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ernecky\AppData\Local\Microsoft\Windows\INetCache\Content.Outlook\GH9BP1ZK\"/>
    </mc:Choice>
  </mc:AlternateContent>
  <xr:revisionPtr revIDLastSave="0" documentId="8_{DC98809F-08D8-423A-9BCF-452078F7594C}" xr6:coauthVersionLast="47" xr6:coauthVersionMax="47" xr10:uidLastSave="{00000000-0000-0000-0000-000000000000}"/>
  <bookViews>
    <workbookView xWindow="-104" yWindow="-104" windowWidth="22326" windowHeight="11924" activeTab="3" xr2:uid="{00000000-000D-0000-FFFF-FFFF00000000}"/>
  </bookViews>
  <sheets>
    <sheet name="Rekapitulace stavby" sheetId="1" r:id="rId1"/>
    <sheet name="000 - Vedlejší a ostatní ..." sheetId="2" r:id="rId2"/>
    <sheet name="001-01 - Stavební část" sheetId="3" r:id="rId3"/>
    <sheet name="001-02 - Zdravotně techni..." sheetId="4" r:id="rId4"/>
    <sheet name="001-03 - Vytápění" sheetId="5" r:id="rId5"/>
    <sheet name="001-04 - Chlazení" sheetId="6" r:id="rId6"/>
    <sheet name="001-05 - Vzduchotechnika" sheetId="7" r:id="rId7"/>
    <sheet name="001-06 - Silnoproud" sheetId="8" r:id="rId8"/>
    <sheet name="001-07 - Slaboproud" sheetId="9" r:id="rId9"/>
    <sheet name="001-08-02 - Technické prvky" sheetId="10" r:id="rId10"/>
    <sheet name="001-08-04 - Atypický nábytek" sheetId="11" r:id="rId11"/>
    <sheet name="001-08-05 - Sanita a sani..." sheetId="12" r:id="rId12"/>
    <sheet name="001-09 - Informační a ori..." sheetId="13" r:id="rId13"/>
    <sheet name="002 - Venkovní úpravy pia..." sheetId="14" r:id="rId14"/>
    <sheet name="003 - Venkovní vodovod a ..." sheetId="15" r:id="rId15"/>
    <sheet name="004-01 - Rostliny" sheetId="16" r:id="rId16"/>
    <sheet name="004-02 - Sadové úpravy" sheetId="17" r:id="rId17"/>
    <sheet name="005 - Přeložka kanalizace" sheetId="18" r:id="rId18"/>
    <sheet name="SK24047 - Rekonstrukce te..." sheetId="19" r:id="rId19"/>
    <sheet name="T - Trubní vedení" sheetId="20" r:id="rId20"/>
    <sheet name="Seznam figur" sheetId="21" r:id="rId21"/>
  </sheets>
  <definedNames>
    <definedName name="_xlnm._FilterDatabase" localSheetId="1" hidden="1">'000 - Vedlejší a ostatní ...'!$C$121:$K$133</definedName>
    <definedName name="_xlnm._FilterDatabase" localSheetId="2" hidden="1">'001-01 - Stavební část'!$C$150:$K$1219</definedName>
    <definedName name="_xlnm._FilterDatabase" localSheetId="3" hidden="1">'001-02 - Zdravotně techni...'!$C$119:$K$246</definedName>
    <definedName name="_xlnm._FilterDatabase" localSheetId="4" hidden="1">'001-03 - Vytápění'!$C$127:$K$179</definedName>
    <definedName name="_xlnm._FilterDatabase" localSheetId="5" hidden="1">'001-04 - Chlazení'!$C$120:$K$136</definedName>
    <definedName name="_xlnm._FilterDatabase" localSheetId="6" hidden="1">'001-05 - Vzduchotechnika'!$C$128:$K$303</definedName>
    <definedName name="_xlnm._FilterDatabase" localSheetId="7" hidden="1">'001-06 - Silnoproud'!$C$130:$K$302</definedName>
    <definedName name="_xlnm._FilterDatabase" localSheetId="8" hidden="1">'001-07 - Slaboproud'!$C$125:$K$192</definedName>
    <definedName name="_xlnm._FilterDatabase" localSheetId="9" hidden="1">'001-08-02 - Technické prvky'!$C$124:$K$128</definedName>
    <definedName name="_xlnm._FilterDatabase" localSheetId="10" hidden="1">'001-08-04 - Atypický nábytek'!$C$123:$K$153</definedName>
    <definedName name="_xlnm._FilterDatabase" localSheetId="11" hidden="1">'001-08-05 - Sanita a sani...'!$C$139:$K$207</definedName>
    <definedName name="_xlnm._FilterDatabase" localSheetId="12" hidden="1">'001-09 - Informační a ori...'!$C$126:$K$170</definedName>
    <definedName name="_xlnm._FilterDatabase" localSheetId="13" hidden="1">'002 - Venkovní úpravy pia...'!$C$131:$K$561</definedName>
    <definedName name="_xlnm._FilterDatabase" localSheetId="14" hidden="1">'003 - Venkovní vodovod a ...'!$C$115:$K$132</definedName>
    <definedName name="_xlnm._FilterDatabase" localSheetId="15" hidden="1">'004-01 - Rostliny'!$C$127:$K$242</definedName>
    <definedName name="_xlnm._FilterDatabase" localSheetId="16" hidden="1">'004-02 - Sadové úpravy'!$C$122:$K$187</definedName>
    <definedName name="_xlnm._FilterDatabase" localSheetId="17" hidden="1">'005 - Přeložka kanalizace'!$C$117:$K$128</definedName>
    <definedName name="_xlnm._FilterDatabase" localSheetId="18" hidden="1">'SK24047 - Rekonstrukce te...'!$C$137:$K$456</definedName>
    <definedName name="_xlnm._FilterDatabase" localSheetId="19" hidden="1">'T - Trubní vedení'!$C$127:$K$155</definedName>
    <definedName name="_xlnm.Print_Titles" localSheetId="1">'000 - Vedlejší a ostatní ...'!$121:$121</definedName>
    <definedName name="_xlnm.Print_Titles" localSheetId="2">'001-01 - Stavební část'!$150:$150</definedName>
    <definedName name="_xlnm.Print_Titles" localSheetId="3">'001-02 - Zdravotně techni...'!$119:$119</definedName>
    <definedName name="_xlnm.Print_Titles" localSheetId="4">'001-03 - Vytápění'!$127:$127</definedName>
    <definedName name="_xlnm.Print_Titles" localSheetId="5">'001-04 - Chlazení'!$120:$120</definedName>
    <definedName name="_xlnm.Print_Titles" localSheetId="6">'001-05 - Vzduchotechnika'!$128:$128</definedName>
    <definedName name="_xlnm.Print_Titles" localSheetId="7">'001-06 - Silnoproud'!$130:$130</definedName>
    <definedName name="_xlnm.Print_Titles" localSheetId="8">'001-07 - Slaboproud'!$125:$125</definedName>
    <definedName name="_xlnm.Print_Titles" localSheetId="9">'001-08-02 - Technické prvky'!$124:$124</definedName>
    <definedName name="_xlnm.Print_Titles" localSheetId="10">'001-08-04 - Atypický nábytek'!$123:$123</definedName>
    <definedName name="_xlnm.Print_Titles" localSheetId="11">'001-08-05 - Sanita a sani...'!$139:$139</definedName>
    <definedName name="_xlnm.Print_Titles" localSheetId="12">'001-09 - Informační a ori...'!$126:$126</definedName>
    <definedName name="_xlnm.Print_Titles" localSheetId="13">'002 - Venkovní úpravy pia...'!$131:$131</definedName>
    <definedName name="_xlnm.Print_Titles" localSheetId="14">'003 - Venkovní vodovod a ...'!$115:$115</definedName>
    <definedName name="_xlnm.Print_Titles" localSheetId="15">'004-01 - Rostliny'!$127:$127</definedName>
    <definedName name="_xlnm.Print_Titles" localSheetId="16">'004-02 - Sadové úpravy'!$122:$122</definedName>
    <definedName name="_xlnm.Print_Titles" localSheetId="17">'005 - Přeložka kanalizace'!$117:$117</definedName>
    <definedName name="_xlnm.Print_Titles" localSheetId="0">'Rekapitulace stavby'!$92:$92</definedName>
    <definedName name="_xlnm.Print_Titles" localSheetId="20">'Seznam figur'!$9:$9</definedName>
    <definedName name="_xlnm.Print_Titles" localSheetId="18">'SK24047 - Rekonstrukce te...'!$137:$137</definedName>
    <definedName name="_xlnm.Print_Titles" localSheetId="19">'T - Trubní vedení'!$127:$127</definedName>
    <definedName name="_xlnm.Print_Area" localSheetId="1">'000 - Vedlejší a ostatní ...'!$C$4:$J$76,'000 - Vedlejší a ostatní ...'!$C$82:$J$103,'000 - Vedlejší a ostatní ...'!$C$109:$K$133</definedName>
    <definedName name="_xlnm.Print_Area" localSheetId="2">'001-01 - Stavební část'!$C$4:$J$76,'001-01 - Stavební část'!$C$82:$J$130,'001-01 - Stavební část'!$C$136:$K$1219</definedName>
    <definedName name="_xlnm.Print_Area" localSheetId="3">'001-02 - Zdravotně techni...'!$C$4:$J$76,'001-02 - Zdravotně techni...'!$C$82:$J$99,'001-02 - Zdravotně techni...'!$C$105:$K$246</definedName>
    <definedName name="_xlnm.Print_Area" localSheetId="4">'001-03 - Vytápění'!$C$4:$J$76,'001-03 - Vytápění'!$C$82:$J$107,'001-03 - Vytápění'!$C$113:$K$179</definedName>
    <definedName name="_xlnm.Print_Area" localSheetId="5">'001-04 - Chlazení'!$C$4:$J$76,'001-04 - Chlazení'!$C$82:$J$100,'001-04 - Chlazení'!$C$106:$K$136</definedName>
    <definedName name="_xlnm.Print_Area" localSheetId="6">'001-05 - Vzduchotechnika'!$C$4:$J$76,'001-05 - Vzduchotechnika'!$C$82:$J$108,'001-05 - Vzduchotechnika'!$C$114:$K$303</definedName>
    <definedName name="_xlnm.Print_Area" localSheetId="7">'001-06 - Silnoproud'!$C$4:$J$76,'001-06 - Silnoproud'!$C$82:$J$110,'001-06 - Silnoproud'!$C$116:$K$302</definedName>
    <definedName name="_xlnm.Print_Area" localSheetId="8">'001-07 - Slaboproud'!$C$4:$J$76,'001-07 - Slaboproud'!$C$82:$J$105,'001-07 - Slaboproud'!$C$111:$K$192</definedName>
    <definedName name="_xlnm.Print_Area" localSheetId="9">'001-08-02 - Technické prvky'!$C$4:$J$76,'001-08-02 - Technické prvky'!$C$82:$J$102,'001-08-02 - Technické prvky'!$C$108:$K$128</definedName>
    <definedName name="_xlnm.Print_Area" localSheetId="10">'001-08-04 - Atypický nábytek'!$C$4:$J$76,'001-08-04 - Atypický nábytek'!$C$82:$J$101,'001-08-04 - Atypický nábytek'!$C$107:$K$153</definedName>
    <definedName name="_xlnm.Print_Area" localSheetId="11">'001-08-05 - Sanita a sani...'!$C$4:$J$76,'001-08-05 - Sanita a sani...'!$C$82:$J$117,'001-08-05 - Sanita a sani...'!$C$123:$K$207</definedName>
    <definedName name="_xlnm.Print_Area" localSheetId="12">'001-09 - Informační a ori...'!$C$4:$J$76,'001-09 - Informační a ori...'!$C$82:$J$106,'001-09 - Informační a ori...'!$C$112:$K$170</definedName>
    <definedName name="_xlnm.Print_Area" localSheetId="13">'002 - Venkovní úpravy pia...'!$C$4:$J$76,'002 - Venkovní úpravy pia...'!$C$82:$J$113,'002 - Venkovní úpravy pia...'!$C$119:$K$561</definedName>
    <definedName name="_xlnm.Print_Area" localSheetId="14">'003 - Venkovní vodovod a ...'!$C$4:$J$76,'003 - Venkovní vodovod a ...'!$C$82:$J$97,'003 - Venkovní vodovod a ...'!$C$103:$K$132</definedName>
    <definedName name="_xlnm.Print_Area" localSheetId="15">'004-01 - Rostliny'!$C$4:$J$76,'004-01 - Rostliny'!$C$82:$J$107,'004-01 - Rostliny'!$C$113:$K$242</definedName>
    <definedName name="_xlnm.Print_Area" localSheetId="16">'004-02 - Sadové úpravy'!$C$4:$J$76,'004-02 - Sadové úpravy'!$C$82:$J$102,'004-02 - Sadové úpravy'!$C$108:$K$187</definedName>
    <definedName name="_xlnm.Print_Area" localSheetId="17">'005 - Přeložka kanalizace'!$C$4:$J$76,'005 - Přeložka kanalizace'!$C$82:$J$99,'005 - Přeložka kanalizace'!$C$105:$K$128</definedName>
    <definedName name="_xlnm.Print_Area" localSheetId="0">'Rekapitulace stavby'!$D$4:$AO$76,'Rekapitulace stavby'!$C$82:$AQ$118</definedName>
    <definedName name="_xlnm.Print_Area" localSheetId="20">'Seznam figur'!$C$4:$G$649</definedName>
    <definedName name="_xlnm.Print_Area" localSheetId="18">'SK24047 - Rekonstrukce te...'!$C$4:$J$76,'SK24047 - Rekonstrukce te...'!$C$82:$J$117,'SK24047 - Rekonstrukce te...'!$C$123:$K$456</definedName>
    <definedName name="_xlnm.Print_Area" localSheetId="19">'T - Trubní vedení'!$C$4:$J$76,'T - Trubní vedení'!$C$82:$J$107,'T - Trubní vedení'!$C$113:$K$155</definedName>
  </definedNames>
  <calcPr calcId="181029"/>
</workbook>
</file>

<file path=xl/calcChain.xml><?xml version="1.0" encoding="utf-8"?>
<calcChain xmlns="http://schemas.openxmlformats.org/spreadsheetml/2006/main">
  <c r="D7" i="21" l="1"/>
  <c r="J39" i="20"/>
  <c r="J38" i="20"/>
  <c r="AY117" i="1" s="1"/>
  <c r="J37" i="20"/>
  <c r="AX117" i="1"/>
  <c r="BI155" i="20"/>
  <c r="BH155" i="20"/>
  <c r="BG155" i="20"/>
  <c r="BF155" i="20"/>
  <c r="T155" i="20"/>
  <c r="R155" i="20"/>
  <c r="P155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7" i="20"/>
  <c r="BH147" i="20"/>
  <c r="BG147" i="20"/>
  <c r="BF147" i="20"/>
  <c r="T147" i="20"/>
  <c r="R147" i="20"/>
  <c r="P147" i="20"/>
  <c r="BI146" i="20"/>
  <c r="BH146" i="20"/>
  <c r="BG146" i="20"/>
  <c r="BF146" i="20"/>
  <c r="T146" i="20"/>
  <c r="R146" i="20"/>
  <c r="P146" i="20"/>
  <c r="BI145" i="20"/>
  <c r="BH145" i="20"/>
  <c r="BG145" i="20"/>
  <c r="BF145" i="20"/>
  <c r="T145" i="20"/>
  <c r="R145" i="20"/>
  <c r="P145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1" i="20"/>
  <c r="BH141" i="20"/>
  <c r="BG141" i="20"/>
  <c r="BF141" i="20"/>
  <c r="T141" i="20"/>
  <c r="R141" i="20"/>
  <c r="P141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7" i="20"/>
  <c r="BH137" i="20"/>
  <c r="BG137" i="20"/>
  <c r="BF137" i="20"/>
  <c r="T137" i="20"/>
  <c r="T136" i="20"/>
  <c r="R137" i="20"/>
  <c r="R136" i="20"/>
  <c r="P137" i="20"/>
  <c r="P136" i="20" s="1"/>
  <c r="BI135" i="20"/>
  <c r="BH135" i="20"/>
  <c r="BG135" i="20"/>
  <c r="BF135" i="20"/>
  <c r="T135" i="20"/>
  <c r="T134" i="20"/>
  <c r="R135" i="20"/>
  <c r="R134" i="20"/>
  <c r="P135" i="20"/>
  <c r="P134" i="20"/>
  <c r="BI133" i="20"/>
  <c r="BH133" i="20"/>
  <c r="BG133" i="20"/>
  <c r="BF133" i="20"/>
  <c r="T133" i="20"/>
  <c r="T132" i="20"/>
  <c r="R133" i="20"/>
  <c r="R132" i="20"/>
  <c r="P133" i="20"/>
  <c r="P132" i="20"/>
  <c r="BI130" i="20"/>
  <c r="BH130" i="20"/>
  <c r="BG130" i="20"/>
  <c r="BF130" i="20"/>
  <c r="T130" i="20"/>
  <c r="T129" i="20"/>
  <c r="R130" i="20"/>
  <c r="R129" i="20"/>
  <c r="P130" i="20"/>
  <c r="P129" i="20"/>
  <c r="J125" i="20"/>
  <c r="J124" i="20"/>
  <c r="F124" i="20"/>
  <c r="F122" i="20"/>
  <c r="E120" i="20"/>
  <c r="J94" i="20"/>
  <c r="J93" i="20"/>
  <c r="F93" i="20"/>
  <c r="F91" i="20"/>
  <c r="E89" i="20"/>
  <c r="J20" i="20"/>
  <c r="E20" i="20"/>
  <c r="F94" i="20"/>
  <c r="J19" i="20"/>
  <c r="J14" i="20"/>
  <c r="J122" i="20"/>
  <c r="E7" i="20"/>
  <c r="E116" i="20" s="1"/>
  <c r="J39" i="19"/>
  <c r="J38" i="19"/>
  <c r="AY116" i="1" s="1"/>
  <c r="J37" i="19"/>
  <c r="AX116" i="1"/>
  <c r="BI456" i="19"/>
  <c r="BH456" i="19"/>
  <c r="BG456" i="19"/>
  <c r="BF456" i="19"/>
  <c r="T456" i="19"/>
  <c r="R456" i="19"/>
  <c r="P456" i="19"/>
  <c r="BI455" i="19"/>
  <c r="BH455" i="19"/>
  <c r="BG455" i="19"/>
  <c r="BF455" i="19"/>
  <c r="T455" i="19"/>
  <c r="R455" i="19"/>
  <c r="P455" i="19"/>
  <c r="BI453" i="19"/>
  <c r="BH453" i="19"/>
  <c r="BG453" i="19"/>
  <c r="BF453" i="19"/>
  <c r="T453" i="19"/>
  <c r="T452" i="19" s="1"/>
  <c r="R453" i="19"/>
  <c r="R452" i="19" s="1"/>
  <c r="P453" i="19"/>
  <c r="P452" i="19"/>
  <c r="BI451" i="19"/>
  <c r="BH451" i="19"/>
  <c r="BG451" i="19"/>
  <c r="BF451" i="19"/>
  <c r="T451" i="19"/>
  <c r="R451" i="19"/>
  <c r="P451" i="19"/>
  <c r="BI450" i="19"/>
  <c r="BH450" i="19"/>
  <c r="BG450" i="19"/>
  <c r="BF450" i="19"/>
  <c r="T450" i="19"/>
  <c r="R450" i="19"/>
  <c r="P450" i="19"/>
  <c r="BI447" i="19"/>
  <c r="BH447" i="19"/>
  <c r="BG447" i="19"/>
  <c r="BF447" i="19"/>
  <c r="T447" i="19"/>
  <c r="T446" i="19" s="1"/>
  <c r="R447" i="19"/>
  <c r="R446" i="19" s="1"/>
  <c r="P447" i="19"/>
  <c r="P446" i="19"/>
  <c r="BI445" i="19"/>
  <c r="BH445" i="19"/>
  <c r="BG445" i="19"/>
  <c r="BF445" i="19"/>
  <c r="T445" i="19"/>
  <c r="R445" i="19"/>
  <c r="P445" i="19"/>
  <c r="BI444" i="19"/>
  <c r="BH444" i="19"/>
  <c r="BG444" i="19"/>
  <c r="BF444" i="19"/>
  <c r="T444" i="19"/>
  <c r="R444" i="19"/>
  <c r="P444" i="19"/>
  <c r="BI443" i="19"/>
  <c r="BH443" i="19"/>
  <c r="BG443" i="19"/>
  <c r="BF443" i="19"/>
  <c r="T443" i="19"/>
  <c r="R443" i="19"/>
  <c r="P443" i="19"/>
  <c r="BI441" i="19"/>
  <c r="BH441" i="19"/>
  <c r="BG441" i="19"/>
  <c r="BF441" i="19"/>
  <c r="T441" i="19"/>
  <c r="R441" i="19"/>
  <c r="P441" i="19"/>
  <c r="BI439" i="19"/>
  <c r="BH439" i="19"/>
  <c r="BG439" i="19"/>
  <c r="BF439" i="19"/>
  <c r="T439" i="19"/>
  <c r="R439" i="19"/>
  <c r="P439" i="19"/>
  <c r="BI435" i="19"/>
  <c r="BH435" i="19"/>
  <c r="BG435" i="19"/>
  <c r="BF435" i="19"/>
  <c r="T435" i="19"/>
  <c r="R435" i="19"/>
  <c r="P435" i="19"/>
  <c r="BI433" i="19"/>
  <c r="BH433" i="19"/>
  <c r="BG433" i="19"/>
  <c r="BF433" i="19"/>
  <c r="T433" i="19"/>
  <c r="R433" i="19"/>
  <c r="P433" i="19"/>
  <c r="BI429" i="19"/>
  <c r="BH429" i="19"/>
  <c r="BG429" i="19"/>
  <c r="BF429" i="19"/>
  <c r="T429" i="19"/>
  <c r="R429" i="19"/>
  <c r="P429" i="19"/>
  <c r="BI426" i="19"/>
  <c r="BH426" i="19"/>
  <c r="BG426" i="19"/>
  <c r="BF426" i="19"/>
  <c r="T426" i="19"/>
  <c r="T425" i="19"/>
  <c r="R426" i="19"/>
  <c r="R425" i="19"/>
  <c r="P426" i="19"/>
  <c r="P425" i="19"/>
  <c r="BI421" i="19"/>
  <c r="BH421" i="19"/>
  <c r="BG421" i="19"/>
  <c r="BF421" i="19"/>
  <c r="T421" i="19"/>
  <c r="R421" i="19"/>
  <c r="P421" i="19"/>
  <c r="BI417" i="19"/>
  <c r="BH417" i="19"/>
  <c r="BG417" i="19"/>
  <c r="BF417" i="19"/>
  <c r="T417" i="19"/>
  <c r="R417" i="19"/>
  <c r="P417" i="19"/>
  <c r="BI413" i="19"/>
  <c r="BH413" i="19"/>
  <c r="BG413" i="19"/>
  <c r="BF413" i="19"/>
  <c r="T413" i="19"/>
  <c r="R413" i="19"/>
  <c r="P413" i="19"/>
  <c r="BI409" i="19"/>
  <c r="BH409" i="19"/>
  <c r="BG409" i="19"/>
  <c r="BF409" i="19"/>
  <c r="T409" i="19"/>
  <c r="R409" i="19"/>
  <c r="P409" i="19"/>
  <c r="BI408" i="19"/>
  <c r="BH408" i="19"/>
  <c r="BG408" i="19"/>
  <c r="BF408" i="19"/>
  <c r="T408" i="19"/>
  <c r="R408" i="19"/>
  <c r="P408" i="19"/>
  <c r="BI402" i="19"/>
  <c r="BH402" i="19"/>
  <c r="BG402" i="19"/>
  <c r="BF402" i="19"/>
  <c r="T402" i="19"/>
  <c r="R402" i="19"/>
  <c r="P402" i="19"/>
  <c r="BI396" i="19"/>
  <c r="BH396" i="19"/>
  <c r="BG396" i="19"/>
  <c r="BF396" i="19"/>
  <c r="T396" i="19"/>
  <c r="R396" i="19"/>
  <c r="P396" i="19"/>
  <c r="BI392" i="19"/>
  <c r="BH392" i="19"/>
  <c r="BG392" i="19"/>
  <c r="BF392" i="19"/>
  <c r="T392" i="19"/>
  <c r="R392" i="19"/>
  <c r="P392" i="19"/>
  <c r="BI388" i="19"/>
  <c r="BH388" i="19"/>
  <c r="BG388" i="19"/>
  <c r="BF388" i="19"/>
  <c r="T388" i="19"/>
  <c r="R388" i="19"/>
  <c r="P388" i="19"/>
  <c r="BI382" i="19"/>
  <c r="BH382" i="19"/>
  <c r="BG382" i="19"/>
  <c r="BF382" i="19"/>
  <c r="T382" i="19"/>
  <c r="R382" i="19"/>
  <c r="P382" i="19"/>
  <c r="BI378" i="19"/>
  <c r="BH378" i="19"/>
  <c r="BG378" i="19"/>
  <c r="BF378" i="19"/>
  <c r="T378" i="19"/>
  <c r="R378" i="19"/>
  <c r="P378" i="19"/>
  <c r="BI374" i="19"/>
  <c r="BH374" i="19"/>
  <c r="BG374" i="19"/>
  <c r="BF374" i="19"/>
  <c r="T374" i="19"/>
  <c r="R374" i="19"/>
  <c r="P374" i="19"/>
  <c r="BI370" i="19"/>
  <c r="BH370" i="19"/>
  <c r="BG370" i="19"/>
  <c r="BF370" i="19"/>
  <c r="T370" i="19"/>
  <c r="R370" i="19"/>
  <c r="P370" i="19"/>
  <c r="BI369" i="19"/>
  <c r="BH369" i="19"/>
  <c r="BG369" i="19"/>
  <c r="BF369" i="19"/>
  <c r="T369" i="19"/>
  <c r="R369" i="19"/>
  <c r="P369" i="19"/>
  <c r="BI367" i="19"/>
  <c r="BH367" i="19"/>
  <c r="BG367" i="19"/>
  <c r="BF367" i="19"/>
  <c r="T367" i="19"/>
  <c r="R367" i="19"/>
  <c r="P367" i="19"/>
  <c r="BI366" i="19"/>
  <c r="BH366" i="19"/>
  <c r="BG366" i="19"/>
  <c r="BF366" i="19"/>
  <c r="T366" i="19"/>
  <c r="R366" i="19"/>
  <c r="P366" i="19"/>
  <c r="BI363" i="19"/>
  <c r="BH363" i="19"/>
  <c r="BG363" i="19"/>
  <c r="BF363" i="19"/>
  <c r="T363" i="19"/>
  <c r="R363" i="19"/>
  <c r="P363" i="19"/>
  <c r="BI359" i="19"/>
  <c r="BH359" i="19"/>
  <c r="BG359" i="19"/>
  <c r="BF359" i="19"/>
  <c r="T359" i="19"/>
  <c r="R359" i="19"/>
  <c r="P359" i="19"/>
  <c r="BI355" i="19"/>
  <c r="BH355" i="19"/>
  <c r="BG355" i="19"/>
  <c r="BF355" i="19"/>
  <c r="T355" i="19"/>
  <c r="R355" i="19"/>
  <c r="P355" i="19"/>
  <c r="BI354" i="19"/>
  <c r="BH354" i="19"/>
  <c r="BG354" i="19"/>
  <c r="BF354" i="19"/>
  <c r="T354" i="19"/>
  <c r="R354" i="19"/>
  <c r="P354" i="19"/>
  <c r="BI353" i="19"/>
  <c r="BH353" i="19"/>
  <c r="BG353" i="19"/>
  <c r="BF353" i="19"/>
  <c r="T353" i="19"/>
  <c r="R353" i="19"/>
  <c r="P353" i="19"/>
  <c r="BI352" i="19"/>
  <c r="BH352" i="19"/>
  <c r="BG352" i="19"/>
  <c r="BF352" i="19"/>
  <c r="T352" i="19"/>
  <c r="R352" i="19"/>
  <c r="P352" i="19"/>
  <c r="BI348" i="19"/>
  <c r="BH348" i="19"/>
  <c r="BG348" i="19"/>
  <c r="BF348" i="19"/>
  <c r="T348" i="19"/>
  <c r="R348" i="19"/>
  <c r="P348" i="19"/>
  <c r="BI347" i="19"/>
  <c r="BH347" i="19"/>
  <c r="BG347" i="19"/>
  <c r="BF347" i="19"/>
  <c r="T347" i="19"/>
  <c r="R347" i="19"/>
  <c r="P347" i="19"/>
  <c r="BI339" i="19"/>
  <c r="BH339" i="19"/>
  <c r="BG339" i="19"/>
  <c r="BF339" i="19"/>
  <c r="T339" i="19"/>
  <c r="R339" i="19"/>
  <c r="P339" i="19"/>
  <c r="BI338" i="19"/>
  <c r="BH338" i="19"/>
  <c r="BG338" i="19"/>
  <c r="BF338" i="19"/>
  <c r="T338" i="19"/>
  <c r="R338" i="19"/>
  <c r="P338" i="19"/>
  <c r="BI330" i="19"/>
  <c r="BH330" i="19"/>
  <c r="BG330" i="19"/>
  <c r="BF330" i="19"/>
  <c r="T330" i="19"/>
  <c r="R330" i="19"/>
  <c r="P330" i="19"/>
  <c r="BI329" i="19"/>
  <c r="BH329" i="19"/>
  <c r="BG329" i="19"/>
  <c r="BF329" i="19"/>
  <c r="T329" i="19"/>
  <c r="R329" i="19"/>
  <c r="P329" i="19"/>
  <c r="BI320" i="19"/>
  <c r="BH320" i="19"/>
  <c r="BG320" i="19"/>
  <c r="BF320" i="19"/>
  <c r="T320" i="19"/>
  <c r="R320" i="19"/>
  <c r="P320" i="19"/>
  <c r="BI312" i="19"/>
  <c r="BH312" i="19"/>
  <c r="BG312" i="19"/>
  <c r="BF312" i="19"/>
  <c r="T312" i="19"/>
  <c r="R312" i="19"/>
  <c r="P312" i="19"/>
  <c r="BI303" i="19"/>
  <c r="BH303" i="19"/>
  <c r="BG303" i="19"/>
  <c r="BF303" i="19"/>
  <c r="T303" i="19"/>
  <c r="R303" i="19"/>
  <c r="P303" i="19"/>
  <c r="BI294" i="19"/>
  <c r="BH294" i="19"/>
  <c r="BG294" i="19"/>
  <c r="BF294" i="19"/>
  <c r="T294" i="19"/>
  <c r="R294" i="19"/>
  <c r="P294" i="19"/>
  <c r="BI292" i="19"/>
  <c r="BH292" i="19"/>
  <c r="BG292" i="19"/>
  <c r="BF292" i="19"/>
  <c r="T292" i="19"/>
  <c r="R292" i="19"/>
  <c r="P292" i="19"/>
  <c r="BI288" i="19"/>
  <c r="BH288" i="19"/>
  <c r="BG288" i="19"/>
  <c r="BF288" i="19"/>
  <c r="T288" i="19"/>
  <c r="R288" i="19"/>
  <c r="P288" i="19"/>
  <c r="BI284" i="19"/>
  <c r="BH284" i="19"/>
  <c r="BG284" i="19"/>
  <c r="BF284" i="19"/>
  <c r="T284" i="19"/>
  <c r="R284" i="19"/>
  <c r="P284" i="19"/>
  <c r="BI283" i="19"/>
  <c r="BH283" i="19"/>
  <c r="BG283" i="19"/>
  <c r="BF283" i="19"/>
  <c r="T283" i="19"/>
  <c r="R283" i="19"/>
  <c r="P283" i="19"/>
  <c r="BI279" i="19"/>
  <c r="BH279" i="19"/>
  <c r="BG279" i="19"/>
  <c r="BF279" i="19"/>
  <c r="T279" i="19"/>
  <c r="R279" i="19"/>
  <c r="P279" i="19"/>
  <c r="BI275" i="19"/>
  <c r="BH275" i="19"/>
  <c r="BG275" i="19"/>
  <c r="BF275" i="19"/>
  <c r="T275" i="19"/>
  <c r="R275" i="19"/>
  <c r="P275" i="19"/>
  <c r="BI273" i="19"/>
  <c r="BH273" i="19"/>
  <c r="BG273" i="19"/>
  <c r="BF273" i="19"/>
  <c r="T273" i="19"/>
  <c r="R273" i="19"/>
  <c r="P273" i="19"/>
  <c r="BI272" i="19"/>
  <c r="BH272" i="19"/>
  <c r="BG272" i="19"/>
  <c r="BF272" i="19"/>
  <c r="T272" i="19"/>
  <c r="R272" i="19"/>
  <c r="P272" i="19"/>
  <c r="BI271" i="19"/>
  <c r="BH271" i="19"/>
  <c r="BG271" i="19"/>
  <c r="BF271" i="19"/>
  <c r="T271" i="19"/>
  <c r="R271" i="19"/>
  <c r="P271" i="19"/>
  <c r="BI270" i="19"/>
  <c r="BH270" i="19"/>
  <c r="BG270" i="19"/>
  <c r="BF270" i="19"/>
  <c r="T270" i="19"/>
  <c r="R270" i="19"/>
  <c r="P270" i="19"/>
  <c r="BI264" i="19"/>
  <c r="BH264" i="19"/>
  <c r="BG264" i="19"/>
  <c r="BF264" i="19"/>
  <c r="T264" i="19"/>
  <c r="R264" i="19"/>
  <c r="P264" i="19"/>
  <c r="BI258" i="19"/>
  <c r="BH258" i="19"/>
  <c r="BG258" i="19"/>
  <c r="BF258" i="19"/>
  <c r="T258" i="19"/>
  <c r="R258" i="19"/>
  <c r="P258" i="19"/>
  <c r="BI252" i="19"/>
  <c r="BH252" i="19"/>
  <c r="BG252" i="19"/>
  <c r="BF252" i="19"/>
  <c r="T252" i="19"/>
  <c r="R252" i="19"/>
  <c r="P252" i="19"/>
  <c r="BI242" i="19"/>
  <c r="BH242" i="19"/>
  <c r="BG242" i="19"/>
  <c r="BF242" i="19"/>
  <c r="T242" i="19"/>
  <c r="R242" i="19"/>
  <c r="P242" i="19"/>
  <c r="BI237" i="19"/>
  <c r="BH237" i="19"/>
  <c r="BG237" i="19"/>
  <c r="BF237" i="19"/>
  <c r="T237" i="19"/>
  <c r="R237" i="19"/>
  <c r="P237" i="19"/>
  <c r="BI233" i="19"/>
  <c r="BH233" i="19"/>
  <c r="BG233" i="19"/>
  <c r="BF233" i="19"/>
  <c r="T233" i="19"/>
  <c r="R233" i="19"/>
  <c r="P233" i="19"/>
  <c r="BI222" i="19"/>
  <c r="BH222" i="19"/>
  <c r="BG222" i="19"/>
  <c r="BF222" i="19"/>
  <c r="T222" i="19"/>
  <c r="R222" i="19"/>
  <c r="P222" i="19"/>
  <c r="BI218" i="19"/>
  <c r="BH218" i="19"/>
  <c r="BG218" i="19"/>
  <c r="BF218" i="19"/>
  <c r="T218" i="19"/>
  <c r="R218" i="19"/>
  <c r="P218" i="19"/>
  <c r="BI216" i="19"/>
  <c r="BH216" i="19"/>
  <c r="BG216" i="19"/>
  <c r="BF216" i="19"/>
  <c r="T216" i="19"/>
  <c r="R216" i="19"/>
  <c r="P216" i="19"/>
  <c r="BI212" i="19"/>
  <c r="BH212" i="19"/>
  <c r="BG212" i="19"/>
  <c r="BF212" i="19"/>
  <c r="T212" i="19"/>
  <c r="R212" i="19"/>
  <c r="P212" i="19"/>
  <c r="BI208" i="19"/>
  <c r="BH208" i="19"/>
  <c r="BG208" i="19"/>
  <c r="BF208" i="19"/>
  <c r="T208" i="19"/>
  <c r="R208" i="19"/>
  <c r="P208" i="19"/>
  <c r="BI206" i="19"/>
  <c r="BH206" i="19"/>
  <c r="BG206" i="19"/>
  <c r="BF206" i="19"/>
  <c r="T206" i="19"/>
  <c r="R206" i="19"/>
  <c r="P206" i="19"/>
  <c r="BI200" i="19"/>
  <c r="BH200" i="19"/>
  <c r="BG200" i="19"/>
  <c r="BF200" i="19"/>
  <c r="T200" i="19"/>
  <c r="R200" i="19"/>
  <c r="P200" i="19"/>
  <c r="BI190" i="19"/>
  <c r="BH190" i="19"/>
  <c r="BG190" i="19"/>
  <c r="BF190" i="19"/>
  <c r="T190" i="19"/>
  <c r="R190" i="19"/>
  <c r="P190" i="19"/>
  <c r="BI186" i="19"/>
  <c r="BH186" i="19"/>
  <c r="BG186" i="19"/>
  <c r="BF186" i="19"/>
  <c r="T186" i="19"/>
  <c r="R186" i="19"/>
  <c r="P186" i="19"/>
  <c r="BI182" i="19"/>
  <c r="BH182" i="19"/>
  <c r="BG182" i="19"/>
  <c r="BF182" i="19"/>
  <c r="T182" i="19"/>
  <c r="R182" i="19"/>
  <c r="P182" i="19"/>
  <c r="BI177" i="19"/>
  <c r="BH177" i="19"/>
  <c r="BG177" i="19"/>
  <c r="BF177" i="19"/>
  <c r="T177" i="19"/>
  <c r="R177" i="19"/>
  <c r="P177" i="19"/>
  <c r="BI173" i="19"/>
  <c r="BH173" i="19"/>
  <c r="BG173" i="19"/>
  <c r="BF173" i="19"/>
  <c r="T173" i="19"/>
  <c r="R173" i="19"/>
  <c r="P173" i="19"/>
  <c r="BI169" i="19"/>
  <c r="BH169" i="19"/>
  <c r="BG169" i="19"/>
  <c r="BF169" i="19"/>
  <c r="T169" i="19"/>
  <c r="R169" i="19"/>
  <c r="P169" i="19"/>
  <c r="BI164" i="19"/>
  <c r="BH164" i="19"/>
  <c r="BG164" i="19"/>
  <c r="BF164" i="19"/>
  <c r="T164" i="19"/>
  <c r="R164" i="19"/>
  <c r="P164" i="19"/>
  <c r="BI158" i="19"/>
  <c r="BH158" i="19"/>
  <c r="BG158" i="19"/>
  <c r="BF158" i="19"/>
  <c r="T158" i="19"/>
  <c r="R158" i="19"/>
  <c r="P158" i="19"/>
  <c r="BI152" i="19"/>
  <c r="BH152" i="19"/>
  <c r="BG152" i="19"/>
  <c r="BF152" i="19"/>
  <c r="T152" i="19"/>
  <c r="R152" i="19"/>
  <c r="P152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1" i="19"/>
  <c r="BH141" i="19"/>
  <c r="BG141" i="19"/>
  <c r="BF141" i="19"/>
  <c r="T141" i="19"/>
  <c r="R141" i="19"/>
  <c r="P141" i="19"/>
  <c r="J135" i="19"/>
  <c r="J134" i="19"/>
  <c r="F134" i="19"/>
  <c r="F132" i="19"/>
  <c r="E130" i="19"/>
  <c r="J94" i="19"/>
  <c r="J93" i="19"/>
  <c r="F93" i="19"/>
  <c r="F91" i="19"/>
  <c r="E89" i="19"/>
  <c r="J20" i="19"/>
  <c r="E20" i="19"/>
  <c r="F94" i="19" s="1"/>
  <c r="J19" i="19"/>
  <c r="J14" i="19"/>
  <c r="J132" i="19"/>
  <c r="E7" i="19"/>
  <c r="E126" i="19"/>
  <c r="J37" i="18"/>
  <c r="J36" i="18"/>
  <c r="AY114" i="1"/>
  <c r="J35" i="18"/>
  <c r="AX114" i="1" s="1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F112" i="18"/>
  <c r="E110" i="18"/>
  <c r="F89" i="18"/>
  <c r="E87" i="18"/>
  <c r="J24" i="18"/>
  <c r="E24" i="18"/>
  <c r="J92" i="18"/>
  <c r="J23" i="18"/>
  <c r="J21" i="18"/>
  <c r="E21" i="18"/>
  <c r="J114" i="18"/>
  <c r="J20" i="18"/>
  <c r="J18" i="18"/>
  <c r="E18" i="18"/>
  <c r="F115" i="18" s="1"/>
  <c r="J17" i="18"/>
  <c r="J15" i="18"/>
  <c r="E15" i="18"/>
  <c r="F114" i="18"/>
  <c r="J14" i="18"/>
  <c r="J12" i="18"/>
  <c r="J89" i="18"/>
  <c r="E7" i="18"/>
  <c r="E85" i="18"/>
  <c r="J39" i="17"/>
  <c r="J38" i="17"/>
  <c r="AY113" i="1" s="1"/>
  <c r="J37" i="17"/>
  <c r="AX113" i="1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2" i="17"/>
  <c r="BH182" i="17"/>
  <c r="BG182" i="17"/>
  <c r="BF182" i="17"/>
  <c r="T182" i="17"/>
  <c r="R182" i="17"/>
  <c r="P182" i="17"/>
  <c r="BI181" i="17"/>
  <c r="BH181" i="17"/>
  <c r="BG181" i="17"/>
  <c r="BF181" i="17"/>
  <c r="T181" i="17"/>
  <c r="R181" i="17"/>
  <c r="P181" i="17"/>
  <c r="BI180" i="17"/>
  <c r="BH180" i="17"/>
  <c r="BG180" i="17"/>
  <c r="BF180" i="17"/>
  <c r="T180" i="17"/>
  <c r="R180" i="17"/>
  <c r="P180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4" i="17"/>
  <c r="BH164" i="17"/>
  <c r="BG164" i="17"/>
  <c r="BF164" i="17"/>
  <c r="T164" i="17"/>
  <c r="R164" i="17"/>
  <c r="P164" i="17"/>
  <c r="BI162" i="17"/>
  <c r="BH162" i="17"/>
  <c r="BG162" i="17"/>
  <c r="BF162" i="17"/>
  <c r="T162" i="17"/>
  <c r="R162" i="17"/>
  <c r="P162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F117" i="17"/>
  <c r="E115" i="17"/>
  <c r="F91" i="17"/>
  <c r="E89" i="17"/>
  <c r="J26" i="17"/>
  <c r="E26" i="17"/>
  <c r="J120" i="17" s="1"/>
  <c r="J25" i="17"/>
  <c r="J23" i="17"/>
  <c r="E23" i="17"/>
  <c r="J119" i="17"/>
  <c r="J22" i="17"/>
  <c r="J20" i="17"/>
  <c r="E20" i="17"/>
  <c r="F120" i="17"/>
  <c r="J19" i="17"/>
  <c r="J17" i="17"/>
  <c r="E17" i="17"/>
  <c r="F93" i="17" s="1"/>
  <c r="J16" i="17"/>
  <c r="J14" i="17"/>
  <c r="J117" i="17" s="1"/>
  <c r="E7" i="17"/>
  <c r="E85" i="17"/>
  <c r="J39" i="16"/>
  <c r="J38" i="16"/>
  <c r="AY112" i="1"/>
  <c r="J37" i="16"/>
  <c r="AX112" i="1"/>
  <c r="BI241" i="16"/>
  <c r="BH241" i="16"/>
  <c r="BG241" i="16"/>
  <c r="BF241" i="16"/>
  <c r="T241" i="16"/>
  <c r="R241" i="16"/>
  <c r="P241" i="16"/>
  <c r="BI239" i="16"/>
  <c r="BH239" i="16"/>
  <c r="BG239" i="16"/>
  <c r="BF239" i="16"/>
  <c r="T239" i="16"/>
  <c r="R239" i="16"/>
  <c r="P239" i="16"/>
  <c r="BI237" i="16"/>
  <c r="BH237" i="16"/>
  <c r="BG237" i="16"/>
  <c r="BF237" i="16"/>
  <c r="T237" i="16"/>
  <c r="R237" i="16"/>
  <c r="P237" i="16"/>
  <c r="BI235" i="16"/>
  <c r="BH235" i="16"/>
  <c r="BG235" i="16"/>
  <c r="BF235" i="16"/>
  <c r="T235" i="16"/>
  <c r="R235" i="16"/>
  <c r="P235" i="16"/>
  <c r="BI233" i="16"/>
  <c r="BH233" i="16"/>
  <c r="BG233" i="16"/>
  <c r="BF233" i="16"/>
  <c r="T233" i="16"/>
  <c r="R233" i="16"/>
  <c r="P233" i="16"/>
  <c r="BI231" i="16"/>
  <c r="BH231" i="16"/>
  <c r="BG231" i="16"/>
  <c r="BF231" i="16"/>
  <c r="T231" i="16"/>
  <c r="R231" i="16"/>
  <c r="P231" i="16"/>
  <c r="BI229" i="16"/>
  <c r="BH229" i="16"/>
  <c r="BG229" i="16"/>
  <c r="BF229" i="16"/>
  <c r="T229" i="16"/>
  <c r="R229" i="16"/>
  <c r="P229" i="16"/>
  <c r="BI227" i="16"/>
  <c r="BH227" i="16"/>
  <c r="BG227" i="16"/>
  <c r="BF227" i="16"/>
  <c r="T227" i="16"/>
  <c r="R227" i="16"/>
  <c r="P227" i="16"/>
  <c r="BI225" i="16"/>
  <c r="BH225" i="16"/>
  <c r="BG225" i="16"/>
  <c r="BF225" i="16"/>
  <c r="T225" i="16"/>
  <c r="R225" i="16"/>
  <c r="P225" i="16"/>
  <c r="BI223" i="16"/>
  <c r="BH223" i="16"/>
  <c r="BG223" i="16"/>
  <c r="BF223" i="16"/>
  <c r="T223" i="16"/>
  <c r="R223" i="16"/>
  <c r="P223" i="16"/>
  <c r="BI221" i="16"/>
  <c r="BH221" i="16"/>
  <c r="BG221" i="16"/>
  <c r="BF221" i="16"/>
  <c r="T221" i="16"/>
  <c r="R221" i="16"/>
  <c r="P221" i="16"/>
  <c r="BI219" i="16"/>
  <c r="BH219" i="16"/>
  <c r="BG219" i="16"/>
  <c r="BF219" i="16"/>
  <c r="T219" i="16"/>
  <c r="R219" i="16"/>
  <c r="P219" i="16"/>
  <c r="BI217" i="16"/>
  <c r="BH217" i="16"/>
  <c r="BG217" i="16"/>
  <c r="BF217" i="16"/>
  <c r="T217" i="16"/>
  <c r="R217" i="16"/>
  <c r="P217" i="16"/>
  <c r="BI215" i="16"/>
  <c r="BH215" i="16"/>
  <c r="BG215" i="16"/>
  <c r="BF215" i="16"/>
  <c r="T215" i="16"/>
  <c r="R215" i="16"/>
  <c r="P215" i="16"/>
  <c r="BI213" i="16"/>
  <c r="BH213" i="16"/>
  <c r="BG213" i="16"/>
  <c r="BF213" i="16"/>
  <c r="T213" i="16"/>
  <c r="R213" i="16"/>
  <c r="P213" i="16"/>
  <c r="BI211" i="16"/>
  <c r="BH211" i="16"/>
  <c r="BG211" i="16"/>
  <c r="BF211" i="16"/>
  <c r="T211" i="16"/>
  <c r="R211" i="16"/>
  <c r="P211" i="16"/>
  <c r="BI209" i="16"/>
  <c r="BH209" i="16"/>
  <c r="BG209" i="16"/>
  <c r="BF209" i="16"/>
  <c r="T209" i="16"/>
  <c r="R209" i="16"/>
  <c r="P209" i="16"/>
  <c r="BI207" i="16"/>
  <c r="BH207" i="16"/>
  <c r="BG207" i="16"/>
  <c r="BF207" i="16"/>
  <c r="T207" i="16"/>
  <c r="R207" i="16"/>
  <c r="P207" i="16"/>
  <c r="BI205" i="16"/>
  <c r="BH205" i="16"/>
  <c r="BG205" i="16"/>
  <c r="BF205" i="16"/>
  <c r="T205" i="16"/>
  <c r="R205" i="16"/>
  <c r="P205" i="16"/>
  <c r="BI203" i="16"/>
  <c r="BH203" i="16"/>
  <c r="BG203" i="16"/>
  <c r="BF203" i="16"/>
  <c r="T203" i="16"/>
  <c r="R203" i="16"/>
  <c r="P203" i="16"/>
  <c r="BI201" i="16"/>
  <c r="BH201" i="16"/>
  <c r="BG201" i="16"/>
  <c r="BF201" i="16"/>
  <c r="T201" i="16"/>
  <c r="R201" i="16"/>
  <c r="P201" i="16"/>
  <c r="BI199" i="16"/>
  <c r="BH199" i="16"/>
  <c r="BG199" i="16"/>
  <c r="BF199" i="16"/>
  <c r="T199" i="16"/>
  <c r="R199" i="16"/>
  <c r="P199" i="16"/>
  <c r="BI196" i="16"/>
  <c r="BH196" i="16"/>
  <c r="BG196" i="16"/>
  <c r="BF196" i="16"/>
  <c r="T196" i="16"/>
  <c r="R196" i="16"/>
  <c r="P196" i="16"/>
  <c r="BI194" i="16"/>
  <c r="BH194" i="16"/>
  <c r="BG194" i="16"/>
  <c r="BF194" i="16"/>
  <c r="T194" i="16"/>
  <c r="R194" i="16"/>
  <c r="P194" i="16"/>
  <c r="BI192" i="16"/>
  <c r="BH192" i="16"/>
  <c r="BG192" i="16"/>
  <c r="BF192" i="16"/>
  <c r="T192" i="16"/>
  <c r="R192" i="16"/>
  <c r="P192" i="16"/>
  <c r="BI190" i="16"/>
  <c r="BH190" i="16"/>
  <c r="BG190" i="16"/>
  <c r="BF190" i="16"/>
  <c r="T190" i="16"/>
  <c r="R190" i="16"/>
  <c r="P190" i="16"/>
  <c r="BI188" i="16"/>
  <c r="BH188" i="16"/>
  <c r="BG188" i="16"/>
  <c r="BF188" i="16"/>
  <c r="T188" i="16"/>
  <c r="R188" i="16"/>
  <c r="P188" i="16"/>
  <c r="BI186" i="16"/>
  <c r="BH186" i="16"/>
  <c r="BG186" i="16"/>
  <c r="BF186" i="16"/>
  <c r="T186" i="16"/>
  <c r="R186" i="16"/>
  <c r="P186" i="16"/>
  <c r="BI183" i="16"/>
  <c r="BH183" i="16"/>
  <c r="BG183" i="16"/>
  <c r="BF183" i="16"/>
  <c r="T183" i="16"/>
  <c r="T182" i="16"/>
  <c r="R183" i="16"/>
  <c r="R182" i="16"/>
  <c r="P183" i="16"/>
  <c r="P182" i="16" s="1"/>
  <c r="BI180" i="16"/>
  <c r="BH180" i="16"/>
  <c r="BG180" i="16"/>
  <c r="BF180" i="16"/>
  <c r="T180" i="16"/>
  <c r="R180" i="16"/>
  <c r="P180" i="16"/>
  <c r="BI178" i="16"/>
  <c r="BH178" i="16"/>
  <c r="BG178" i="16"/>
  <c r="BF178" i="16"/>
  <c r="T178" i="16"/>
  <c r="R178" i="16"/>
  <c r="P178" i="16"/>
  <c r="BI176" i="16"/>
  <c r="BH176" i="16"/>
  <c r="BG176" i="16"/>
  <c r="BF176" i="16"/>
  <c r="T176" i="16"/>
  <c r="R176" i="16"/>
  <c r="P176" i="16"/>
  <c r="BI174" i="16"/>
  <c r="BH174" i="16"/>
  <c r="BG174" i="16"/>
  <c r="BF174" i="16"/>
  <c r="T174" i="16"/>
  <c r="R174" i="16"/>
  <c r="P174" i="16"/>
  <c r="BI172" i="16"/>
  <c r="BH172" i="16"/>
  <c r="BG172" i="16"/>
  <c r="BF172" i="16"/>
  <c r="T172" i="16"/>
  <c r="R172" i="16"/>
  <c r="P172" i="16"/>
  <c r="BI170" i="16"/>
  <c r="BH170" i="16"/>
  <c r="BG170" i="16"/>
  <c r="BF170" i="16"/>
  <c r="T170" i="16"/>
  <c r="R170" i="16"/>
  <c r="P170" i="16"/>
  <c r="BI168" i="16"/>
  <c r="BH168" i="16"/>
  <c r="BG168" i="16"/>
  <c r="BF168" i="16"/>
  <c r="T168" i="16"/>
  <c r="R168" i="16"/>
  <c r="P168" i="16"/>
  <c r="BI166" i="16"/>
  <c r="BH166" i="16"/>
  <c r="BG166" i="16"/>
  <c r="BF166" i="16"/>
  <c r="T166" i="16"/>
  <c r="R166" i="16"/>
  <c r="P166" i="16"/>
  <c r="BI164" i="16"/>
  <c r="BH164" i="16"/>
  <c r="BG164" i="16"/>
  <c r="BF164" i="16"/>
  <c r="T164" i="16"/>
  <c r="R164" i="16"/>
  <c r="P164" i="16"/>
  <c r="BI162" i="16"/>
  <c r="BH162" i="16"/>
  <c r="BG162" i="16"/>
  <c r="BF162" i="16"/>
  <c r="T162" i="16"/>
  <c r="R162" i="16"/>
  <c r="P162" i="16"/>
  <c r="BI159" i="16"/>
  <c r="BH159" i="16"/>
  <c r="BG159" i="16"/>
  <c r="BF159" i="16"/>
  <c r="T159" i="16"/>
  <c r="T158" i="16"/>
  <c r="R159" i="16"/>
  <c r="R158" i="16"/>
  <c r="P159" i="16"/>
  <c r="P158" i="16"/>
  <c r="BI156" i="16"/>
  <c r="BH156" i="16"/>
  <c r="BG156" i="16"/>
  <c r="BF156" i="16"/>
  <c r="T156" i="16"/>
  <c r="R156" i="16"/>
  <c r="P156" i="16"/>
  <c r="BI154" i="16"/>
  <c r="BH154" i="16"/>
  <c r="BG154" i="16"/>
  <c r="BF154" i="16"/>
  <c r="T154" i="16"/>
  <c r="R154" i="16"/>
  <c r="P154" i="16"/>
  <c r="BI152" i="16"/>
  <c r="BH152" i="16"/>
  <c r="BG152" i="16"/>
  <c r="BF152" i="16"/>
  <c r="T152" i="16"/>
  <c r="R152" i="16"/>
  <c r="P152" i="16"/>
  <c r="BI150" i="16"/>
  <c r="BH150" i="16"/>
  <c r="BG150" i="16"/>
  <c r="BF150" i="16"/>
  <c r="T150" i="16"/>
  <c r="R150" i="16"/>
  <c r="P150" i="16"/>
  <c r="BI147" i="16"/>
  <c r="BH147" i="16"/>
  <c r="BG147" i="16"/>
  <c r="BF147" i="16"/>
  <c r="T147" i="16"/>
  <c r="R147" i="16"/>
  <c r="P147" i="16"/>
  <c r="BI145" i="16"/>
  <c r="BH145" i="16"/>
  <c r="BG145" i="16"/>
  <c r="BF145" i="16"/>
  <c r="T145" i="16"/>
  <c r="R145" i="16"/>
  <c r="P145" i="16"/>
  <c r="BI143" i="16"/>
  <c r="BH143" i="16"/>
  <c r="BG143" i="16"/>
  <c r="BF143" i="16"/>
  <c r="T143" i="16"/>
  <c r="R143" i="16"/>
  <c r="P143" i="16"/>
  <c r="BI141" i="16"/>
  <c r="BH141" i="16"/>
  <c r="BG141" i="16"/>
  <c r="BF141" i="16"/>
  <c r="T141" i="16"/>
  <c r="R141" i="16"/>
  <c r="P141" i="16"/>
  <c r="BI139" i="16"/>
  <c r="BH139" i="16"/>
  <c r="BG139" i="16"/>
  <c r="BF139" i="16"/>
  <c r="T139" i="16"/>
  <c r="R139" i="16"/>
  <c r="P139" i="16"/>
  <c r="BI136" i="16"/>
  <c r="BH136" i="16"/>
  <c r="BG136" i="16"/>
  <c r="BF136" i="16"/>
  <c r="T136" i="16"/>
  <c r="R136" i="16"/>
  <c r="P136" i="16"/>
  <c r="BI134" i="16"/>
  <c r="BH134" i="16"/>
  <c r="BG134" i="16"/>
  <c r="BF134" i="16"/>
  <c r="T134" i="16"/>
  <c r="R134" i="16"/>
  <c r="P134" i="16"/>
  <c r="BI132" i="16"/>
  <c r="BH132" i="16"/>
  <c r="BG132" i="16"/>
  <c r="BF132" i="16"/>
  <c r="T132" i="16"/>
  <c r="R132" i="16"/>
  <c r="P132" i="16"/>
  <c r="BI130" i="16"/>
  <c r="BH130" i="16"/>
  <c r="BG130" i="16"/>
  <c r="BF130" i="16"/>
  <c r="T130" i="16"/>
  <c r="R130" i="16"/>
  <c r="P130" i="16"/>
  <c r="F122" i="16"/>
  <c r="E120" i="16"/>
  <c r="F91" i="16"/>
  <c r="E89" i="16"/>
  <c r="J26" i="16"/>
  <c r="E26" i="16"/>
  <c r="J125" i="16"/>
  <c r="J25" i="16"/>
  <c r="J23" i="16"/>
  <c r="E23" i="16"/>
  <c r="J124" i="16"/>
  <c r="J22" i="16"/>
  <c r="J20" i="16"/>
  <c r="E20" i="16"/>
  <c r="F125" i="16"/>
  <c r="J19" i="16"/>
  <c r="J17" i="16"/>
  <c r="E17" i="16"/>
  <c r="F93" i="16"/>
  <c r="J16" i="16"/>
  <c r="J14" i="16"/>
  <c r="J122" i="16" s="1"/>
  <c r="E7" i="16"/>
  <c r="E85" i="16" s="1"/>
  <c r="J37" i="15"/>
  <c r="J36" i="15"/>
  <c r="AY110" i="1"/>
  <c r="J35" i="15"/>
  <c r="AX110" i="1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BI123" i="15"/>
  <c r="BH123" i="15"/>
  <c r="BG123" i="15"/>
  <c r="BF123" i="15"/>
  <c r="T123" i="15"/>
  <c r="R123" i="15"/>
  <c r="P123" i="15"/>
  <c r="BI122" i="15"/>
  <c r="BH122" i="15"/>
  <c r="BG122" i="15"/>
  <c r="BF122" i="15"/>
  <c r="T122" i="15"/>
  <c r="R122" i="15"/>
  <c r="P122" i="15"/>
  <c r="BI121" i="15"/>
  <c r="BH121" i="15"/>
  <c r="BG121" i="15"/>
  <c r="BF121" i="15"/>
  <c r="T121" i="15"/>
  <c r="R121" i="15"/>
  <c r="P121" i="15"/>
  <c r="BI120" i="15"/>
  <c r="BH120" i="15"/>
  <c r="BG120" i="15"/>
  <c r="BF120" i="15"/>
  <c r="T120" i="15"/>
  <c r="R120" i="15"/>
  <c r="P120" i="15"/>
  <c r="BI119" i="15"/>
  <c r="BH119" i="15"/>
  <c r="BG119" i="15"/>
  <c r="BF119" i="15"/>
  <c r="T119" i="15"/>
  <c r="R119" i="15"/>
  <c r="P119" i="15"/>
  <c r="BI118" i="15"/>
  <c r="BH118" i="15"/>
  <c r="BG118" i="15"/>
  <c r="BF118" i="15"/>
  <c r="T118" i="15"/>
  <c r="R118" i="15"/>
  <c r="P118" i="15"/>
  <c r="BI117" i="15"/>
  <c r="BH117" i="15"/>
  <c r="BG117" i="15"/>
  <c r="BF117" i="15"/>
  <c r="T117" i="15"/>
  <c r="R117" i="15"/>
  <c r="P117" i="15"/>
  <c r="F110" i="15"/>
  <c r="E108" i="15"/>
  <c r="F89" i="15"/>
  <c r="E87" i="15"/>
  <c r="J24" i="15"/>
  <c r="E24" i="15"/>
  <c r="J113" i="15"/>
  <c r="J23" i="15"/>
  <c r="J21" i="15"/>
  <c r="E21" i="15"/>
  <c r="J112" i="15"/>
  <c r="J20" i="15"/>
  <c r="J18" i="15"/>
  <c r="E18" i="15"/>
  <c r="F92" i="15" s="1"/>
  <c r="J17" i="15"/>
  <c r="J15" i="15"/>
  <c r="E15" i="15"/>
  <c r="F112" i="15"/>
  <c r="J14" i="15"/>
  <c r="J12" i="15"/>
  <c r="J110" i="15"/>
  <c r="E7" i="15"/>
  <c r="E85" i="15" s="1"/>
  <c r="J37" i="14"/>
  <c r="J36" i="14"/>
  <c r="AY109" i="1" s="1"/>
  <c r="J35" i="14"/>
  <c r="AX109" i="1"/>
  <c r="BI561" i="14"/>
  <c r="BH561" i="14"/>
  <c r="BG561" i="14"/>
  <c r="BF561" i="14"/>
  <c r="T561" i="14"/>
  <c r="R561" i="14"/>
  <c r="P561" i="14"/>
  <c r="BI560" i="14"/>
  <c r="BH560" i="14"/>
  <c r="BG560" i="14"/>
  <c r="BF560" i="14"/>
  <c r="T560" i="14"/>
  <c r="R560" i="14"/>
  <c r="P560" i="14"/>
  <c r="BI558" i="14"/>
  <c r="BH558" i="14"/>
  <c r="BG558" i="14"/>
  <c r="BF558" i="14"/>
  <c r="T558" i="14"/>
  <c r="R558" i="14"/>
  <c r="P558" i="14"/>
  <c r="BI556" i="14"/>
  <c r="BH556" i="14"/>
  <c r="BG556" i="14"/>
  <c r="BF556" i="14"/>
  <c r="T556" i="14"/>
  <c r="R556" i="14"/>
  <c r="P556" i="14"/>
  <c r="BI554" i="14"/>
  <c r="BH554" i="14"/>
  <c r="BG554" i="14"/>
  <c r="BF554" i="14"/>
  <c r="T554" i="14"/>
  <c r="R554" i="14"/>
  <c r="P554" i="14"/>
  <c r="BI552" i="14"/>
  <c r="BH552" i="14"/>
  <c r="BG552" i="14"/>
  <c r="BF552" i="14"/>
  <c r="T552" i="14"/>
  <c r="R552" i="14"/>
  <c r="P552" i="14"/>
  <c r="BI550" i="14"/>
  <c r="BH550" i="14"/>
  <c r="BG550" i="14"/>
  <c r="BF550" i="14"/>
  <c r="T550" i="14"/>
  <c r="R550" i="14"/>
  <c r="P550" i="14"/>
  <c r="BI548" i="14"/>
  <c r="BH548" i="14"/>
  <c r="BG548" i="14"/>
  <c r="BF548" i="14"/>
  <c r="T548" i="14"/>
  <c r="R548" i="14"/>
  <c r="P548" i="14"/>
  <c r="BI546" i="14"/>
  <c r="BH546" i="14"/>
  <c r="BG546" i="14"/>
  <c r="BF546" i="14"/>
  <c r="T546" i="14"/>
  <c r="R546" i="14"/>
  <c r="P546" i="14"/>
  <c r="BI544" i="14"/>
  <c r="BH544" i="14"/>
  <c r="BG544" i="14"/>
  <c r="BF544" i="14"/>
  <c r="T544" i="14"/>
  <c r="R544" i="14"/>
  <c r="P544" i="14"/>
  <c r="BI542" i="14"/>
  <c r="BH542" i="14"/>
  <c r="BG542" i="14"/>
  <c r="BF542" i="14"/>
  <c r="T542" i="14"/>
  <c r="R542" i="14"/>
  <c r="P542" i="14"/>
  <c r="BI540" i="14"/>
  <c r="BH540" i="14"/>
  <c r="BG540" i="14"/>
  <c r="BF540" i="14"/>
  <c r="T540" i="14"/>
  <c r="R540" i="14"/>
  <c r="P540" i="14"/>
  <c r="BI537" i="14"/>
  <c r="BH537" i="14"/>
  <c r="BG537" i="14"/>
  <c r="BF537" i="14"/>
  <c r="T537" i="14"/>
  <c r="R537" i="14"/>
  <c r="P537" i="14"/>
  <c r="BI532" i="14"/>
  <c r="BH532" i="14"/>
  <c r="BG532" i="14"/>
  <c r="BF532" i="14"/>
  <c r="T532" i="14"/>
  <c r="R532" i="14"/>
  <c r="P532" i="14"/>
  <c r="BI530" i="14"/>
  <c r="BH530" i="14"/>
  <c r="BG530" i="14"/>
  <c r="BF530" i="14"/>
  <c r="T530" i="14"/>
  <c r="R530" i="14"/>
  <c r="P530" i="14"/>
  <c r="BI528" i="14"/>
  <c r="BH528" i="14"/>
  <c r="BG528" i="14"/>
  <c r="BF528" i="14"/>
  <c r="T528" i="14"/>
  <c r="R528" i="14"/>
  <c r="P528" i="14"/>
  <c r="BI526" i="14"/>
  <c r="BH526" i="14"/>
  <c r="BG526" i="14"/>
  <c r="BF526" i="14"/>
  <c r="T526" i="14"/>
  <c r="R526" i="14"/>
  <c r="P526" i="14"/>
  <c r="BI516" i="14"/>
  <c r="BH516" i="14"/>
  <c r="BG516" i="14"/>
  <c r="BF516" i="14"/>
  <c r="T516" i="14"/>
  <c r="R516" i="14"/>
  <c r="P516" i="14"/>
  <c r="BI514" i="14"/>
  <c r="BH514" i="14"/>
  <c r="BG514" i="14"/>
  <c r="BF514" i="14"/>
  <c r="T514" i="14"/>
  <c r="R514" i="14"/>
  <c r="P514" i="14"/>
  <c r="BI512" i="14"/>
  <c r="BH512" i="14"/>
  <c r="BG512" i="14"/>
  <c r="BF512" i="14"/>
  <c r="T512" i="14"/>
  <c r="R512" i="14"/>
  <c r="P512" i="14"/>
  <c r="BI510" i="14"/>
  <c r="BH510" i="14"/>
  <c r="BG510" i="14"/>
  <c r="BF510" i="14"/>
  <c r="T510" i="14"/>
  <c r="R510" i="14"/>
  <c r="P510" i="14"/>
  <c r="BI508" i="14"/>
  <c r="BH508" i="14"/>
  <c r="BG508" i="14"/>
  <c r="BF508" i="14"/>
  <c r="T508" i="14"/>
  <c r="R508" i="14"/>
  <c r="P508" i="14"/>
  <c r="BI506" i="14"/>
  <c r="BH506" i="14"/>
  <c r="BG506" i="14"/>
  <c r="BF506" i="14"/>
  <c r="T506" i="14"/>
  <c r="R506" i="14"/>
  <c r="P506" i="14"/>
  <c r="BI504" i="14"/>
  <c r="BH504" i="14"/>
  <c r="BG504" i="14"/>
  <c r="BF504" i="14"/>
  <c r="T504" i="14"/>
  <c r="R504" i="14"/>
  <c r="P504" i="14"/>
  <c r="BI502" i="14"/>
  <c r="BH502" i="14"/>
  <c r="BG502" i="14"/>
  <c r="BF502" i="14"/>
  <c r="T502" i="14"/>
  <c r="R502" i="14"/>
  <c r="P502" i="14"/>
  <c r="BI500" i="14"/>
  <c r="BH500" i="14"/>
  <c r="BG500" i="14"/>
  <c r="BF500" i="14"/>
  <c r="T500" i="14"/>
  <c r="R500" i="14"/>
  <c r="P500" i="14"/>
  <c r="BI498" i="14"/>
  <c r="BH498" i="14"/>
  <c r="BG498" i="14"/>
  <c r="BF498" i="14"/>
  <c r="T498" i="14"/>
  <c r="R498" i="14"/>
  <c r="P498" i="14"/>
  <c r="BI496" i="14"/>
  <c r="BH496" i="14"/>
  <c r="BG496" i="14"/>
  <c r="BF496" i="14"/>
  <c r="T496" i="14"/>
  <c r="R496" i="14"/>
  <c r="P496" i="14"/>
  <c r="BI494" i="14"/>
  <c r="BH494" i="14"/>
  <c r="BG494" i="14"/>
  <c r="BF494" i="14"/>
  <c r="T494" i="14"/>
  <c r="R494" i="14"/>
  <c r="P494" i="14"/>
  <c r="BI492" i="14"/>
  <c r="BH492" i="14"/>
  <c r="BG492" i="14"/>
  <c r="BF492" i="14"/>
  <c r="T492" i="14"/>
  <c r="R492" i="14"/>
  <c r="P492" i="14"/>
  <c r="BI490" i="14"/>
  <c r="BH490" i="14"/>
  <c r="BG490" i="14"/>
  <c r="BF490" i="14"/>
  <c r="T490" i="14"/>
  <c r="R490" i="14"/>
  <c r="P490" i="14"/>
  <c r="BI488" i="14"/>
  <c r="BH488" i="14"/>
  <c r="BG488" i="14"/>
  <c r="BF488" i="14"/>
  <c r="T488" i="14"/>
  <c r="R488" i="14"/>
  <c r="P488" i="14"/>
  <c r="BI486" i="14"/>
  <c r="BH486" i="14"/>
  <c r="BG486" i="14"/>
  <c r="BF486" i="14"/>
  <c r="T486" i="14"/>
  <c r="R486" i="14"/>
  <c r="P486" i="14"/>
  <c r="BI484" i="14"/>
  <c r="BH484" i="14"/>
  <c r="BG484" i="14"/>
  <c r="BF484" i="14"/>
  <c r="T484" i="14"/>
  <c r="R484" i="14"/>
  <c r="P484" i="14"/>
  <c r="BI482" i="14"/>
  <c r="BH482" i="14"/>
  <c r="BG482" i="14"/>
  <c r="BF482" i="14"/>
  <c r="T482" i="14"/>
  <c r="R482" i="14"/>
  <c r="P482" i="14"/>
  <c r="BI480" i="14"/>
  <c r="BH480" i="14"/>
  <c r="BG480" i="14"/>
  <c r="BF480" i="14"/>
  <c r="T480" i="14"/>
  <c r="R480" i="14"/>
  <c r="P480" i="14"/>
  <c r="BI477" i="14"/>
  <c r="BH477" i="14"/>
  <c r="BG477" i="14"/>
  <c r="BF477" i="14"/>
  <c r="T477" i="14"/>
  <c r="R477" i="14"/>
  <c r="P477" i="14"/>
  <c r="BI475" i="14"/>
  <c r="BH475" i="14"/>
  <c r="BG475" i="14"/>
  <c r="BF475" i="14"/>
  <c r="T475" i="14"/>
  <c r="R475" i="14"/>
  <c r="P475" i="14"/>
  <c r="BI471" i="14"/>
  <c r="BH471" i="14"/>
  <c r="BG471" i="14"/>
  <c r="BF471" i="14"/>
  <c r="T471" i="14"/>
  <c r="R471" i="14"/>
  <c r="P471" i="14"/>
  <c r="BI468" i="14"/>
  <c r="BH468" i="14"/>
  <c r="BG468" i="14"/>
  <c r="BF468" i="14"/>
  <c r="T468" i="14"/>
  <c r="T467" i="14"/>
  <c r="R468" i="14"/>
  <c r="R467" i="14"/>
  <c r="P468" i="14"/>
  <c r="P467" i="14" s="1"/>
  <c r="BI466" i="14"/>
  <c r="BH466" i="14"/>
  <c r="BG466" i="14"/>
  <c r="BF466" i="14"/>
  <c r="T466" i="14"/>
  <c r="R466" i="14"/>
  <c r="P466" i="14"/>
  <c r="BI464" i="14"/>
  <c r="BH464" i="14"/>
  <c r="BG464" i="14"/>
  <c r="BF464" i="14"/>
  <c r="T464" i="14"/>
  <c r="R464" i="14"/>
  <c r="P464" i="14"/>
  <c r="BI463" i="14"/>
  <c r="BH463" i="14"/>
  <c r="BG463" i="14"/>
  <c r="BF463" i="14"/>
  <c r="T463" i="14"/>
  <c r="R463" i="14"/>
  <c r="P463" i="14"/>
  <c r="BI462" i="14"/>
  <c r="BH462" i="14"/>
  <c r="BG462" i="14"/>
  <c r="BF462" i="14"/>
  <c r="T462" i="14"/>
  <c r="R462" i="14"/>
  <c r="P462" i="14"/>
  <c r="BI460" i="14"/>
  <c r="BH460" i="14"/>
  <c r="BG460" i="14"/>
  <c r="BF460" i="14"/>
  <c r="T460" i="14"/>
  <c r="R460" i="14"/>
  <c r="P460" i="14"/>
  <c r="BI459" i="14"/>
  <c r="BH459" i="14"/>
  <c r="BG459" i="14"/>
  <c r="BF459" i="14"/>
  <c r="T459" i="14"/>
  <c r="R459" i="14"/>
  <c r="P459" i="14"/>
  <c r="BI458" i="14"/>
  <c r="BH458" i="14"/>
  <c r="BG458" i="14"/>
  <c r="BF458" i="14"/>
  <c r="T458" i="14"/>
  <c r="R458" i="14"/>
  <c r="P458" i="14"/>
  <c r="BI457" i="14"/>
  <c r="BH457" i="14"/>
  <c r="BG457" i="14"/>
  <c r="BF457" i="14"/>
  <c r="T457" i="14"/>
  <c r="R457" i="14"/>
  <c r="P457" i="14"/>
  <c r="BI456" i="14"/>
  <c r="BH456" i="14"/>
  <c r="BG456" i="14"/>
  <c r="BF456" i="14"/>
  <c r="T456" i="14"/>
  <c r="R456" i="14"/>
  <c r="P456" i="14"/>
  <c r="BI454" i="14"/>
  <c r="BH454" i="14"/>
  <c r="BG454" i="14"/>
  <c r="BF454" i="14"/>
  <c r="T454" i="14"/>
  <c r="R454" i="14"/>
  <c r="P454" i="14"/>
  <c r="BI447" i="14"/>
  <c r="BH447" i="14"/>
  <c r="BG447" i="14"/>
  <c r="BF447" i="14"/>
  <c r="T447" i="14"/>
  <c r="R447" i="14"/>
  <c r="P447" i="14"/>
  <c r="BI441" i="14"/>
  <c r="BH441" i="14"/>
  <c r="BG441" i="14"/>
  <c r="BF441" i="14"/>
  <c r="T441" i="14"/>
  <c r="R441" i="14"/>
  <c r="P441" i="14"/>
  <c r="BI438" i="14"/>
  <c r="BH438" i="14"/>
  <c r="BG438" i="14"/>
  <c r="BF438" i="14"/>
  <c r="T438" i="14"/>
  <c r="R438" i="14"/>
  <c r="P438" i="14"/>
  <c r="BI433" i="14"/>
  <c r="BH433" i="14"/>
  <c r="BG433" i="14"/>
  <c r="BF433" i="14"/>
  <c r="T433" i="14"/>
  <c r="R433" i="14"/>
  <c r="P433" i="14"/>
  <c r="BI430" i="14"/>
  <c r="BH430" i="14"/>
  <c r="BG430" i="14"/>
  <c r="BF430" i="14"/>
  <c r="T430" i="14"/>
  <c r="R430" i="14"/>
  <c r="P430" i="14"/>
  <c r="BI428" i="14"/>
  <c r="BH428" i="14"/>
  <c r="BG428" i="14"/>
  <c r="BF428" i="14"/>
  <c r="T428" i="14"/>
  <c r="R428" i="14"/>
  <c r="P428" i="14"/>
  <c r="BI425" i="14"/>
  <c r="BH425" i="14"/>
  <c r="BG425" i="14"/>
  <c r="BF425" i="14"/>
  <c r="T425" i="14"/>
  <c r="R425" i="14"/>
  <c r="P425" i="14"/>
  <c r="BI423" i="14"/>
  <c r="BH423" i="14"/>
  <c r="BG423" i="14"/>
  <c r="BF423" i="14"/>
  <c r="T423" i="14"/>
  <c r="R423" i="14"/>
  <c r="P423" i="14"/>
  <c r="BI419" i="14"/>
  <c r="BH419" i="14"/>
  <c r="BG419" i="14"/>
  <c r="BF419" i="14"/>
  <c r="T419" i="14"/>
  <c r="R419" i="14"/>
  <c r="P419" i="14"/>
  <c r="BI415" i="14"/>
  <c r="BH415" i="14"/>
  <c r="BG415" i="14"/>
  <c r="BF415" i="14"/>
  <c r="T415" i="14"/>
  <c r="R415" i="14"/>
  <c r="P415" i="14"/>
  <c r="BI413" i="14"/>
  <c r="BH413" i="14"/>
  <c r="BG413" i="14"/>
  <c r="BF413" i="14"/>
  <c r="T413" i="14"/>
  <c r="R413" i="14"/>
  <c r="P413" i="14"/>
  <c r="BI411" i="14"/>
  <c r="BH411" i="14"/>
  <c r="BG411" i="14"/>
  <c r="BF411" i="14"/>
  <c r="T411" i="14"/>
  <c r="R411" i="14"/>
  <c r="P411" i="14"/>
  <c r="BI409" i="14"/>
  <c r="BH409" i="14"/>
  <c r="BG409" i="14"/>
  <c r="BF409" i="14"/>
  <c r="T409" i="14"/>
  <c r="R409" i="14"/>
  <c r="P409" i="14"/>
  <c r="BI407" i="14"/>
  <c r="BH407" i="14"/>
  <c r="BG407" i="14"/>
  <c r="BF407" i="14"/>
  <c r="T407" i="14"/>
  <c r="R407" i="14"/>
  <c r="P407" i="14"/>
  <c r="BI404" i="14"/>
  <c r="BH404" i="14"/>
  <c r="BG404" i="14"/>
  <c r="BF404" i="14"/>
  <c r="T404" i="14"/>
  <c r="R404" i="14"/>
  <c r="P404" i="14"/>
  <c r="BI402" i="14"/>
  <c r="BH402" i="14"/>
  <c r="BG402" i="14"/>
  <c r="BF402" i="14"/>
  <c r="T402" i="14"/>
  <c r="R402" i="14"/>
  <c r="P402" i="14"/>
  <c r="BI400" i="14"/>
  <c r="BH400" i="14"/>
  <c r="BG400" i="14"/>
  <c r="BF400" i="14"/>
  <c r="T400" i="14"/>
  <c r="R400" i="14"/>
  <c r="P400" i="14"/>
  <c r="BI398" i="14"/>
  <c r="BH398" i="14"/>
  <c r="BG398" i="14"/>
  <c r="BF398" i="14"/>
  <c r="T398" i="14"/>
  <c r="R398" i="14"/>
  <c r="P398" i="14"/>
  <c r="BI396" i="14"/>
  <c r="BH396" i="14"/>
  <c r="BG396" i="14"/>
  <c r="BF396" i="14"/>
  <c r="T396" i="14"/>
  <c r="R396" i="14"/>
  <c r="P396" i="14"/>
  <c r="BI394" i="14"/>
  <c r="BH394" i="14"/>
  <c r="BG394" i="14"/>
  <c r="BF394" i="14"/>
  <c r="T394" i="14"/>
  <c r="R394" i="14"/>
  <c r="P394" i="14"/>
  <c r="BI392" i="14"/>
  <c r="BH392" i="14"/>
  <c r="BG392" i="14"/>
  <c r="BF392" i="14"/>
  <c r="T392" i="14"/>
  <c r="R392" i="14"/>
  <c r="P392" i="14"/>
  <c r="BI390" i="14"/>
  <c r="BH390" i="14"/>
  <c r="BG390" i="14"/>
  <c r="BF390" i="14"/>
  <c r="T390" i="14"/>
  <c r="R390" i="14"/>
  <c r="P390" i="14"/>
  <c r="BI388" i="14"/>
  <c r="BH388" i="14"/>
  <c r="BG388" i="14"/>
  <c r="BF388" i="14"/>
  <c r="T388" i="14"/>
  <c r="R388" i="14"/>
  <c r="P388" i="14"/>
  <c r="BI386" i="14"/>
  <c r="BH386" i="14"/>
  <c r="BG386" i="14"/>
  <c r="BF386" i="14"/>
  <c r="T386" i="14"/>
  <c r="R386" i="14"/>
  <c r="P386" i="14"/>
  <c r="BI384" i="14"/>
  <c r="BH384" i="14"/>
  <c r="BG384" i="14"/>
  <c r="BF384" i="14"/>
  <c r="T384" i="14"/>
  <c r="R384" i="14"/>
  <c r="P384" i="14"/>
  <c r="BI382" i="14"/>
  <c r="BH382" i="14"/>
  <c r="BG382" i="14"/>
  <c r="BF382" i="14"/>
  <c r="T382" i="14"/>
  <c r="R382" i="14"/>
  <c r="P382" i="14"/>
  <c r="BI380" i="14"/>
  <c r="BH380" i="14"/>
  <c r="BG380" i="14"/>
  <c r="BF380" i="14"/>
  <c r="T380" i="14"/>
  <c r="R380" i="14"/>
  <c r="P380" i="14"/>
  <c r="BI378" i="14"/>
  <c r="BH378" i="14"/>
  <c r="BG378" i="14"/>
  <c r="BF378" i="14"/>
  <c r="T378" i="14"/>
  <c r="R378" i="14"/>
  <c r="P378" i="14"/>
  <c r="BI376" i="14"/>
  <c r="BH376" i="14"/>
  <c r="BG376" i="14"/>
  <c r="BF376" i="14"/>
  <c r="T376" i="14"/>
  <c r="R376" i="14"/>
  <c r="P376" i="14"/>
  <c r="BI374" i="14"/>
  <c r="BH374" i="14"/>
  <c r="BG374" i="14"/>
  <c r="BF374" i="14"/>
  <c r="T374" i="14"/>
  <c r="R374" i="14"/>
  <c r="P374" i="14"/>
  <c r="BI372" i="14"/>
  <c r="BH372" i="14"/>
  <c r="BG372" i="14"/>
  <c r="BF372" i="14"/>
  <c r="T372" i="14"/>
  <c r="R372" i="14"/>
  <c r="P372" i="14"/>
  <c r="BI370" i="14"/>
  <c r="BH370" i="14"/>
  <c r="BG370" i="14"/>
  <c r="BF370" i="14"/>
  <c r="T370" i="14"/>
  <c r="R370" i="14"/>
  <c r="P370" i="14"/>
  <c r="BI368" i="14"/>
  <c r="BH368" i="14"/>
  <c r="BG368" i="14"/>
  <c r="BF368" i="14"/>
  <c r="T368" i="14"/>
  <c r="R368" i="14"/>
  <c r="P368" i="14"/>
  <c r="BI366" i="14"/>
  <c r="BH366" i="14"/>
  <c r="BG366" i="14"/>
  <c r="BF366" i="14"/>
  <c r="T366" i="14"/>
  <c r="R366" i="14"/>
  <c r="P366" i="14"/>
  <c r="BI364" i="14"/>
  <c r="BH364" i="14"/>
  <c r="BG364" i="14"/>
  <c r="BF364" i="14"/>
  <c r="T364" i="14"/>
  <c r="R364" i="14"/>
  <c r="P364" i="14"/>
  <c r="BI362" i="14"/>
  <c r="BH362" i="14"/>
  <c r="BG362" i="14"/>
  <c r="BF362" i="14"/>
  <c r="T362" i="14"/>
  <c r="R362" i="14"/>
  <c r="P362" i="14"/>
  <c r="BI355" i="14"/>
  <c r="BH355" i="14"/>
  <c r="BG355" i="14"/>
  <c r="BF355" i="14"/>
  <c r="T355" i="14"/>
  <c r="R355" i="14"/>
  <c r="P355" i="14"/>
  <c r="BI343" i="14"/>
  <c r="BH343" i="14"/>
  <c r="BG343" i="14"/>
  <c r="BF343" i="14"/>
  <c r="T343" i="14"/>
  <c r="R343" i="14"/>
  <c r="P343" i="14"/>
  <c r="BI338" i="14"/>
  <c r="BH338" i="14"/>
  <c r="BG338" i="14"/>
  <c r="BF338" i="14"/>
  <c r="T338" i="14"/>
  <c r="R338" i="14"/>
  <c r="P338" i="14"/>
  <c r="BI335" i="14"/>
  <c r="BH335" i="14"/>
  <c r="BG335" i="14"/>
  <c r="BF335" i="14"/>
  <c r="T335" i="14"/>
  <c r="R335" i="14"/>
  <c r="P335" i="14"/>
  <c r="BI334" i="14"/>
  <c r="BH334" i="14"/>
  <c r="BG334" i="14"/>
  <c r="BF334" i="14"/>
  <c r="T334" i="14"/>
  <c r="R334" i="14"/>
  <c r="P334" i="14"/>
  <c r="BI280" i="14"/>
  <c r="BH280" i="14"/>
  <c r="BG280" i="14"/>
  <c r="BF280" i="14"/>
  <c r="T280" i="14"/>
  <c r="R280" i="14"/>
  <c r="P280" i="14"/>
  <c r="BI226" i="14"/>
  <c r="BH226" i="14"/>
  <c r="BG226" i="14"/>
  <c r="BF226" i="14"/>
  <c r="T226" i="14"/>
  <c r="R226" i="14"/>
  <c r="P226" i="14"/>
  <c r="BI223" i="14"/>
  <c r="BH223" i="14"/>
  <c r="BG223" i="14"/>
  <c r="BF223" i="14"/>
  <c r="T223" i="14"/>
  <c r="R223" i="14"/>
  <c r="P223" i="14"/>
  <c r="BI219" i="14"/>
  <c r="BH219" i="14"/>
  <c r="BG219" i="14"/>
  <c r="BF219" i="14"/>
  <c r="T219" i="14"/>
  <c r="R219" i="14"/>
  <c r="P219" i="14"/>
  <c r="BI215" i="14"/>
  <c r="BH215" i="14"/>
  <c r="BG215" i="14"/>
  <c r="BF215" i="14"/>
  <c r="T215" i="14"/>
  <c r="R215" i="14"/>
  <c r="P215" i="14"/>
  <c r="BI213" i="14"/>
  <c r="BH213" i="14"/>
  <c r="BG213" i="14"/>
  <c r="BF213" i="14"/>
  <c r="T213" i="14"/>
  <c r="R213" i="14"/>
  <c r="P213" i="14"/>
  <c r="BI211" i="14"/>
  <c r="BH211" i="14"/>
  <c r="BG211" i="14"/>
  <c r="BF211" i="14"/>
  <c r="T211" i="14"/>
  <c r="R211" i="14"/>
  <c r="P211" i="14"/>
  <c r="BI209" i="14"/>
  <c r="BH209" i="14"/>
  <c r="BG209" i="14"/>
  <c r="BF209" i="14"/>
  <c r="T209" i="14"/>
  <c r="R209" i="14"/>
  <c r="P209" i="14"/>
  <c r="BI205" i="14"/>
  <c r="BH205" i="14"/>
  <c r="BG205" i="14"/>
  <c r="BF205" i="14"/>
  <c r="T205" i="14"/>
  <c r="R205" i="14"/>
  <c r="P205" i="14"/>
  <c r="BI150" i="14"/>
  <c r="BH150" i="14"/>
  <c r="BG150" i="14"/>
  <c r="BF150" i="14"/>
  <c r="T150" i="14"/>
  <c r="R150" i="14"/>
  <c r="P150" i="14"/>
  <c r="BI144" i="14"/>
  <c r="BH144" i="14"/>
  <c r="BG144" i="14"/>
  <c r="BF144" i="14"/>
  <c r="T144" i="14"/>
  <c r="R144" i="14"/>
  <c r="P144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5" i="14"/>
  <c r="BH135" i="14"/>
  <c r="BG135" i="14"/>
  <c r="BF135" i="14"/>
  <c r="T135" i="14"/>
  <c r="R135" i="14"/>
  <c r="P135" i="14"/>
  <c r="J129" i="14"/>
  <c r="J128" i="14"/>
  <c r="F128" i="14"/>
  <c r="F126" i="14"/>
  <c r="E124" i="14"/>
  <c r="J92" i="14"/>
  <c r="J91" i="14"/>
  <c r="F91" i="14"/>
  <c r="F89" i="14"/>
  <c r="E87" i="14"/>
  <c r="J18" i="14"/>
  <c r="E18" i="14"/>
  <c r="F129" i="14" s="1"/>
  <c r="J17" i="14"/>
  <c r="J12" i="14"/>
  <c r="J126" i="14" s="1"/>
  <c r="E7" i="14"/>
  <c r="E122" i="14"/>
  <c r="J39" i="13"/>
  <c r="J38" i="13"/>
  <c r="AY108" i="1"/>
  <c r="J37" i="13"/>
  <c r="AX108" i="1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29" i="13"/>
  <c r="BH129" i="13"/>
  <c r="BG129" i="13"/>
  <c r="BF129" i="13"/>
  <c r="T129" i="13"/>
  <c r="T128" i="13" s="1"/>
  <c r="R129" i="13"/>
  <c r="R128" i="13"/>
  <c r="P129" i="13"/>
  <c r="P128" i="13"/>
  <c r="F121" i="13"/>
  <c r="E119" i="13"/>
  <c r="F91" i="13"/>
  <c r="E89" i="13"/>
  <c r="J26" i="13"/>
  <c r="E26" i="13"/>
  <c r="J124" i="13"/>
  <c r="J25" i="13"/>
  <c r="J23" i="13"/>
  <c r="E23" i="13"/>
  <c r="J123" i="13" s="1"/>
  <c r="J22" i="13"/>
  <c r="J20" i="13"/>
  <c r="E20" i="13"/>
  <c r="F124" i="13"/>
  <c r="J19" i="13"/>
  <c r="J17" i="13"/>
  <c r="E17" i="13"/>
  <c r="F123" i="13"/>
  <c r="J16" i="13"/>
  <c r="J14" i="13"/>
  <c r="J91" i="13"/>
  <c r="E7" i="13"/>
  <c r="E115" i="13"/>
  <c r="J41" i="12"/>
  <c r="J40" i="12"/>
  <c r="AY107" i="1"/>
  <c r="J39" i="12"/>
  <c r="AX107" i="1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T196" i="12"/>
  <c r="R197" i="12"/>
  <c r="R196" i="12" s="1"/>
  <c r="P197" i="12"/>
  <c r="P196" i="12" s="1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9" i="12"/>
  <c r="BH189" i="12"/>
  <c r="BG189" i="12"/>
  <c r="BF189" i="12"/>
  <c r="T189" i="12"/>
  <c r="R189" i="12"/>
  <c r="P189" i="12"/>
  <c r="BI188" i="12"/>
  <c r="BH188" i="12"/>
  <c r="BG188" i="12"/>
  <c r="BF188" i="12"/>
  <c r="T188" i="12"/>
  <c r="R188" i="12"/>
  <c r="P188" i="12"/>
  <c r="BI186" i="12"/>
  <c r="BH186" i="12"/>
  <c r="BG186" i="12"/>
  <c r="BF186" i="12"/>
  <c r="T186" i="12"/>
  <c r="R186" i="12"/>
  <c r="P186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F134" i="12"/>
  <c r="E132" i="12"/>
  <c r="F93" i="12"/>
  <c r="E91" i="12"/>
  <c r="J28" i="12"/>
  <c r="E28" i="12"/>
  <c r="J96" i="12"/>
  <c r="J27" i="12"/>
  <c r="J25" i="12"/>
  <c r="E25" i="12"/>
  <c r="J95" i="12"/>
  <c r="J24" i="12"/>
  <c r="J22" i="12"/>
  <c r="E22" i="12"/>
  <c r="F96" i="12" s="1"/>
  <c r="J21" i="12"/>
  <c r="J19" i="12"/>
  <c r="E19" i="12"/>
  <c r="F136" i="12"/>
  <c r="J18" i="12"/>
  <c r="J16" i="12"/>
  <c r="J134" i="12"/>
  <c r="E7" i="12"/>
  <c r="E85" i="12" s="1"/>
  <c r="J41" i="11"/>
  <c r="J40" i="11"/>
  <c r="AY106" i="1" s="1"/>
  <c r="J39" i="11"/>
  <c r="AX106" i="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F118" i="11"/>
  <c r="E116" i="11"/>
  <c r="F93" i="11"/>
  <c r="E91" i="11"/>
  <c r="J28" i="11"/>
  <c r="E28" i="11"/>
  <c r="J121" i="11"/>
  <c r="J27" i="11"/>
  <c r="J25" i="11"/>
  <c r="E25" i="11"/>
  <c r="J120" i="11"/>
  <c r="J24" i="11"/>
  <c r="J22" i="11"/>
  <c r="E22" i="11"/>
  <c r="F121" i="11" s="1"/>
  <c r="J21" i="11"/>
  <c r="J19" i="11"/>
  <c r="E19" i="11"/>
  <c r="F95" i="11"/>
  <c r="J18" i="11"/>
  <c r="J16" i="11"/>
  <c r="J93" i="11"/>
  <c r="E7" i="11"/>
  <c r="E110" i="11" s="1"/>
  <c r="J41" i="10"/>
  <c r="J40" i="10"/>
  <c r="AY105" i="1" s="1"/>
  <c r="J39" i="10"/>
  <c r="AX105" i="1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F119" i="10"/>
  <c r="E117" i="10"/>
  <c r="F93" i="10"/>
  <c r="E91" i="10"/>
  <c r="J28" i="10"/>
  <c r="E28" i="10"/>
  <c r="J96" i="10"/>
  <c r="J27" i="10"/>
  <c r="J25" i="10"/>
  <c r="E25" i="10"/>
  <c r="J121" i="10"/>
  <c r="J24" i="10"/>
  <c r="J22" i="10"/>
  <c r="E22" i="10"/>
  <c r="F122" i="10"/>
  <c r="J21" i="10"/>
  <c r="J19" i="10"/>
  <c r="E19" i="10"/>
  <c r="F95" i="10"/>
  <c r="J18" i="10"/>
  <c r="J16" i="10"/>
  <c r="J119" i="10"/>
  <c r="E7" i="10"/>
  <c r="E111" i="10"/>
  <c r="J39" i="9"/>
  <c r="J38" i="9"/>
  <c r="AY103" i="1"/>
  <c r="J37" i="9"/>
  <c r="AX103" i="1" s="1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F120" i="9"/>
  <c r="E118" i="9"/>
  <c r="F91" i="9"/>
  <c r="E89" i="9"/>
  <c r="J26" i="9"/>
  <c r="E26" i="9"/>
  <c r="J123" i="9"/>
  <c r="J25" i="9"/>
  <c r="J23" i="9"/>
  <c r="E23" i="9"/>
  <c r="J122" i="9"/>
  <c r="J22" i="9"/>
  <c r="J20" i="9"/>
  <c r="E20" i="9"/>
  <c r="F94" i="9" s="1"/>
  <c r="J19" i="9"/>
  <c r="J17" i="9"/>
  <c r="E17" i="9"/>
  <c r="F122" i="9"/>
  <c r="J16" i="9"/>
  <c r="J14" i="9"/>
  <c r="J120" i="9"/>
  <c r="E7" i="9"/>
  <c r="E114" i="9" s="1"/>
  <c r="J295" i="8"/>
  <c r="J39" i="8"/>
  <c r="J38" i="8"/>
  <c r="AY102" i="1"/>
  <c r="J37" i="8"/>
  <c r="AX102" i="1"/>
  <c r="BI302" i="8"/>
  <c r="BH302" i="8"/>
  <c r="BG302" i="8"/>
  <c r="BF302" i="8"/>
  <c r="T302" i="8"/>
  <c r="R302" i="8"/>
  <c r="P302" i="8"/>
  <c r="BI301" i="8"/>
  <c r="BH301" i="8"/>
  <c r="BG301" i="8"/>
  <c r="BF301" i="8"/>
  <c r="T301" i="8"/>
  <c r="R301" i="8"/>
  <c r="P301" i="8"/>
  <c r="BI300" i="8"/>
  <c r="BH300" i="8"/>
  <c r="BG300" i="8"/>
  <c r="BF300" i="8"/>
  <c r="T300" i="8"/>
  <c r="R300" i="8"/>
  <c r="P300" i="8"/>
  <c r="BI299" i="8"/>
  <c r="BH299" i="8"/>
  <c r="BG299" i="8"/>
  <c r="BF299" i="8"/>
  <c r="T299" i="8"/>
  <c r="R299" i="8"/>
  <c r="P299" i="8"/>
  <c r="BI298" i="8"/>
  <c r="BH298" i="8"/>
  <c r="BG298" i="8"/>
  <c r="BF298" i="8"/>
  <c r="T298" i="8"/>
  <c r="R298" i="8"/>
  <c r="P298" i="8"/>
  <c r="BI297" i="8"/>
  <c r="BH297" i="8"/>
  <c r="BG297" i="8"/>
  <c r="BF297" i="8"/>
  <c r="T297" i="8"/>
  <c r="R297" i="8"/>
  <c r="P297" i="8"/>
  <c r="J108" i="8"/>
  <c r="BI294" i="8"/>
  <c r="BH294" i="8"/>
  <c r="BG294" i="8"/>
  <c r="BF294" i="8"/>
  <c r="T294" i="8"/>
  <c r="R294" i="8"/>
  <c r="P294" i="8"/>
  <c r="BI293" i="8"/>
  <c r="BH293" i="8"/>
  <c r="BG293" i="8"/>
  <c r="BF293" i="8"/>
  <c r="T293" i="8"/>
  <c r="R293" i="8"/>
  <c r="P293" i="8"/>
  <c r="BI292" i="8"/>
  <c r="BH292" i="8"/>
  <c r="BG292" i="8"/>
  <c r="BF292" i="8"/>
  <c r="T292" i="8"/>
  <c r="R292" i="8"/>
  <c r="P292" i="8"/>
  <c r="BI291" i="8"/>
  <c r="BH291" i="8"/>
  <c r="BG291" i="8"/>
  <c r="BF291" i="8"/>
  <c r="T291" i="8"/>
  <c r="R291" i="8"/>
  <c r="P291" i="8"/>
  <c r="BI290" i="8"/>
  <c r="BH290" i="8"/>
  <c r="BG290" i="8"/>
  <c r="BF290" i="8"/>
  <c r="T290" i="8"/>
  <c r="R290" i="8"/>
  <c r="P290" i="8"/>
  <c r="BI289" i="8"/>
  <c r="BH289" i="8"/>
  <c r="BG289" i="8"/>
  <c r="BF289" i="8"/>
  <c r="T289" i="8"/>
  <c r="R289" i="8"/>
  <c r="P289" i="8"/>
  <c r="BI288" i="8"/>
  <c r="BH288" i="8"/>
  <c r="BG288" i="8"/>
  <c r="BF288" i="8"/>
  <c r="T288" i="8"/>
  <c r="R288" i="8"/>
  <c r="P288" i="8"/>
  <c r="BI287" i="8"/>
  <c r="BH287" i="8"/>
  <c r="BG287" i="8"/>
  <c r="BF287" i="8"/>
  <c r="T287" i="8"/>
  <c r="R287" i="8"/>
  <c r="P287" i="8"/>
  <c r="BI286" i="8"/>
  <c r="BH286" i="8"/>
  <c r="BG286" i="8"/>
  <c r="BF286" i="8"/>
  <c r="T286" i="8"/>
  <c r="R286" i="8"/>
  <c r="P286" i="8"/>
  <c r="BI285" i="8"/>
  <c r="BH285" i="8"/>
  <c r="BG285" i="8"/>
  <c r="BF285" i="8"/>
  <c r="T285" i="8"/>
  <c r="R285" i="8"/>
  <c r="P285" i="8"/>
  <c r="BI284" i="8"/>
  <c r="BH284" i="8"/>
  <c r="BG284" i="8"/>
  <c r="BF284" i="8"/>
  <c r="T284" i="8"/>
  <c r="R284" i="8"/>
  <c r="P284" i="8"/>
  <c r="BI283" i="8"/>
  <c r="BH283" i="8"/>
  <c r="BG283" i="8"/>
  <c r="BF283" i="8"/>
  <c r="T283" i="8"/>
  <c r="R283" i="8"/>
  <c r="P283" i="8"/>
  <c r="BI282" i="8"/>
  <c r="BH282" i="8"/>
  <c r="BG282" i="8"/>
  <c r="BF282" i="8"/>
  <c r="T282" i="8"/>
  <c r="R282" i="8"/>
  <c r="P282" i="8"/>
  <c r="BI281" i="8"/>
  <c r="BH281" i="8"/>
  <c r="BG281" i="8"/>
  <c r="BF281" i="8"/>
  <c r="T281" i="8"/>
  <c r="R281" i="8"/>
  <c r="P281" i="8"/>
  <c r="BI280" i="8"/>
  <c r="BH280" i="8"/>
  <c r="BG280" i="8"/>
  <c r="BF280" i="8"/>
  <c r="T280" i="8"/>
  <c r="R280" i="8"/>
  <c r="P280" i="8"/>
  <c r="BI279" i="8"/>
  <c r="BH279" i="8"/>
  <c r="BG279" i="8"/>
  <c r="BF279" i="8"/>
  <c r="T279" i="8"/>
  <c r="R279" i="8"/>
  <c r="P279" i="8"/>
  <c r="BI278" i="8"/>
  <c r="BH278" i="8"/>
  <c r="BG278" i="8"/>
  <c r="BF278" i="8"/>
  <c r="T278" i="8"/>
  <c r="R278" i="8"/>
  <c r="P278" i="8"/>
  <c r="BI277" i="8"/>
  <c r="BH277" i="8"/>
  <c r="BG277" i="8"/>
  <c r="BF277" i="8"/>
  <c r="T277" i="8"/>
  <c r="R277" i="8"/>
  <c r="P277" i="8"/>
  <c r="BI276" i="8"/>
  <c r="BH276" i="8"/>
  <c r="BG276" i="8"/>
  <c r="BF276" i="8"/>
  <c r="T276" i="8"/>
  <c r="R276" i="8"/>
  <c r="P276" i="8"/>
  <c r="BI275" i="8"/>
  <c r="BH275" i="8"/>
  <c r="BG275" i="8"/>
  <c r="BF275" i="8"/>
  <c r="T275" i="8"/>
  <c r="R275" i="8"/>
  <c r="P275" i="8"/>
  <c r="BI274" i="8"/>
  <c r="BH274" i="8"/>
  <c r="BG274" i="8"/>
  <c r="BF274" i="8"/>
  <c r="T274" i="8"/>
  <c r="R274" i="8"/>
  <c r="P274" i="8"/>
  <c r="BI273" i="8"/>
  <c r="BH273" i="8"/>
  <c r="BG273" i="8"/>
  <c r="BF273" i="8"/>
  <c r="T273" i="8"/>
  <c r="R273" i="8"/>
  <c r="P273" i="8"/>
  <c r="BI272" i="8"/>
  <c r="BH272" i="8"/>
  <c r="BG272" i="8"/>
  <c r="BF272" i="8"/>
  <c r="T272" i="8"/>
  <c r="R272" i="8"/>
  <c r="P272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9" i="8"/>
  <c r="BH269" i="8"/>
  <c r="BG269" i="8"/>
  <c r="BF269" i="8"/>
  <c r="T269" i="8"/>
  <c r="R269" i="8"/>
  <c r="P269" i="8"/>
  <c r="BI268" i="8"/>
  <c r="BH268" i="8"/>
  <c r="BG268" i="8"/>
  <c r="BF268" i="8"/>
  <c r="T268" i="8"/>
  <c r="R268" i="8"/>
  <c r="P268" i="8"/>
  <c r="BI267" i="8"/>
  <c r="BH267" i="8"/>
  <c r="BG267" i="8"/>
  <c r="BF267" i="8"/>
  <c r="T267" i="8"/>
  <c r="R267" i="8"/>
  <c r="P267" i="8"/>
  <c r="BI266" i="8"/>
  <c r="BH266" i="8"/>
  <c r="BG266" i="8"/>
  <c r="BF266" i="8"/>
  <c r="T266" i="8"/>
  <c r="R266" i="8"/>
  <c r="P266" i="8"/>
  <c r="BI265" i="8"/>
  <c r="BH265" i="8"/>
  <c r="BG265" i="8"/>
  <c r="BF265" i="8"/>
  <c r="T265" i="8"/>
  <c r="R265" i="8"/>
  <c r="P265" i="8"/>
  <c r="BI264" i="8"/>
  <c r="BH264" i="8"/>
  <c r="BG264" i="8"/>
  <c r="BF264" i="8"/>
  <c r="T264" i="8"/>
  <c r="R264" i="8"/>
  <c r="P264" i="8"/>
  <c r="BI263" i="8"/>
  <c r="BH263" i="8"/>
  <c r="BG263" i="8"/>
  <c r="BF263" i="8"/>
  <c r="T263" i="8"/>
  <c r="R263" i="8"/>
  <c r="P263" i="8"/>
  <c r="BI262" i="8"/>
  <c r="BH262" i="8"/>
  <c r="BG262" i="8"/>
  <c r="BF262" i="8"/>
  <c r="T262" i="8"/>
  <c r="R262" i="8"/>
  <c r="P262" i="8"/>
  <c r="BI261" i="8"/>
  <c r="BH261" i="8"/>
  <c r="BG261" i="8"/>
  <c r="BF261" i="8"/>
  <c r="T261" i="8"/>
  <c r="R261" i="8"/>
  <c r="P261" i="8"/>
  <c r="BI260" i="8"/>
  <c r="BH260" i="8"/>
  <c r="BG260" i="8"/>
  <c r="BF260" i="8"/>
  <c r="T260" i="8"/>
  <c r="R260" i="8"/>
  <c r="P260" i="8"/>
  <c r="BI259" i="8"/>
  <c r="BH259" i="8"/>
  <c r="BG259" i="8"/>
  <c r="BF259" i="8"/>
  <c r="T259" i="8"/>
  <c r="R259" i="8"/>
  <c r="P259" i="8"/>
  <c r="BI258" i="8"/>
  <c r="BH258" i="8"/>
  <c r="BG258" i="8"/>
  <c r="BF258" i="8"/>
  <c r="T258" i="8"/>
  <c r="R258" i="8"/>
  <c r="P258" i="8"/>
  <c r="BI257" i="8"/>
  <c r="BH257" i="8"/>
  <c r="BG257" i="8"/>
  <c r="BF257" i="8"/>
  <c r="T257" i="8"/>
  <c r="R257" i="8"/>
  <c r="P257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3" i="8"/>
  <c r="BH253" i="8"/>
  <c r="BG253" i="8"/>
  <c r="BF253" i="8"/>
  <c r="T253" i="8"/>
  <c r="R253" i="8"/>
  <c r="P253" i="8"/>
  <c r="BI252" i="8"/>
  <c r="BH252" i="8"/>
  <c r="BG252" i="8"/>
  <c r="BF252" i="8"/>
  <c r="T252" i="8"/>
  <c r="R252" i="8"/>
  <c r="P252" i="8"/>
  <c r="BI251" i="8"/>
  <c r="BH251" i="8"/>
  <c r="BG251" i="8"/>
  <c r="BF251" i="8"/>
  <c r="T251" i="8"/>
  <c r="R251" i="8"/>
  <c r="P251" i="8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6" i="8"/>
  <c r="BH246" i="8"/>
  <c r="BG246" i="8"/>
  <c r="BF246" i="8"/>
  <c r="T246" i="8"/>
  <c r="R246" i="8"/>
  <c r="P246" i="8"/>
  <c r="BI245" i="8"/>
  <c r="BH245" i="8"/>
  <c r="BG245" i="8"/>
  <c r="BF245" i="8"/>
  <c r="T245" i="8"/>
  <c r="R245" i="8"/>
  <c r="P245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42" i="8"/>
  <c r="BH242" i="8"/>
  <c r="BG242" i="8"/>
  <c r="BF242" i="8"/>
  <c r="T242" i="8"/>
  <c r="R242" i="8"/>
  <c r="P242" i="8"/>
  <c r="BI241" i="8"/>
  <c r="BH241" i="8"/>
  <c r="BG241" i="8"/>
  <c r="BF241" i="8"/>
  <c r="T241" i="8"/>
  <c r="R241" i="8"/>
  <c r="P241" i="8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F125" i="8"/>
  <c r="E123" i="8"/>
  <c r="F91" i="8"/>
  <c r="E89" i="8"/>
  <c r="J26" i="8"/>
  <c r="E26" i="8"/>
  <c r="J94" i="8"/>
  <c r="J25" i="8"/>
  <c r="J23" i="8"/>
  <c r="E23" i="8"/>
  <c r="J127" i="8" s="1"/>
  <c r="J22" i="8"/>
  <c r="J20" i="8"/>
  <c r="E20" i="8"/>
  <c r="F128" i="8"/>
  <c r="J19" i="8"/>
  <c r="J17" i="8"/>
  <c r="E17" i="8"/>
  <c r="F127" i="8"/>
  <c r="J16" i="8"/>
  <c r="J14" i="8"/>
  <c r="J125" i="8"/>
  <c r="E7" i="8"/>
  <c r="E119" i="8"/>
  <c r="J39" i="7"/>
  <c r="J38" i="7"/>
  <c r="AY101" i="1"/>
  <c r="J37" i="7"/>
  <c r="AX101" i="1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9" i="7"/>
  <c r="BH299" i="7"/>
  <c r="BG299" i="7"/>
  <c r="BF299" i="7"/>
  <c r="T299" i="7"/>
  <c r="R299" i="7"/>
  <c r="P299" i="7"/>
  <c r="BI298" i="7"/>
  <c r="BH298" i="7"/>
  <c r="BG298" i="7"/>
  <c r="BF298" i="7"/>
  <c r="T298" i="7"/>
  <c r="R298" i="7"/>
  <c r="P298" i="7"/>
  <c r="BI297" i="7"/>
  <c r="BH297" i="7"/>
  <c r="BG297" i="7"/>
  <c r="BF297" i="7"/>
  <c r="T297" i="7"/>
  <c r="R297" i="7"/>
  <c r="P297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4" i="7"/>
  <c r="BH284" i="7"/>
  <c r="BG284" i="7"/>
  <c r="BF284" i="7"/>
  <c r="T284" i="7"/>
  <c r="R284" i="7"/>
  <c r="P284" i="7"/>
  <c r="BI283" i="7"/>
  <c r="BH283" i="7"/>
  <c r="BG283" i="7"/>
  <c r="BF283" i="7"/>
  <c r="T283" i="7"/>
  <c r="R283" i="7"/>
  <c r="P283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F123" i="7"/>
  <c r="E121" i="7"/>
  <c r="F91" i="7"/>
  <c r="E89" i="7"/>
  <c r="J26" i="7"/>
  <c r="E26" i="7"/>
  <c r="J126" i="7"/>
  <c r="J25" i="7"/>
  <c r="J23" i="7"/>
  <c r="E23" i="7"/>
  <c r="J125" i="7"/>
  <c r="J22" i="7"/>
  <c r="J20" i="7"/>
  <c r="E20" i="7"/>
  <c r="F126" i="7" s="1"/>
  <c r="J19" i="7"/>
  <c r="J17" i="7"/>
  <c r="E17" i="7"/>
  <c r="F93" i="7"/>
  <c r="J16" i="7"/>
  <c r="J14" i="7"/>
  <c r="J123" i="7"/>
  <c r="E7" i="7"/>
  <c r="E117" i="7"/>
  <c r="J39" i="6"/>
  <c r="J38" i="6"/>
  <c r="AY100" i="1" s="1"/>
  <c r="J37" i="6"/>
  <c r="AX100" i="1" s="1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F115" i="6"/>
  <c r="E113" i="6"/>
  <c r="F91" i="6"/>
  <c r="E89" i="6"/>
  <c r="J26" i="6"/>
  <c r="E26" i="6"/>
  <c r="J94" i="6" s="1"/>
  <c r="J25" i="6"/>
  <c r="J23" i="6"/>
  <c r="E23" i="6"/>
  <c r="J93" i="6"/>
  <c r="J22" i="6"/>
  <c r="J20" i="6"/>
  <c r="E20" i="6"/>
  <c r="F94" i="6"/>
  <c r="J19" i="6"/>
  <c r="J17" i="6"/>
  <c r="E17" i="6"/>
  <c r="F117" i="6" s="1"/>
  <c r="J16" i="6"/>
  <c r="J14" i="6"/>
  <c r="J115" i="6" s="1"/>
  <c r="E7" i="6"/>
  <c r="E85" i="6"/>
  <c r="J39" i="5"/>
  <c r="J38" i="5"/>
  <c r="AY99" i="1"/>
  <c r="J37" i="5"/>
  <c r="AX99" i="1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F122" i="5"/>
  <c r="E120" i="5"/>
  <c r="F91" i="5"/>
  <c r="E89" i="5"/>
  <c r="J26" i="5"/>
  <c r="E26" i="5"/>
  <c r="J94" i="5"/>
  <c r="J25" i="5"/>
  <c r="J23" i="5"/>
  <c r="E23" i="5"/>
  <c r="J124" i="5"/>
  <c r="J22" i="5"/>
  <c r="J20" i="5"/>
  <c r="E20" i="5"/>
  <c r="F125" i="5"/>
  <c r="J19" i="5"/>
  <c r="J17" i="5"/>
  <c r="E17" i="5"/>
  <c r="F93" i="5"/>
  <c r="J16" i="5"/>
  <c r="J14" i="5"/>
  <c r="J91" i="5"/>
  <c r="E7" i="5"/>
  <c r="E85" i="5"/>
  <c r="J39" i="4"/>
  <c r="J38" i="4"/>
  <c r="AY98" i="1"/>
  <c r="J37" i="4"/>
  <c r="AX98" i="1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F114" i="4"/>
  <c r="E112" i="4"/>
  <c r="F91" i="4"/>
  <c r="E89" i="4"/>
  <c r="J26" i="4"/>
  <c r="E26" i="4"/>
  <c r="J94" i="4"/>
  <c r="J25" i="4"/>
  <c r="J23" i="4"/>
  <c r="E23" i="4"/>
  <c r="J116" i="4"/>
  <c r="J22" i="4"/>
  <c r="J20" i="4"/>
  <c r="E20" i="4"/>
  <c r="F94" i="4" s="1"/>
  <c r="J19" i="4"/>
  <c r="J17" i="4"/>
  <c r="E17" i="4"/>
  <c r="F93" i="4"/>
  <c r="J16" i="4"/>
  <c r="J14" i="4"/>
  <c r="J114" i="4"/>
  <c r="E7" i="4"/>
  <c r="E85" i="4" s="1"/>
  <c r="J39" i="3"/>
  <c r="J38" i="3"/>
  <c r="AY97" i="1" s="1"/>
  <c r="J37" i="3"/>
  <c r="AX97" i="1"/>
  <c r="BI1219" i="3"/>
  <c r="BH1219" i="3"/>
  <c r="BG1219" i="3"/>
  <c r="BF1219" i="3"/>
  <c r="T1219" i="3"/>
  <c r="R1219" i="3"/>
  <c r="P1219" i="3"/>
  <c r="BI1218" i="3"/>
  <c r="BH1218" i="3"/>
  <c r="BG1218" i="3"/>
  <c r="BF1218" i="3"/>
  <c r="T1218" i="3"/>
  <c r="R1218" i="3"/>
  <c r="P1218" i="3"/>
  <c r="BI1217" i="3"/>
  <c r="BH1217" i="3"/>
  <c r="BG1217" i="3"/>
  <c r="BF1217" i="3"/>
  <c r="T1217" i="3"/>
  <c r="R1217" i="3"/>
  <c r="P1217" i="3"/>
  <c r="BI1215" i="3"/>
  <c r="BH1215" i="3"/>
  <c r="BG1215" i="3"/>
  <c r="BF1215" i="3"/>
  <c r="T1215" i="3"/>
  <c r="R1215" i="3"/>
  <c r="P1215" i="3"/>
  <c r="BI1214" i="3"/>
  <c r="BH1214" i="3"/>
  <c r="BG1214" i="3"/>
  <c r="BF1214" i="3"/>
  <c r="T1214" i="3"/>
  <c r="R1214" i="3"/>
  <c r="P1214" i="3"/>
  <c r="BI1213" i="3"/>
  <c r="BH1213" i="3"/>
  <c r="BG1213" i="3"/>
  <c r="BF1213" i="3"/>
  <c r="T1213" i="3"/>
  <c r="R1213" i="3"/>
  <c r="P1213" i="3"/>
  <c r="BI1211" i="3"/>
  <c r="BH1211" i="3"/>
  <c r="BG1211" i="3"/>
  <c r="BF1211" i="3"/>
  <c r="T1211" i="3"/>
  <c r="R1211" i="3"/>
  <c r="P1211" i="3"/>
  <c r="BI1204" i="3"/>
  <c r="BH1204" i="3"/>
  <c r="BG1204" i="3"/>
  <c r="BF1204" i="3"/>
  <c r="T1204" i="3"/>
  <c r="R1204" i="3"/>
  <c r="P1204" i="3"/>
  <c r="BI1198" i="3"/>
  <c r="BH1198" i="3"/>
  <c r="BG1198" i="3"/>
  <c r="BF1198" i="3"/>
  <c r="T1198" i="3"/>
  <c r="R1198" i="3"/>
  <c r="P1198" i="3"/>
  <c r="BI1165" i="3"/>
  <c r="BH1165" i="3"/>
  <c r="BG1165" i="3"/>
  <c r="BF1165" i="3"/>
  <c r="T1165" i="3"/>
  <c r="R1165" i="3"/>
  <c r="P1165" i="3"/>
  <c r="BI1163" i="3"/>
  <c r="BH1163" i="3"/>
  <c r="BG1163" i="3"/>
  <c r="BF1163" i="3"/>
  <c r="T1163" i="3"/>
  <c r="R1163" i="3"/>
  <c r="P1163" i="3"/>
  <c r="BI1152" i="3"/>
  <c r="BH1152" i="3"/>
  <c r="BG1152" i="3"/>
  <c r="BF1152" i="3"/>
  <c r="T1152" i="3"/>
  <c r="R1152" i="3"/>
  <c r="P1152" i="3"/>
  <c r="BI1150" i="3"/>
  <c r="BH1150" i="3"/>
  <c r="BG1150" i="3"/>
  <c r="BF1150" i="3"/>
  <c r="T1150" i="3"/>
  <c r="R1150" i="3"/>
  <c r="P1150" i="3"/>
  <c r="BI1148" i="3"/>
  <c r="BH1148" i="3"/>
  <c r="BG1148" i="3"/>
  <c r="BF1148" i="3"/>
  <c r="T1148" i="3"/>
  <c r="R1148" i="3"/>
  <c r="P1148" i="3"/>
  <c r="BI1146" i="3"/>
  <c r="BH1146" i="3"/>
  <c r="BG1146" i="3"/>
  <c r="BF1146" i="3"/>
  <c r="T1146" i="3"/>
  <c r="R1146" i="3"/>
  <c r="P1146" i="3"/>
  <c r="BI1144" i="3"/>
  <c r="BH1144" i="3"/>
  <c r="BG1144" i="3"/>
  <c r="BF1144" i="3"/>
  <c r="T1144" i="3"/>
  <c r="R1144" i="3"/>
  <c r="P1144" i="3"/>
  <c r="BI1139" i="3"/>
  <c r="BH1139" i="3"/>
  <c r="BG1139" i="3"/>
  <c r="BF1139" i="3"/>
  <c r="T1139" i="3"/>
  <c r="R1139" i="3"/>
  <c r="P1139" i="3"/>
  <c r="BI1137" i="3"/>
  <c r="BH1137" i="3"/>
  <c r="BG1137" i="3"/>
  <c r="BF1137" i="3"/>
  <c r="T1137" i="3"/>
  <c r="R1137" i="3"/>
  <c r="P1137" i="3"/>
  <c r="BI1136" i="3"/>
  <c r="BH1136" i="3"/>
  <c r="BG1136" i="3"/>
  <c r="BF1136" i="3"/>
  <c r="T1136" i="3"/>
  <c r="R1136" i="3"/>
  <c r="P1136" i="3"/>
  <c r="BI1135" i="3"/>
  <c r="BH1135" i="3"/>
  <c r="BG1135" i="3"/>
  <c r="BF1135" i="3"/>
  <c r="T1135" i="3"/>
  <c r="R1135" i="3"/>
  <c r="P1135" i="3"/>
  <c r="BI1134" i="3"/>
  <c r="BH1134" i="3"/>
  <c r="BG1134" i="3"/>
  <c r="BF1134" i="3"/>
  <c r="T1134" i="3"/>
  <c r="R1134" i="3"/>
  <c r="P1134" i="3"/>
  <c r="BI1132" i="3"/>
  <c r="BH1132" i="3"/>
  <c r="BG1132" i="3"/>
  <c r="BF1132" i="3"/>
  <c r="T1132" i="3"/>
  <c r="R1132" i="3"/>
  <c r="P1132" i="3"/>
  <c r="BI1119" i="3"/>
  <c r="BH1119" i="3"/>
  <c r="BG1119" i="3"/>
  <c r="BF1119" i="3"/>
  <c r="T1119" i="3"/>
  <c r="R1119" i="3"/>
  <c r="P1119" i="3"/>
  <c r="BI1117" i="3"/>
  <c r="BH1117" i="3"/>
  <c r="BG1117" i="3"/>
  <c r="BF1117" i="3"/>
  <c r="T1117" i="3"/>
  <c r="R1117" i="3"/>
  <c r="P1117" i="3"/>
  <c r="BI1115" i="3"/>
  <c r="BH1115" i="3"/>
  <c r="BG1115" i="3"/>
  <c r="BF1115" i="3"/>
  <c r="T1115" i="3"/>
  <c r="R1115" i="3"/>
  <c r="P1115" i="3"/>
  <c r="BI1105" i="3"/>
  <c r="BH1105" i="3"/>
  <c r="BG1105" i="3"/>
  <c r="BF1105" i="3"/>
  <c r="T1105" i="3"/>
  <c r="R1105" i="3"/>
  <c r="P1105" i="3"/>
  <c r="BI1103" i="3"/>
  <c r="BH1103" i="3"/>
  <c r="BG1103" i="3"/>
  <c r="BF1103" i="3"/>
  <c r="T1103" i="3"/>
  <c r="R1103" i="3"/>
  <c r="P1103" i="3"/>
  <c r="BI1092" i="3"/>
  <c r="BH1092" i="3"/>
  <c r="BG1092" i="3"/>
  <c r="BF1092" i="3"/>
  <c r="T1092" i="3"/>
  <c r="R1092" i="3"/>
  <c r="P1092" i="3"/>
  <c r="BI1090" i="3"/>
  <c r="BH1090" i="3"/>
  <c r="BG1090" i="3"/>
  <c r="BF1090" i="3"/>
  <c r="T1090" i="3"/>
  <c r="R1090" i="3"/>
  <c r="P1090" i="3"/>
  <c r="BI1088" i="3"/>
  <c r="BH1088" i="3"/>
  <c r="BG1088" i="3"/>
  <c r="BF1088" i="3"/>
  <c r="T1088" i="3"/>
  <c r="R1088" i="3"/>
  <c r="P1088" i="3"/>
  <c r="BI1076" i="3"/>
  <c r="BH1076" i="3"/>
  <c r="BG1076" i="3"/>
  <c r="BF1076" i="3"/>
  <c r="T1076" i="3"/>
  <c r="R1076" i="3"/>
  <c r="P1076" i="3"/>
  <c r="BI1072" i="3"/>
  <c r="BH1072" i="3"/>
  <c r="BG1072" i="3"/>
  <c r="BF1072" i="3"/>
  <c r="T1072" i="3"/>
  <c r="R1072" i="3"/>
  <c r="P1072" i="3"/>
  <c r="BI1071" i="3"/>
  <c r="BH1071" i="3"/>
  <c r="BG1071" i="3"/>
  <c r="BF1071" i="3"/>
  <c r="T1071" i="3"/>
  <c r="R1071" i="3"/>
  <c r="P1071" i="3"/>
  <c r="BI1069" i="3"/>
  <c r="BH1069" i="3"/>
  <c r="BG1069" i="3"/>
  <c r="BF1069" i="3"/>
  <c r="T1069" i="3"/>
  <c r="R1069" i="3"/>
  <c r="P1069" i="3"/>
  <c r="BI1055" i="3"/>
  <c r="BH1055" i="3"/>
  <c r="BG1055" i="3"/>
  <c r="BF1055" i="3"/>
  <c r="T1055" i="3"/>
  <c r="R1055" i="3"/>
  <c r="P1055" i="3"/>
  <c r="BI1042" i="3"/>
  <c r="BH1042" i="3"/>
  <c r="BG1042" i="3"/>
  <c r="BF1042" i="3"/>
  <c r="T1042" i="3"/>
  <c r="R1042" i="3"/>
  <c r="P1042" i="3"/>
  <c r="BI1037" i="3"/>
  <c r="BH1037" i="3"/>
  <c r="BG1037" i="3"/>
  <c r="BF1037" i="3"/>
  <c r="T1037" i="3"/>
  <c r="R1037" i="3"/>
  <c r="P1037" i="3"/>
  <c r="BI1036" i="3"/>
  <c r="BH1036" i="3"/>
  <c r="BG1036" i="3"/>
  <c r="BF1036" i="3"/>
  <c r="T1036" i="3"/>
  <c r="R1036" i="3"/>
  <c r="P1036" i="3"/>
  <c r="BI1034" i="3"/>
  <c r="BH1034" i="3"/>
  <c r="BG1034" i="3"/>
  <c r="BF1034" i="3"/>
  <c r="T1034" i="3"/>
  <c r="R1034" i="3"/>
  <c r="P1034" i="3"/>
  <c r="BI1019" i="3"/>
  <c r="BH1019" i="3"/>
  <c r="BG1019" i="3"/>
  <c r="BF1019" i="3"/>
  <c r="T1019" i="3"/>
  <c r="R1019" i="3"/>
  <c r="P1019" i="3"/>
  <c r="BI1017" i="3"/>
  <c r="BH1017" i="3"/>
  <c r="BG1017" i="3"/>
  <c r="BF1017" i="3"/>
  <c r="T1017" i="3"/>
  <c r="R1017" i="3"/>
  <c r="P1017" i="3"/>
  <c r="BI1015" i="3"/>
  <c r="BH1015" i="3"/>
  <c r="BG1015" i="3"/>
  <c r="BF1015" i="3"/>
  <c r="T1015" i="3"/>
  <c r="R1015" i="3"/>
  <c r="P1015" i="3"/>
  <c r="BI1013" i="3"/>
  <c r="BH1013" i="3"/>
  <c r="BG1013" i="3"/>
  <c r="BF1013" i="3"/>
  <c r="T1013" i="3"/>
  <c r="R1013" i="3"/>
  <c r="P1013" i="3"/>
  <c r="BI1011" i="3"/>
  <c r="BH1011" i="3"/>
  <c r="BG1011" i="3"/>
  <c r="BF1011" i="3"/>
  <c r="T1011" i="3"/>
  <c r="R1011" i="3"/>
  <c r="P1011" i="3"/>
  <c r="BI1003" i="3"/>
  <c r="BH1003" i="3"/>
  <c r="BG1003" i="3"/>
  <c r="BF1003" i="3"/>
  <c r="T1003" i="3"/>
  <c r="R1003" i="3"/>
  <c r="P1003" i="3"/>
  <c r="BI996" i="3"/>
  <c r="BH996" i="3"/>
  <c r="BG996" i="3"/>
  <c r="BF996" i="3"/>
  <c r="T996" i="3"/>
  <c r="T995" i="3"/>
  <c r="R996" i="3"/>
  <c r="R995" i="3"/>
  <c r="P996" i="3"/>
  <c r="P995" i="3"/>
  <c r="BI994" i="3"/>
  <c r="BH994" i="3"/>
  <c r="BG994" i="3"/>
  <c r="BF994" i="3"/>
  <c r="T994" i="3"/>
  <c r="R994" i="3"/>
  <c r="P994" i="3"/>
  <c r="BI986" i="3"/>
  <c r="BH986" i="3"/>
  <c r="BG986" i="3"/>
  <c r="BF986" i="3"/>
  <c r="T986" i="3"/>
  <c r="R986" i="3"/>
  <c r="P986" i="3"/>
  <c r="BI984" i="3"/>
  <c r="BH984" i="3"/>
  <c r="BG984" i="3"/>
  <c r="BF984" i="3"/>
  <c r="T984" i="3"/>
  <c r="R984" i="3"/>
  <c r="P984" i="3"/>
  <c r="BI973" i="3"/>
  <c r="BH973" i="3"/>
  <c r="BG973" i="3"/>
  <c r="BF973" i="3"/>
  <c r="T973" i="3"/>
  <c r="R973" i="3"/>
  <c r="P973" i="3"/>
  <c r="BI971" i="3"/>
  <c r="BH971" i="3"/>
  <c r="BG971" i="3"/>
  <c r="BF971" i="3"/>
  <c r="T971" i="3"/>
  <c r="R971" i="3"/>
  <c r="P971" i="3"/>
  <c r="BI966" i="3"/>
  <c r="BH966" i="3"/>
  <c r="BG966" i="3"/>
  <c r="BF966" i="3"/>
  <c r="T966" i="3"/>
  <c r="R966" i="3"/>
  <c r="P966" i="3"/>
  <c r="BI964" i="3"/>
  <c r="BH964" i="3"/>
  <c r="BG964" i="3"/>
  <c r="BF964" i="3"/>
  <c r="T964" i="3"/>
  <c r="R964" i="3"/>
  <c r="P964" i="3"/>
  <c r="BI962" i="3"/>
  <c r="BH962" i="3"/>
  <c r="BG962" i="3"/>
  <c r="BF962" i="3"/>
  <c r="T962" i="3"/>
  <c r="R962" i="3"/>
  <c r="P962" i="3"/>
  <c r="BI960" i="3"/>
  <c r="BH960" i="3"/>
  <c r="BG960" i="3"/>
  <c r="BF960" i="3"/>
  <c r="T960" i="3"/>
  <c r="R960" i="3"/>
  <c r="P960" i="3"/>
  <c r="BI958" i="3"/>
  <c r="BH958" i="3"/>
  <c r="BG958" i="3"/>
  <c r="BF958" i="3"/>
  <c r="T958" i="3"/>
  <c r="R958" i="3"/>
  <c r="P958" i="3"/>
  <c r="BI957" i="3"/>
  <c r="BH957" i="3"/>
  <c r="BG957" i="3"/>
  <c r="BF957" i="3"/>
  <c r="T957" i="3"/>
  <c r="R957" i="3"/>
  <c r="P957" i="3"/>
  <c r="BI954" i="3"/>
  <c r="BH954" i="3"/>
  <c r="BG954" i="3"/>
  <c r="BF954" i="3"/>
  <c r="T954" i="3"/>
  <c r="R954" i="3"/>
  <c r="P954" i="3"/>
  <c r="BI951" i="3"/>
  <c r="BH951" i="3"/>
  <c r="BG951" i="3"/>
  <c r="BF951" i="3"/>
  <c r="T951" i="3"/>
  <c r="R951" i="3"/>
  <c r="P951" i="3"/>
  <c r="BI949" i="3"/>
  <c r="BH949" i="3"/>
  <c r="BG949" i="3"/>
  <c r="BF949" i="3"/>
  <c r="T949" i="3"/>
  <c r="R949" i="3"/>
  <c r="P949" i="3"/>
  <c r="BI947" i="3"/>
  <c r="BH947" i="3"/>
  <c r="BG947" i="3"/>
  <c r="BF947" i="3"/>
  <c r="T947" i="3"/>
  <c r="R947" i="3"/>
  <c r="P947" i="3"/>
  <c r="BI945" i="3"/>
  <c r="BH945" i="3"/>
  <c r="BG945" i="3"/>
  <c r="BF945" i="3"/>
  <c r="T945" i="3"/>
  <c r="R945" i="3"/>
  <c r="P945" i="3"/>
  <c r="BI943" i="3"/>
  <c r="BH943" i="3"/>
  <c r="BG943" i="3"/>
  <c r="BF943" i="3"/>
  <c r="T943" i="3"/>
  <c r="R943" i="3"/>
  <c r="P943" i="3"/>
  <c r="BI940" i="3"/>
  <c r="BH940" i="3"/>
  <c r="BG940" i="3"/>
  <c r="BF940" i="3"/>
  <c r="T940" i="3"/>
  <c r="R940" i="3"/>
  <c r="P940" i="3"/>
  <c r="BI938" i="3"/>
  <c r="BH938" i="3"/>
  <c r="BG938" i="3"/>
  <c r="BF938" i="3"/>
  <c r="T938" i="3"/>
  <c r="R938" i="3"/>
  <c r="P938" i="3"/>
  <c r="BI934" i="3"/>
  <c r="BH934" i="3"/>
  <c r="BG934" i="3"/>
  <c r="BF934" i="3"/>
  <c r="T934" i="3"/>
  <c r="R934" i="3"/>
  <c r="P934" i="3"/>
  <c r="BI932" i="3"/>
  <c r="BH932" i="3"/>
  <c r="BG932" i="3"/>
  <c r="BF932" i="3"/>
  <c r="T932" i="3"/>
  <c r="R932" i="3"/>
  <c r="P932" i="3"/>
  <c r="BI930" i="3"/>
  <c r="BH930" i="3"/>
  <c r="BG930" i="3"/>
  <c r="BF930" i="3"/>
  <c r="T930" i="3"/>
  <c r="R930" i="3"/>
  <c r="P930" i="3"/>
  <c r="BI928" i="3"/>
  <c r="BH928" i="3"/>
  <c r="BG928" i="3"/>
  <c r="BF928" i="3"/>
  <c r="T928" i="3"/>
  <c r="R928" i="3"/>
  <c r="P928" i="3"/>
  <c r="BI926" i="3"/>
  <c r="BH926" i="3"/>
  <c r="BG926" i="3"/>
  <c r="BF926" i="3"/>
  <c r="T926" i="3"/>
  <c r="R926" i="3"/>
  <c r="P926" i="3"/>
  <c r="BI923" i="3"/>
  <c r="BH923" i="3"/>
  <c r="BG923" i="3"/>
  <c r="BF923" i="3"/>
  <c r="T923" i="3"/>
  <c r="R923" i="3"/>
  <c r="P923" i="3"/>
  <c r="BI921" i="3"/>
  <c r="BH921" i="3"/>
  <c r="BG921" i="3"/>
  <c r="BF921" i="3"/>
  <c r="T921" i="3"/>
  <c r="R921" i="3"/>
  <c r="P921" i="3"/>
  <c r="BI919" i="3"/>
  <c r="BH919" i="3"/>
  <c r="BG919" i="3"/>
  <c r="BF919" i="3"/>
  <c r="T919" i="3"/>
  <c r="R919" i="3"/>
  <c r="P919" i="3"/>
  <c r="BI917" i="3"/>
  <c r="BH917" i="3"/>
  <c r="BG917" i="3"/>
  <c r="BF917" i="3"/>
  <c r="T917" i="3"/>
  <c r="R917" i="3"/>
  <c r="P917" i="3"/>
  <c r="BI915" i="3"/>
  <c r="BH915" i="3"/>
  <c r="BG915" i="3"/>
  <c r="BF915" i="3"/>
  <c r="T915" i="3"/>
  <c r="R915" i="3"/>
  <c r="P915" i="3"/>
  <c r="BI913" i="3"/>
  <c r="BH913" i="3"/>
  <c r="BG913" i="3"/>
  <c r="BF913" i="3"/>
  <c r="T913" i="3"/>
  <c r="R913" i="3"/>
  <c r="P913" i="3"/>
  <c r="BI911" i="3"/>
  <c r="BH911" i="3"/>
  <c r="BG911" i="3"/>
  <c r="BF911" i="3"/>
  <c r="T911" i="3"/>
  <c r="R911" i="3"/>
  <c r="P911" i="3"/>
  <c r="BI909" i="3"/>
  <c r="BH909" i="3"/>
  <c r="BG909" i="3"/>
  <c r="BF909" i="3"/>
  <c r="T909" i="3"/>
  <c r="R909" i="3"/>
  <c r="P909" i="3"/>
  <c r="BI907" i="3"/>
  <c r="BH907" i="3"/>
  <c r="BG907" i="3"/>
  <c r="BF907" i="3"/>
  <c r="T907" i="3"/>
  <c r="R907" i="3"/>
  <c r="P907" i="3"/>
  <c r="BI905" i="3"/>
  <c r="BH905" i="3"/>
  <c r="BG905" i="3"/>
  <c r="BF905" i="3"/>
  <c r="T905" i="3"/>
  <c r="R905" i="3"/>
  <c r="P905" i="3"/>
  <c r="BI903" i="3"/>
  <c r="BH903" i="3"/>
  <c r="BG903" i="3"/>
  <c r="BF903" i="3"/>
  <c r="T903" i="3"/>
  <c r="R903" i="3"/>
  <c r="P903" i="3"/>
  <c r="BI901" i="3"/>
  <c r="BH901" i="3"/>
  <c r="BG901" i="3"/>
  <c r="BF901" i="3"/>
  <c r="T901" i="3"/>
  <c r="R901" i="3"/>
  <c r="P901" i="3"/>
  <c r="BI899" i="3"/>
  <c r="BH899" i="3"/>
  <c r="BG899" i="3"/>
  <c r="BF899" i="3"/>
  <c r="T899" i="3"/>
  <c r="R899" i="3"/>
  <c r="P899" i="3"/>
  <c r="BI897" i="3"/>
  <c r="BH897" i="3"/>
  <c r="BG897" i="3"/>
  <c r="BF897" i="3"/>
  <c r="T897" i="3"/>
  <c r="R897" i="3"/>
  <c r="P897" i="3"/>
  <c r="BI895" i="3"/>
  <c r="BH895" i="3"/>
  <c r="BG895" i="3"/>
  <c r="BF895" i="3"/>
  <c r="T895" i="3"/>
  <c r="R895" i="3"/>
  <c r="P895" i="3"/>
  <c r="BI893" i="3"/>
  <c r="BH893" i="3"/>
  <c r="BG893" i="3"/>
  <c r="BF893" i="3"/>
  <c r="T893" i="3"/>
  <c r="R893" i="3"/>
  <c r="P893" i="3"/>
  <c r="BI891" i="3"/>
  <c r="BH891" i="3"/>
  <c r="BG891" i="3"/>
  <c r="BF891" i="3"/>
  <c r="T891" i="3"/>
  <c r="R891" i="3"/>
  <c r="P891" i="3"/>
  <c r="BI889" i="3"/>
  <c r="BH889" i="3"/>
  <c r="BG889" i="3"/>
  <c r="BF889" i="3"/>
  <c r="T889" i="3"/>
  <c r="R889" i="3"/>
  <c r="P889" i="3"/>
  <c r="BI887" i="3"/>
  <c r="BH887" i="3"/>
  <c r="BG887" i="3"/>
  <c r="BF887" i="3"/>
  <c r="T887" i="3"/>
  <c r="R887" i="3"/>
  <c r="P887" i="3"/>
  <c r="BI885" i="3"/>
  <c r="BH885" i="3"/>
  <c r="BG885" i="3"/>
  <c r="BF885" i="3"/>
  <c r="T885" i="3"/>
  <c r="R885" i="3"/>
  <c r="P885" i="3"/>
  <c r="BI883" i="3"/>
  <c r="BH883" i="3"/>
  <c r="BG883" i="3"/>
  <c r="BF883" i="3"/>
  <c r="T883" i="3"/>
  <c r="R883" i="3"/>
  <c r="P883" i="3"/>
  <c r="BI881" i="3"/>
  <c r="BH881" i="3"/>
  <c r="BG881" i="3"/>
  <c r="BF881" i="3"/>
  <c r="T881" i="3"/>
  <c r="R881" i="3"/>
  <c r="P881" i="3"/>
  <c r="BI879" i="3"/>
  <c r="BH879" i="3"/>
  <c r="BG879" i="3"/>
  <c r="BF879" i="3"/>
  <c r="T879" i="3"/>
  <c r="R879" i="3"/>
  <c r="P879" i="3"/>
  <c r="BI877" i="3"/>
  <c r="BH877" i="3"/>
  <c r="BG877" i="3"/>
  <c r="BF877" i="3"/>
  <c r="T877" i="3"/>
  <c r="R877" i="3"/>
  <c r="P877" i="3"/>
  <c r="BI875" i="3"/>
  <c r="BH875" i="3"/>
  <c r="BG875" i="3"/>
  <c r="BF875" i="3"/>
  <c r="T875" i="3"/>
  <c r="R875" i="3"/>
  <c r="P875" i="3"/>
  <c r="BI873" i="3"/>
  <c r="BH873" i="3"/>
  <c r="BG873" i="3"/>
  <c r="BF873" i="3"/>
  <c r="T873" i="3"/>
  <c r="R873" i="3"/>
  <c r="P873" i="3"/>
  <c r="BI871" i="3"/>
  <c r="BH871" i="3"/>
  <c r="BG871" i="3"/>
  <c r="BF871" i="3"/>
  <c r="T871" i="3"/>
  <c r="R871" i="3"/>
  <c r="P871" i="3"/>
  <c r="BI869" i="3"/>
  <c r="BH869" i="3"/>
  <c r="BG869" i="3"/>
  <c r="BF869" i="3"/>
  <c r="T869" i="3"/>
  <c r="R869" i="3"/>
  <c r="P869" i="3"/>
  <c r="BI867" i="3"/>
  <c r="BH867" i="3"/>
  <c r="BG867" i="3"/>
  <c r="BF867" i="3"/>
  <c r="T867" i="3"/>
  <c r="R867" i="3"/>
  <c r="P867" i="3"/>
  <c r="BI865" i="3"/>
  <c r="BH865" i="3"/>
  <c r="BG865" i="3"/>
  <c r="BF865" i="3"/>
  <c r="T865" i="3"/>
  <c r="R865" i="3"/>
  <c r="P865" i="3"/>
  <c r="BI863" i="3"/>
  <c r="BH863" i="3"/>
  <c r="BG863" i="3"/>
  <c r="BF863" i="3"/>
  <c r="T863" i="3"/>
  <c r="R863" i="3"/>
  <c r="P863" i="3"/>
  <c r="BI861" i="3"/>
  <c r="BH861" i="3"/>
  <c r="BG861" i="3"/>
  <c r="BF861" i="3"/>
  <c r="T861" i="3"/>
  <c r="R861" i="3"/>
  <c r="P861" i="3"/>
  <c r="BI859" i="3"/>
  <c r="BH859" i="3"/>
  <c r="BG859" i="3"/>
  <c r="BF859" i="3"/>
  <c r="T859" i="3"/>
  <c r="R859" i="3"/>
  <c r="P859" i="3"/>
  <c r="BI857" i="3"/>
  <c r="BH857" i="3"/>
  <c r="BG857" i="3"/>
  <c r="BF857" i="3"/>
  <c r="T857" i="3"/>
  <c r="R857" i="3"/>
  <c r="P857" i="3"/>
  <c r="BI855" i="3"/>
  <c r="BH855" i="3"/>
  <c r="BG855" i="3"/>
  <c r="BF855" i="3"/>
  <c r="T855" i="3"/>
  <c r="R855" i="3"/>
  <c r="P855" i="3"/>
  <c r="BI853" i="3"/>
  <c r="BH853" i="3"/>
  <c r="BG853" i="3"/>
  <c r="BF853" i="3"/>
  <c r="T853" i="3"/>
  <c r="R853" i="3"/>
  <c r="P853" i="3"/>
  <c r="BI851" i="3"/>
  <c r="BH851" i="3"/>
  <c r="BG851" i="3"/>
  <c r="BF851" i="3"/>
  <c r="T851" i="3"/>
  <c r="R851" i="3"/>
  <c r="P851" i="3"/>
  <c r="BI849" i="3"/>
  <c r="BH849" i="3"/>
  <c r="BG849" i="3"/>
  <c r="BF849" i="3"/>
  <c r="T849" i="3"/>
  <c r="R849" i="3"/>
  <c r="P849" i="3"/>
  <c r="BI848" i="3"/>
  <c r="BH848" i="3"/>
  <c r="BG848" i="3"/>
  <c r="BF848" i="3"/>
  <c r="T848" i="3"/>
  <c r="R848" i="3"/>
  <c r="P848" i="3"/>
  <c r="BI847" i="3"/>
  <c r="BH847" i="3"/>
  <c r="BG847" i="3"/>
  <c r="BF847" i="3"/>
  <c r="T847" i="3"/>
  <c r="R847" i="3"/>
  <c r="P847" i="3"/>
  <c r="BI843" i="3"/>
  <c r="BH843" i="3"/>
  <c r="BG843" i="3"/>
  <c r="BF843" i="3"/>
  <c r="T843" i="3"/>
  <c r="R843" i="3"/>
  <c r="P843" i="3"/>
  <c r="BI841" i="3"/>
  <c r="BH841" i="3"/>
  <c r="BG841" i="3"/>
  <c r="BF841" i="3"/>
  <c r="T841" i="3"/>
  <c r="R841" i="3"/>
  <c r="P841" i="3"/>
  <c r="BI839" i="3"/>
  <c r="BH839" i="3"/>
  <c r="BG839" i="3"/>
  <c r="BF839" i="3"/>
  <c r="T839" i="3"/>
  <c r="R839" i="3"/>
  <c r="P839" i="3"/>
  <c r="BI835" i="3"/>
  <c r="BH835" i="3"/>
  <c r="BG835" i="3"/>
  <c r="BF835" i="3"/>
  <c r="T835" i="3"/>
  <c r="R835" i="3"/>
  <c r="P835" i="3"/>
  <c r="BI833" i="3"/>
  <c r="BH833" i="3"/>
  <c r="BG833" i="3"/>
  <c r="BF833" i="3"/>
  <c r="T833" i="3"/>
  <c r="R833" i="3"/>
  <c r="P833" i="3"/>
  <c r="BI831" i="3"/>
  <c r="BH831" i="3"/>
  <c r="BG831" i="3"/>
  <c r="BF831" i="3"/>
  <c r="T831" i="3"/>
  <c r="R831" i="3"/>
  <c r="P831" i="3"/>
  <c r="BI829" i="3"/>
  <c r="BH829" i="3"/>
  <c r="BG829" i="3"/>
  <c r="BF829" i="3"/>
  <c r="T829" i="3"/>
  <c r="R829" i="3"/>
  <c r="P829" i="3"/>
  <c r="BI822" i="3"/>
  <c r="BH822" i="3"/>
  <c r="BG822" i="3"/>
  <c r="BF822" i="3"/>
  <c r="T822" i="3"/>
  <c r="R822" i="3"/>
  <c r="P822" i="3"/>
  <c r="BI821" i="3"/>
  <c r="BH821" i="3"/>
  <c r="BG821" i="3"/>
  <c r="BF821" i="3"/>
  <c r="T821" i="3"/>
  <c r="R821" i="3"/>
  <c r="P821" i="3"/>
  <c r="BI819" i="3"/>
  <c r="BH819" i="3"/>
  <c r="BG819" i="3"/>
  <c r="BF819" i="3"/>
  <c r="T819" i="3"/>
  <c r="R819" i="3"/>
  <c r="P819" i="3"/>
  <c r="BI804" i="3"/>
  <c r="BH804" i="3"/>
  <c r="BG804" i="3"/>
  <c r="BF804" i="3"/>
  <c r="T804" i="3"/>
  <c r="R804" i="3"/>
  <c r="P804" i="3"/>
  <c r="BI802" i="3"/>
  <c r="BH802" i="3"/>
  <c r="BG802" i="3"/>
  <c r="BF802" i="3"/>
  <c r="T802" i="3"/>
  <c r="R802" i="3"/>
  <c r="P802" i="3"/>
  <c r="BI768" i="3"/>
  <c r="BH768" i="3"/>
  <c r="BG768" i="3"/>
  <c r="BF768" i="3"/>
  <c r="T768" i="3"/>
  <c r="R768" i="3"/>
  <c r="P768" i="3"/>
  <c r="BI761" i="3"/>
  <c r="BH761" i="3"/>
  <c r="BG761" i="3"/>
  <c r="BF761" i="3"/>
  <c r="T761" i="3"/>
  <c r="R761" i="3"/>
  <c r="P761" i="3"/>
  <c r="BI755" i="3"/>
  <c r="BH755" i="3"/>
  <c r="BG755" i="3"/>
  <c r="BF755" i="3"/>
  <c r="T755" i="3"/>
  <c r="R755" i="3"/>
  <c r="P755" i="3"/>
  <c r="BI752" i="3"/>
  <c r="BH752" i="3"/>
  <c r="BG752" i="3"/>
  <c r="BF752" i="3"/>
  <c r="T752" i="3"/>
  <c r="R752" i="3"/>
  <c r="P752" i="3"/>
  <c r="BI750" i="3"/>
  <c r="BH750" i="3"/>
  <c r="BG750" i="3"/>
  <c r="BF750" i="3"/>
  <c r="T750" i="3"/>
  <c r="R750" i="3"/>
  <c r="P750" i="3"/>
  <c r="BI742" i="3"/>
  <c r="BH742" i="3"/>
  <c r="BG742" i="3"/>
  <c r="BF742" i="3"/>
  <c r="T742" i="3"/>
  <c r="R742" i="3"/>
  <c r="P742" i="3"/>
  <c r="BI724" i="3"/>
  <c r="BH724" i="3"/>
  <c r="BG724" i="3"/>
  <c r="BF724" i="3"/>
  <c r="T724" i="3"/>
  <c r="R724" i="3"/>
  <c r="P724" i="3"/>
  <c r="BI721" i="3"/>
  <c r="BH721" i="3"/>
  <c r="BG721" i="3"/>
  <c r="BF721" i="3"/>
  <c r="T721" i="3"/>
  <c r="R721" i="3"/>
  <c r="P721" i="3"/>
  <c r="BI714" i="3"/>
  <c r="BH714" i="3"/>
  <c r="BG714" i="3"/>
  <c r="BF714" i="3"/>
  <c r="T714" i="3"/>
  <c r="R714" i="3"/>
  <c r="P714" i="3"/>
  <c r="BI707" i="3"/>
  <c r="BH707" i="3"/>
  <c r="BG707" i="3"/>
  <c r="BF707" i="3"/>
  <c r="T707" i="3"/>
  <c r="R707" i="3"/>
  <c r="P707" i="3"/>
  <c r="BI705" i="3"/>
  <c r="BH705" i="3"/>
  <c r="BG705" i="3"/>
  <c r="BF705" i="3"/>
  <c r="T705" i="3"/>
  <c r="R705" i="3"/>
  <c r="P705" i="3"/>
  <c r="BI703" i="3"/>
  <c r="BH703" i="3"/>
  <c r="BG703" i="3"/>
  <c r="BF703" i="3"/>
  <c r="T703" i="3"/>
  <c r="R703" i="3"/>
  <c r="P703" i="3"/>
  <c r="BI699" i="3"/>
  <c r="BH699" i="3"/>
  <c r="BG699" i="3"/>
  <c r="BF699" i="3"/>
  <c r="T699" i="3"/>
  <c r="R699" i="3"/>
  <c r="P699" i="3"/>
  <c r="BI695" i="3"/>
  <c r="BH695" i="3"/>
  <c r="BG695" i="3"/>
  <c r="BF695" i="3"/>
  <c r="T695" i="3"/>
  <c r="R695" i="3"/>
  <c r="P695" i="3"/>
  <c r="BI693" i="3"/>
  <c r="BH693" i="3"/>
  <c r="BG693" i="3"/>
  <c r="BF693" i="3"/>
  <c r="T693" i="3"/>
  <c r="R693" i="3"/>
  <c r="P693" i="3"/>
  <c r="BI691" i="3"/>
  <c r="BH691" i="3"/>
  <c r="BG691" i="3"/>
  <c r="BF691" i="3"/>
  <c r="T691" i="3"/>
  <c r="R691" i="3"/>
  <c r="P691" i="3"/>
  <c r="BI687" i="3"/>
  <c r="BH687" i="3"/>
  <c r="BG687" i="3"/>
  <c r="BF687" i="3"/>
  <c r="T687" i="3"/>
  <c r="R687" i="3"/>
  <c r="P687" i="3"/>
  <c r="BI683" i="3"/>
  <c r="BH683" i="3"/>
  <c r="BG683" i="3"/>
  <c r="BF683" i="3"/>
  <c r="T683" i="3"/>
  <c r="R683" i="3"/>
  <c r="P683" i="3"/>
  <c r="BI681" i="3"/>
  <c r="BH681" i="3"/>
  <c r="BG681" i="3"/>
  <c r="BF681" i="3"/>
  <c r="T681" i="3"/>
  <c r="R681" i="3"/>
  <c r="P681" i="3"/>
  <c r="BI679" i="3"/>
  <c r="BH679" i="3"/>
  <c r="BG679" i="3"/>
  <c r="BF679" i="3"/>
  <c r="T679" i="3"/>
  <c r="R679" i="3"/>
  <c r="P679" i="3"/>
  <c r="BI677" i="3"/>
  <c r="BH677" i="3"/>
  <c r="BG677" i="3"/>
  <c r="BF677" i="3"/>
  <c r="T677" i="3"/>
  <c r="R677" i="3"/>
  <c r="P677" i="3"/>
  <c r="BI675" i="3"/>
  <c r="BH675" i="3"/>
  <c r="BG675" i="3"/>
  <c r="BF675" i="3"/>
  <c r="T675" i="3"/>
  <c r="R675" i="3"/>
  <c r="P675" i="3"/>
  <c r="BI673" i="3"/>
  <c r="BH673" i="3"/>
  <c r="BG673" i="3"/>
  <c r="BF673" i="3"/>
  <c r="T673" i="3"/>
  <c r="R673" i="3"/>
  <c r="P673" i="3"/>
  <c r="BI670" i="3"/>
  <c r="BH670" i="3"/>
  <c r="BG670" i="3"/>
  <c r="BF670" i="3"/>
  <c r="T670" i="3"/>
  <c r="R670" i="3"/>
  <c r="P670" i="3"/>
  <c r="BI668" i="3"/>
  <c r="BH668" i="3"/>
  <c r="BG668" i="3"/>
  <c r="BF668" i="3"/>
  <c r="T668" i="3"/>
  <c r="R668" i="3"/>
  <c r="P668" i="3"/>
  <c r="BI666" i="3"/>
  <c r="BH666" i="3"/>
  <c r="BG666" i="3"/>
  <c r="BF666" i="3"/>
  <c r="T666" i="3"/>
  <c r="R666" i="3"/>
  <c r="P666" i="3"/>
  <c r="BI664" i="3"/>
  <c r="BH664" i="3"/>
  <c r="BG664" i="3"/>
  <c r="BF664" i="3"/>
  <c r="T664" i="3"/>
  <c r="R664" i="3"/>
  <c r="P664" i="3"/>
  <c r="BI659" i="3"/>
  <c r="BH659" i="3"/>
  <c r="BG659" i="3"/>
  <c r="BF659" i="3"/>
  <c r="T659" i="3"/>
  <c r="R659" i="3"/>
  <c r="P659" i="3"/>
  <c r="BI658" i="3"/>
  <c r="BH658" i="3"/>
  <c r="BG658" i="3"/>
  <c r="BF658" i="3"/>
  <c r="T658" i="3"/>
  <c r="R658" i="3"/>
  <c r="P658" i="3"/>
  <c r="BI653" i="3"/>
  <c r="BH653" i="3"/>
  <c r="BG653" i="3"/>
  <c r="BF653" i="3"/>
  <c r="T653" i="3"/>
  <c r="R653" i="3"/>
  <c r="P653" i="3"/>
  <c r="BI651" i="3"/>
  <c r="BH651" i="3"/>
  <c r="BG651" i="3"/>
  <c r="BF651" i="3"/>
  <c r="T651" i="3"/>
  <c r="R651" i="3"/>
  <c r="P651" i="3"/>
  <c r="BI649" i="3"/>
  <c r="BH649" i="3"/>
  <c r="BG649" i="3"/>
  <c r="BF649" i="3"/>
  <c r="T649" i="3"/>
  <c r="R649" i="3"/>
  <c r="P649" i="3"/>
  <c r="BI648" i="3"/>
  <c r="BH648" i="3"/>
  <c r="BG648" i="3"/>
  <c r="BF648" i="3"/>
  <c r="T648" i="3"/>
  <c r="R648" i="3"/>
  <c r="P648" i="3"/>
  <c r="BI646" i="3"/>
  <c r="BH646" i="3"/>
  <c r="BG646" i="3"/>
  <c r="BF646" i="3"/>
  <c r="T646" i="3"/>
  <c r="R646" i="3"/>
  <c r="P646" i="3"/>
  <c r="BI644" i="3"/>
  <c r="BH644" i="3"/>
  <c r="BG644" i="3"/>
  <c r="BF644" i="3"/>
  <c r="T644" i="3"/>
  <c r="R644" i="3"/>
  <c r="P644" i="3"/>
  <c r="BI642" i="3"/>
  <c r="BH642" i="3"/>
  <c r="BG642" i="3"/>
  <c r="BF642" i="3"/>
  <c r="T642" i="3"/>
  <c r="R642" i="3"/>
  <c r="P642" i="3"/>
  <c r="BI640" i="3"/>
  <c r="BH640" i="3"/>
  <c r="BG640" i="3"/>
  <c r="BF640" i="3"/>
  <c r="T640" i="3"/>
  <c r="R640" i="3"/>
  <c r="P640" i="3"/>
  <c r="BI638" i="3"/>
  <c r="BH638" i="3"/>
  <c r="BG638" i="3"/>
  <c r="BF638" i="3"/>
  <c r="T638" i="3"/>
  <c r="R638" i="3"/>
  <c r="P638" i="3"/>
  <c r="BI636" i="3"/>
  <c r="BH636" i="3"/>
  <c r="BG636" i="3"/>
  <c r="BF636" i="3"/>
  <c r="T636" i="3"/>
  <c r="R636" i="3"/>
  <c r="P636" i="3"/>
  <c r="BI634" i="3"/>
  <c r="BH634" i="3"/>
  <c r="BG634" i="3"/>
  <c r="BF634" i="3"/>
  <c r="T634" i="3"/>
  <c r="R634" i="3"/>
  <c r="P634" i="3"/>
  <c r="BI632" i="3"/>
  <c r="BH632" i="3"/>
  <c r="BG632" i="3"/>
  <c r="BF632" i="3"/>
  <c r="T632" i="3"/>
  <c r="R632" i="3"/>
  <c r="P632" i="3"/>
  <c r="BI629" i="3"/>
  <c r="BH629" i="3"/>
  <c r="BG629" i="3"/>
  <c r="BF629" i="3"/>
  <c r="T629" i="3"/>
  <c r="R629" i="3"/>
  <c r="P629" i="3"/>
  <c r="BI627" i="3"/>
  <c r="BH627" i="3"/>
  <c r="BG627" i="3"/>
  <c r="BF627" i="3"/>
  <c r="T627" i="3"/>
  <c r="R627" i="3"/>
  <c r="P627" i="3"/>
  <c r="BI625" i="3"/>
  <c r="BH625" i="3"/>
  <c r="BG625" i="3"/>
  <c r="BF625" i="3"/>
  <c r="T625" i="3"/>
  <c r="R625" i="3"/>
  <c r="P625" i="3"/>
  <c r="BI623" i="3"/>
  <c r="BH623" i="3"/>
  <c r="BG623" i="3"/>
  <c r="BF623" i="3"/>
  <c r="T623" i="3"/>
  <c r="R623" i="3"/>
  <c r="P623" i="3"/>
  <c r="BI621" i="3"/>
  <c r="BH621" i="3"/>
  <c r="BG621" i="3"/>
  <c r="BF621" i="3"/>
  <c r="T621" i="3"/>
  <c r="R621" i="3"/>
  <c r="P621" i="3"/>
  <c r="BI613" i="3"/>
  <c r="BH613" i="3"/>
  <c r="BG613" i="3"/>
  <c r="BF613" i="3"/>
  <c r="T613" i="3"/>
  <c r="R613" i="3"/>
  <c r="P613" i="3"/>
  <c r="BI611" i="3"/>
  <c r="BH611" i="3"/>
  <c r="BG611" i="3"/>
  <c r="BF611" i="3"/>
  <c r="T611" i="3"/>
  <c r="R611" i="3"/>
  <c r="P611" i="3"/>
  <c r="BI610" i="3"/>
  <c r="BH610" i="3"/>
  <c r="BG610" i="3"/>
  <c r="BF610" i="3"/>
  <c r="T610" i="3"/>
  <c r="R610" i="3"/>
  <c r="P610" i="3"/>
  <c r="BI606" i="3"/>
  <c r="BH606" i="3"/>
  <c r="BG606" i="3"/>
  <c r="BF606" i="3"/>
  <c r="T606" i="3"/>
  <c r="R606" i="3"/>
  <c r="P606" i="3"/>
  <c r="BI604" i="3"/>
  <c r="BH604" i="3"/>
  <c r="BG604" i="3"/>
  <c r="BF604" i="3"/>
  <c r="T604" i="3"/>
  <c r="R604" i="3"/>
  <c r="P604" i="3"/>
  <c r="BI602" i="3"/>
  <c r="BH602" i="3"/>
  <c r="BG602" i="3"/>
  <c r="BF602" i="3"/>
  <c r="T602" i="3"/>
  <c r="R602" i="3"/>
  <c r="P602" i="3"/>
  <c r="BI598" i="3"/>
  <c r="BH598" i="3"/>
  <c r="BG598" i="3"/>
  <c r="BF598" i="3"/>
  <c r="T598" i="3"/>
  <c r="R598" i="3"/>
  <c r="P598" i="3"/>
  <c r="BI595" i="3"/>
  <c r="BH595" i="3"/>
  <c r="BG595" i="3"/>
  <c r="BF595" i="3"/>
  <c r="T595" i="3"/>
  <c r="R595" i="3"/>
  <c r="P595" i="3"/>
  <c r="BI591" i="3"/>
  <c r="BH591" i="3"/>
  <c r="BG591" i="3"/>
  <c r="BF591" i="3"/>
  <c r="T591" i="3"/>
  <c r="R591" i="3"/>
  <c r="P591" i="3"/>
  <c r="BI590" i="3"/>
  <c r="BH590" i="3"/>
  <c r="BG590" i="3"/>
  <c r="BF590" i="3"/>
  <c r="T590" i="3"/>
  <c r="R590" i="3"/>
  <c r="P590" i="3"/>
  <c r="BI589" i="3"/>
  <c r="BH589" i="3"/>
  <c r="BG589" i="3"/>
  <c r="BF589" i="3"/>
  <c r="T589" i="3"/>
  <c r="R589" i="3"/>
  <c r="P589" i="3"/>
  <c r="BI586" i="3"/>
  <c r="BH586" i="3"/>
  <c r="BG586" i="3"/>
  <c r="BF586" i="3"/>
  <c r="T586" i="3"/>
  <c r="T585" i="3"/>
  <c r="R586" i="3"/>
  <c r="R585" i="3"/>
  <c r="P586" i="3"/>
  <c r="P585" i="3"/>
  <c r="BI584" i="3"/>
  <c r="BH584" i="3"/>
  <c r="BG584" i="3"/>
  <c r="BF584" i="3"/>
  <c r="T584" i="3"/>
  <c r="R584" i="3"/>
  <c r="P584" i="3"/>
  <c r="BI583" i="3"/>
  <c r="BH583" i="3"/>
  <c r="BG583" i="3"/>
  <c r="BF583" i="3"/>
  <c r="T583" i="3"/>
  <c r="R583" i="3"/>
  <c r="P583" i="3"/>
  <c r="BI581" i="3"/>
  <c r="BH581" i="3"/>
  <c r="BG581" i="3"/>
  <c r="BF581" i="3"/>
  <c r="T581" i="3"/>
  <c r="R581" i="3"/>
  <c r="P581" i="3"/>
  <c r="BI580" i="3"/>
  <c r="BH580" i="3"/>
  <c r="BG580" i="3"/>
  <c r="BF580" i="3"/>
  <c r="T580" i="3"/>
  <c r="R580" i="3"/>
  <c r="P580" i="3"/>
  <c r="BI579" i="3"/>
  <c r="BH579" i="3"/>
  <c r="BG579" i="3"/>
  <c r="BF579" i="3"/>
  <c r="T579" i="3"/>
  <c r="R579" i="3"/>
  <c r="P579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8" i="3"/>
  <c r="BH568" i="3"/>
  <c r="BG568" i="3"/>
  <c r="BF568" i="3"/>
  <c r="T568" i="3"/>
  <c r="R568" i="3"/>
  <c r="P568" i="3"/>
  <c r="BI560" i="3"/>
  <c r="BH560" i="3"/>
  <c r="BG560" i="3"/>
  <c r="BF560" i="3"/>
  <c r="T560" i="3"/>
  <c r="R560" i="3"/>
  <c r="P560" i="3"/>
  <c r="BI545" i="3"/>
  <c r="BH545" i="3"/>
  <c r="BG545" i="3"/>
  <c r="BF545" i="3"/>
  <c r="T545" i="3"/>
  <c r="R545" i="3"/>
  <c r="P545" i="3"/>
  <c r="BI543" i="3"/>
  <c r="BH543" i="3"/>
  <c r="BG543" i="3"/>
  <c r="BF543" i="3"/>
  <c r="T543" i="3"/>
  <c r="R543" i="3"/>
  <c r="P543" i="3"/>
  <c r="BI541" i="3"/>
  <c r="BH541" i="3"/>
  <c r="BG541" i="3"/>
  <c r="BF541" i="3"/>
  <c r="T541" i="3"/>
  <c r="R541" i="3"/>
  <c r="P541" i="3"/>
  <c r="BI538" i="3"/>
  <c r="BH538" i="3"/>
  <c r="BG538" i="3"/>
  <c r="BF538" i="3"/>
  <c r="T538" i="3"/>
  <c r="R538" i="3"/>
  <c r="P538" i="3"/>
  <c r="BI536" i="3"/>
  <c r="BH536" i="3"/>
  <c r="BG536" i="3"/>
  <c r="BF536" i="3"/>
  <c r="T536" i="3"/>
  <c r="R536" i="3"/>
  <c r="P536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29" i="3"/>
  <c r="BH529" i="3"/>
  <c r="BG529" i="3"/>
  <c r="BF529" i="3"/>
  <c r="T529" i="3"/>
  <c r="R529" i="3"/>
  <c r="P529" i="3"/>
  <c r="BI524" i="3"/>
  <c r="BH524" i="3"/>
  <c r="BG524" i="3"/>
  <c r="BF524" i="3"/>
  <c r="T524" i="3"/>
  <c r="R524" i="3"/>
  <c r="P524" i="3"/>
  <c r="BI520" i="3"/>
  <c r="BH520" i="3"/>
  <c r="BG520" i="3"/>
  <c r="BF520" i="3"/>
  <c r="T520" i="3"/>
  <c r="R520" i="3"/>
  <c r="P520" i="3"/>
  <c r="BI517" i="3"/>
  <c r="BH517" i="3"/>
  <c r="BG517" i="3"/>
  <c r="BF517" i="3"/>
  <c r="T517" i="3"/>
  <c r="R517" i="3"/>
  <c r="P517" i="3"/>
  <c r="BI503" i="3"/>
  <c r="BH503" i="3"/>
  <c r="BG503" i="3"/>
  <c r="BF503" i="3"/>
  <c r="T503" i="3"/>
  <c r="R503" i="3"/>
  <c r="P503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4" i="3"/>
  <c r="BH494" i="3"/>
  <c r="BG494" i="3"/>
  <c r="BF494" i="3"/>
  <c r="T494" i="3"/>
  <c r="R494" i="3"/>
  <c r="P494" i="3"/>
  <c r="BI492" i="3"/>
  <c r="BH492" i="3"/>
  <c r="BG492" i="3"/>
  <c r="BF492" i="3"/>
  <c r="T492" i="3"/>
  <c r="R492" i="3"/>
  <c r="P492" i="3"/>
  <c r="BI486" i="3"/>
  <c r="BH486" i="3"/>
  <c r="BG486" i="3"/>
  <c r="BF486" i="3"/>
  <c r="T486" i="3"/>
  <c r="R486" i="3"/>
  <c r="P486" i="3"/>
  <c r="BI484" i="3"/>
  <c r="BH484" i="3"/>
  <c r="BG484" i="3"/>
  <c r="BF484" i="3"/>
  <c r="T484" i="3"/>
  <c r="R484" i="3"/>
  <c r="P484" i="3"/>
  <c r="BI470" i="3"/>
  <c r="BH470" i="3"/>
  <c r="BG470" i="3"/>
  <c r="BF470" i="3"/>
  <c r="T470" i="3"/>
  <c r="R470" i="3"/>
  <c r="P470" i="3"/>
  <c r="BI458" i="3"/>
  <c r="BH458" i="3"/>
  <c r="BG458" i="3"/>
  <c r="BF458" i="3"/>
  <c r="T458" i="3"/>
  <c r="R458" i="3"/>
  <c r="P458" i="3"/>
  <c r="BI447" i="3"/>
  <c r="BH447" i="3"/>
  <c r="BG447" i="3"/>
  <c r="BF447" i="3"/>
  <c r="T447" i="3"/>
  <c r="R447" i="3"/>
  <c r="P447" i="3"/>
  <c r="BI444" i="3"/>
  <c r="BH444" i="3"/>
  <c r="BG444" i="3"/>
  <c r="BF444" i="3"/>
  <c r="T444" i="3"/>
  <c r="R444" i="3"/>
  <c r="P444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7" i="3"/>
  <c r="BH437" i="3"/>
  <c r="BG437" i="3"/>
  <c r="BF437" i="3"/>
  <c r="T437" i="3"/>
  <c r="R437" i="3"/>
  <c r="P437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19" i="3"/>
  <c r="BH419" i="3"/>
  <c r="BG419" i="3"/>
  <c r="BF419" i="3"/>
  <c r="T419" i="3"/>
  <c r="R419" i="3"/>
  <c r="P419" i="3"/>
  <c r="BI418" i="3"/>
  <c r="BH418" i="3"/>
  <c r="BG418" i="3"/>
  <c r="BF418" i="3"/>
  <c r="T418" i="3"/>
  <c r="R418" i="3"/>
  <c r="P418" i="3"/>
  <c r="BI414" i="3"/>
  <c r="BH414" i="3"/>
  <c r="BG414" i="3"/>
  <c r="BF414" i="3"/>
  <c r="T414" i="3"/>
  <c r="R414" i="3"/>
  <c r="P414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07" i="3"/>
  <c r="BH307" i="3"/>
  <c r="BG307" i="3"/>
  <c r="BF307" i="3"/>
  <c r="T307" i="3"/>
  <c r="R307" i="3"/>
  <c r="P307" i="3"/>
  <c r="BI295" i="3"/>
  <c r="BH295" i="3"/>
  <c r="BG295" i="3"/>
  <c r="BF295" i="3"/>
  <c r="T295" i="3"/>
  <c r="R295" i="3"/>
  <c r="P295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6" i="3"/>
  <c r="BH256" i="3"/>
  <c r="BG256" i="3"/>
  <c r="BF256" i="3"/>
  <c r="T256" i="3"/>
  <c r="R256" i="3"/>
  <c r="P256" i="3"/>
  <c r="BI247" i="3"/>
  <c r="BH247" i="3"/>
  <c r="BG247" i="3"/>
  <c r="BF247" i="3"/>
  <c r="T247" i="3"/>
  <c r="R247" i="3"/>
  <c r="P247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13" i="3"/>
  <c r="BH213" i="3"/>
  <c r="BG213" i="3"/>
  <c r="BF213" i="3"/>
  <c r="T213" i="3"/>
  <c r="R213" i="3"/>
  <c r="P213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J148" i="3"/>
  <c r="J147" i="3"/>
  <c r="F147" i="3"/>
  <c r="F145" i="3"/>
  <c r="E143" i="3"/>
  <c r="J94" i="3"/>
  <c r="J93" i="3"/>
  <c r="F93" i="3"/>
  <c r="F91" i="3"/>
  <c r="E89" i="3"/>
  <c r="J20" i="3"/>
  <c r="E20" i="3"/>
  <c r="F148" i="3"/>
  <c r="J19" i="3"/>
  <c r="J14" i="3"/>
  <c r="J145" i="3"/>
  <c r="E7" i="3"/>
  <c r="E139" i="3"/>
  <c r="J37" i="2"/>
  <c r="J36" i="2"/>
  <c r="AY95" i="1"/>
  <c r="J35" i="2"/>
  <c r="AX95" i="1"/>
  <c r="BI133" i="2"/>
  <c r="BH133" i="2"/>
  <c r="BG133" i="2"/>
  <c r="BF133" i="2"/>
  <c r="T133" i="2"/>
  <c r="T132" i="2"/>
  <c r="R133" i="2"/>
  <c r="R132" i="2" s="1"/>
  <c r="P133" i="2"/>
  <c r="P132" i="2"/>
  <c r="BI131" i="2"/>
  <c r="BH131" i="2"/>
  <c r="BG131" i="2"/>
  <c r="BF131" i="2"/>
  <c r="T131" i="2"/>
  <c r="T130" i="2"/>
  <c r="R131" i="2"/>
  <c r="R130" i="2"/>
  <c r="P131" i="2"/>
  <c r="P130" i="2" s="1"/>
  <c r="P123" i="2" s="1"/>
  <c r="P122" i="2" s="1"/>
  <c r="AU95" i="1" s="1"/>
  <c r="BI129" i="2"/>
  <c r="BH129" i="2"/>
  <c r="BG129" i="2"/>
  <c r="BF129" i="2"/>
  <c r="T129" i="2"/>
  <c r="T128" i="2"/>
  <c r="R129" i="2"/>
  <c r="R128" i="2"/>
  <c r="R123" i="2" s="1"/>
  <c r="R122" i="2" s="1"/>
  <c r="P129" i="2"/>
  <c r="P128" i="2"/>
  <c r="BI127" i="2"/>
  <c r="BH127" i="2"/>
  <c r="BG127" i="2"/>
  <c r="BF127" i="2"/>
  <c r="T127" i="2"/>
  <c r="T126" i="2"/>
  <c r="R127" i="2"/>
  <c r="R126" i="2"/>
  <c r="P127" i="2"/>
  <c r="P126" i="2"/>
  <c r="BI125" i="2"/>
  <c r="BH125" i="2"/>
  <c r="BG125" i="2"/>
  <c r="BF125" i="2"/>
  <c r="T125" i="2"/>
  <c r="T124" i="2"/>
  <c r="T123" i="2" s="1"/>
  <c r="T122" i="2" s="1"/>
  <c r="R125" i="2"/>
  <c r="R124" i="2"/>
  <c r="P125" i="2"/>
  <c r="P124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/>
  <c r="J17" i="2"/>
  <c r="J12" i="2"/>
  <c r="J116" i="2"/>
  <c r="E7" i="2"/>
  <c r="E112" i="2"/>
  <c r="L90" i="1"/>
  <c r="AM90" i="1"/>
  <c r="AM89" i="1"/>
  <c r="L89" i="1"/>
  <c r="AM87" i="1"/>
  <c r="L87" i="1"/>
  <c r="L85" i="1"/>
  <c r="L84" i="1"/>
  <c r="BK129" i="2"/>
  <c r="AS115" i="1"/>
  <c r="BK133" i="2"/>
  <c r="J129" i="2"/>
  <c r="J1165" i="3"/>
  <c r="BK1119" i="3"/>
  <c r="BK1090" i="3"/>
  <c r="J1069" i="3"/>
  <c r="BK1019" i="3"/>
  <c r="BK1003" i="3"/>
  <c r="J984" i="3"/>
  <c r="BK958" i="3"/>
  <c r="BK932" i="3"/>
  <c r="J911" i="3"/>
  <c r="BK901" i="3"/>
  <c r="J893" i="3"/>
  <c r="BK867" i="3"/>
  <c r="J851" i="3"/>
  <c r="J847" i="3"/>
  <c r="BK839" i="3"/>
  <c r="J804" i="3"/>
  <c r="BK761" i="3"/>
  <c r="J691" i="3"/>
  <c r="BK673" i="3"/>
  <c r="J653" i="3"/>
  <c r="J640" i="3"/>
  <c r="J590" i="3"/>
  <c r="BK580" i="3"/>
  <c r="J568" i="3"/>
  <c r="BK536" i="3"/>
  <c r="J494" i="3"/>
  <c r="BK443" i="3"/>
  <c r="J436" i="3"/>
  <c r="J425" i="3"/>
  <c r="J286" i="3"/>
  <c r="BK267" i="3"/>
  <c r="BK239" i="3"/>
  <c r="J213" i="3"/>
  <c r="J163" i="3"/>
  <c r="J1146" i="3"/>
  <c r="J1136" i="3"/>
  <c r="BK1134" i="3"/>
  <c r="BK1117" i="3"/>
  <c r="BK1088" i="3"/>
  <c r="BK1055" i="3"/>
  <c r="BK1034" i="3"/>
  <c r="J1013" i="3"/>
  <c r="BK986" i="3"/>
  <c r="BK964" i="3"/>
  <c r="J940" i="3"/>
  <c r="BK926" i="3"/>
  <c r="BK907" i="3"/>
  <c r="J883" i="3"/>
  <c r="J869" i="3"/>
  <c r="BK857" i="3"/>
  <c r="BK829" i="3"/>
  <c r="J761" i="3"/>
  <c r="J707" i="3"/>
  <c r="BK695" i="3"/>
  <c r="BK681" i="3"/>
  <c r="J666" i="3"/>
  <c r="J644" i="3"/>
  <c r="J627" i="3"/>
  <c r="BK606" i="3"/>
  <c r="BK591" i="3"/>
  <c r="BK573" i="3"/>
  <c r="BK538" i="3"/>
  <c r="BK503" i="3"/>
  <c r="J484" i="3"/>
  <c r="BK436" i="3"/>
  <c r="J419" i="3"/>
  <c r="BK307" i="3"/>
  <c r="BK281" i="3"/>
  <c r="J234" i="3"/>
  <c r="BK225" i="3"/>
  <c r="BK181" i="3"/>
  <c r="J167" i="3"/>
  <c r="BK1219" i="3"/>
  <c r="BK1217" i="3"/>
  <c r="BK1214" i="3"/>
  <c r="J1213" i="3"/>
  <c r="J1204" i="3"/>
  <c r="BK1165" i="3"/>
  <c r="J1148" i="3"/>
  <c r="BK1136" i="3"/>
  <c r="J1132" i="3"/>
  <c r="BK1092" i="3"/>
  <c r="BK1071" i="3"/>
  <c r="BK1042" i="3"/>
  <c r="BK1015" i="3"/>
  <c r="BK994" i="3"/>
  <c r="J971" i="3"/>
  <c r="J958" i="3"/>
  <c r="BK947" i="3"/>
  <c r="BK921" i="3"/>
  <c r="BK913" i="3"/>
  <c r="J899" i="3"/>
  <c r="J889" i="3"/>
  <c r="BK879" i="3"/>
  <c r="J865" i="3"/>
  <c r="BK855" i="3"/>
  <c r="BK819" i="3"/>
  <c r="J721" i="3"/>
  <c r="BK691" i="3"/>
  <c r="J658" i="3"/>
  <c r="BK627" i="3"/>
  <c r="BK610" i="3"/>
  <c r="J602" i="3"/>
  <c r="J583" i="3"/>
  <c r="BK545" i="3"/>
  <c r="J503" i="3"/>
  <c r="BK484" i="3"/>
  <c r="J444" i="3"/>
  <c r="BK414" i="3"/>
  <c r="J281" i="3"/>
  <c r="BK261" i="3"/>
  <c r="BK234" i="3"/>
  <c r="BK213" i="3"/>
  <c r="J178" i="3"/>
  <c r="BK163" i="3"/>
  <c r="J154" i="3"/>
  <c r="J943" i="3"/>
  <c r="J928" i="3"/>
  <c r="J913" i="3"/>
  <c r="BK893" i="3"/>
  <c r="J877" i="3"/>
  <c r="BK861" i="3"/>
  <c r="J853" i="3"/>
  <c r="BK843" i="3"/>
  <c r="J829" i="3"/>
  <c r="J802" i="3"/>
  <c r="BK721" i="3"/>
  <c r="BK703" i="3"/>
  <c r="J693" i="3"/>
  <c r="J677" i="3"/>
  <c r="BK653" i="3"/>
  <c r="BK646" i="3"/>
  <c r="J636" i="3"/>
  <c r="J613" i="3"/>
  <c r="J598" i="3"/>
  <c r="J589" i="3"/>
  <c r="J576" i="3"/>
  <c r="BK569" i="3"/>
  <c r="BK524" i="3"/>
  <c r="BK447" i="3"/>
  <c r="BK428" i="3"/>
  <c r="BK346" i="3"/>
  <c r="J307" i="3"/>
  <c r="J264" i="3"/>
  <c r="BK206" i="3"/>
  <c r="J181" i="3"/>
  <c r="J244" i="4"/>
  <c r="BK240" i="4"/>
  <c r="J230" i="4"/>
  <c r="BK222" i="4"/>
  <c r="BK205" i="4"/>
  <c r="J199" i="4"/>
  <c r="J192" i="4"/>
  <c r="J131" i="4"/>
  <c r="J123" i="4"/>
  <c r="J245" i="4"/>
  <c r="J240" i="4"/>
  <c r="J228" i="4"/>
  <c r="BK220" i="4"/>
  <c r="BK212" i="4"/>
  <c r="BK209" i="4"/>
  <c r="J206" i="4"/>
  <c r="J200" i="4"/>
  <c r="BK194" i="4"/>
  <c r="J186" i="4"/>
  <c r="BK181" i="4"/>
  <c r="BK178" i="4"/>
  <c r="BK174" i="4"/>
  <c r="BK170" i="4"/>
  <c r="BK167" i="4"/>
  <c r="J164" i="4"/>
  <c r="BK159" i="4"/>
  <c r="BK155" i="4"/>
  <c r="J151" i="4"/>
  <c r="BK146" i="4"/>
  <c r="BK143" i="4"/>
  <c r="J138" i="4"/>
  <c r="J133" i="4"/>
  <c r="J122" i="4"/>
  <c r="BK243" i="4"/>
  <c r="BK238" i="4"/>
  <c r="BK230" i="4"/>
  <c r="BK226" i="4"/>
  <c r="BK214" i="4"/>
  <c r="J209" i="4"/>
  <c r="BK197" i="4"/>
  <c r="J135" i="4"/>
  <c r="J128" i="4"/>
  <c r="J124" i="4"/>
  <c r="BK198" i="4"/>
  <c r="J191" i="4"/>
  <c r="BK185" i="4"/>
  <c r="BK182" i="4"/>
  <c r="BK176" i="4"/>
  <c r="J172" i="4"/>
  <c r="J169" i="4"/>
  <c r="BK164" i="4"/>
  <c r="J160" i="4"/>
  <c r="J156" i="4"/>
  <c r="J152" i="4"/>
  <c r="BK147" i="4"/>
  <c r="J143" i="4"/>
  <c r="BK140" i="4"/>
  <c r="J132" i="4"/>
  <c r="BK128" i="4"/>
  <c r="J179" i="5"/>
  <c r="BK175" i="5"/>
  <c r="J161" i="5"/>
  <c r="BK145" i="5"/>
  <c r="J139" i="5"/>
  <c r="J133" i="5"/>
  <c r="BK174" i="5"/>
  <c r="BK168" i="5"/>
  <c r="BK154" i="5"/>
  <c r="J150" i="5"/>
  <c r="BK147" i="5"/>
  <c r="BK143" i="5"/>
  <c r="J137" i="5"/>
  <c r="BK132" i="5"/>
  <c r="J174" i="5"/>
  <c r="BK169" i="5"/>
  <c r="J166" i="5"/>
  <c r="BK155" i="5"/>
  <c r="J153" i="5"/>
  <c r="BK141" i="5"/>
  <c r="J167" i="5"/>
  <c r="J162" i="5"/>
  <c r="J142" i="5"/>
  <c r="BK135" i="6"/>
  <c r="J130" i="6"/>
  <c r="J124" i="6"/>
  <c r="J135" i="6"/>
  <c r="BK130" i="6"/>
  <c r="BK124" i="6"/>
  <c r="J129" i="6"/>
  <c r="BK125" i="6"/>
  <c r="BK302" i="7"/>
  <c r="J299" i="7"/>
  <c r="BK290" i="7"/>
  <c r="BK282" i="7"/>
  <c r="J274" i="7"/>
  <c r="BK264" i="7"/>
  <c r="J261" i="7"/>
  <c r="J249" i="7"/>
  <c r="BK239" i="7"/>
  <c r="J222" i="7"/>
  <c r="BK211" i="7"/>
  <c r="J201" i="7"/>
  <c r="BK198" i="7"/>
  <c r="BK193" i="7"/>
  <c r="J190" i="7"/>
  <c r="J180" i="7"/>
  <c r="J170" i="7"/>
  <c r="BK164" i="7"/>
  <c r="BK154" i="7"/>
  <c r="J148" i="7"/>
  <c r="BK143" i="7"/>
  <c r="BK136" i="7"/>
  <c r="J298" i="7"/>
  <c r="J291" i="7"/>
  <c r="BK280" i="7"/>
  <c r="BK274" i="7"/>
  <c r="J270" i="7"/>
  <c r="BK263" i="7"/>
  <c r="J260" i="7"/>
  <c r="J255" i="7"/>
  <c r="BK250" i="7"/>
  <c r="J236" i="7"/>
  <c r="BK231" i="7"/>
  <c r="J224" i="7"/>
  <c r="J220" i="7"/>
  <c r="BK214" i="7"/>
  <c r="BK202" i="7"/>
  <c r="J195" i="7"/>
  <c r="BK190" i="7"/>
  <c r="BK185" i="7"/>
  <c r="J171" i="7"/>
  <c r="J166" i="7"/>
  <c r="BK162" i="7"/>
  <c r="BK157" i="7"/>
  <c r="BK145" i="7"/>
  <c r="BK138" i="7"/>
  <c r="J133" i="7"/>
  <c r="BK300" i="7"/>
  <c r="BK291" i="7"/>
  <c r="J278" i="7"/>
  <c r="BK272" i="7"/>
  <c r="BK252" i="7"/>
  <c r="J243" i="7"/>
  <c r="J239" i="7"/>
  <c r="BK236" i="7"/>
  <c r="J231" i="7"/>
  <c r="BK228" i="7"/>
  <c r="J217" i="7"/>
  <c r="BK209" i="7"/>
  <c r="J205" i="7"/>
  <c r="BK194" i="7"/>
  <c r="BK189" i="7"/>
  <c r="J183" i="7"/>
  <c r="BK177" i="7"/>
  <c r="J167" i="7"/>
  <c r="BK160" i="7"/>
  <c r="BK156" i="7"/>
  <c r="J152" i="7"/>
  <c r="BK141" i="7"/>
  <c r="J136" i="7"/>
  <c r="BK294" i="7"/>
  <c r="BK287" i="7"/>
  <c r="J283" i="7"/>
  <c r="BK279" i="7"/>
  <c r="J269" i="7"/>
  <c r="BK265" i="7"/>
  <c r="J253" i="7"/>
  <c r="J242" i="7"/>
  <c r="J227" i="7"/>
  <c r="J216" i="7"/>
  <c r="BK205" i="7"/>
  <c r="J198" i="7"/>
  <c r="BK182" i="7"/>
  <c r="J169" i="7"/>
  <c r="J159" i="7"/>
  <c r="J149" i="7"/>
  <c r="J143" i="7"/>
  <c r="BK133" i="7"/>
  <c r="BK300" i="8"/>
  <c r="BK289" i="8"/>
  <c r="BK282" i="8"/>
  <c r="J270" i="8"/>
  <c r="BK263" i="8"/>
  <c r="J253" i="8"/>
  <c r="J246" i="8"/>
  <c r="BK239" i="8"/>
  <c r="J235" i="8"/>
  <c r="J233" i="8"/>
  <c r="J223" i="8"/>
  <c r="J214" i="8"/>
  <c r="BK211" i="8"/>
  <c r="J206" i="8"/>
  <c r="BK198" i="8"/>
  <c r="BK195" i="8"/>
  <c r="J187" i="8"/>
  <c r="J183" i="8"/>
  <c r="BK171" i="8"/>
  <c r="BK158" i="8"/>
  <c r="BK148" i="8"/>
  <c r="BK142" i="8"/>
  <c r="BK136" i="8"/>
  <c r="J297" i="8"/>
  <c r="J292" i="8"/>
  <c r="BK286" i="8"/>
  <c r="J277" i="8"/>
  <c r="J264" i="8"/>
  <c r="BK255" i="8"/>
  <c r="BK246" i="8"/>
  <c r="J243" i="8"/>
  <c r="J229" i="8"/>
  <c r="J219" i="8"/>
  <c r="J205" i="8"/>
  <c r="BK188" i="8"/>
  <c r="BK183" i="8"/>
  <c r="J179" i="8"/>
  <c r="BK170" i="8"/>
  <c r="J165" i="8"/>
  <c r="J159" i="8"/>
  <c r="J145" i="8"/>
  <c r="BK140" i="8"/>
  <c r="J300" i="8"/>
  <c r="BK292" i="8"/>
  <c r="BK274" i="8"/>
  <c r="BK270" i="8"/>
  <c r="BK262" i="8"/>
  <c r="BK259" i="8"/>
  <c r="J252" i="8"/>
  <c r="J245" i="8"/>
  <c r="J240" i="8"/>
  <c r="BK232" i="8"/>
  <c r="J215" i="8"/>
  <c r="J209" i="8"/>
  <c r="J200" i="8"/>
  <c r="J189" i="8"/>
  <c r="J176" i="8"/>
  <c r="J169" i="8"/>
  <c r="J152" i="8"/>
  <c r="BK149" i="8"/>
  <c r="J144" i="8"/>
  <c r="J138" i="8"/>
  <c r="BK133" i="8"/>
  <c r="J283" i="8"/>
  <c r="BK277" i="8"/>
  <c r="J262" i="8"/>
  <c r="J259" i="8"/>
  <c r="BK254" i="8"/>
  <c r="BK243" i="8"/>
  <c r="BK229" i="8"/>
  <c r="BK223" i="8"/>
  <c r="BK204" i="8"/>
  <c r="BK196" i="8"/>
  <c r="BK189" i="8"/>
  <c r="J182" i="8"/>
  <c r="BK169" i="8"/>
  <c r="J158" i="8"/>
  <c r="BK143" i="8"/>
  <c r="J192" i="9"/>
  <c r="J187" i="9"/>
  <c r="J178" i="9"/>
  <c r="BK170" i="9"/>
  <c r="J159" i="9"/>
  <c r="J152" i="9"/>
  <c r="BK147" i="9"/>
  <c r="J136" i="9"/>
  <c r="J133" i="9"/>
  <c r="BK129" i="9"/>
  <c r="BK180" i="9"/>
  <c r="J176" i="9"/>
  <c r="J147" i="9"/>
  <c r="J144" i="9"/>
  <c r="J142" i="9"/>
  <c r="BK132" i="9"/>
  <c r="J188" i="9"/>
  <c r="J183" i="9"/>
  <c r="BK177" i="9"/>
  <c r="J170" i="9"/>
  <c r="J168" i="9"/>
  <c r="BK162" i="9"/>
  <c r="BK150" i="9"/>
  <c r="BK141" i="9"/>
  <c r="BK134" i="9"/>
  <c r="BK149" i="9"/>
  <c r="J140" i="9"/>
  <c r="J135" i="9"/>
  <c r="BK130" i="9"/>
  <c r="J128" i="10"/>
  <c r="BK150" i="11"/>
  <c r="BK142" i="11"/>
  <c r="J130" i="11"/>
  <c r="BK132" i="11"/>
  <c r="BK129" i="11"/>
  <c r="BK127" i="11"/>
  <c r="J132" i="11"/>
  <c r="J128" i="11"/>
  <c r="BK152" i="11"/>
  <c r="J136" i="11"/>
  <c r="J125" i="11"/>
  <c r="BK207" i="12"/>
  <c r="BK199" i="12"/>
  <c r="BK189" i="12"/>
  <c r="J176" i="12"/>
  <c r="BK165" i="12"/>
  <c r="J156" i="12"/>
  <c r="BK150" i="12"/>
  <c r="J207" i="12"/>
  <c r="J197" i="12"/>
  <c r="BK193" i="12"/>
  <c r="J183" i="12"/>
  <c r="BK168" i="12"/>
  <c r="J146" i="12"/>
  <c r="J199" i="12"/>
  <c r="J191" i="12"/>
  <c r="J172" i="12"/>
  <c r="BK158" i="12"/>
  <c r="BK148" i="12"/>
  <c r="J204" i="12"/>
  <c r="J189" i="12"/>
  <c r="J182" i="12"/>
  <c r="BK172" i="12"/>
  <c r="J165" i="12"/>
  <c r="J158" i="12"/>
  <c r="J151" i="12"/>
  <c r="J168" i="13"/>
  <c r="BK141" i="13"/>
  <c r="BK132" i="13"/>
  <c r="J165" i="13"/>
  <c r="J150" i="13"/>
  <c r="J134" i="13"/>
  <c r="J166" i="13"/>
  <c r="J143" i="13"/>
  <c r="BK170" i="13"/>
  <c r="J162" i="13"/>
  <c r="BK150" i="13"/>
  <c r="BK548" i="14"/>
  <c r="BK540" i="14"/>
  <c r="BK526" i="14"/>
  <c r="BK510" i="14"/>
  <c r="J504" i="14"/>
  <c r="BK502" i="14"/>
  <c r="J490" i="14"/>
  <c r="J477" i="14"/>
  <c r="J438" i="14"/>
  <c r="J404" i="14"/>
  <c r="BK390" i="14"/>
  <c r="BK366" i="14"/>
  <c r="J280" i="14"/>
  <c r="BK138" i="14"/>
  <c r="BK552" i="14"/>
  <c r="J546" i="14"/>
  <c r="J530" i="14"/>
  <c r="J500" i="14"/>
  <c r="J488" i="14"/>
  <c r="BK482" i="14"/>
  <c r="J475" i="14"/>
  <c r="BK464" i="14"/>
  <c r="BK460" i="14"/>
  <c r="BK456" i="14"/>
  <c r="J430" i="14"/>
  <c r="BK415" i="14"/>
  <c r="BK384" i="14"/>
  <c r="J374" i="14"/>
  <c r="BK364" i="14"/>
  <c r="J343" i="14"/>
  <c r="J223" i="14"/>
  <c r="J209" i="14"/>
  <c r="BK135" i="14"/>
  <c r="J528" i="14"/>
  <c r="BK498" i="14"/>
  <c r="J464" i="14"/>
  <c r="BK462" i="14"/>
  <c r="J458" i="14"/>
  <c r="BK447" i="14"/>
  <c r="J415" i="14"/>
  <c r="J400" i="14"/>
  <c r="J384" i="14"/>
  <c r="J362" i="14"/>
  <c r="J334" i="14"/>
  <c r="J219" i="14"/>
  <c r="BK150" i="14"/>
  <c r="J540" i="14"/>
  <c r="J526" i="14"/>
  <c r="J411" i="14"/>
  <c r="BK402" i="14"/>
  <c r="BK382" i="14"/>
  <c r="J372" i="14"/>
  <c r="J129" i="15"/>
  <c r="BK125" i="15"/>
  <c r="J118" i="15"/>
  <c r="BK131" i="15"/>
  <c r="BK121" i="15"/>
  <c r="BK130" i="15"/>
  <c r="BK118" i="15"/>
  <c r="J125" i="15"/>
  <c r="BK119" i="15"/>
  <c r="J227" i="16"/>
  <c r="BK196" i="16"/>
  <c r="BK183" i="16"/>
  <c r="J154" i="16"/>
  <c r="J239" i="16"/>
  <c r="BK233" i="16"/>
  <c r="BK223" i="16"/>
  <c r="J213" i="16"/>
  <c r="J201" i="16"/>
  <c r="J180" i="16"/>
  <c r="BK139" i="16"/>
  <c r="J235" i="16"/>
  <c r="J223" i="16"/>
  <c r="BK211" i="16"/>
  <c r="BK207" i="16"/>
  <c r="J190" i="16"/>
  <c r="BK178" i="16"/>
  <c r="J145" i="16"/>
  <c r="J132" i="16"/>
  <c r="J225" i="16"/>
  <c r="BK217" i="16"/>
  <c r="J203" i="16"/>
  <c r="BK192" i="16"/>
  <c r="BK170" i="16"/>
  <c r="BK159" i="16"/>
  <c r="J143" i="16"/>
  <c r="J186" i="17"/>
  <c r="BK184" i="17"/>
  <c r="BK177" i="17"/>
  <c r="J166" i="17"/>
  <c r="BK155" i="17"/>
  <c r="J149" i="17"/>
  <c r="BK140" i="17"/>
  <c r="J136" i="17"/>
  <c r="BK134" i="17"/>
  <c r="J185" i="17"/>
  <c r="BK179" i="17"/>
  <c r="BK169" i="17"/>
  <c r="J162" i="17"/>
  <c r="J156" i="17"/>
  <c r="BK151" i="17"/>
  <c r="J146" i="17"/>
  <c r="BK186" i="17"/>
  <c r="BK176" i="17"/>
  <c r="BK172" i="17"/>
  <c r="BK166" i="17"/>
  <c r="J158" i="17"/>
  <c r="BK153" i="17"/>
  <c r="BK149" i="17"/>
  <c r="BK137" i="17"/>
  <c r="J126" i="17"/>
  <c r="J140" i="17"/>
  <c r="J134" i="17"/>
  <c r="J128" i="17"/>
  <c r="J125" i="17"/>
  <c r="J128" i="18"/>
  <c r="J122" i="18"/>
  <c r="BK127" i="18"/>
  <c r="BK123" i="18"/>
  <c r="J456" i="19"/>
  <c r="BK447" i="19"/>
  <c r="J429" i="19"/>
  <c r="J413" i="19"/>
  <c r="BK370" i="19"/>
  <c r="J363" i="19"/>
  <c r="BK330" i="19"/>
  <c r="BK294" i="19"/>
  <c r="J284" i="19"/>
  <c r="J271" i="19"/>
  <c r="J222" i="19"/>
  <c r="J164" i="19"/>
  <c r="J435" i="19"/>
  <c r="J408" i="19"/>
  <c r="BK374" i="19"/>
  <c r="BK303" i="19"/>
  <c r="J279" i="19"/>
  <c r="BK252" i="19"/>
  <c r="J218" i="19"/>
  <c r="BK200" i="19"/>
  <c r="J177" i="19"/>
  <c r="BK147" i="19"/>
  <c r="BK141" i="19"/>
  <c r="J450" i="19"/>
  <c r="BK435" i="19"/>
  <c r="BK396" i="19"/>
  <c r="BK378" i="19"/>
  <c r="BK363" i="19"/>
  <c r="J329" i="19"/>
  <c r="BK270" i="19"/>
  <c r="J242" i="19"/>
  <c r="J190" i="19"/>
  <c r="BK169" i="19"/>
  <c r="J145" i="19"/>
  <c r="J453" i="19"/>
  <c r="BK439" i="19"/>
  <c r="BK429" i="19"/>
  <c r="J409" i="19"/>
  <c r="J382" i="19"/>
  <c r="J370" i="19"/>
  <c r="J359" i="19"/>
  <c r="J354" i="19"/>
  <c r="BK339" i="19"/>
  <c r="J330" i="19"/>
  <c r="BK237" i="19"/>
  <c r="BK216" i="19"/>
  <c r="BK186" i="19"/>
  <c r="J154" i="20"/>
  <c r="J141" i="20"/>
  <c r="BK155" i="20"/>
  <c r="J149" i="20"/>
  <c r="BK145" i="20"/>
  <c r="J137" i="20"/>
  <c r="J151" i="20"/>
  <c r="BK141" i="20"/>
  <c r="J135" i="20"/>
  <c r="BK151" i="20"/>
  <c r="J145" i="20"/>
  <c r="J962" i="3"/>
  <c r="BK934" i="3"/>
  <c r="J917" i="3"/>
  <c r="J905" i="3"/>
  <c r="BK883" i="3"/>
  <c r="BK865" i="3"/>
  <c r="J843" i="3"/>
  <c r="J833" i="3"/>
  <c r="BK768" i="3"/>
  <c r="J714" i="3"/>
  <c r="BK675" i="3"/>
  <c r="BK658" i="3"/>
  <c r="BK625" i="3"/>
  <c r="BK589" i="3"/>
  <c r="BK576" i="3"/>
  <c r="J538" i="3"/>
  <c r="J520" i="3"/>
  <c r="J438" i="3"/>
  <c r="J428" i="3"/>
  <c r="J295" i="3"/>
  <c r="BK275" i="3"/>
  <c r="BK256" i="3"/>
  <c r="BK228" i="3"/>
  <c r="BK171" i="3"/>
  <c r="BK1148" i="3"/>
  <c r="BK1144" i="3"/>
  <c r="J1135" i="3"/>
  <c r="J1115" i="3"/>
  <c r="J1072" i="3"/>
  <c r="BK1037" i="3"/>
  <c r="J1015" i="3"/>
  <c r="J994" i="3"/>
  <c r="BK966" i="3"/>
  <c r="BK943" i="3"/>
  <c r="J932" i="3"/>
  <c r="J909" i="3"/>
  <c r="BK887" i="3"/>
  <c r="BK871" i="3"/>
  <c r="J835" i="3"/>
  <c r="J821" i="3"/>
  <c r="BK750" i="3"/>
  <c r="J699" i="3"/>
  <c r="J664" i="3"/>
  <c r="BK640" i="3"/>
  <c r="J625" i="3"/>
  <c r="BK598" i="3"/>
  <c r="J579" i="3"/>
  <c r="J560" i="3"/>
  <c r="BK532" i="3"/>
  <c r="J497" i="3"/>
  <c r="BK470" i="3"/>
  <c r="BK434" i="3"/>
  <c r="J346" i="3"/>
  <c r="J261" i="3"/>
  <c r="J228" i="3"/>
  <c r="J187" i="3"/>
  <c r="J173" i="3"/>
  <c r="BK1218" i="3"/>
  <c r="BK1215" i="3"/>
  <c r="BK1213" i="3"/>
  <c r="J1211" i="3"/>
  <c r="J1163" i="3"/>
  <c r="BK1139" i="3"/>
  <c r="BK1135" i="3"/>
  <c r="BK1105" i="3"/>
  <c r="J1088" i="3"/>
  <c r="BK1036" i="3"/>
  <c r="J1003" i="3"/>
  <c r="J966" i="3"/>
  <c r="J957" i="3"/>
  <c r="BK945" i="3"/>
  <c r="J923" i="3"/>
  <c r="BK917" i="3"/>
  <c r="BK905" i="3"/>
  <c r="BK885" i="3"/>
  <c r="J875" i="3"/>
  <c r="J861" i="3"/>
  <c r="J841" i="3"/>
  <c r="J752" i="3"/>
  <c r="BK693" i="3"/>
  <c r="J679" i="3"/>
  <c r="BK651" i="3"/>
  <c r="BK611" i="3"/>
  <c r="J586" i="3"/>
  <c r="BK568" i="3"/>
  <c r="J532" i="3"/>
  <c r="BK492" i="3"/>
  <c r="J447" i="3"/>
  <c r="J418" i="3"/>
  <c r="BK336" i="3"/>
  <c r="J269" i="3"/>
  <c r="J236" i="3"/>
  <c r="J206" i="3"/>
  <c r="J192" i="3"/>
  <c r="J165" i="3"/>
  <c r="BK154" i="3"/>
  <c r="BK951" i="3"/>
  <c r="J921" i="3"/>
  <c r="BK899" i="3"/>
  <c r="J885" i="3"/>
  <c r="J863" i="3"/>
  <c r="BK849" i="3"/>
  <c r="J839" i="3"/>
  <c r="BK822" i="3"/>
  <c r="BK752" i="3"/>
  <c r="BK714" i="3"/>
  <c r="J687" i="3"/>
  <c r="BK666" i="3"/>
  <c r="J659" i="3"/>
  <c r="J648" i="3"/>
  <c r="BK638" i="3"/>
  <c r="BK629" i="3"/>
  <c r="J610" i="3"/>
  <c r="BK590" i="3"/>
  <c r="BK583" i="3"/>
  <c r="J545" i="3"/>
  <c r="BK529" i="3"/>
  <c r="BK497" i="3"/>
  <c r="J443" i="3"/>
  <c r="BK419" i="3"/>
  <c r="BK338" i="3"/>
  <c r="BK269" i="3"/>
  <c r="J232" i="3"/>
  <c r="BK187" i="3"/>
  <c r="BK161" i="3"/>
  <c r="J241" i="4"/>
  <c r="BK231" i="4"/>
  <c r="BK224" i="4"/>
  <c r="BK210" i="4"/>
  <c r="BK202" i="4"/>
  <c r="BK195" i="4"/>
  <c r="BK189" i="4"/>
  <c r="J125" i="4"/>
  <c r="J246" i="4"/>
  <c r="J239" i="4"/>
  <c r="J231" i="4"/>
  <c r="BK225" i="4"/>
  <c r="J214" i="4"/>
  <c r="J208" i="4"/>
  <c r="BK204" i="4"/>
  <c r="BK199" i="4"/>
  <c r="J193" i="4"/>
  <c r="BK187" i="4"/>
  <c r="J182" i="4"/>
  <c r="J177" i="4"/>
  <c r="BK173" i="4"/>
  <c r="BK169" i="4"/>
  <c r="BK165" i="4"/>
  <c r="J161" i="4"/>
  <c r="BK157" i="4"/>
  <c r="J154" i="4"/>
  <c r="BK149" i="4"/>
  <c r="J145" i="4"/>
  <c r="J140" i="4"/>
  <c r="J136" i="4"/>
  <c r="BK132" i="4"/>
  <c r="J121" i="4"/>
  <c r="J242" i="4"/>
  <c r="BK237" i="4"/>
  <c r="J229" i="4"/>
  <c r="J224" i="4"/>
  <c r="J212" i="4"/>
  <c r="J204" i="4"/>
  <c r="BK134" i="4"/>
  <c r="BK127" i="4"/>
  <c r="J202" i="4"/>
  <c r="BK196" i="4"/>
  <c r="J190" i="4"/>
  <c r="J185" i="4"/>
  <c r="J181" i="4"/>
  <c r="J178" i="4"/>
  <c r="J174" i="4"/>
  <c r="J170" i="4"/>
  <c r="J166" i="4"/>
  <c r="J162" i="4"/>
  <c r="J159" i="4"/>
  <c r="BK154" i="4"/>
  <c r="J149" i="4"/>
  <c r="J146" i="4"/>
  <c r="BK144" i="4"/>
  <c r="J141" i="4"/>
  <c r="BK137" i="4"/>
  <c r="BK130" i="4"/>
  <c r="J126" i="4"/>
  <c r="J178" i="5"/>
  <c r="J170" i="5"/>
  <c r="BK162" i="5"/>
  <c r="BK153" i="5"/>
  <c r="BK144" i="5"/>
  <c r="J136" i="5"/>
  <c r="J171" i="5"/>
  <c r="J160" i="5"/>
  <c r="J156" i="5"/>
  <c r="BK151" i="5"/>
  <c r="J145" i="5"/>
  <c r="J141" i="5"/>
  <c r="BK133" i="5"/>
  <c r="J176" i="5"/>
  <c r="BK165" i="5"/>
  <c r="BK149" i="5"/>
  <c r="J138" i="5"/>
  <c r="BK166" i="5"/>
  <c r="BK158" i="5"/>
  <c r="J134" i="5"/>
  <c r="J133" i="6"/>
  <c r="BK129" i="6"/>
  <c r="J123" i="6"/>
  <c r="J131" i="6"/>
  <c r="J125" i="6"/>
  <c r="BK134" i="6"/>
  <c r="J128" i="6"/>
  <c r="BK303" i="7"/>
  <c r="J301" i="7"/>
  <c r="J286" i="7"/>
  <c r="BK281" i="7"/>
  <c r="BK278" i="7"/>
  <c r="BK271" i="7"/>
  <c r="BK269" i="7"/>
  <c r="J229" i="7"/>
  <c r="J218" i="7"/>
  <c r="J209" i="7"/>
  <c r="BK200" i="7"/>
  <c r="J194" i="7"/>
  <c r="BK187" i="7"/>
  <c r="BK183" i="7"/>
  <c r="J156" i="7"/>
  <c r="BK151" i="7"/>
  <c r="J144" i="7"/>
  <c r="J135" i="7"/>
  <c r="BK301" i="7"/>
  <c r="J293" i="7"/>
  <c r="BK275" i="7"/>
  <c r="J265" i="7"/>
  <c r="BK260" i="7"/>
  <c r="J251" i="7"/>
  <c r="BK242" i="7"/>
  <c r="BK238" i="7"/>
  <c r="BK227" i="7"/>
  <c r="BK220" i="7"/>
  <c r="BK218" i="7"/>
  <c r="BK208" i="7"/>
  <c r="BK204" i="7"/>
  <c r="BK197" i="7"/>
  <c r="BK188" i="7"/>
  <c r="BK170" i="7"/>
  <c r="J162" i="7"/>
  <c r="J158" i="7"/>
  <c r="BK155" i="7"/>
  <c r="J147" i="7"/>
  <c r="BK140" i="7"/>
  <c r="BK293" i="7"/>
  <c r="BK286" i="7"/>
  <c r="J280" i="7"/>
  <c r="BK273" i="7"/>
  <c r="J268" i="7"/>
  <c r="BK259" i="7"/>
  <c r="BK245" i="7"/>
  <c r="J228" i="7"/>
  <c r="J214" i="7"/>
  <c r="BK207" i="7"/>
  <c r="J189" i="7"/>
  <c r="J184" i="7"/>
  <c r="J175" i="7"/>
  <c r="J165" i="7"/>
  <c r="J151" i="7"/>
  <c r="BK146" i="7"/>
  <c r="BK142" i="7"/>
  <c r="J132" i="7"/>
  <c r="J298" i="8"/>
  <c r="J286" i="8"/>
  <c r="BK281" i="8"/>
  <c r="J271" i="8"/>
  <c r="BK266" i="8"/>
  <c r="BK261" i="8"/>
  <c r="J255" i="8"/>
  <c r="BK247" i="8"/>
  <c r="BK236" i="8"/>
  <c r="BK228" i="8"/>
  <c r="BK225" i="8"/>
  <c r="BK215" i="8"/>
  <c r="J210" i="8"/>
  <c r="J203" i="8"/>
  <c r="BK191" i="8"/>
  <c r="BK186" i="8"/>
  <c r="BK179" i="8"/>
  <c r="J167" i="8"/>
  <c r="BK157" i="8"/>
  <c r="J149" i="8"/>
  <c r="BK137" i="8"/>
  <c r="J133" i="8"/>
  <c r="BK294" i="8"/>
  <c r="BK290" i="8"/>
  <c r="J281" i="8"/>
  <c r="J274" i="8"/>
  <c r="BK268" i="8"/>
  <c r="BK253" i="8"/>
  <c r="BK250" i="8"/>
  <c r="BK244" i="8"/>
  <c r="J234" i="8"/>
  <c r="J217" i="8"/>
  <c r="J208" i="8"/>
  <c r="BK192" i="8"/>
  <c r="J185" i="8"/>
  <c r="BK181" i="8"/>
  <c r="J174" i="8"/>
  <c r="BK167" i="8"/>
  <c r="J160" i="8"/>
  <c r="BK146" i="8"/>
  <c r="J143" i="8"/>
  <c r="J137" i="8"/>
  <c r="J301" i="8"/>
  <c r="BK293" i="8"/>
  <c r="BK278" i="8"/>
  <c r="J272" i="8"/>
  <c r="J261" i="8"/>
  <c r="J256" i="8"/>
  <c r="J247" i="8"/>
  <c r="J241" i="8"/>
  <c r="BK226" i="8"/>
  <c r="BK218" i="8"/>
  <c r="BK203" i="8"/>
  <c r="BK199" i="8"/>
  <c r="J181" i="8"/>
  <c r="BK174" i="8"/>
  <c r="J170" i="8"/>
  <c r="BK160" i="8"/>
  <c r="J157" i="8"/>
  <c r="BK141" i="8"/>
  <c r="J136" i="8"/>
  <c r="J290" i="8"/>
  <c r="BK284" i="8"/>
  <c r="J278" i="8"/>
  <c r="J275" i="8"/>
  <c r="J260" i="8"/>
  <c r="BK258" i="8"/>
  <c r="BK249" i="8"/>
  <c r="J239" i="8"/>
  <c r="J225" i="8"/>
  <c r="J221" i="8"/>
  <c r="J218" i="8"/>
  <c r="J197" i="8"/>
  <c r="J192" i="8"/>
  <c r="J188" i="8"/>
  <c r="BK178" i="8"/>
  <c r="BK165" i="8"/>
  <c r="BK156" i="8"/>
  <c r="J139" i="8"/>
  <c r="BK188" i="9"/>
  <c r="J186" i="9"/>
  <c r="J175" i="9"/>
  <c r="BK172" i="9"/>
  <c r="J163" i="9"/>
  <c r="BK155" i="9"/>
  <c r="BK139" i="9"/>
  <c r="J134" i="9"/>
  <c r="J131" i="9"/>
  <c r="J189" i="9"/>
  <c r="J177" i="9"/>
  <c r="J162" i="9"/>
  <c r="BK145" i="9"/>
  <c r="BK140" i="9"/>
  <c r="BK192" i="9"/>
  <c r="BK187" i="9"/>
  <c r="J182" i="9"/>
  <c r="BK176" i="9"/>
  <c r="J173" i="9"/>
  <c r="J166" i="9"/>
  <c r="J164" i="9"/>
  <c r="BK159" i="9"/>
  <c r="J148" i="9"/>
  <c r="BK138" i="9"/>
  <c r="J129" i="9"/>
  <c r="BK165" i="9"/>
  <c r="BK157" i="9"/>
  <c r="J154" i="9"/>
  <c r="BK148" i="9"/>
  <c r="BK137" i="9"/>
  <c r="BK128" i="10"/>
  <c r="J127" i="10"/>
  <c r="BK144" i="11"/>
  <c r="J137" i="11"/>
  <c r="BK133" i="11"/>
  <c r="BK125" i="11"/>
  <c r="BK149" i="11"/>
  <c r="J134" i="11"/>
  <c r="J148" i="11"/>
  <c r="J138" i="11"/>
  <c r="J129" i="11"/>
  <c r="J153" i="11"/>
  <c r="J144" i="11"/>
  <c r="J140" i="11"/>
  <c r="BK128" i="11"/>
  <c r="J202" i="12"/>
  <c r="BK190" i="12"/>
  <c r="J180" i="12"/>
  <c r="J177" i="12"/>
  <c r="BK170" i="12"/>
  <c r="J162" i="12"/>
  <c r="J145" i="12"/>
  <c r="BK202" i="12"/>
  <c r="J195" i="12"/>
  <c r="J188" i="12"/>
  <c r="J179" i="12"/>
  <c r="BK173" i="12"/>
  <c r="J150" i="12"/>
  <c r="J203" i="12"/>
  <c r="J173" i="12"/>
  <c r="BK160" i="12"/>
  <c r="J152" i="12"/>
  <c r="BK145" i="12"/>
  <c r="J205" i="12"/>
  <c r="BK195" i="12"/>
  <c r="BK181" i="12"/>
  <c r="J170" i="12"/>
  <c r="BK162" i="12"/>
  <c r="J154" i="12"/>
  <c r="BK147" i="12"/>
  <c r="BK162" i="13"/>
  <c r="J136" i="13"/>
  <c r="J129" i="13"/>
  <c r="BK166" i="13"/>
  <c r="BK160" i="13"/>
  <c r="J145" i="13"/>
  <c r="BK136" i="13"/>
  <c r="J170" i="13"/>
  <c r="J141" i="13"/>
  <c r="BK168" i="13"/>
  <c r="J155" i="13"/>
  <c r="BK148" i="13"/>
  <c r="BK561" i="14"/>
  <c r="J544" i="14"/>
  <c r="BK514" i="14"/>
  <c r="J486" i="14"/>
  <c r="BK454" i="14"/>
  <c r="BK425" i="14"/>
  <c r="BK400" i="14"/>
  <c r="J396" i="14"/>
  <c r="J378" i="14"/>
  <c r="J364" i="14"/>
  <c r="J137" i="14"/>
  <c r="J548" i="14"/>
  <c r="BK537" i="14"/>
  <c r="J514" i="14"/>
  <c r="BK496" i="14"/>
  <c r="BK490" i="14"/>
  <c r="BK480" i="14"/>
  <c r="BK475" i="14"/>
  <c r="J468" i="14"/>
  <c r="J463" i="14"/>
  <c r="BK458" i="14"/>
  <c r="BK433" i="14"/>
  <c r="BK409" i="14"/>
  <c r="J390" i="14"/>
  <c r="J376" i="14"/>
  <c r="J370" i="14"/>
  <c r="BK355" i="14"/>
  <c r="BK226" i="14"/>
  <c r="J211" i="14"/>
  <c r="BK554" i="14"/>
  <c r="J542" i="14"/>
  <c r="BK506" i="14"/>
  <c r="J496" i="14"/>
  <c r="BK463" i="14"/>
  <c r="J459" i="14"/>
  <c r="J454" i="14"/>
  <c r="BK423" i="14"/>
  <c r="J402" i="14"/>
  <c r="BK392" i="14"/>
  <c r="BK378" i="14"/>
  <c r="BK338" i="14"/>
  <c r="BK280" i="14"/>
  <c r="J144" i="14"/>
  <c r="BK556" i="14"/>
  <c r="BK530" i="14"/>
  <c r="J510" i="14"/>
  <c r="J407" i="14"/>
  <c r="BK388" i="14"/>
  <c r="J338" i="14"/>
  <c r="BK219" i="14"/>
  <c r="J128" i="15"/>
  <c r="J123" i="15"/>
  <c r="BK117" i="15"/>
  <c r="BK129" i="15"/>
  <c r="BK120" i="15"/>
  <c r="J126" i="15"/>
  <c r="J130" i="15"/>
  <c r="J121" i="15"/>
  <c r="BK229" i="16"/>
  <c r="BK203" i="16"/>
  <c r="BK186" i="16"/>
  <c r="J147" i="16"/>
  <c r="BK143" i="16"/>
  <c r="J237" i="16"/>
  <c r="BK227" i="16"/>
  <c r="J217" i="16"/>
  <c r="J207" i="16"/>
  <c r="BK190" i="16"/>
  <c r="J152" i="16"/>
  <c r="J136" i="16"/>
  <c r="BK237" i="16"/>
  <c r="BK225" i="16"/>
  <c r="BK209" i="16"/>
  <c r="J192" i="16"/>
  <c r="J166" i="16"/>
  <c r="J156" i="16"/>
  <c r="BK141" i="16"/>
  <c r="J241" i="16"/>
  <c r="BK221" i="16"/>
  <c r="BK213" i="16"/>
  <c r="J196" i="16"/>
  <c r="J174" i="16"/>
  <c r="BK166" i="16"/>
  <c r="BK154" i="16"/>
  <c r="BK136" i="16"/>
  <c r="BK185" i="17"/>
  <c r="J179" i="17"/>
  <c r="J172" i="17"/>
  <c r="J169" i="17"/>
  <c r="BK160" i="17"/>
  <c r="J153" i="17"/>
  <c r="BK143" i="17"/>
  <c r="J137" i="17"/>
  <c r="BK125" i="17"/>
  <c r="BK182" i="17"/>
  <c r="J178" i="17"/>
  <c r="BK170" i="17"/>
  <c r="BK158" i="17"/>
  <c r="J152" i="17"/>
  <c r="BK147" i="17"/>
  <c r="J138" i="17"/>
  <c r="J129" i="17"/>
  <c r="BK181" i="17"/>
  <c r="BK174" i="17"/>
  <c r="J170" i="17"/>
  <c r="J160" i="17"/>
  <c r="J154" i="17"/>
  <c r="J144" i="17"/>
  <c r="BK142" i="17"/>
  <c r="BK129" i="17"/>
  <c r="J142" i="17"/>
  <c r="BK139" i="17"/>
  <c r="BK133" i="17"/>
  <c r="J125" i="18"/>
  <c r="J123" i="18"/>
  <c r="BK125" i="18"/>
  <c r="BK128" i="18"/>
  <c r="BK124" i="18"/>
  <c r="BK121" i="18"/>
  <c r="J444" i="19"/>
  <c r="J439" i="19"/>
  <c r="J421" i="19"/>
  <c r="J396" i="19"/>
  <c r="J366" i="19"/>
  <c r="J347" i="19"/>
  <c r="BK283" i="19"/>
  <c r="J273" i="19"/>
  <c r="J270" i="19"/>
  <c r="BK258" i="19"/>
  <c r="J182" i="19"/>
  <c r="BK453" i="19"/>
  <c r="BK417" i="19"/>
  <c r="BK354" i="19"/>
  <c r="BK329" i="19"/>
  <c r="J320" i="19"/>
  <c r="J288" i="19"/>
  <c r="J272" i="19"/>
  <c r="J237" i="19"/>
  <c r="J206" i="19"/>
  <c r="BK164" i="19"/>
  <c r="J152" i="19"/>
  <c r="BK146" i="19"/>
  <c r="BK456" i="19"/>
  <c r="J447" i="19"/>
  <c r="J433" i="19"/>
  <c r="J369" i="19"/>
  <c r="BK352" i="19"/>
  <c r="BK338" i="19"/>
  <c r="J292" i="19"/>
  <c r="J252" i="19"/>
  <c r="J200" i="19"/>
  <c r="J148" i="19"/>
  <c r="BK455" i="19"/>
  <c r="BK443" i="19"/>
  <c r="BK426" i="19"/>
  <c r="J402" i="19"/>
  <c r="J374" i="19"/>
  <c r="BK366" i="19"/>
  <c r="J353" i="19"/>
  <c r="J338" i="19"/>
  <c r="BK271" i="19"/>
  <c r="BK222" i="19"/>
  <c r="J208" i="19"/>
  <c r="BK147" i="20"/>
  <c r="BK154" i="20"/>
  <c r="BK152" i="20"/>
  <c r="J146" i="20"/>
  <c r="J144" i="20"/>
  <c r="J133" i="20"/>
  <c r="J148" i="20"/>
  <c r="BK137" i="20"/>
  <c r="BK130" i="20"/>
  <c r="BK148" i="20"/>
  <c r="BK144" i="20"/>
  <c r="J130" i="20"/>
  <c r="BK125" i="2"/>
  <c r="AS111" i="1"/>
  <c r="BK127" i="2"/>
  <c r="BK131" i="2"/>
  <c r="J125" i="2"/>
  <c r="BK1150" i="3"/>
  <c r="J1103" i="3"/>
  <c r="BK1072" i="3"/>
  <c r="J1034" i="3"/>
  <c r="J986" i="3"/>
  <c r="J960" i="3"/>
  <c r="J954" i="3"/>
  <c r="J930" i="3"/>
  <c r="J907" i="3"/>
  <c r="J895" i="3"/>
  <c r="BK869" i="3"/>
  <c r="J849" i="3"/>
  <c r="BK841" i="3"/>
  <c r="BK831" i="3"/>
  <c r="BK742" i="3"/>
  <c r="BK677" i="3"/>
  <c r="BK659" i="3"/>
  <c r="J642" i="3"/>
  <c r="BK636" i="3"/>
  <c r="BK604" i="3"/>
  <c r="BK579" i="3"/>
  <c r="BK541" i="3"/>
  <c r="J524" i="3"/>
  <c r="J458" i="3"/>
  <c r="BK437" i="3"/>
  <c r="J432" i="3"/>
  <c r="J414" i="3"/>
  <c r="BK264" i="3"/>
  <c r="BK238" i="3"/>
  <c r="BK197" i="3"/>
  <c r="BK1163" i="3"/>
  <c r="J1144" i="3"/>
  <c r="J1119" i="3"/>
  <c r="J1092" i="3"/>
  <c r="J1071" i="3"/>
  <c r="J1036" i="3"/>
  <c r="J1011" i="3"/>
  <c r="J973" i="3"/>
  <c r="J947" i="3"/>
  <c r="J934" i="3"/>
  <c r="BK923" i="3"/>
  <c r="J881" i="3"/>
  <c r="J867" i="3"/>
  <c r="J855" i="3"/>
  <c r="J822" i="3"/>
  <c r="BK724" i="3"/>
  <c r="BK687" i="3"/>
  <c r="BK670" i="3"/>
  <c r="BK648" i="3"/>
  <c r="J634" i="3"/>
  <c r="BK623" i="3"/>
  <c r="J580" i="3"/>
  <c r="J543" i="3"/>
  <c r="J529" i="3"/>
  <c r="BK494" i="3"/>
  <c r="BK441" i="3"/>
  <c r="J431" i="3"/>
  <c r="BK286" i="3"/>
  <c r="J267" i="3"/>
  <c r="BK230" i="3"/>
  <c r="BK191" i="3"/>
  <c r="J171" i="3"/>
  <c r="J1219" i="3"/>
  <c r="J1217" i="3"/>
  <c r="BK1204" i="3"/>
  <c r="J1198" i="3"/>
  <c r="J1150" i="3"/>
  <c r="BK1137" i="3"/>
  <c r="BK1115" i="3"/>
  <c r="J1090" i="3"/>
  <c r="BK1069" i="3"/>
  <c r="J1019" i="3"/>
  <c r="BK1011" i="3"/>
  <c r="BK984" i="3"/>
  <c r="BK962" i="3"/>
  <c r="BK949" i="3"/>
  <c r="J926" i="3"/>
  <c r="BK915" i="3"/>
  <c r="J903" i="3"/>
  <c r="BK891" i="3"/>
  <c r="BK881" i="3"/>
  <c r="BK873" i="3"/>
  <c r="J857" i="3"/>
  <c r="BK821" i="3"/>
  <c r="J750" i="3"/>
  <c r="J675" i="3"/>
  <c r="BK613" i="3"/>
  <c r="J604" i="3"/>
  <c r="J584" i="3"/>
  <c r="J534" i="3"/>
  <c r="J500" i="3"/>
  <c r="BK458" i="3"/>
  <c r="BK431" i="3"/>
  <c r="J338" i="3"/>
  <c r="BK272" i="3"/>
  <c r="J247" i="3"/>
  <c r="BK232" i="3"/>
  <c r="J197" i="3"/>
  <c r="BK167" i="3"/>
  <c r="J161" i="3"/>
  <c r="BK960" i="3"/>
  <c r="BK940" i="3"/>
  <c r="J915" i="3"/>
  <c r="J897" i="3"/>
  <c r="BK889" i="3"/>
  <c r="J871" i="3"/>
  <c r="J848" i="3"/>
  <c r="J831" i="3"/>
  <c r="J768" i="3"/>
  <c r="BK707" i="3"/>
  <c r="BK699" i="3"/>
  <c r="J681" i="3"/>
  <c r="BK664" i="3"/>
  <c r="BK649" i="3"/>
  <c r="BK642" i="3"/>
  <c r="J632" i="3"/>
  <c r="J611" i="3"/>
  <c r="J595" i="3"/>
  <c r="BK584" i="3"/>
  <c r="J573" i="3"/>
  <c r="BK543" i="3"/>
  <c r="BK517" i="3"/>
  <c r="BK444" i="3"/>
  <c r="BK425" i="3"/>
  <c r="J340" i="3"/>
  <c r="BK295" i="3"/>
  <c r="J239" i="3"/>
  <c r="J191" i="3"/>
  <c r="J169" i="3"/>
  <c r="BK242" i="4"/>
  <c r="J238" i="4"/>
  <c r="BK227" i="4"/>
  <c r="BK216" i="4"/>
  <c r="BK203" i="4"/>
  <c r="J196" i="4"/>
  <c r="BK190" i="4"/>
  <c r="J129" i="4"/>
  <c r="BK244" i="4"/>
  <c r="J235" i="4"/>
  <c r="J226" i="4"/>
  <c r="J216" i="4"/>
  <c r="J210" i="4"/>
  <c r="J205" i="4"/>
  <c r="J197" i="4"/>
  <c r="J189" i="4"/>
  <c r="J183" i="4"/>
  <c r="J179" i="4"/>
  <c r="J175" i="4"/>
  <c r="BK171" i="4"/>
  <c r="BK166" i="4"/>
  <c r="BK162" i="4"/>
  <c r="J158" i="4"/>
  <c r="BK152" i="4"/>
  <c r="J147" i="4"/>
  <c r="J144" i="4"/>
  <c r="BK139" i="4"/>
  <c r="BK135" i="4"/>
  <c r="J127" i="4"/>
  <c r="BK246" i="4"/>
  <c r="BK239" i="4"/>
  <c r="J233" i="4"/>
  <c r="J225" i="4"/>
  <c r="BK218" i="4"/>
  <c r="BK207" i="4"/>
  <c r="BK191" i="4"/>
  <c r="BK133" i="4"/>
  <c r="BK125" i="4"/>
  <c r="BK201" i="4"/>
  <c r="BK193" i="4"/>
  <c r="BK186" i="4"/>
  <c r="BK183" i="4"/>
  <c r="BK179" i="4"/>
  <c r="BK175" i="4"/>
  <c r="J171" i="4"/>
  <c r="J167" i="4"/>
  <c r="BK163" i="4"/>
  <c r="BK158" i="4"/>
  <c r="J155" i="4"/>
  <c r="BK151" i="4"/>
  <c r="BK145" i="4"/>
  <c r="J142" i="4"/>
  <c r="BK138" i="4"/>
  <c r="BK131" i="4"/>
  <c r="BK124" i="4"/>
  <c r="BK176" i="5"/>
  <c r="J164" i="5"/>
  <c r="J155" i="5"/>
  <c r="J151" i="5"/>
  <c r="BK137" i="5"/>
  <c r="J177" i="5"/>
  <c r="BK172" i="5"/>
  <c r="BK161" i="5"/>
  <c r="J158" i="5"/>
  <c r="J148" i="5"/>
  <c r="BK139" i="5"/>
  <c r="BK136" i="5"/>
  <c r="BK131" i="5"/>
  <c r="J172" i="5"/>
  <c r="J168" i="5"/>
  <c r="BK160" i="5"/>
  <c r="J154" i="5"/>
  <c r="BK142" i="5"/>
  <c r="BK179" i="5"/>
  <c r="BK164" i="5"/>
  <c r="J147" i="5"/>
  <c r="BK136" i="6"/>
  <c r="BK131" i="6"/>
  <c r="BK123" i="6"/>
  <c r="J132" i="6"/>
  <c r="J126" i="6"/>
  <c r="BK133" i="6"/>
  <c r="J127" i="6"/>
  <c r="J303" i="7"/>
  <c r="J300" i="7"/>
  <c r="BK292" i="7"/>
  <c r="BK283" i="7"/>
  <c r="J279" i="7"/>
  <c r="J273" i="7"/>
  <c r="BK270" i="7"/>
  <c r="J263" i="7"/>
  <c r="J252" i="7"/>
  <c r="BK247" i="7"/>
  <c r="J240" i="7"/>
  <c r="J235" i="7"/>
  <c r="J225" i="7"/>
  <c r="BK217" i="7"/>
  <c r="J208" i="7"/>
  <c r="J203" i="7"/>
  <c r="J197" i="7"/>
  <c r="J191" i="7"/>
  <c r="J182" i="7"/>
  <c r="BK175" i="7"/>
  <c r="BK167" i="7"/>
  <c r="BK165" i="7"/>
  <c r="J161" i="7"/>
  <c r="J145" i="7"/>
  <c r="BK139" i="7"/>
  <c r="BK299" i="7"/>
  <c r="J292" i="7"/>
  <c r="BK288" i="7"/>
  <c r="J282" i="7"/>
  <c r="BK268" i="7"/>
  <c r="BK262" i="7"/>
  <c r="BK258" i="7"/>
  <c r="J254" i="7"/>
  <c r="J247" i="7"/>
  <c r="J238" i="7"/>
  <c r="BK234" i="7"/>
  <c r="J226" i="7"/>
  <c r="BK221" i="7"/>
  <c r="BK215" i="7"/>
  <c r="J206" i="7"/>
  <c r="J199" i="7"/>
  <c r="BK191" i="7"/>
  <c r="BK180" i="7"/>
  <c r="BK168" i="7"/>
  <c r="BK163" i="7"/>
  <c r="J155" i="7"/>
  <c r="BK148" i="7"/>
  <c r="J140" i="7"/>
  <c r="BK297" i="7"/>
  <c r="J290" i="7"/>
  <c r="BK277" i="7"/>
  <c r="J264" i="7"/>
  <c r="BK255" i="7"/>
  <c r="J245" i="7"/>
  <c r="BK241" i="7"/>
  <c r="BK235" i="7"/>
  <c r="J230" i="7"/>
  <c r="BK226" i="7"/>
  <c r="J221" i="7"/>
  <c r="J213" i="7"/>
  <c r="J207" i="7"/>
  <c r="J193" i="7"/>
  <c r="J187" i="7"/>
  <c r="BK178" i="7"/>
  <c r="BK171" i="7"/>
  <c r="BK161" i="7"/>
  <c r="BK159" i="7"/>
  <c r="BK153" i="7"/>
  <c r="J142" i="7"/>
  <c r="BK137" i="7"/>
  <c r="BK135" i="7"/>
  <c r="J295" i="7"/>
  <c r="J288" i="7"/>
  <c r="BK285" i="7"/>
  <c r="J272" i="7"/>
  <c r="J258" i="7"/>
  <c r="BK249" i="7"/>
  <c r="BK244" i="7"/>
  <c r="BK232" i="7"/>
  <c r="BK225" i="7"/>
  <c r="BK206" i="7"/>
  <c r="J186" i="7"/>
  <c r="BK179" i="7"/>
  <c r="J177" i="7"/>
  <c r="J172" i="7"/>
  <c r="J160" i="7"/>
  <c r="J153" i="7"/>
  <c r="J137" i="7"/>
  <c r="BK302" i="8"/>
  <c r="BK297" i="8"/>
  <c r="BK288" i="8"/>
  <c r="BK283" i="8"/>
  <c r="BK280" i="8"/>
  <c r="J265" i="8"/>
  <c r="BK256" i="8"/>
  <c r="J248" i="8"/>
  <c r="BK241" i="8"/>
  <c r="J237" i="8"/>
  <c r="BK234" i="8"/>
  <c r="BK227" i="8"/>
  <c r="BK222" i="8"/>
  <c r="BK213" i="8"/>
  <c r="BK207" i="8"/>
  <c r="J201" i="8"/>
  <c r="J196" i="8"/>
  <c r="J194" i="8"/>
  <c r="J177" i="8"/>
  <c r="J166" i="8"/>
  <c r="J146" i="8"/>
  <c r="BK145" i="8"/>
  <c r="BK139" i="8"/>
  <c r="J134" i="8"/>
  <c r="BK291" i="8"/>
  <c r="J285" i="8"/>
  <c r="BK276" i="8"/>
  <c r="J269" i="8"/>
  <c r="BK265" i="8"/>
  <c r="J258" i="8"/>
  <c r="BK252" i="8"/>
  <c r="J236" i="8"/>
  <c r="BK220" i="8"/>
  <c r="J213" i="8"/>
  <c r="BK206" i="8"/>
  <c r="J195" i="8"/>
  <c r="J191" i="8"/>
  <c r="J180" i="8"/>
  <c r="J172" i="8"/>
  <c r="BK166" i="8"/>
  <c r="BK161" i="8"/>
  <c r="J153" i="8"/>
  <c r="J148" i="8"/>
  <c r="BK144" i="8"/>
  <c r="BK135" i="8"/>
  <c r="J299" i="8"/>
  <c r="J287" i="8"/>
  <c r="BK275" i="8"/>
  <c r="J268" i="8"/>
  <c r="J263" i="8"/>
  <c r="J254" i="8"/>
  <c r="J244" i="8"/>
  <c r="J238" i="8"/>
  <c r="J228" i="8"/>
  <c r="J220" i="8"/>
  <c r="BK210" i="8"/>
  <c r="J207" i="8"/>
  <c r="BK197" i="8"/>
  <c r="BK177" i="8"/>
  <c r="J171" i="8"/>
  <c r="J161" i="8"/>
  <c r="BK155" i="8"/>
  <c r="J151" i="8"/>
  <c r="J135" i="8"/>
  <c r="J291" i="8"/>
  <c r="BK285" i="8"/>
  <c r="J279" i="8"/>
  <c r="J273" i="8"/>
  <c r="BK267" i="8"/>
  <c r="J250" i="8"/>
  <c r="BK240" i="8"/>
  <c r="BK224" i="8"/>
  <c r="BK219" i="8"/>
  <c r="BK209" i="8"/>
  <c r="BK200" i="8"/>
  <c r="BK194" i="8"/>
  <c r="BK180" i="8"/>
  <c r="BK168" i="8"/>
  <c r="BK154" i="8"/>
  <c r="J147" i="8"/>
  <c r="J142" i="8"/>
  <c r="BK191" i="9"/>
  <c r="BK183" i="9"/>
  <c r="BK173" i="9"/>
  <c r="BK166" i="9"/>
  <c r="BK156" i="9"/>
  <c r="J150" i="9"/>
  <c r="J149" i="9"/>
  <c r="BK142" i="9"/>
  <c r="J130" i="9"/>
  <c r="BK182" i="9"/>
  <c r="BK178" i="9"/>
  <c r="J169" i="9"/>
  <c r="J155" i="9"/>
  <c r="BK146" i="9"/>
  <c r="J138" i="9"/>
  <c r="J191" i="9"/>
  <c r="BK186" i="9"/>
  <c r="J180" i="9"/>
  <c r="BK175" i="9"/>
  <c r="J172" i="9"/>
  <c r="BK169" i="9"/>
  <c r="J160" i="9"/>
  <c r="BK154" i="9"/>
  <c r="J145" i="9"/>
  <c r="BK131" i="9"/>
  <c r="BK164" i="9"/>
  <c r="BK160" i="9"/>
  <c r="J153" i="9"/>
  <c r="BK144" i="9"/>
  <c r="J139" i="9"/>
  <c r="BK133" i="9"/>
  <c r="BK128" i="9"/>
  <c r="BK127" i="10"/>
  <c r="BK153" i="11"/>
  <c r="BK138" i="11"/>
  <c r="BK134" i="11"/>
  <c r="BK126" i="11"/>
  <c r="J146" i="11"/>
  <c r="BK135" i="11"/>
  <c r="J133" i="11"/>
  <c r="BK137" i="11"/>
  <c r="J126" i="11"/>
  <c r="J150" i="11"/>
  <c r="J142" i="11"/>
  <c r="J131" i="11"/>
  <c r="BK203" i="12"/>
  <c r="J159" i="12"/>
  <c r="J155" i="12"/>
  <c r="J148" i="12"/>
  <c r="BK204" i="12"/>
  <c r="J190" i="12"/>
  <c r="BK182" i="12"/>
  <c r="BK174" i="12"/>
  <c r="BK167" i="12"/>
  <c r="BK143" i="12"/>
  <c r="BK200" i="12"/>
  <c r="BK169" i="12"/>
  <c r="BK155" i="12"/>
  <c r="J147" i="12"/>
  <c r="BK206" i="12"/>
  <c r="BK197" i="12"/>
  <c r="BK188" i="12"/>
  <c r="BK176" i="12"/>
  <c r="J167" i="12"/>
  <c r="BK159" i="12"/>
  <c r="BK152" i="12"/>
  <c r="J167" i="13"/>
  <c r="J160" i="13"/>
  <c r="J138" i="13"/>
  <c r="J169" i="13"/>
  <c r="BK155" i="13"/>
  <c r="BK143" i="13"/>
  <c r="BK129" i="13"/>
  <c r="BK167" i="13"/>
  <c r="J148" i="13"/>
  <c r="BK165" i="13"/>
  <c r="J158" i="13"/>
  <c r="J132" i="13"/>
  <c r="J556" i="14"/>
  <c r="BK542" i="14"/>
  <c r="BK528" i="14"/>
  <c r="BK508" i="14"/>
  <c r="BK500" i="14"/>
  <c r="BK494" i="14"/>
  <c r="BK488" i="14"/>
  <c r="J457" i="14"/>
  <c r="BK430" i="14"/>
  <c r="BK419" i="14"/>
  <c r="BK386" i="14"/>
  <c r="J368" i="14"/>
  <c r="BK343" i="14"/>
  <c r="J226" i="14"/>
  <c r="BK209" i="14"/>
  <c r="J560" i="14"/>
  <c r="J532" i="14"/>
  <c r="J506" i="14"/>
  <c r="J494" i="14"/>
  <c r="BK486" i="14"/>
  <c r="J482" i="14"/>
  <c r="BK477" i="14"/>
  <c r="J471" i="14"/>
  <c r="BK459" i="14"/>
  <c r="BK441" i="14"/>
  <c r="BK428" i="14"/>
  <c r="BK413" i="14"/>
  <c r="J398" i="14"/>
  <c r="J388" i="14"/>
  <c r="J366" i="14"/>
  <c r="BK362" i="14"/>
  <c r="J215" i="14"/>
  <c r="BK205" i="14"/>
  <c r="BK560" i="14"/>
  <c r="J552" i="14"/>
  <c r="BK504" i="14"/>
  <c r="BK466" i="14"/>
  <c r="J460" i="14"/>
  <c r="J456" i="14"/>
  <c r="J433" i="14"/>
  <c r="J428" i="14"/>
  <c r="J413" i="14"/>
  <c r="J386" i="14"/>
  <c r="BK374" i="14"/>
  <c r="BK335" i="14"/>
  <c r="BK223" i="14"/>
  <c r="J205" i="14"/>
  <c r="J135" i="14"/>
  <c r="J554" i="14"/>
  <c r="J508" i="14"/>
  <c r="BK404" i="14"/>
  <c r="BK396" i="14"/>
  <c r="BK376" i="14"/>
  <c r="BK368" i="14"/>
  <c r="BK137" i="14"/>
  <c r="J120" i="15"/>
  <c r="BK132" i="15"/>
  <c r="BK127" i="15"/>
  <c r="J132" i="15"/>
  <c r="BK128" i="15"/>
  <c r="J122" i="15"/>
  <c r="J117" i="15"/>
  <c r="J211" i="16"/>
  <c r="BK188" i="16"/>
  <c r="BK174" i="16"/>
  <c r="BK168" i="16"/>
  <c r="J150" i="16"/>
  <c r="J134" i="16"/>
  <c r="BK231" i="16"/>
  <c r="J221" i="16"/>
  <c r="J215" i="16"/>
  <c r="BK205" i="16"/>
  <c r="J178" i="16"/>
  <c r="BK162" i="16"/>
  <c r="BK130" i="16"/>
  <c r="J231" i="16"/>
  <c r="J219" i="16"/>
  <c r="J199" i="16"/>
  <c r="BK180" i="16"/>
  <c r="J176" i="16"/>
  <c r="J159" i="16"/>
  <c r="BK241" i="16"/>
  <c r="BK219" i="16"/>
  <c r="BK215" i="16"/>
  <c r="BK201" i="16"/>
  <c r="J194" i="16"/>
  <c r="BK176" i="16"/>
  <c r="J162" i="16"/>
  <c r="BK150" i="16"/>
  <c r="BK187" i="17"/>
  <c r="J183" i="17"/>
  <c r="BK178" i="17"/>
  <c r="J174" i="17"/>
  <c r="J157" i="17"/>
  <c r="BK152" i="17"/>
  <c r="J141" i="17"/>
  <c r="BK135" i="17"/>
  <c r="J187" i="17"/>
  <c r="J184" i="17"/>
  <c r="J180" i="17"/>
  <c r="J176" i="17"/>
  <c r="BK164" i="17"/>
  <c r="BK157" i="17"/>
  <c r="BK148" i="17"/>
  <c r="BK144" i="17"/>
  <c r="BK131" i="17"/>
  <c r="J175" i="17"/>
  <c r="J167" i="17"/>
  <c r="BK162" i="17"/>
  <c r="J155" i="17"/>
  <c r="J150" i="17"/>
  <c r="J145" i="17"/>
  <c r="J133" i="17"/>
  <c r="J148" i="17"/>
  <c r="BK141" i="17"/>
  <c r="J135" i="17"/>
  <c r="J130" i="17"/>
  <c r="J127" i="17"/>
  <c r="J121" i="18"/>
  <c r="J126" i="18"/>
  <c r="BK122" i="18"/>
  <c r="BK450" i="19"/>
  <c r="J445" i="19"/>
  <c r="BK433" i="19"/>
  <c r="BK402" i="19"/>
  <c r="J367" i="19"/>
  <c r="J352" i="19"/>
  <c r="J303" i="19"/>
  <c r="BK288" i="19"/>
  <c r="BK279" i="19"/>
  <c r="BK272" i="19"/>
  <c r="BK190" i="19"/>
  <c r="BK158" i="19"/>
  <c r="BK451" i="19"/>
  <c r="BK409" i="19"/>
  <c r="J388" i="19"/>
  <c r="BK347" i="19"/>
  <c r="J294" i="19"/>
  <c r="J283" i="19"/>
  <c r="BK264" i="19"/>
  <c r="J212" i="19"/>
  <c r="J186" i="19"/>
  <c r="J173" i="19"/>
  <c r="J147" i="19"/>
  <c r="BK145" i="19"/>
  <c r="BK441" i="19"/>
  <c r="BK408" i="19"/>
  <c r="BK382" i="19"/>
  <c r="BK359" i="19"/>
  <c r="BK273" i="19"/>
  <c r="BK218" i="19"/>
  <c r="BK173" i="19"/>
  <c r="J158" i="19"/>
  <c r="J141" i="19"/>
  <c r="J451" i="19"/>
  <c r="J147" i="20"/>
  <c r="J139" i="20"/>
  <c r="BK142" i="20"/>
  <c r="J131" i="2"/>
  <c r="AS104" i="1"/>
  <c r="J133" i="2"/>
  <c r="J127" i="2"/>
  <c r="BK1152" i="3"/>
  <c r="J1117" i="3"/>
  <c r="J1055" i="3"/>
  <c r="J1017" i="3"/>
  <c r="J964" i="3"/>
  <c r="BK957" i="3"/>
  <c r="J945" i="3"/>
  <c r="BK928" i="3"/>
  <c r="BK909" i="3"/>
  <c r="BK897" i="3"/>
  <c r="J879" i="3"/>
  <c r="BK853" i="3"/>
  <c r="BK848" i="3"/>
  <c r="BK835" i="3"/>
  <c r="BK802" i="3"/>
  <c r="BK755" i="3"/>
  <c r="BK679" i="3"/>
  <c r="J670" i="3"/>
  <c r="J649" i="3"/>
  <c r="J638" i="3"/>
  <c r="J623" i="3"/>
  <c r="J581" i="3"/>
  <c r="BK571" i="3"/>
  <c r="BK534" i="3"/>
  <c r="J470" i="3"/>
  <c r="J441" i="3"/>
  <c r="J434" i="3"/>
  <c r="BK350" i="3"/>
  <c r="BK282" i="3"/>
  <c r="BK247" i="3"/>
  <c r="J225" i="3"/>
  <c r="BK165" i="3"/>
  <c r="BK1146" i="3"/>
  <c r="J1137" i="3"/>
  <c r="BK1132" i="3"/>
  <c r="J1105" i="3"/>
  <c r="BK1076" i="3"/>
  <c r="J1042" i="3"/>
  <c r="BK1017" i="3"/>
  <c r="BK996" i="3"/>
  <c r="BK971" i="3"/>
  <c r="BK954" i="3"/>
  <c r="J938" i="3"/>
  <c r="BK919" i="3"/>
  <c r="BK903" i="3"/>
  <c r="J873" i="3"/>
  <c r="J859" i="3"/>
  <c r="BK833" i="3"/>
  <c r="J819" i="3"/>
  <c r="J742" i="3"/>
  <c r="J705" i="3"/>
  <c r="BK683" i="3"/>
  <c r="BK668" i="3"/>
  <c r="J646" i="3"/>
  <c r="J629" i="3"/>
  <c r="J621" i="3"/>
  <c r="BK595" i="3"/>
  <c r="J569" i="3"/>
  <c r="J536" i="3"/>
  <c r="BK500" i="3"/>
  <c r="J492" i="3"/>
  <c r="BK438" i="3"/>
  <c r="J350" i="3"/>
  <c r="J282" i="3"/>
  <c r="BK236" i="3"/>
  <c r="J201" i="3"/>
  <c r="BK178" i="3"/>
  <c r="BK158" i="3"/>
  <c r="J1218" i="3"/>
  <c r="J1215" i="3"/>
  <c r="J1214" i="3"/>
  <c r="BK1211" i="3"/>
  <c r="BK1198" i="3"/>
  <c r="J1152" i="3"/>
  <c r="J1139" i="3"/>
  <c r="J1134" i="3"/>
  <c r="BK1103" i="3"/>
  <c r="J1076" i="3"/>
  <c r="J1037" i="3"/>
  <c r="BK1013" i="3"/>
  <c r="J996" i="3"/>
  <c r="BK973" i="3"/>
  <c r="J951" i="3"/>
  <c r="BK938" i="3"/>
  <c r="J919" i="3"/>
  <c r="BK911" i="3"/>
  <c r="BK895" i="3"/>
  <c r="J887" i="3"/>
  <c r="BK877" i="3"/>
  <c r="BK863" i="3"/>
  <c r="BK851" i="3"/>
  <c r="J755" i="3"/>
  <c r="J703" i="3"/>
  <c r="J683" i="3"/>
  <c r="J668" i="3"/>
  <c r="BK632" i="3"/>
  <c r="J606" i="3"/>
  <c r="J591" i="3"/>
  <c r="BK560" i="3"/>
  <c r="J517" i="3"/>
  <c r="J486" i="3"/>
  <c r="BK432" i="3"/>
  <c r="BK340" i="3"/>
  <c r="J275" i="3"/>
  <c r="J238" i="3"/>
  <c r="J230" i="3"/>
  <c r="BK201" i="3"/>
  <c r="BK169" i="3"/>
  <c r="J158" i="3"/>
  <c r="J949" i="3"/>
  <c r="BK930" i="3"/>
  <c r="J901" i="3"/>
  <c r="J891" i="3"/>
  <c r="BK875" i="3"/>
  <c r="BK859" i="3"/>
  <c r="BK847" i="3"/>
  <c r="BK804" i="3"/>
  <c r="J724" i="3"/>
  <c r="BK705" i="3"/>
  <c r="J695" i="3"/>
  <c r="J673" i="3"/>
  <c r="J651" i="3"/>
  <c r="BK644" i="3"/>
  <c r="BK634" i="3"/>
  <c r="BK621" i="3"/>
  <c r="BK602" i="3"/>
  <c r="BK586" i="3"/>
  <c r="BK581" i="3"/>
  <c r="J571" i="3"/>
  <c r="J541" i="3"/>
  <c r="BK520" i="3"/>
  <c r="BK486" i="3"/>
  <c r="J437" i="3"/>
  <c r="BK418" i="3"/>
  <c r="J336" i="3"/>
  <c r="J272" i="3"/>
  <c r="J256" i="3"/>
  <c r="BK192" i="3"/>
  <c r="BK173" i="3"/>
  <c r="J243" i="4"/>
  <c r="J237" i="4"/>
  <c r="BK229" i="4"/>
  <c r="J220" i="4"/>
  <c r="BK208" i="4"/>
  <c r="J201" i="4"/>
  <c r="J194" i="4"/>
  <c r="BK188" i="4"/>
  <c r="BK122" i="4"/>
  <c r="BK121" i="4"/>
  <c r="BK241" i="4"/>
  <c r="BK233" i="4"/>
  <c r="J227" i="4"/>
  <c r="J218" i="4"/>
  <c r="J211" i="4"/>
  <c r="J207" i="4"/>
  <c r="J203" i="4"/>
  <c r="J198" i="4"/>
  <c r="BK192" i="4"/>
  <c r="BK184" i="4"/>
  <c r="J180" i="4"/>
  <c r="J176" i="4"/>
  <c r="BK172" i="4"/>
  <c r="J168" i="4"/>
  <c r="J163" i="4"/>
  <c r="BK160" i="4"/>
  <c r="BK156" i="4"/>
  <c r="J153" i="4"/>
  <c r="BK148" i="4"/>
  <c r="BK141" i="4"/>
  <c r="J137" i="4"/>
  <c r="J134" i="4"/>
  <c r="BK126" i="4"/>
  <c r="BK245" i="4"/>
  <c r="BK235" i="4"/>
  <c r="BK228" i="4"/>
  <c r="J222" i="4"/>
  <c r="BK211" i="4"/>
  <c r="BK206" i="4"/>
  <c r="J188" i="4"/>
  <c r="J130" i="4"/>
  <c r="BK123" i="4"/>
  <c r="BK200" i="4"/>
  <c r="J195" i="4"/>
  <c r="J187" i="4"/>
  <c r="J184" i="4"/>
  <c r="BK180" i="4"/>
  <c r="BK177" i="4"/>
  <c r="J173" i="4"/>
  <c r="BK168" i="4"/>
  <c r="J165" i="4"/>
  <c r="BK161" i="4"/>
  <c r="J157" i="4"/>
  <c r="BK153" i="4"/>
  <c r="J148" i="4"/>
  <c r="BK142" i="4"/>
  <c r="J139" i="4"/>
  <c r="BK136" i="4"/>
  <c r="BK129" i="4"/>
  <c r="BK177" i="5"/>
  <c r="J169" i="5"/>
  <c r="BK159" i="5"/>
  <c r="J152" i="5"/>
  <c r="J143" i="5"/>
  <c r="J175" i="5"/>
  <c r="BK170" i="5"/>
  <c r="J159" i="5"/>
  <c r="BK152" i="5"/>
  <c r="J149" i="5"/>
  <c r="J144" i="5"/>
  <c r="BK138" i="5"/>
  <c r="BK134" i="5"/>
  <c r="BK178" i="5"/>
  <c r="BK171" i="5"/>
  <c r="BK167" i="5"/>
  <c r="BK156" i="5"/>
  <c r="BK148" i="5"/>
  <c r="J132" i="5"/>
  <c r="J165" i="5"/>
  <c r="BK150" i="5"/>
  <c r="J131" i="5"/>
  <c r="BK132" i="6"/>
  <c r="BK127" i="6"/>
  <c r="J134" i="6"/>
  <c r="BK128" i="6"/>
  <c r="J136" i="6"/>
  <c r="BK126" i="6"/>
  <c r="J302" i="7"/>
  <c r="J294" i="7"/>
  <c r="J285" i="7"/>
  <c r="J262" i="7"/>
  <c r="BK254" i="7"/>
  <c r="J250" i="7"/>
  <c r="BK246" i="7"/>
  <c r="BK237" i="7"/>
  <c r="BK229" i="7"/>
  <c r="J223" i="7"/>
  <c r="BK216" i="7"/>
  <c r="J204" i="7"/>
  <c r="J200" i="7"/>
  <c r="BK199" i="7"/>
  <c r="BK196" i="7"/>
  <c r="BK192" i="7"/>
  <c r="BK184" i="7"/>
  <c r="BK181" i="7"/>
  <c r="J179" i="7"/>
  <c r="BK166" i="7"/>
  <c r="J163" i="7"/>
  <c r="BK150" i="7"/>
  <c r="BK149" i="7"/>
  <c r="BK147" i="7"/>
  <c r="J141" i="7"/>
  <c r="J297" i="7"/>
  <c r="J289" i="7"/>
  <c r="J287" i="7"/>
  <c r="J284" i="7"/>
  <c r="J276" i="7"/>
  <c r="J275" i="7"/>
  <c r="J271" i="7"/>
  <c r="BK261" i="7"/>
  <c r="J259" i="7"/>
  <c r="BK256" i="7"/>
  <c r="BK253" i="7"/>
  <c r="J244" i="7"/>
  <c r="J241" i="7"/>
  <c r="J232" i="7"/>
  <c r="BK230" i="7"/>
  <c r="BK222" i="7"/>
  <c r="J219" i="7"/>
  <c r="J211" i="7"/>
  <c r="BK201" i="7"/>
  <c r="J196" i="7"/>
  <c r="J188" i="7"/>
  <c r="BK186" i="7"/>
  <c r="BK173" i="7"/>
  <c r="J164" i="7"/>
  <c r="BK158" i="7"/>
  <c r="BK152" i="7"/>
  <c r="J139" i="7"/>
  <c r="BK132" i="7"/>
  <c r="BK295" i="7"/>
  <c r="BK284" i="7"/>
  <c r="BK276" i="7"/>
  <c r="BK267" i="7"/>
  <c r="J256" i="7"/>
  <c r="BK240" i="7"/>
  <c r="J237" i="7"/>
  <c r="J234" i="7"/>
  <c r="BK223" i="7"/>
  <c r="BK219" i="7"/>
  <c r="J215" i="7"/>
  <c r="J202" i="7"/>
  <c r="BK195" i="7"/>
  <c r="J192" i="7"/>
  <c r="J181" i="7"/>
  <c r="BK172" i="7"/>
  <c r="BK169" i="7"/>
  <c r="J157" i="7"/>
  <c r="J154" i="7"/>
  <c r="J146" i="7"/>
  <c r="J138" i="7"/>
  <c r="BK134" i="7"/>
  <c r="BK298" i="7"/>
  <c r="BK289" i="7"/>
  <c r="J281" i="7"/>
  <c r="J277" i="7"/>
  <c r="J267" i="7"/>
  <c r="BK251" i="7"/>
  <c r="J246" i="7"/>
  <c r="BK243" i="7"/>
  <c r="BK224" i="7"/>
  <c r="BK213" i="7"/>
  <c r="BK203" i="7"/>
  <c r="J185" i="7"/>
  <c r="J178" i="7"/>
  <c r="J173" i="7"/>
  <c r="J168" i="7"/>
  <c r="J150" i="7"/>
  <c r="BK144" i="7"/>
  <c r="J134" i="7"/>
  <c r="BK301" i="8"/>
  <c r="J294" i="8"/>
  <c r="BK287" i="8"/>
  <c r="BK279" i="8"/>
  <c r="BK269" i="8"/>
  <c r="BK264" i="8"/>
  <c r="BK260" i="8"/>
  <c r="J251" i="8"/>
  <c r="BK242" i="8"/>
  <c r="BK238" i="8"/>
  <c r="J232" i="8"/>
  <c r="J226" i="8"/>
  <c r="BK216" i="8"/>
  <c r="BK208" i="8"/>
  <c r="J204" i="8"/>
  <c r="J199" i="8"/>
  <c r="J190" i="8"/>
  <c r="BK185" i="8"/>
  <c r="BK176" i="8"/>
  <c r="J162" i="8"/>
  <c r="BK153" i="8"/>
  <c r="BK147" i="8"/>
  <c r="J141" i="8"/>
  <c r="BK299" i="8"/>
  <c r="J293" i="8"/>
  <c r="J289" i="8"/>
  <c r="J280" i="8"/>
  <c r="BK273" i="8"/>
  <c r="J266" i="8"/>
  <c r="BK251" i="8"/>
  <c r="BK245" i="8"/>
  <c r="BK235" i="8"/>
  <c r="J224" i="8"/>
  <c r="J216" i="8"/>
  <c r="J211" i="8"/>
  <c r="J186" i="8"/>
  <c r="BK182" i="8"/>
  <c r="J175" i="8"/>
  <c r="J168" i="8"/>
  <c r="J164" i="8"/>
  <c r="J154" i="8"/>
  <c r="BK151" i="8"/>
  <c r="BK138" i="8"/>
  <c r="J302" i="8"/>
  <c r="BK298" i="8"/>
  <c r="J284" i="8"/>
  <c r="BK271" i="8"/>
  <c r="J267" i="8"/>
  <c r="J257" i="8"/>
  <c r="J249" i="8"/>
  <c r="J242" i="8"/>
  <c r="BK237" i="8"/>
  <c r="BK221" i="8"/>
  <c r="BK217" i="8"/>
  <c r="BK201" i="8"/>
  <c r="J198" i="8"/>
  <c r="J178" i="8"/>
  <c r="BK172" i="8"/>
  <c r="BK162" i="8"/>
  <c r="BK159" i="8"/>
  <c r="J156" i="8"/>
  <c r="J140" i="8"/>
  <c r="BK134" i="8"/>
  <c r="J288" i="8"/>
  <c r="J282" i="8"/>
  <c r="J276" i="8"/>
  <c r="BK272" i="8"/>
  <c r="BK257" i="8"/>
  <c r="BK248" i="8"/>
  <c r="BK233" i="8"/>
  <c r="J227" i="8"/>
  <c r="J222" i="8"/>
  <c r="BK214" i="8"/>
  <c r="BK205" i="8"/>
  <c r="BK190" i="8"/>
  <c r="BK187" i="8"/>
  <c r="BK175" i="8"/>
  <c r="BK164" i="8"/>
  <c r="J155" i="8"/>
  <c r="BK152" i="8"/>
  <c r="BK189" i="9"/>
  <c r="BK184" i="9"/>
  <c r="BK174" i="9"/>
  <c r="BK168" i="9"/>
  <c r="BK158" i="9"/>
  <c r="BK153" i="9"/>
  <c r="BK143" i="9"/>
  <c r="BK135" i="9"/>
  <c r="J132" i="9"/>
  <c r="BK190" i="9"/>
  <c r="J179" i="9"/>
  <c r="J171" i="9"/>
  <c r="J157" i="9"/>
  <c r="J143" i="9"/>
  <c r="J137" i="9"/>
  <c r="J190" i="9"/>
  <c r="J184" i="9"/>
  <c r="BK179" i="9"/>
  <c r="J174" i="9"/>
  <c r="BK171" i="9"/>
  <c r="J165" i="9"/>
  <c r="J158" i="9"/>
  <c r="J146" i="9"/>
  <c r="BK136" i="9"/>
  <c r="J128" i="9"/>
  <c r="BK163" i="9"/>
  <c r="J156" i="9"/>
  <c r="BK152" i="9"/>
  <c r="J141" i="9"/>
  <c r="J151" i="11"/>
  <c r="BK148" i="11"/>
  <c r="BK139" i="11"/>
  <c r="J135" i="11"/>
  <c r="J152" i="11"/>
  <c r="BK140" i="11"/>
  <c r="J139" i="11"/>
  <c r="BK131" i="11"/>
  <c r="BK151" i="11"/>
  <c r="BK146" i="11"/>
  <c r="BK136" i="11"/>
  <c r="J127" i="11"/>
  <c r="J149" i="11"/>
  <c r="BK130" i="11"/>
  <c r="J206" i="12"/>
  <c r="BK191" i="12"/>
  <c r="BK186" i="12"/>
  <c r="BK179" i="12"/>
  <c r="J174" i="12"/>
  <c r="BK161" i="12"/>
  <c r="BK151" i="12"/>
  <c r="J143" i="12"/>
  <c r="J200" i="12"/>
  <c r="J194" i="12"/>
  <c r="J186" i="12"/>
  <c r="J181" i="12"/>
  <c r="J160" i="12"/>
  <c r="BK205" i="12"/>
  <c r="BK194" i="12"/>
  <c r="BK180" i="12"/>
  <c r="J168" i="12"/>
  <c r="BK154" i="12"/>
  <c r="BK146" i="12"/>
  <c r="J193" i="12"/>
  <c r="BK183" i="12"/>
  <c r="BK177" i="12"/>
  <c r="J169" i="12"/>
  <c r="J161" i="12"/>
  <c r="BK156" i="12"/>
  <c r="BK169" i="13"/>
  <c r="J153" i="13"/>
  <c r="BK134" i="13"/>
  <c r="BK158" i="13"/>
  <c r="BK138" i="13"/>
  <c r="BK153" i="13"/>
  <c r="BK145" i="13"/>
  <c r="BK546" i="14"/>
  <c r="J537" i="14"/>
  <c r="J516" i="14"/>
  <c r="J512" i="14"/>
  <c r="J498" i="14"/>
  <c r="J492" i="14"/>
  <c r="J484" i="14"/>
  <c r="J447" i="14"/>
  <c r="J423" i="14"/>
  <c r="BK398" i="14"/>
  <c r="BK394" i="14"/>
  <c r="J355" i="14"/>
  <c r="BK213" i="14"/>
  <c r="BK211" i="14"/>
  <c r="J561" i="14"/>
  <c r="BK550" i="14"/>
  <c r="BK544" i="14"/>
  <c r="J502" i="14"/>
  <c r="BK492" i="14"/>
  <c r="BK484" i="14"/>
  <c r="J480" i="14"/>
  <c r="BK471" i="14"/>
  <c r="J466" i="14"/>
  <c r="J462" i="14"/>
  <c r="BK438" i="14"/>
  <c r="J419" i="14"/>
  <c r="BK411" i="14"/>
  <c r="J392" i="14"/>
  <c r="J382" i="14"/>
  <c r="BK372" i="14"/>
  <c r="BK334" i="14"/>
  <c r="J213" i="14"/>
  <c r="J150" i="14"/>
  <c r="J558" i="14"/>
  <c r="J550" i="14"/>
  <c r="BK516" i="14"/>
  <c r="BK468" i="14"/>
  <c r="BK457" i="14"/>
  <c r="J441" i="14"/>
  <c r="J425" i="14"/>
  <c r="BK407" i="14"/>
  <c r="J394" i="14"/>
  <c r="J380" i="14"/>
  <c r="BK215" i="14"/>
  <c r="J138" i="14"/>
  <c r="BK558" i="14"/>
  <c r="BK532" i="14"/>
  <c r="BK512" i="14"/>
  <c r="J409" i="14"/>
  <c r="BK380" i="14"/>
  <c r="BK370" i="14"/>
  <c r="J335" i="14"/>
  <c r="BK144" i="14"/>
  <c r="BK126" i="15"/>
  <c r="BK124" i="15"/>
  <c r="J124" i="15"/>
  <c r="J119" i="15"/>
  <c r="J127" i="15"/>
  <c r="BK123" i="15"/>
  <c r="J131" i="15"/>
  <c r="BK122" i="15"/>
  <c r="BK239" i="16"/>
  <c r="BK194" i="16"/>
  <c r="J170" i="16"/>
  <c r="BK152" i="16"/>
  <c r="BK145" i="16"/>
  <c r="BK132" i="16"/>
  <c r="BK235" i="16"/>
  <c r="J209" i="16"/>
  <c r="J183" i="16"/>
  <c r="J172" i="16"/>
  <c r="J141" i="16"/>
  <c r="BK134" i="16"/>
  <c r="J233" i="16"/>
  <c r="J205" i="16"/>
  <c r="J188" i="16"/>
  <c r="J168" i="16"/>
  <c r="J164" i="16"/>
  <c r="BK147" i="16"/>
  <c r="J139" i="16"/>
  <c r="J229" i="16"/>
  <c r="BK199" i="16"/>
  <c r="J186" i="16"/>
  <c r="BK172" i="16"/>
  <c r="BK164" i="16"/>
  <c r="BK156" i="16"/>
  <c r="J130" i="16"/>
  <c r="BK180" i="17"/>
  <c r="BK175" i="17"/>
  <c r="BK173" i="17"/>
  <c r="J171" i="17"/>
  <c r="J164" i="17"/>
  <c r="BK154" i="17"/>
  <c r="J147" i="17"/>
  <c r="BK127" i="17"/>
  <c r="BK183" i="17"/>
  <c r="J181" i="17"/>
  <c r="J177" i="17"/>
  <c r="BK171" i="17"/>
  <c r="BK167" i="17"/>
  <c r="BK150" i="17"/>
  <c r="BK145" i="17"/>
  <c r="J139" i="17"/>
  <c r="BK130" i="17"/>
  <c r="J182" i="17"/>
  <c r="J173" i="17"/>
  <c r="BK156" i="17"/>
  <c r="J151" i="17"/>
  <c r="BK146" i="17"/>
  <c r="J143" i="17"/>
  <c r="BK138" i="17"/>
  <c r="BK128" i="17"/>
  <c r="BK136" i="17"/>
  <c r="J131" i="17"/>
  <c r="BK126" i="17"/>
  <c r="BK126" i="18"/>
  <c r="J124" i="18"/>
  <c r="J127" i="18"/>
  <c r="J443" i="19"/>
  <c r="J426" i="19"/>
  <c r="J417" i="19"/>
  <c r="BK369" i="19"/>
  <c r="J355" i="19"/>
  <c r="BK320" i="19"/>
  <c r="BK275" i="19"/>
  <c r="J264" i="19"/>
  <c r="J216" i="19"/>
  <c r="J169" i="19"/>
  <c r="BK444" i="19"/>
  <c r="J392" i="19"/>
  <c r="J339" i="19"/>
  <c r="BK312" i="19"/>
  <c r="BK284" i="19"/>
  <c r="J275" i="19"/>
  <c r="BK242" i="19"/>
  <c r="BK208" i="19"/>
  <c r="BK182" i="19"/>
  <c r="BK148" i="19"/>
  <c r="J146" i="19"/>
  <c r="J455" i="19"/>
  <c r="BK445" i="19"/>
  <c r="BK421" i="19"/>
  <c r="BK392" i="19"/>
  <c r="BK353" i="19"/>
  <c r="BK348" i="19"/>
  <c r="J312" i="19"/>
  <c r="J258" i="19"/>
  <c r="BK233" i="19"/>
  <c r="BK177" i="19"/>
  <c r="BK152" i="19"/>
  <c r="J441" i="19"/>
  <c r="BK413" i="19"/>
  <c r="BK388" i="19"/>
  <c r="J378" i="19"/>
  <c r="BK367" i="19"/>
  <c r="BK355" i="19"/>
  <c r="J348" i="19"/>
  <c r="BK292" i="19"/>
  <c r="J233" i="19"/>
  <c r="BK212" i="19"/>
  <c r="BK206" i="19"/>
  <c r="J155" i="20"/>
  <c r="BK139" i="20"/>
  <c r="BK153" i="20"/>
  <c r="J140" i="20"/>
  <c r="J153" i="20"/>
  <c r="J142" i="20"/>
  <c r="BK140" i="20"/>
  <c r="BK133" i="20"/>
  <c r="J152" i="20"/>
  <c r="BK149" i="20"/>
  <c r="BK146" i="20"/>
  <c r="BK135" i="20"/>
  <c r="P153" i="3" l="1"/>
  <c r="P177" i="3"/>
  <c r="P200" i="3"/>
  <c r="P260" i="3"/>
  <c r="P285" i="3"/>
  <c r="P427" i="3"/>
  <c r="R578" i="3"/>
  <c r="P588" i="3"/>
  <c r="P612" i="3"/>
  <c r="BK650" i="3"/>
  <c r="J650" i="3"/>
  <c r="J111" i="3"/>
  <c r="R682" i="3"/>
  <c r="T694" i="3"/>
  <c r="R706" i="3"/>
  <c r="T832" i="3"/>
  <c r="T842" i="3"/>
  <c r="BK850" i="3"/>
  <c r="J850" i="3"/>
  <c r="J117" i="3"/>
  <c r="T918" i="3"/>
  <c r="P933" i="3"/>
  <c r="P959" i="3"/>
  <c r="R985" i="3"/>
  <c r="P1002" i="3"/>
  <c r="T1089" i="3"/>
  <c r="R1116" i="3"/>
  <c r="BK1138" i="3"/>
  <c r="J1138" i="3"/>
  <c r="J126" i="3"/>
  <c r="T1162" i="3"/>
  <c r="P1197" i="3"/>
  <c r="R1212" i="3"/>
  <c r="R120" i="4"/>
  <c r="BK130" i="5"/>
  <c r="J130" i="5"/>
  <c r="J100" i="5" s="1"/>
  <c r="BK135" i="5"/>
  <c r="J135" i="5"/>
  <c r="J101" i="5"/>
  <c r="R140" i="5"/>
  <c r="P146" i="5"/>
  <c r="BK157" i="5"/>
  <c r="J157" i="5"/>
  <c r="J104" i="5"/>
  <c r="T163" i="5"/>
  <c r="R173" i="5"/>
  <c r="T122" i="6"/>
  <c r="T121" i="6" s="1"/>
  <c r="BK131" i="7"/>
  <c r="J131" i="7"/>
  <c r="J100" i="7"/>
  <c r="R131" i="7"/>
  <c r="P174" i="7"/>
  <c r="BK210" i="7"/>
  <c r="BK130" i="7" s="1"/>
  <c r="BK129" i="7" s="1"/>
  <c r="J129" i="7" s="1"/>
  <c r="J32" i="7" s="1"/>
  <c r="J210" i="7"/>
  <c r="J102" i="7"/>
  <c r="T210" i="7"/>
  <c r="R233" i="7"/>
  <c r="P248" i="7"/>
  <c r="BK266" i="7"/>
  <c r="J266" i="7"/>
  <c r="J106" i="7"/>
  <c r="T266" i="7"/>
  <c r="P296" i="7"/>
  <c r="BK132" i="8"/>
  <c r="J132" i="8"/>
  <c r="J99" i="8"/>
  <c r="BK150" i="8"/>
  <c r="J150" i="8"/>
  <c r="J100" i="8"/>
  <c r="BK163" i="8"/>
  <c r="J163" i="8" s="1"/>
  <c r="J101" i="8" s="1"/>
  <c r="T163" i="8"/>
  <c r="T173" i="8"/>
  <c r="T184" i="8"/>
  <c r="T193" i="8"/>
  <c r="T202" i="8"/>
  <c r="T212" i="8"/>
  <c r="R231" i="8"/>
  <c r="T296" i="8"/>
  <c r="P127" i="9"/>
  <c r="BK151" i="9"/>
  <c r="J151" i="9" s="1"/>
  <c r="J100" i="9" s="1"/>
  <c r="T151" i="9"/>
  <c r="R161" i="9"/>
  <c r="P167" i="9"/>
  <c r="P181" i="9"/>
  <c r="R181" i="9"/>
  <c r="R185" i="9"/>
  <c r="R126" i="10"/>
  <c r="R125" i="10"/>
  <c r="T124" i="11"/>
  <c r="BK142" i="12"/>
  <c r="J142" i="12" s="1"/>
  <c r="J102" i="12" s="1"/>
  <c r="BK149" i="12"/>
  <c r="J149" i="12"/>
  <c r="J103" i="12"/>
  <c r="T153" i="12"/>
  <c r="T157" i="12"/>
  <c r="BK164" i="12"/>
  <c r="J164" i="12"/>
  <c r="J107" i="12"/>
  <c r="BK171" i="12"/>
  <c r="J171" i="12"/>
  <c r="J108" i="12" s="1"/>
  <c r="BK175" i="12"/>
  <c r="J175" i="12"/>
  <c r="J109" i="12"/>
  <c r="BK178" i="12"/>
  <c r="J178" i="12"/>
  <c r="J110" i="12"/>
  <c r="BK185" i="12"/>
  <c r="J185" i="12"/>
  <c r="J112" i="12"/>
  <c r="BK192" i="12"/>
  <c r="J192" i="12"/>
  <c r="J113" i="12" s="1"/>
  <c r="T198" i="12"/>
  <c r="T201" i="12"/>
  <c r="R131" i="13"/>
  <c r="T140" i="13"/>
  <c r="T147" i="13"/>
  <c r="T152" i="13"/>
  <c r="R157" i="13"/>
  <c r="T164" i="13"/>
  <c r="BK134" i="14"/>
  <c r="J134" i="14"/>
  <c r="J98" i="14" s="1"/>
  <c r="R225" i="14"/>
  <c r="P361" i="14"/>
  <c r="BK406" i="14"/>
  <c r="J406" i="14"/>
  <c r="J101" i="14"/>
  <c r="P432" i="14"/>
  <c r="P446" i="14"/>
  <c r="P461" i="14"/>
  <c r="BK470" i="14"/>
  <c r="J470" i="14" s="1"/>
  <c r="J107" i="14" s="1"/>
  <c r="BK487" i="14"/>
  <c r="J487" i="14"/>
  <c r="J108" i="14" s="1"/>
  <c r="BK497" i="14"/>
  <c r="J497" i="14" s="1"/>
  <c r="J109" i="14" s="1"/>
  <c r="BK515" i="14"/>
  <c r="J515" i="14"/>
  <c r="J110" i="14"/>
  <c r="R529" i="14"/>
  <c r="BK539" i="14"/>
  <c r="J539" i="14"/>
  <c r="J112" i="14"/>
  <c r="R116" i="15"/>
  <c r="BK129" i="16"/>
  <c r="J129" i="16"/>
  <c r="J99" i="16" s="1"/>
  <c r="BK138" i="16"/>
  <c r="J138" i="16"/>
  <c r="J100" i="16"/>
  <c r="BK149" i="16"/>
  <c r="J149" i="16"/>
  <c r="J101" i="16"/>
  <c r="BK161" i="16"/>
  <c r="J161" i="16"/>
  <c r="J103" i="16"/>
  <c r="T185" i="16"/>
  <c r="R198" i="16"/>
  <c r="R124" i="17"/>
  <c r="P132" i="17"/>
  <c r="R159" i="17"/>
  <c r="T120" i="18"/>
  <c r="T119" i="18"/>
  <c r="T118" i="18"/>
  <c r="R140" i="19"/>
  <c r="P232" i="19"/>
  <c r="P139" i="19" s="1"/>
  <c r="T232" i="19"/>
  <c r="R241" i="19"/>
  <c r="P269" i="19"/>
  <c r="T269" i="19"/>
  <c r="P274" i="19"/>
  <c r="R274" i="19"/>
  <c r="BK293" i="19"/>
  <c r="J293" i="19"/>
  <c r="J105" i="19"/>
  <c r="T293" i="19"/>
  <c r="P365" i="19"/>
  <c r="P387" i="19"/>
  <c r="T428" i="19"/>
  <c r="T442" i="19"/>
  <c r="R449" i="19"/>
  <c r="P454" i="19"/>
  <c r="T153" i="3"/>
  <c r="R177" i="3"/>
  <c r="R200" i="3"/>
  <c r="R260" i="3"/>
  <c r="R285" i="3"/>
  <c r="BK427" i="3"/>
  <c r="J427" i="3"/>
  <c r="J105" i="3"/>
  <c r="BK578" i="3"/>
  <c r="J578" i="3"/>
  <c r="J106" i="3" s="1"/>
  <c r="T578" i="3"/>
  <c r="BK612" i="3"/>
  <c r="J612" i="3"/>
  <c r="J110" i="3"/>
  <c r="T650" i="3"/>
  <c r="T682" i="3"/>
  <c r="P694" i="3"/>
  <c r="T706" i="3"/>
  <c r="R832" i="3"/>
  <c r="R842" i="3"/>
  <c r="T850" i="3"/>
  <c r="R918" i="3"/>
  <c r="BK933" i="3"/>
  <c r="J933" i="3" s="1"/>
  <c r="J119" i="3" s="1"/>
  <c r="R959" i="3"/>
  <c r="P985" i="3"/>
  <c r="BK1002" i="3"/>
  <c r="J1002" i="3"/>
  <c r="J123" i="3"/>
  <c r="R1089" i="3"/>
  <c r="P1116" i="3"/>
  <c r="R1138" i="3"/>
  <c r="P1162" i="3"/>
  <c r="T1197" i="3"/>
  <c r="BK1212" i="3"/>
  <c r="J1212" i="3"/>
  <c r="J129" i="3"/>
  <c r="P120" i="4"/>
  <c r="AU98" i="1"/>
  <c r="T120" i="4"/>
  <c r="T130" i="5"/>
  <c r="T135" i="5"/>
  <c r="BK140" i="5"/>
  <c r="J140" i="5"/>
  <c r="J102" i="5" s="1"/>
  <c r="R146" i="5"/>
  <c r="P157" i="5"/>
  <c r="P163" i="5"/>
  <c r="P173" i="5"/>
  <c r="R122" i="6"/>
  <c r="R121" i="6"/>
  <c r="P132" i="8"/>
  <c r="R150" i="8"/>
  <c r="BK173" i="8"/>
  <c r="J173" i="8"/>
  <c r="J102" i="8"/>
  <c r="BK184" i="8"/>
  <c r="J184" i="8"/>
  <c r="J103" i="8" s="1"/>
  <c r="BK193" i="8"/>
  <c r="J193" i="8"/>
  <c r="J104" i="8"/>
  <c r="BK202" i="8"/>
  <c r="J202" i="8"/>
  <c r="J105" i="8"/>
  <c r="R212" i="8"/>
  <c r="BK231" i="8"/>
  <c r="J231" i="8"/>
  <c r="J107" i="8" s="1"/>
  <c r="BK296" i="8"/>
  <c r="J296" i="8" s="1"/>
  <c r="J109" i="8" s="1"/>
  <c r="P142" i="12"/>
  <c r="R149" i="12"/>
  <c r="R141" i="12" s="1"/>
  <c r="R153" i="12"/>
  <c r="R157" i="12"/>
  <c r="R164" i="12"/>
  <c r="R171" i="12"/>
  <c r="R175" i="12"/>
  <c r="P178" i="12"/>
  <c r="P185" i="12"/>
  <c r="P192" i="12"/>
  <c r="P198" i="12"/>
  <c r="R201" i="12"/>
  <c r="P131" i="13"/>
  <c r="R140" i="13"/>
  <c r="R127" i="13" s="1"/>
  <c r="P147" i="13"/>
  <c r="P127" i="13" s="1"/>
  <c r="AU108" i="1" s="1"/>
  <c r="R152" i="13"/>
  <c r="P157" i="13"/>
  <c r="R164" i="13"/>
  <c r="P134" i="14"/>
  <c r="T225" i="14"/>
  <c r="R361" i="14"/>
  <c r="R406" i="14"/>
  <c r="T432" i="14"/>
  <c r="T446" i="14"/>
  <c r="T461" i="14"/>
  <c r="R470" i="14"/>
  <c r="T487" i="14"/>
  <c r="T497" i="14"/>
  <c r="P515" i="14"/>
  <c r="BK529" i="14"/>
  <c r="J529" i="14" s="1"/>
  <c r="J111" i="14" s="1"/>
  <c r="P539" i="14"/>
  <c r="P116" i="15"/>
  <c r="AU110" i="1"/>
  <c r="P129" i="16"/>
  <c r="R138" i="16"/>
  <c r="T149" i="16"/>
  <c r="R161" i="16"/>
  <c r="P185" i="16"/>
  <c r="BK198" i="16"/>
  <c r="J198" i="16"/>
  <c r="J106" i="16" s="1"/>
  <c r="BK124" i="17"/>
  <c r="J124" i="17" s="1"/>
  <c r="J99" i="17" s="1"/>
  <c r="R132" i="17"/>
  <c r="BK159" i="17"/>
  <c r="J159" i="17"/>
  <c r="J101" i="17"/>
  <c r="P120" i="18"/>
  <c r="P119" i="18"/>
  <c r="P118" i="18"/>
  <c r="AU114" i="1"/>
  <c r="T140" i="19"/>
  <c r="BK241" i="19"/>
  <c r="J241" i="19" s="1"/>
  <c r="J102" i="19" s="1"/>
  <c r="T241" i="19"/>
  <c r="P293" i="19"/>
  <c r="T365" i="19"/>
  <c r="R442" i="19"/>
  <c r="BK449" i="19"/>
  <c r="J449" i="19"/>
  <c r="J114" i="19"/>
  <c r="T449" i="19"/>
  <c r="T454" i="19"/>
  <c r="R153" i="3"/>
  <c r="T177" i="3"/>
  <c r="T200" i="3"/>
  <c r="T260" i="3"/>
  <c r="BK285" i="3"/>
  <c r="J285" i="3"/>
  <c r="J104" i="3"/>
  <c r="T427" i="3"/>
  <c r="BK588" i="3"/>
  <c r="J588" i="3"/>
  <c r="J109" i="3"/>
  <c r="T588" i="3"/>
  <c r="T612" i="3"/>
  <c r="R650" i="3"/>
  <c r="P682" i="3"/>
  <c r="BK694" i="3"/>
  <c r="J694" i="3"/>
  <c r="J113" i="3"/>
  <c r="BK706" i="3"/>
  <c r="J706" i="3"/>
  <c r="J114" i="3"/>
  <c r="P832" i="3"/>
  <c r="P842" i="3"/>
  <c r="P850" i="3"/>
  <c r="BK918" i="3"/>
  <c r="J918" i="3" s="1"/>
  <c r="J118" i="3" s="1"/>
  <c r="R933" i="3"/>
  <c r="T959" i="3"/>
  <c r="T985" i="3"/>
  <c r="T1002" i="3"/>
  <c r="P1089" i="3"/>
  <c r="T1116" i="3"/>
  <c r="T1138" i="3"/>
  <c r="R1162" i="3"/>
  <c r="R1197" i="3"/>
  <c r="P1212" i="3"/>
  <c r="R130" i="5"/>
  <c r="R135" i="5"/>
  <c r="T140" i="5"/>
  <c r="BK146" i="5"/>
  <c r="J146" i="5"/>
  <c r="J103" i="5"/>
  <c r="T157" i="5"/>
  <c r="R163" i="5"/>
  <c r="BK173" i="5"/>
  <c r="J173" i="5"/>
  <c r="J106" i="5" s="1"/>
  <c r="P122" i="6"/>
  <c r="P121" i="6" s="1"/>
  <c r="AU100" i="1" s="1"/>
  <c r="P131" i="7"/>
  <c r="BK174" i="7"/>
  <c r="J174" i="7"/>
  <c r="J101" i="7"/>
  <c r="T174" i="7"/>
  <c r="R210" i="7"/>
  <c r="P233" i="7"/>
  <c r="BK248" i="7"/>
  <c r="J248" i="7" s="1"/>
  <c r="J104" i="7" s="1"/>
  <c r="T248" i="7"/>
  <c r="P257" i="7"/>
  <c r="T257" i="7"/>
  <c r="R266" i="7"/>
  <c r="T296" i="7"/>
  <c r="T132" i="8"/>
  <c r="T150" i="8"/>
  <c r="R163" i="8"/>
  <c r="R173" i="8"/>
  <c r="P184" i="8"/>
  <c r="P193" i="8"/>
  <c r="P202" i="8"/>
  <c r="BK212" i="8"/>
  <c r="J212" i="8"/>
  <c r="J106" i="8"/>
  <c r="T231" i="8"/>
  <c r="P296" i="8"/>
  <c r="BK127" i="9"/>
  <c r="BK126" i="9" s="1"/>
  <c r="J126" i="9" s="1"/>
  <c r="J32" i="9" s="1"/>
  <c r="J127" i="9"/>
  <c r="J99" i="9"/>
  <c r="R127" i="9"/>
  <c r="P151" i="9"/>
  <c r="BK161" i="9"/>
  <c r="J161" i="9"/>
  <c r="J101" i="9" s="1"/>
  <c r="T161" i="9"/>
  <c r="R167" i="9"/>
  <c r="BK181" i="9"/>
  <c r="J181" i="9"/>
  <c r="J103" i="9"/>
  <c r="T181" i="9"/>
  <c r="T185" i="9"/>
  <c r="P126" i="10"/>
  <c r="P125" i="10"/>
  <c r="AU105" i="1" s="1"/>
  <c r="P124" i="11"/>
  <c r="AU106" i="1" s="1"/>
  <c r="R142" i="12"/>
  <c r="T149" i="12"/>
  <c r="P153" i="12"/>
  <c r="BK157" i="12"/>
  <c r="J157" i="12"/>
  <c r="J105" i="12"/>
  <c r="T164" i="12"/>
  <c r="T171" i="12"/>
  <c r="T175" i="12"/>
  <c r="T178" i="12"/>
  <c r="R185" i="12"/>
  <c r="R192" i="12"/>
  <c r="BK198" i="12"/>
  <c r="J198" i="12"/>
  <c r="J115" i="12"/>
  <c r="BK201" i="12"/>
  <c r="J201" i="12"/>
  <c r="J116" i="12"/>
  <c r="T131" i="13"/>
  <c r="T127" i="13"/>
  <c r="P140" i="13"/>
  <c r="R147" i="13"/>
  <c r="P152" i="13"/>
  <c r="T157" i="13"/>
  <c r="P164" i="13"/>
  <c r="T134" i="14"/>
  <c r="BK225" i="14"/>
  <c r="J225" i="14"/>
  <c r="J99" i="14"/>
  <c r="BK361" i="14"/>
  <c r="J361" i="14"/>
  <c r="J100" i="14"/>
  <c r="P406" i="14"/>
  <c r="BK432" i="14"/>
  <c r="J432" i="14" s="1"/>
  <c r="J102" i="14" s="1"/>
  <c r="BK446" i="14"/>
  <c r="J446" i="14"/>
  <c r="J103" i="14"/>
  <c r="BK461" i="14"/>
  <c r="J461" i="14"/>
  <c r="J104" i="14"/>
  <c r="P470" i="14"/>
  <c r="P487" i="14"/>
  <c r="R497" i="14"/>
  <c r="T515" i="14"/>
  <c r="P529" i="14"/>
  <c r="T539" i="14"/>
  <c r="BK116" i="15"/>
  <c r="J116" i="15"/>
  <c r="J30" i="15" s="1"/>
  <c r="J96" i="15"/>
  <c r="R129" i="16"/>
  <c r="T138" i="16"/>
  <c r="R149" i="16"/>
  <c r="P161" i="16"/>
  <c r="R185" i="16"/>
  <c r="P198" i="16"/>
  <c r="P124" i="17"/>
  <c r="BK132" i="17"/>
  <c r="J132" i="17"/>
  <c r="J100" i="17"/>
  <c r="T159" i="17"/>
  <c r="BK120" i="18"/>
  <c r="BK119" i="18" s="1"/>
  <c r="J119" i="18" s="1"/>
  <c r="J97" i="18" s="1"/>
  <c r="J120" i="18"/>
  <c r="J98" i="18"/>
  <c r="BK138" i="20"/>
  <c r="J138" i="20"/>
  <c r="J104" i="20"/>
  <c r="T138" i="20"/>
  <c r="T131" i="20"/>
  <c r="T128" i="20" s="1"/>
  <c r="BK153" i="3"/>
  <c r="BK152" i="3" s="1"/>
  <c r="J153" i="3"/>
  <c r="J100" i="3"/>
  <c r="BK177" i="3"/>
  <c r="J177" i="3"/>
  <c r="J101" i="3"/>
  <c r="BK200" i="3"/>
  <c r="J200" i="3"/>
  <c r="J102" i="3"/>
  <c r="BK260" i="3"/>
  <c r="J260" i="3"/>
  <c r="J103" i="3" s="1"/>
  <c r="T285" i="3"/>
  <c r="R427" i="3"/>
  <c r="P578" i="3"/>
  <c r="R588" i="3"/>
  <c r="R612" i="3"/>
  <c r="P650" i="3"/>
  <c r="BK682" i="3"/>
  <c r="J682" i="3"/>
  <c r="J112" i="3"/>
  <c r="R694" i="3"/>
  <c r="P706" i="3"/>
  <c r="BK832" i="3"/>
  <c r="J832" i="3"/>
  <c r="J115" i="3"/>
  <c r="BK842" i="3"/>
  <c r="J842" i="3"/>
  <c r="J116" i="3"/>
  <c r="R850" i="3"/>
  <c r="P918" i="3"/>
  <c r="T933" i="3"/>
  <c r="BK959" i="3"/>
  <c r="J959" i="3" s="1"/>
  <c r="J120" i="3" s="1"/>
  <c r="BK985" i="3"/>
  <c r="J985" i="3"/>
  <c r="J121" i="3"/>
  <c r="R1002" i="3"/>
  <c r="BK1089" i="3"/>
  <c r="J1089" i="3"/>
  <c r="J124" i="3"/>
  <c r="BK1116" i="3"/>
  <c r="J1116" i="3"/>
  <c r="J125" i="3"/>
  <c r="P1138" i="3"/>
  <c r="BK1162" i="3"/>
  <c r="J1162" i="3" s="1"/>
  <c r="J127" i="3" s="1"/>
  <c r="BK1197" i="3"/>
  <c r="J1197" i="3"/>
  <c r="J128" i="3"/>
  <c r="T1212" i="3"/>
  <c r="BK120" i="4"/>
  <c r="J120" i="4"/>
  <c r="J32" i="4" s="1"/>
  <c r="J98" i="4"/>
  <c r="P130" i="5"/>
  <c r="P135" i="5"/>
  <c r="P140" i="5"/>
  <c r="T146" i="5"/>
  <c r="R157" i="5"/>
  <c r="BK163" i="5"/>
  <c r="J163" i="5"/>
  <c r="J105" i="5"/>
  <c r="T173" i="5"/>
  <c r="BK122" i="6"/>
  <c r="J122" i="6"/>
  <c r="J99" i="6"/>
  <c r="T131" i="7"/>
  <c r="R174" i="7"/>
  <c r="P210" i="7"/>
  <c r="BK233" i="7"/>
  <c r="J233" i="7"/>
  <c r="J103" i="7"/>
  <c r="T233" i="7"/>
  <c r="R248" i="7"/>
  <c r="BK257" i="7"/>
  <c r="J257" i="7"/>
  <c r="J105" i="7"/>
  <c r="R257" i="7"/>
  <c r="P266" i="7"/>
  <c r="BK296" i="7"/>
  <c r="J296" i="7"/>
  <c r="J107" i="7" s="1"/>
  <c r="R296" i="7"/>
  <c r="R132" i="8"/>
  <c r="P150" i="8"/>
  <c r="P163" i="8"/>
  <c r="P173" i="8"/>
  <c r="R184" i="8"/>
  <c r="R193" i="8"/>
  <c r="R202" i="8"/>
  <c r="P212" i="8"/>
  <c r="P231" i="8"/>
  <c r="R296" i="8"/>
  <c r="T127" i="9"/>
  <c r="R151" i="9"/>
  <c r="P161" i="9"/>
  <c r="BK167" i="9"/>
  <c r="J167" i="9"/>
  <c r="J102" i="9"/>
  <c r="T167" i="9"/>
  <c r="BK185" i="9"/>
  <c r="J185" i="9"/>
  <c r="J104" i="9"/>
  <c r="P185" i="9"/>
  <c r="BK126" i="10"/>
  <c r="J126" i="10" s="1"/>
  <c r="J101" i="10" s="1"/>
  <c r="T126" i="10"/>
  <c r="T125" i="10"/>
  <c r="BK124" i="11"/>
  <c r="J124" i="11"/>
  <c r="R124" i="11"/>
  <c r="T142" i="12"/>
  <c r="T141" i="12"/>
  <c r="P149" i="12"/>
  <c r="BK153" i="12"/>
  <c r="J153" i="12"/>
  <c r="J104" i="12" s="1"/>
  <c r="P157" i="12"/>
  <c r="P164" i="12"/>
  <c r="P171" i="12"/>
  <c r="P175" i="12"/>
  <c r="R178" i="12"/>
  <c r="T185" i="12"/>
  <c r="T192" i="12"/>
  <c r="T184" i="12" s="1"/>
  <c r="R198" i="12"/>
  <c r="P201" i="12"/>
  <c r="BK131" i="13"/>
  <c r="J131" i="13" s="1"/>
  <c r="J100" i="13" s="1"/>
  <c r="BK140" i="13"/>
  <c r="J140" i="13"/>
  <c r="J101" i="13"/>
  <c r="BK147" i="13"/>
  <c r="J147" i="13"/>
  <c r="J102" i="13"/>
  <c r="BK152" i="13"/>
  <c r="J152" i="13"/>
  <c r="J103" i="13" s="1"/>
  <c r="BK157" i="13"/>
  <c r="J157" i="13" s="1"/>
  <c r="J104" i="13" s="1"/>
  <c r="BK164" i="13"/>
  <c r="J164" i="13"/>
  <c r="J105" i="13"/>
  <c r="R134" i="14"/>
  <c r="P225" i="14"/>
  <c r="T361" i="14"/>
  <c r="T406" i="14"/>
  <c r="R432" i="14"/>
  <c r="R446" i="14"/>
  <c r="R461" i="14"/>
  <c r="T470" i="14"/>
  <c r="R487" i="14"/>
  <c r="P497" i="14"/>
  <c r="R515" i="14"/>
  <c r="T529" i="14"/>
  <c r="R539" i="14"/>
  <c r="T116" i="15"/>
  <c r="T129" i="16"/>
  <c r="P138" i="16"/>
  <c r="P149" i="16"/>
  <c r="T161" i="16"/>
  <c r="BK185" i="16"/>
  <c r="J185" i="16" s="1"/>
  <c r="J105" i="16" s="1"/>
  <c r="T198" i="16"/>
  <c r="T124" i="17"/>
  <c r="T132" i="17"/>
  <c r="P159" i="17"/>
  <c r="R120" i="18"/>
  <c r="R119" i="18"/>
  <c r="R118" i="18"/>
  <c r="BK140" i="19"/>
  <c r="J140" i="19" s="1"/>
  <c r="J100" i="19" s="1"/>
  <c r="P140" i="19"/>
  <c r="BK232" i="19"/>
  <c r="J232" i="19"/>
  <c r="J101" i="19"/>
  <c r="R232" i="19"/>
  <c r="P241" i="19"/>
  <c r="BK269" i="19"/>
  <c r="J269" i="19"/>
  <c r="J103" i="19"/>
  <c r="R269" i="19"/>
  <c r="BK274" i="19"/>
  <c r="J274" i="19" s="1"/>
  <c r="J104" i="19" s="1"/>
  <c r="T274" i="19"/>
  <c r="R293" i="19"/>
  <c r="BK365" i="19"/>
  <c r="J365" i="19"/>
  <c r="J106" i="19"/>
  <c r="R365" i="19"/>
  <c r="BK387" i="19"/>
  <c r="J387" i="19"/>
  <c r="J107" i="19" s="1"/>
  <c r="R387" i="19"/>
  <c r="T387" i="19"/>
  <c r="BK428" i="19"/>
  <c r="J428" i="19"/>
  <c r="J110" i="19"/>
  <c r="P428" i="19"/>
  <c r="R428" i="19"/>
  <c r="R427" i="19"/>
  <c r="BK442" i="19"/>
  <c r="J442" i="19"/>
  <c r="J111" i="19"/>
  <c r="P442" i="19"/>
  <c r="P449" i="19"/>
  <c r="P448" i="19" s="1"/>
  <c r="BK454" i="19"/>
  <c r="J454" i="19"/>
  <c r="J116" i="19"/>
  <c r="R454" i="19"/>
  <c r="P138" i="20"/>
  <c r="P131" i="20"/>
  <c r="R138" i="20"/>
  <c r="R131" i="20" s="1"/>
  <c r="R128" i="20" s="1"/>
  <c r="BK143" i="20"/>
  <c r="J143" i="20"/>
  <c r="J105" i="20"/>
  <c r="P143" i="20"/>
  <c r="R143" i="20"/>
  <c r="T143" i="20"/>
  <c r="BK150" i="20"/>
  <c r="J150" i="20"/>
  <c r="J106" i="20"/>
  <c r="P150" i="20"/>
  <c r="P128" i="20" s="1"/>
  <c r="AU117" i="1" s="1"/>
  <c r="R150" i="20"/>
  <c r="T150" i="20"/>
  <c r="BK124" i="2"/>
  <c r="J124" i="2"/>
  <c r="J98" i="2"/>
  <c r="BK126" i="2"/>
  <c r="J126" i="2"/>
  <c r="J99" i="2"/>
  <c r="BK130" i="2"/>
  <c r="J130" i="2"/>
  <c r="J101" i="2"/>
  <c r="BK196" i="12"/>
  <c r="J196" i="12" s="1"/>
  <c r="J114" i="12" s="1"/>
  <c r="BK158" i="16"/>
  <c r="J158" i="16"/>
  <c r="J102" i="16"/>
  <c r="BK182" i="16"/>
  <c r="J182" i="16"/>
  <c r="J104" i="16"/>
  <c r="BK452" i="19"/>
  <c r="J452" i="19"/>
  <c r="J115" i="19"/>
  <c r="BK128" i="2"/>
  <c r="J128" i="2" s="1"/>
  <c r="J100" i="2" s="1"/>
  <c r="BK129" i="20"/>
  <c r="J129" i="20"/>
  <c r="J99" i="20"/>
  <c r="BK134" i="20"/>
  <c r="J134" i="20"/>
  <c r="J102" i="20"/>
  <c r="BK467" i="14"/>
  <c r="J467" i="14"/>
  <c r="J105" i="14"/>
  <c r="BK132" i="2"/>
  <c r="J132" i="2" s="1"/>
  <c r="J102" i="2" s="1"/>
  <c r="BK585" i="3"/>
  <c r="J585" i="3"/>
  <c r="J107" i="3"/>
  <c r="BK995" i="3"/>
  <c r="J995" i="3"/>
  <c r="J122" i="3"/>
  <c r="BK128" i="13"/>
  <c r="J128" i="13"/>
  <c r="J99" i="13"/>
  <c r="BK425" i="19"/>
  <c r="J425" i="19" s="1"/>
  <c r="J108" i="19" s="1"/>
  <c r="BK446" i="19"/>
  <c r="J446" i="19"/>
  <c r="J112" i="19"/>
  <c r="BK132" i="20"/>
  <c r="BK136" i="20"/>
  <c r="BK131" i="20" s="1"/>
  <c r="J131" i="20" s="1"/>
  <c r="J100" i="20" s="1"/>
  <c r="J136" i="20"/>
  <c r="J103" i="20"/>
  <c r="E85" i="20"/>
  <c r="BE137" i="20"/>
  <c r="BE139" i="20"/>
  <c r="BE147" i="20"/>
  <c r="BE155" i="20"/>
  <c r="F125" i="20"/>
  <c r="BE142" i="20"/>
  <c r="BE144" i="20"/>
  <c r="BE145" i="20"/>
  <c r="BE146" i="20"/>
  <c r="BE151" i="20"/>
  <c r="BE154" i="20"/>
  <c r="J91" i="20"/>
  <c r="BE130" i="20"/>
  <c r="BE140" i="20"/>
  <c r="BE141" i="20"/>
  <c r="BE149" i="20"/>
  <c r="BE133" i="20"/>
  <c r="BE135" i="20"/>
  <c r="BE148" i="20"/>
  <c r="BE152" i="20"/>
  <c r="BE153" i="20"/>
  <c r="BE208" i="19"/>
  <c r="BE252" i="19"/>
  <c r="BE258" i="19"/>
  <c r="BE264" i="19"/>
  <c r="BE272" i="19"/>
  <c r="BE273" i="19"/>
  <c r="BE275" i="19"/>
  <c r="BE279" i="19"/>
  <c r="BE283" i="19"/>
  <c r="BE284" i="19"/>
  <c r="BE294" i="19"/>
  <c r="BE303" i="19"/>
  <c r="BE312" i="19"/>
  <c r="BE348" i="19"/>
  <c r="BE359" i="19"/>
  <c r="BE388" i="19"/>
  <c r="BE417" i="19"/>
  <c r="BE433" i="19"/>
  <c r="BE456" i="19"/>
  <c r="E85" i="19"/>
  <c r="J91" i="19"/>
  <c r="F135" i="19"/>
  <c r="BE145" i="19"/>
  <c r="BE148" i="19"/>
  <c r="BE164" i="19"/>
  <c r="BE173" i="19"/>
  <c r="BE186" i="19"/>
  <c r="BE200" i="19"/>
  <c r="BE206" i="19"/>
  <c r="BE212" i="19"/>
  <c r="BE222" i="19"/>
  <c r="BE271" i="19"/>
  <c r="BE320" i="19"/>
  <c r="BE329" i="19"/>
  <c r="BE339" i="19"/>
  <c r="BE354" i="19"/>
  <c r="BE370" i="19"/>
  <c r="BE409" i="19"/>
  <c r="BE413" i="19"/>
  <c r="BE426" i="19"/>
  <c r="BE443" i="19"/>
  <c r="BE450" i="19"/>
  <c r="BE141" i="19"/>
  <c r="BE146" i="19"/>
  <c r="BE147" i="19"/>
  <c r="BE158" i="19"/>
  <c r="BE169" i="19"/>
  <c r="BE216" i="19"/>
  <c r="BE218" i="19"/>
  <c r="BE242" i="19"/>
  <c r="BE270" i="19"/>
  <c r="BE288" i="19"/>
  <c r="BE330" i="19"/>
  <c r="BE338" i="19"/>
  <c r="BE352" i="19"/>
  <c r="BE355" i="19"/>
  <c r="BE363" i="19"/>
  <c r="BE366" i="19"/>
  <c r="BE367" i="19"/>
  <c r="BE369" i="19"/>
  <c r="BE378" i="19"/>
  <c r="BE396" i="19"/>
  <c r="BE402" i="19"/>
  <c r="BE421" i="19"/>
  <c r="BE429" i="19"/>
  <c r="BE435" i="19"/>
  <c r="BE439" i="19"/>
  <c r="BE441" i="19"/>
  <c r="BE445" i="19"/>
  <c r="BE447" i="19"/>
  <c r="BE152" i="19"/>
  <c r="BE177" i="19"/>
  <c r="BE182" i="19"/>
  <c r="BE190" i="19"/>
  <c r="BE233" i="19"/>
  <c r="BE237" i="19"/>
  <c r="BE292" i="19"/>
  <c r="BE347" i="19"/>
  <c r="BE353" i="19"/>
  <c r="BE374" i="19"/>
  <c r="BE382" i="19"/>
  <c r="BE392" i="19"/>
  <c r="BE408" i="19"/>
  <c r="BE444" i="19"/>
  <c r="BE451" i="19"/>
  <c r="BE453" i="19"/>
  <c r="BE455" i="19"/>
  <c r="F91" i="18"/>
  <c r="BE125" i="18"/>
  <c r="J91" i="18"/>
  <c r="E108" i="18"/>
  <c r="J112" i="18"/>
  <c r="J115" i="18"/>
  <c r="BE121" i="18"/>
  <c r="BE126" i="18"/>
  <c r="BE128" i="18"/>
  <c r="F92" i="18"/>
  <c r="BE122" i="18"/>
  <c r="BE124" i="18"/>
  <c r="BE123" i="18"/>
  <c r="BE127" i="18"/>
  <c r="F94" i="17"/>
  <c r="F119" i="17"/>
  <c r="BE127" i="17"/>
  <c r="BE137" i="17"/>
  <c r="BE143" i="17"/>
  <c r="BE144" i="17"/>
  <c r="BE145" i="17"/>
  <c r="BE146" i="17"/>
  <c r="E111" i="17"/>
  <c r="BE133" i="17"/>
  <c r="BE135" i="17"/>
  <c r="BE139" i="17"/>
  <c r="BE140" i="17"/>
  <c r="BE147" i="17"/>
  <c r="BE149" i="17"/>
  <c r="BE151" i="17"/>
  <c r="BE152" i="17"/>
  <c r="BE154" i="17"/>
  <c r="BE155" i="17"/>
  <c r="BE157" i="17"/>
  <c r="BE158" i="17"/>
  <c r="BE160" i="17"/>
  <c r="BE164" i="17"/>
  <c r="BE166" i="17"/>
  <c r="BE173" i="17"/>
  <c r="BE178" i="17"/>
  <c r="BE184" i="17"/>
  <c r="J91" i="17"/>
  <c r="J94" i="17"/>
  <c r="BE125" i="17"/>
  <c r="BE131" i="17"/>
  <c r="BE134" i="17"/>
  <c r="BE136" i="17"/>
  <c r="BE142" i="17"/>
  <c r="BE162" i="17"/>
  <c r="BE169" i="17"/>
  <c r="BE175" i="17"/>
  <c r="BE177" i="17"/>
  <c r="BE180" i="17"/>
  <c r="BE181" i="17"/>
  <c r="BE185" i="17"/>
  <c r="J93" i="17"/>
  <c r="BE126" i="17"/>
  <c r="BE128" i="17"/>
  <c r="BE129" i="17"/>
  <c r="BE130" i="17"/>
  <c r="BE138" i="17"/>
  <c r="BE141" i="17"/>
  <c r="BE148" i="17"/>
  <c r="BE150" i="17"/>
  <c r="BE153" i="17"/>
  <c r="BE156" i="17"/>
  <c r="BE167" i="17"/>
  <c r="BE170" i="17"/>
  <c r="BE171" i="17"/>
  <c r="BE172" i="17"/>
  <c r="BE174" i="17"/>
  <c r="BE176" i="17"/>
  <c r="BE179" i="17"/>
  <c r="BE182" i="17"/>
  <c r="BE183" i="17"/>
  <c r="BE186" i="17"/>
  <c r="BE187" i="17"/>
  <c r="J93" i="16"/>
  <c r="E116" i="16"/>
  <c r="F124" i="16"/>
  <c r="BE132" i="16"/>
  <c r="BE147" i="16"/>
  <c r="BE178" i="16"/>
  <c r="BE183" i="16"/>
  <c r="BE188" i="16"/>
  <c r="BE203" i="16"/>
  <c r="BE205" i="16"/>
  <c r="BE209" i="16"/>
  <c r="BE225" i="16"/>
  <c r="BE229" i="16"/>
  <c r="BE233" i="16"/>
  <c r="BE239" i="16"/>
  <c r="BE241" i="16"/>
  <c r="J91" i="16"/>
  <c r="F94" i="16"/>
  <c r="BE134" i="16"/>
  <c r="BE150" i="16"/>
  <c r="BE152" i="16"/>
  <c r="BE159" i="16"/>
  <c r="BE174" i="16"/>
  <c r="BE194" i="16"/>
  <c r="BE213" i="16"/>
  <c r="BE219" i="16"/>
  <c r="BE227" i="16"/>
  <c r="BE237" i="16"/>
  <c r="BE141" i="16"/>
  <c r="BE143" i="16"/>
  <c r="BE145" i="16"/>
  <c r="BE154" i="16"/>
  <c r="BE156" i="16"/>
  <c r="BE166" i="16"/>
  <c r="BE168" i="16"/>
  <c r="BE186" i="16"/>
  <c r="BE192" i="16"/>
  <c r="BE196" i="16"/>
  <c r="BE199" i="16"/>
  <c r="J94" i="16"/>
  <c r="BE130" i="16"/>
  <c r="BE136" i="16"/>
  <c r="BE139" i="16"/>
  <c r="BE162" i="16"/>
  <c r="BE164" i="16"/>
  <c r="BE170" i="16"/>
  <c r="BE172" i="16"/>
  <c r="BE176" i="16"/>
  <c r="BE180" i="16"/>
  <c r="BE190" i="16"/>
  <c r="BE201" i="16"/>
  <c r="BE207" i="16"/>
  <c r="BE211" i="16"/>
  <c r="BE215" i="16"/>
  <c r="BE217" i="16"/>
  <c r="BE221" i="16"/>
  <c r="BE223" i="16"/>
  <c r="BE231" i="16"/>
  <c r="BE235" i="16"/>
  <c r="J89" i="15"/>
  <c r="J92" i="15"/>
  <c r="BE123" i="15"/>
  <c r="BE126" i="15"/>
  <c r="BE127" i="15"/>
  <c r="BE128" i="15"/>
  <c r="BE130" i="15"/>
  <c r="F91" i="15"/>
  <c r="E106" i="15"/>
  <c r="F113" i="15"/>
  <c r="BE119" i="15"/>
  <c r="BE120" i="15"/>
  <c r="BE122" i="15"/>
  <c r="BE124" i="15"/>
  <c r="BE131" i="15"/>
  <c r="J91" i="15"/>
  <c r="BE117" i="15"/>
  <c r="BE118" i="15"/>
  <c r="BE125" i="15"/>
  <c r="BE129" i="15"/>
  <c r="BE121" i="15"/>
  <c r="BE132" i="15"/>
  <c r="J89" i="14"/>
  <c r="BE205" i="14"/>
  <c r="BE211" i="14"/>
  <c r="BE213" i="14"/>
  <c r="BE223" i="14"/>
  <c r="BE226" i="14"/>
  <c r="BE280" i="14"/>
  <c r="BE334" i="14"/>
  <c r="BE338" i="14"/>
  <c r="BE343" i="14"/>
  <c r="BE355" i="14"/>
  <c r="BE362" i="14"/>
  <c r="BE364" i="14"/>
  <c r="BE372" i="14"/>
  <c r="BE386" i="14"/>
  <c r="BE388" i="14"/>
  <c r="BE390" i="14"/>
  <c r="BE392" i="14"/>
  <c r="BE398" i="14"/>
  <c r="BE500" i="14"/>
  <c r="BE502" i="14"/>
  <c r="BE514" i="14"/>
  <c r="BE542" i="14"/>
  <c r="BE548" i="14"/>
  <c r="BE550" i="14"/>
  <c r="BE561" i="14"/>
  <c r="E85" i="14"/>
  <c r="F92" i="14"/>
  <c r="BE135" i="14"/>
  <c r="BE209" i="14"/>
  <c r="BE366" i="14"/>
  <c r="BE368" i="14"/>
  <c r="BE382" i="14"/>
  <c r="BE409" i="14"/>
  <c r="BE411" i="14"/>
  <c r="BE419" i="14"/>
  <c r="BE430" i="14"/>
  <c r="BE438" i="14"/>
  <c r="BE458" i="14"/>
  <c r="BE460" i="14"/>
  <c r="BE466" i="14"/>
  <c r="BE492" i="14"/>
  <c r="BE506" i="14"/>
  <c r="BE510" i="14"/>
  <c r="BE512" i="14"/>
  <c r="BE526" i="14"/>
  <c r="BE532" i="14"/>
  <c r="BE537" i="14"/>
  <c r="BE544" i="14"/>
  <c r="BE546" i="14"/>
  <c r="BE137" i="14"/>
  <c r="BE138" i="14"/>
  <c r="BE376" i="14"/>
  <c r="BE378" i="14"/>
  <c r="BE384" i="14"/>
  <c r="BE394" i="14"/>
  <c r="BE396" i="14"/>
  <c r="BE400" i="14"/>
  <c r="BE404" i="14"/>
  <c r="BE413" i="14"/>
  <c r="BE425" i="14"/>
  <c r="BE454" i="14"/>
  <c r="BE457" i="14"/>
  <c r="BE462" i="14"/>
  <c r="BE464" i="14"/>
  <c r="BE468" i="14"/>
  <c r="BE477" i="14"/>
  <c r="BE480" i="14"/>
  <c r="BE482" i="14"/>
  <c r="BE484" i="14"/>
  <c r="BE486" i="14"/>
  <c r="BE488" i="14"/>
  <c r="BE490" i="14"/>
  <c r="BE494" i="14"/>
  <c r="BE498" i="14"/>
  <c r="BE508" i="14"/>
  <c r="BE516" i="14"/>
  <c r="BE540" i="14"/>
  <c r="BE554" i="14"/>
  <c r="BE556" i="14"/>
  <c r="BE144" i="14"/>
  <c r="BE150" i="14"/>
  <c r="BE215" i="14"/>
  <c r="BE219" i="14"/>
  <c r="BE335" i="14"/>
  <c r="BE370" i="14"/>
  <c r="BE374" i="14"/>
  <c r="BE380" i="14"/>
  <c r="BE402" i="14"/>
  <c r="BE407" i="14"/>
  <c r="BE415" i="14"/>
  <c r="BE423" i="14"/>
  <c r="BE428" i="14"/>
  <c r="BE433" i="14"/>
  <c r="BE441" i="14"/>
  <c r="BE447" i="14"/>
  <c r="BE456" i="14"/>
  <c r="BE459" i="14"/>
  <c r="BE463" i="14"/>
  <c r="BE471" i="14"/>
  <c r="BE475" i="14"/>
  <c r="BE496" i="14"/>
  <c r="BE504" i="14"/>
  <c r="BE528" i="14"/>
  <c r="BE530" i="14"/>
  <c r="BE552" i="14"/>
  <c r="BE558" i="14"/>
  <c r="BE560" i="14"/>
  <c r="F94" i="13"/>
  <c r="J121" i="13"/>
  <c r="BE134" i="13"/>
  <c r="BE136" i="13"/>
  <c r="BE141" i="13"/>
  <c r="BE166" i="13"/>
  <c r="E85" i="13"/>
  <c r="J94" i="13"/>
  <c r="BE129" i="13"/>
  <c r="BE132" i="13"/>
  <c r="BE143" i="13"/>
  <c r="BE150" i="13"/>
  <c r="BE160" i="13"/>
  <c r="BE162" i="13"/>
  <c r="BE168" i="13"/>
  <c r="BE169" i="13"/>
  <c r="J93" i="13"/>
  <c r="BE138" i="13"/>
  <c r="BE153" i="13"/>
  <c r="BE167" i="13"/>
  <c r="F93" i="13"/>
  <c r="BE145" i="13"/>
  <c r="BE148" i="13"/>
  <c r="BE155" i="13"/>
  <c r="BE158" i="13"/>
  <c r="BE165" i="13"/>
  <c r="BE170" i="13"/>
  <c r="F95" i="12"/>
  <c r="E126" i="12"/>
  <c r="J137" i="12"/>
  <c r="BE143" i="12"/>
  <c r="BE145" i="12"/>
  <c r="BE148" i="12"/>
  <c r="BE155" i="12"/>
  <c r="BE174" i="12"/>
  <c r="BE199" i="12"/>
  <c r="BE207" i="12"/>
  <c r="J93" i="12"/>
  <c r="J136" i="12"/>
  <c r="BE150" i="12"/>
  <c r="BE158" i="12"/>
  <c r="BE160" i="12"/>
  <c r="BE165" i="12"/>
  <c r="BE177" i="12"/>
  <c r="BE186" i="12"/>
  <c r="BE195" i="12"/>
  <c r="BE202" i="12"/>
  <c r="BE204" i="12"/>
  <c r="J100" i="11"/>
  <c r="F137" i="12"/>
  <c r="BE146" i="12"/>
  <c r="BE147" i="12"/>
  <c r="BE151" i="12"/>
  <c r="BE156" i="12"/>
  <c r="BE161" i="12"/>
  <c r="BE169" i="12"/>
  <c r="BE170" i="12"/>
  <c r="BE173" i="12"/>
  <c r="BE179" i="12"/>
  <c r="BE188" i="12"/>
  <c r="BE189" i="12"/>
  <c r="BE190" i="12"/>
  <c r="BE191" i="12"/>
  <c r="BE197" i="12"/>
  <c r="BE205" i="12"/>
  <c r="BE206" i="12"/>
  <c r="BE152" i="12"/>
  <c r="BE154" i="12"/>
  <c r="BE159" i="12"/>
  <c r="BE162" i="12"/>
  <c r="BE167" i="12"/>
  <c r="BE168" i="12"/>
  <c r="BE172" i="12"/>
  <c r="BE176" i="12"/>
  <c r="BE180" i="12"/>
  <c r="BE181" i="12"/>
  <c r="BE182" i="12"/>
  <c r="BE183" i="12"/>
  <c r="BE193" i="12"/>
  <c r="BE194" i="12"/>
  <c r="BE200" i="12"/>
  <c r="BE203" i="12"/>
  <c r="E85" i="11"/>
  <c r="F96" i="11"/>
  <c r="F120" i="11"/>
  <c r="BE126" i="11"/>
  <c r="BE129" i="11"/>
  <c r="BE130" i="11"/>
  <c r="BE132" i="11"/>
  <c r="BE133" i="11"/>
  <c r="BE136" i="11"/>
  <c r="BE137" i="11"/>
  <c r="BE138" i="11"/>
  <c r="J95" i="11"/>
  <c r="BE134" i="11"/>
  <c r="BE139" i="11"/>
  <c r="BE148" i="11"/>
  <c r="BE149" i="11"/>
  <c r="J96" i="11"/>
  <c r="J118" i="11"/>
  <c r="BE125" i="11"/>
  <c r="BE135" i="11"/>
  <c r="BE142" i="11"/>
  <c r="BE144" i="11"/>
  <c r="BE146" i="11"/>
  <c r="BE150" i="11"/>
  <c r="BE151" i="11"/>
  <c r="BE152" i="11"/>
  <c r="BE153" i="11"/>
  <c r="BE127" i="11"/>
  <c r="BE128" i="11"/>
  <c r="BE131" i="11"/>
  <c r="BE140" i="11"/>
  <c r="J95" i="10"/>
  <c r="F121" i="10"/>
  <c r="BE128" i="10"/>
  <c r="E85" i="10"/>
  <c r="J93" i="10"/>
  <c r="F96" i="10"/>
  <c r="J122" i="10"/>
  <c r="BE127" i="10"/>
  <c r="J94" i="9"/>
  <c r="BE131" i="9"/>
  <c r="BE142" i="9"/>
  <c r="BE146" i="9"/>
  <c r="BE150" i="9"/>
  <c r="BE155" i="9"/>
  <c r="E85" i="9"/>
  <c r="F93" i="9"/>
  <c r="F123" i="9"/>
  <c r="BE132" i="9"/>
  <c r="BE134" i="9"/>
  <c r="BE137" i="9"/>
  <c r="BE138" i="9"/>
  <c r="BE139" i="9"/>
  <c r="BE143" i="9"/>
  <c r="BE152" i="9"/>
  <c r="BE170" i="9"/>
  <c r="BE173" i="9"/>
  <c r="BE178" i="9"/>
  <c r="BE183" i="9"/>
  <c r="BE191" i="9"/>
  <c r="BE192" i="9"/>
  <c r="J91" i="9"/>
  <c r="BE130" i="9"/>
  <c r="BE133" i="9"/>
  <c r="BE135" i="9"/>
  <c r="BE141" i="9"/>
  <c r="BE148" i="9"/>
  <c r="BE149" i="9"/>
  <c r="BE154" i="9"/>
  <c r="BE157" i="9"/>
  <c r="BE158" i="9"/>
  <c r="BE162" i="9"/>
  <c r="BE164" i="9"/>
  <c r="BE166" i="9"/>
  <c r="BE168" i="9"/>
  <c r="BE171" i="9"/>
  <c r="BE176" i="9"/>
  <c r="BE177" i="9"/>
  <c r="BE179" i="9"/>
  <c r="BE184" i="9"/>
  <c r="BE186" i="9"/>
  <c r="BE189" i="9"/>
  <c r="J93" i="9"/>
  <c r="BE128" i="9"/>
  <c r="BE129" i="9"/>
  <c r="BE136" i="9"/>
  <c r="BE140" i="9"/>
  <c r="BE144" i="9"/>
  <c r="BE145" i="9"/>
  <c r="BE147" i="9"/>
  <c r="BE153" i="9"/>
  <c r="BE156" i="9"/>
  <c r="BE159" i="9"/>
  <c r="BE160" i="9"/>
  <c r="BE163" i="9"/>
  <c r="BE165" i="9"/>
  <c r="BE169" i="9"/>
  <c r="BE172" i="9"/>
  <c r="BE174" i="9"/>
  <c r="BE175" i="9"/>
  <c r="BE180" i="9"/>
  <c r="BE182" i="9"/>
  <c r="BE187" i="9"/>
  <c r="BE188" i="9"/>
  <c r="BE190" i="9"/>
  <c r="J93" i="8"/>
  <c r="J128" i="8"/>
  <c r="BE134" i="8"/>
  <c r="BE136" i="8"/>
  <c r="BE137" i="8"/>
  <c r="BE138" i="8"/>
  <c r="BE139" i="8"/>
  <c r="BE140" i="8"/>
  <c r="BE144" i="8"/>
  <c r="BE148" i="8"/>
  <c r="BE155" i="8"/>
  <c r="BE157" i="8"/>
  <c r="BE158" i="8"/>
  <c r="BE161" i="8"/>
  <c r="BE166" i="8"/>
  <c r="BE176" i="8"/>
  <c r="BE183" i="8"/>
  <c r="BE191" i="8"/>
  <c r="BE192" i="8"/>
  <c r="BE198" i="8"/>
  <c r="BE201" i="8"/>
  <c r="BE207" i="8"/>
  <c r="BE210" i="8"/>
  <c r="BE211" i="8"/>
  <c r="BE213" i="8"/>
  <c r="BE215" i="8"/>
  <c r="BE216" i="8"/>
  <c r="BE225" i="8"/>
  <c r="BE234" i="8"/>
  <c r="BE235" i="8"/>
  <c r="BE236" i="8"/>
  <c r="BE241" i="8"/>
  <c r="BE245" i="8"/>
  <c r="BE246" i="8"/>
  <c r="BE250" i="8"/>
  <c r="BE251" i="8"/>
  <c r="BE255" i="8"/>
  <c r="BE261" i="8"/>
  <c r="BE263" i="8"/>
  <c r="BE264" i="8"/>
  <c r="BE265" i="8"/>
  <c r="BE268" i="8"/>
  <c r="BE278" i="8"/>
  <c r="BE280" i="8"/>
  <c r="BE291" i="8"/>
  <c r="BE293" i="8"/>
  <c r="BE299" i="8"/>
  <c r="J91" i="8"/>
  <c r="F94" i="8"/>
  <c r="BE141" i="8"/>
  <c r="BE142" i="8"/>
  <c r="BE145" i="8"/>
  <c r="BE146" i="8"/>
  <c r="BE147" i="8"/>
  <c r="BE153" i="8"/>
  <c r="BE165" i="8"/>
  <c r="BE167" i="8"/>
  <c r="BE170" i="8"/>
  <c r="BE175" i="8"/>
  <c r="BE182" i="8"/>
  <c r="BE185" i="8"/>
  <c r="BE186" i="8"/>
  <c r="BE189" i="8"/>
  <c r="BE190" i="8"/>
  <c r="BE194" i="8"/>
  <c r="BE195" i="8"/>
  <c r="BE204" i="8"/>
  <c r="BE206" i="8"/>
  <c r="BE208" i="8"/>
  <c r="BE222" i="8"/>
  <c r="BE224" i="8"/>
  <c r="BE227" i="8"/>
  <c r="BE233" i="8"/>
  <c r="BE242" i="8"/>
  <c r="BE249" i="8"/>
  <c r="BE252" i="8"/>
  <c r="BE258" i="8"/>
  <c r="BE266" i="8"/>
  <c r="BE279" i="8"/>
  <c r="BE282" i="8"/>
  <c r="BE288" i="8"/>
  <c r="BE289" i="8"/>
  <c r="BE294" i="8"/>
  <c r="BE297" i="8"/>
  <c r="E85" i="8"/>
  <c r="F93" i="8"/>
  <c r="BE133" i="8"/>
  <c r="BE149" i="8"/>
  <c r="BE152" i="8"/>
  <c r="BE159" i="8"/>
  <c r="BE171" i="8"/>
  <c r="BE177" i="8"/>
  <c r="BE179" i="8"/>
  <c r="BE196" i="8"/>
  <c r="BE197" i="8"/>
  <c r="BE199" i="8"/>
  <c r="BE200" i="8"/>
  <c r="BE203" i="8"/>
  <c r="BE209" i="8"/>
  <c r="BE214" i="8"/>
  <c r="BE221" i="8"/>
  <c r="BE226" i="8"/>
  <c r="BE228" i="8"/>
  <c r="BE229" i="8"/>
  <c r="BE232" i="8"/>
  <c r="BE237" i="8"/>
  <c r="BE238" i="8"/>
  <c r="BE239" i="8"/>
  <c r="BE240" i="8"/>
  <c r="BE247" i="8"/>
  <c r="BE254" i="8"/>
  <c r="BE256" i="8"/>
  <c r="BE259" i="8"/>
  <c r="BE260" i="8"/>
  <c r="BE262" i="8"/>
  <c r="BE269" i="8"/>
  <c r="BE270" i="8"/>
  <c r="BE271" i="8"/>
  <c r="BE274" i="8"/>
  <c r="BE281" i="8"/>
  <c r="BE283" i="8"/>
  <c r="BE286" i="8"/>
  <c r="BE287" i="8"/>
  <c r="BE300" i="8"/>
  <c r="BE301" i="8"/>
  <c r="BE302" i="8"/>
  <c r="BE135" i="8"/>
  <c r="BE143" i="8"/>
  <c r="BE151" i="8"/>
  <c r="BE154" i="8"/>
  <c r="BE156" i="8"/>
  <c r="BE160" i="8"/>
  <c r="BE162" i="8"/>
  <c r="BE164" i="8"/>
  <c r="BE168" i="8"/>
  <c r="BE169" i="8"/>
  <c r="BE172" i="8"/>
  <c r="BE174" i="8"/>
  <c r="BE178" i="8"/>
  <c r="BE180" i="8"/>
  <c r="BE181" i="8"/>
  <c r="BE187" i="8"/>
  <c r="BE188" i="8"/>
  <c r="BE205" i="8"/>
  <c r="BE217" i="8"/>
  <c r="BE218" i="8"/>
  <c r="BE219" i="8"/>
  <c r="BE220" i="8"/>
  <c r="BE223" i="8"/>
  <c r="BE243" i="8"/>
  <c r="BE244" i="8"/>
  <c r="BE248" i="8"/>
  <c r="BE253" i="8"/>
  <c r="BE257" i="8"/>
  <c r="BE267" i="8"/>
  <c r="BE272" i="8"/>
  <c r="BE273" i="8"/>
  <c r="BE275" i="8"/>
  <c r="BE276" i="8"/>
  <c r="BE277" i="8"/>
  <c r="BE284" i="8"/>
  <c r="BE285" i="8"/>
  <c r="BE290" i="8"/>
  <c r="BE292" i="8"/>
  <c r="BE298" i="8"/>
  <c r="J93" i="7"/>
  <c r="J94" i="7"/>
  <c r="BE135" i="7"/>
  <c r="BE137" i="7"/>
  <c r="BE138" i="7"/>
  <c r="BE139" i="7"/>
  <c r="BE141" i="7"/>
  <c r="BE147" i="7"/>
  <c r="BE148" i="7"/>
  <c r="BE152" i="7"/>
  <c r="BE154" i="7"/>
  <c r="BE157" i="7"/>
  <c r="BE161" i="7"/>
  <c r="BE162" i="7"/>
  <c r="BE165" i="7"/>
  <c r="BE166" i="7"/>
  <c r="BE170" i="7"/>
  <c r="BE180" i="7"/>
  <c r="BE183" i="7"/>
  <c r="BE186" i="7"/>
  <c r="BE187" i="7"/>
  <c r="BE189" i="7"/>
  <c r="BE191" i="7"/>
  <c r="BE193" i="7"/>
  <c r="BE195" i="7"/>
  <c r="BE196" i="7"/>
  <c r="BE204" i="7"/>
  <c r="BE209" i="7"/>
  <c r="BE211" i="7"/>
  <c r="BE215" i="7"/>
  <c r="BE217" i="7"/>
  <c r="BE218" i="7"/>
  <c r="BE229" i="7"/>
  <c r="BE234" i="7"/>
  <c r="BE239" i="7"/>
  <c r="BE250" i="7"/>
  <c r="BE260" i="7"/>
  <c r="BE262" i="7"/>
  <c r="BE264" i="7"/>
  <c r="BE267" i="7"/>
  <c r="BE270" i="7"/>
  <c r="BE274" i="7"/>
  <c r="BE281" i="7"/>
  <c r="BE290" i="7"/>
  <c r="BE291" i="7"/>
  <c r="BE299" i="7"/>
  <c r="E85" i="7"/>
  <c r="J91" i="7"/>
  <c r="BE132" i="7"/>
  <c r="BE142" i="7"/>
  <c r="BE143" i="7"/>
  <c r="BE144" i="7"/>
  <c r="BE149" i="7"/>
  <c r="BE163" i="7"/>
  <c r="BE164" i="7"/>
  <c r="BE167" i="7"/>
  <c r="BE173" i="7"/>
  <c r="BE179" i="7"/>
  <c r="BE184" i="7"/>
  <c r="BE185" i="7"/>
  <c r="BE190" i="7"/>
  <c r="BE198" i="7"/>
  <c r="BE199" i="7"/>
  <c r="BE200" i="7"/>
  <c r="BE201" i="7"/>
  <c r="BE202" i="7"/>
  <c r="BE214" i="7"/>
  <c r="BE221" i="7"/>
  <c r="BE222" i="7"/>
  <c r="BE224" i="7"/>
  <c r="BE228" i="7"/>
  <c r="BE230" i="7"/>
  <c r="BE231" i="7"/>
  <c r="BE244" i="7"/>
  <c r="BE245" i="7"/>
  <c r="BE246" i="7"/>
  <c r="BE247" i="7"/>
  <c r="BE249" i="7"/>
  <c r="BE253" i="7"/>
  <c r="BE254" i="7"/>
  <c r="BE258" i="7"/>
  <c r="BE261" i="7"/>
  <c r="BE263" i="7"/>
  <c r="BE265" i="7"/>
  <c r="BE269" i="7"/>
  <c r="BE273" i="7"/>
  <c r="BE279" i="7"/>
  <c r="BE280" i="7"/>
  <c r="BE283" i="7"/>
  <c r="BE285" i="7"/>
  <c r="BE286" i="7"/>
  <c r="BE288" i="7"/>
  <c r="BE292" i="7"/>
  <c r="BE293" i="7"/>
  <c r="F94" i="7"/>
  <c r="F125" i="7"/>
  <c r="BE133" i="7"/>
  <c r="BE136" i="7"/>
  <c r="BE140" i="7"/>
  <c r="BE146" i="7"/>
  <c r="BE150" i="7"/>
  <c r="BE153" i="7"/>
  <c r="BE160" i="7"/>
  <c r="BE169" i="7"/>
  <c r="BE175" i="7"/>
  <c r="BE178" i="7"/>
  <c r="BE181" i="7"/>
  <c r="BE192" i="7"/>
  <c r="BE197" i="7"/>
  <c r="BE203" i="7"/>
  <c r="BE206" i="7"/>
  <c r="BE207" i="7"/>
  <c r="BE208" i="7"/>
  <c r="BE216" i="7"/>
  <c r="BE223" i="7"/>
  <c r="BE227" i="7"/>
  <c r="BE237" i="7"/>
  <c r="BE243" i="7"/>
  <c r="BE251" i="7"/>
  <c r="BE268" i="7"/>
  <c r="BE271" i="7"/>
  <c r="BE272" i="7"/>
  <c r="BE277" i="7"/>
  <c r="BE278" i="7"/>
  <c r="BE282" i="7"/>
  <c r="BE289" i="7"/>
  <c r="BE294" i="7"/>
  <c r="BE300" i="7"/>
  <c r="BE301" i="7"/>
  <c r="BE134" i="7"/>
  <c r="BE145" i="7"/>
  <c r="BE151" i="7"/>
  <c r="BE155" i="7"/>
  <c r="BE156" i="7"/>
  <c r="BE158" i="7"/>
  <c r="BE159" i="7"/>
  <c r="BE168" i="7"/>
  <c r="BE171" i="7"/>
  <c r="BE172" i="7"/>
  <c r="BE177" i="7"/>
  <c r="BE182" i="7"/>
  <c r="BE188" i="7"/>
  <c r="BE194" i="7"/>
  <c r="BE205" i="7"/>
  <c r="BE213" i="7"/>
  <c r="BE219" i="7"/>
  <c r="BE220" i="7"/>
  <c r="BE225" i="7"/>
  <c r="BE226" i="7"/>
  <c r="BE232" i="7"/>
  <c r="BE235" i="7"/>
  <c r="BE236" i="7"/>
  <c r="BE238" i="7"/>
  <c r="BE240" i="7"/>
  <c r="BE241" i="7"/>
  <c r="BE242" i="7"/>
  <c r="BE252" i="7"/>
  <c r="BE255" i="7"/>
  <c r="BE256" i="7"/>
  <c r="BE259" i="7"/>
  <c r="BE275" i="7"/>
  <c r="BE276" i="7"/>
  <c r="BE284" i="7"/>
  <c r="BE287" i="7"/>
  <c r="BE295" i="7"/>
  <c r="BE297" i="7"/>
  <c r="BE298" i="7"/>
  <c r="BE302" i="7"/>
  <c r="BE303" i="7"/>
  <c r="F93" i="6"/>
  <c r="J117" i="6"/>
  <c r="J118" i="6"/>
  <c r="BE123" i="6"/>
  <c r="BE132" i="6"/>
  <c r="E109" i="6"/>
  <c r="F118" i="6"/>
  <c r="BE129" i="6"/>
  <c r="BE131" i="6"/>
  <c r="BE133" i="6"/>
  <c r="BE135" i="6"/>
  <c r="BE136" i="6"/>
  <c r="J91" i="6"/>
  <c r="BE124" i="6"/>
  <c r="BE125" i="6"/>
  <c r="BE126" i="6"/>
  <c r="BE127" i="6"/>
  <c r="BE128" i="6"/>
  <c r="BE130" i="6"/>
  <c r="BE134" i="6"/>
  <c r="E116" i="5"/>
  <c r="J122" i="5"/>
  <c r="BE131" i="5"/>
  <c r="BE132" i="5"/>
  <c r="BE136" i="5"/>
  <c r="BE138" i="5"/>
  <c r="BE144" i="5"/>
  <c r="BE149" i="5"/>
  <c r="BE151" i="5"/>
  <c r="BE152" i="5"/>
  <c r="BE153" i="5"/>
  <c r="BE159" i="5"/>
  <c r="BE168" i="5"/>
  <c r="BE169" i="5"/>
  <c r="BE170" i="5"/>
  <c r="BE172" i="5"/>
  <c r="BE177" i="5"/>
  <c r="F94" i="5"/>
  <c r="F124" i="5"/>
  <c r="J125" i="5"/>
  <c r="BE133" i="5"/>
  <c r="BE134" i="5"/>
  <c r="BE139" i="5"/>
  <c r="BE143" i="5"/>
  <c r="BE150" i="5"/>
  <c r="BE161" i="5"/>
  <c r="BE174" i="5"/>
  <c r="BE175" i="5"/>
  <c r="BE176" i="5"/>
  <c r="J93" i="5"/>
  <c r="BE158" i="5"/>
  <c r="BE162" i="5"/>
  <c r="BE164" i="5"/>
  <c r="BE178" i="5"/>
  <c r="BE137" i="5"/>
  <c r="BE141" i="5"/>
  <c r="BE142" i="5"/>
  <c r="BE145" i="5"/>
  <c r="BE147" i="5"/>
  <c r="BE148" i="5"/>
  <c r="BE154" i="5"/>
  <c r="BE155" i="5"/>
  <c r="BE156" i="5"/>
  <c r="BE160" i="5"/>
  <c r="BE165" i="5"/>
  <c r="BE166" i="5"/>
  <c r="BE167" i="5"/>
  <c r="BE171" i="5"/>
  <c r="BE179" i="5"/>
  <c r="J93" i="4"/>
  <c r="F116" i="4"/>
  <c r="J117" i="4"/>
  <c r="BE121" i="4"/>
  <c r="BE122" i="4"/>
  <c r="BE126" i="4"/>
  <c r="BE136" i="4"/>
  <c r="BE140" i="4"/>
  <c r="BE143" i="4"/>
  <c r="BE144" i="4"/>
  <c r="BE146" i="4"/>
  <c r="BE149" i="4"/>
  <c r="BE152" i="4"/>
  <c r="BE153" i="4"/>
  <c r="BE154" i="4"/>
  <c r="BE157" i="4"/>
  <c r="BE160" i="4"/>
  <c r="BE162" i="4"/>
  <c r="BE163" i="4"/>
  <c r="BE167" i="4"/>
  <c r="BE172" i="4"/>
  <c r="BE174" i="4"/>
  <c r="BE175" i="4"/>
  <c r="BE176" i="4"/>
  <c r="BE178" i="4"/>
  <c r="BE179" i="4"/>
  <c r="BE180" i="4"/>
  <c r="BE181" i="4"/>
  <c r="BE182" i="4"/>
  <c r="BE184" i="4"/>
  <c r="BE185" i="4"/>
  <c r="BE187" i="4"/>
  <c r="BE191" i="4"/>
  <c r="E108" i="4"/>
  <c r="F117" i="4"/>
  <c r="BE125" i="4"/>
  <c r="BE131" i="4"/>
  <c r="BE132" i="4"/>
  <c r="BE133" i="4"/>
  <c r="BE135" i="4"/>
  <c r="BE137" i="4"/>
  <c r="BE138" i="4"/>
  <c r="BE139" i="4"/>
  <c r="BE141" i="4"/>
  <c r="BE188" i="4"/>
  <c r="BE193" i="4"/>
  <c r="BE195" i="4"/>
  <c r="BE198" i="4"/>
  <c r="BE200" i="4"/>
  <c r="BE209" i="4"/>
  <c r="BE210" i="4"/>
  <c r="BE216" i="4"/>
  <c r="BE220" i="4"/>
  <c r="BE222" i="4"/>
  <c r="BE225" i="4"/>
  <c r="BE231" i="4"/>
  <c r="BE233" i="4"/>
  <c r="BE237" i="4"/>
  <c r="BE238" i="4"/>
  <c r="BE239" i="4"/>
  <c r="BE242" i="4"/>
  <c r="BE243" i="4"/>
  <c r="BE244" i="4"/>
  <c r="BE245" i="4"/>
  <c r="J91" i="4"/>
  <c r="BE123" i="4"/>
  <c r="BE124" i="4"/>
  <c r="BE127" i="4"/>
  <c r="BE129" i="4"/>
  <c r="BE130" i="4"/>
  <c r="BE134" i="4"/>
  <c r="BE142" i="4"/>
  <c r="BE145" i="4"/>
  <c r="BE147" i="4"/>
  <c r="BE148" i="4"/>
  <c r="BE151" i="4"/>
  <c r="BE155" i="4"/>
  <c r="BE156" i="4"/>
  <c r="BE158" i="4"/>
  <c r="BE159" i="4"/>
  <c r="BE161" i="4"/>
  <c r="BE164" i="4"/>
  <c r="BE165" i="4"/>
  <c r="BE166" i="4"/>
  <c r="BE168" i="4"/>
  <c r="BE169" i="4"/>
  <c r="BE170" i="4"/>
  <c r="BE171" i="4"/>
  <c r="BE173" i="4"/>
  <c r="BE177" i="4"/>
  <c r="BE183" i="4"/>
  <c r="BE186" i="4"/>
  <c r="BE189" i="4"/>
  <c r="BE190" i="4"/>
  <c r="BE201" i="4"/>
  <c r="BE203" i="4"/>
  <c r="BE204" i="4"/>
  <c r="BE205" i="4"/>
  <c r="BE206" i="4"/>
  <c r="BE208" i="4"/>
  <c r="BE211" i="4"/>
  <c r="BE212" i="4"/>
  <c r="BE218" i="4"/>
  <c r="BE224" i="4"/>
  <c r="BE229" i="4"/>
  <c r="BE240" i="4"/>
  <c r="BE241" i="4"/>
  <c r="BE246" i="4"/>
  <c r="BE128" i="4"/>
  <c r="BE192" i="4"/>
  <c r="BE194" i="4"/>
  <c r="BE196" i="4"/>
  <c r="BE197" i="4"/>
  <c r="BE199" i="4"/>
  <c r="BE202" i="4"/>
  <c r="BE207" i="4"/>
  <c r="BE214" i="4"/>
  <c r="BE226" i="4"/>
  <c r="BE227" i="4"/>
  <c r="BE228" i="4"/>
  <c r="BE230" i="4"/>
  <c r="BE235" i="4"/>
  <c r="BE163" i="3"/>
  <c r="BE165" i="3"/>
  <c r="BE178" i="3"/>
  <c r="BE197" i="3"/>
  <c r="BE213" i="3"/>
  <c r="BE228" i="3"/>
  <c r="BE234" i="3"/>
  <c r="BE236" i="3"/>
  <c r="BE247" i="3"/>
  <c r="BE256" i="3"/>
  <c r="BE281" i="3"/>
  <c r="BE282" i="3"/>
  <c r="BE286" i="3"/>
  <c r="BE350" i="3"/>
  <c r="BE431" i="3"/>
  <c r="BE436" i="3"/>
  <c r="BE441" i="3"/>
  <c r="BE458" i="3"/>
  <c r="BE470" i="3"/>
  <c r="BE492" i="3"/>
  <c r="BE500" i="3"/>
  <c r="BE532" i="3"/>
  <c r="BE536" i="3"/>
  <c r="BE560" i="3"/>
  <c r="BE590" i="3"/>
  <c r="BE604" i="3"/>
  <c r="BE625" i="3"/>
  <c r="BE668" i="3"/>
  <c r="BE670" i="3"/>
  <c r="BE742" i="3"/>
  <c r="BE755" i="3"/>
  <c r="BE819" i="3"/>
  <c r="BE833" i="3"/>
  <c r="BE839" i="3"/>
  <c r="BE865" i="3"/>
  <c r="BE879" i="3"/>
  <c r="BE905" i="3"/>
  <c r="BE909" i="3"/>
  <c r="BE915" i="3"/>
  <c r="BE917" i="3"/>
  <c r="BE923" i="3"/>
  <c r="BE932" i="3"/>
  <c r="BE934" i="3"/>
  <c r="BE945" i="3"/>
  <c r="BE954" i="3"/>
  <c r="BE958" i="3"/>
  <c r="E85" i="3"/>
  <c r="J91" i="3"/>
  <c r="F94" i="3"/>
  <c r="BE171" i="3"/>
  <c r="BE181" i="3"/>
  <c r="BE225" i="3"/>
  <c r="BE264" i="3"/>
  <c r="BE295" i="3"/>
  <c r="BE307" i="3"/>
  <c r="BE346" i="3"/>
  <c r="BE419" i="3"/>
  <c r="BE428" i="3"/>
  <c r="BE434" i="3"/>
  <c r="BE438" i="3"/>
  <c r="BE494" i="3"/>
  <c r="BE517" i="3"/>
  <c r="BE524" i="3"/>
  <c r="BE534" i="3"/>
  <c r="BE538" i="3"/>
  <c r="BE569" i="3"/>
  <c r="BE571" i="3"/>
  <c r="BE576" i="3"/>
  <c r="BE579" i="3"/>
  <c r="BE580" i="3"/>
  <c r="BE595" i="3"/>
  <c r="BE621" i="3"/>
  <c r="BE623" i="3"/>
  <c r="BE634" i="3"/>
  <c r="BE640" i="3"/>
  <c r="BE644" i="3"/>
  <c r="BE646" i="3"/>
  <c r="BE659" i="3"/>
  <c r="BE664" i="3"/>
  <c r="BE679" i="3"/>
  <c r="BE687" i="3"/>
  <c r="BE705" i="3"/>
  <c r="BE707" i="3"/>
  <c r="BE724" i="3"/>
  <c r="BE761" i="3"/>
  <c r="BE768" i="3"/>
  <c r="BE822" i="3"/>
  <c r="BE829" i="3"/>
  <c r="BE835" i="3"/>
  <c r="BE847" i="3"/>
  <c r="BE867" i="3"/>
  <c r="BE869" i="3"/>
  <c r="BE871" i="3"/>
  <c r="BE897" i="3"/>
  <c r="BE907" i="3"/>
  <c r="BE928" i="3"/>
  <c r="BE930" i="3"/>
  <c r="BE940" i="3"/>
  <c r="BE951" i="3"/>
  <c r="BE957" i="3"/>
  <c r="BE960" i="3"/>
  <c r="BE962" i="3"/>
  <c r="BE964" i="3"/>
  <c r="BE966" i="3"/>
  <c r="BE971" i="3"/>
  <c r="BE984" i="3"/>
  <c r="BE986" i="3"/>
  <c r="BE994" i="3"/>
  <c r="BE1013" i="3"/>
  <c r="BE1017" i="3"/>
  <c r="BE1034" i="3"/>
  <c r="BE1055" i="3"/>
  <c r="BE1103" i="3"/>
  <c r="BE1115" i="3"/>
  <c r="BE1117" i="3"/>
  <c r="BE1132" i="3"/>
  <c r="BE1137" i="3"/>
  <c r="BE1148" i="3"/>
  <c r="BE1152" i="3"/>
  <c r="BE1165" i="3"/>
  <c r="BE1198" i="3"/>
  <c r="BE1204" i="3"/>
  <c r="BE1211" i="3"/>
  <c r="BE1213" i="3"/>
  <c r="BE1214" i="3"/>
  <c r="BE1215" i="3"/>
  <c r="BE1217" i="3"/>
  <c r="BE1218" i="3"/>
  <c r="BE1219" i="3"/>
  <c r="BE154" i="3"/>
  <c r="BE161" i="3"/>
  <c r="BE169" i="3"/>
  <c r="BE192" i="3"/>
  <c r="BE206" i="3"/>
  <c r="BE238" i="3"/>
  <c r="BE239" i="3"/>
  <c r="BE261" i="3"/>
  <c r="BE267" i="3"/>
  <c r="BE336" i="3"/>
  <c r="BE414" i="3"/>
  <c r="BE425" i="3"/>
  <c r="BE432" i="3"/>
  <c r="BE437" i="3"/>
  <c r="BE443" i="3"/>
  <c r="BE447" i="3"/>
  <c r="BE520" i="3"/>
  <c r="BE541" i="3"/>
  <c r="BE581" i="3"/>
  <c r="BE583" i="3"/>
  <c r="BE584" i="3"/>
  <c r="BE586" i="3"/>
  <c r="BE589" i="3"/>
  <c r="BE602" i="3"/>
  <c r="BE610" i="3"/>
  <c r="BE611" i="3"/>
  <c r="BE632" i="3"/>
  <c r="BE636" i="3"/>
  <c r="BE642" i="3"/>
  <c r="BE649" i="3"/>
  <c r="BE651" i="3"/>
  <c r="BE653" i="3"/>
  <c r="BE658" i="3"/>
  <c r="BE673" i="3"/>
  <c r="BE675" i="3"/>
  <c r="BE677" i="3"/>
  <c r="BE691" i="3"/>
  <c r="BE699" i="3"/>
  <c r="BE714" i="3"/>
  <c r="BE752" i="3"/>
  <c r="BE802" i="3"/>
  <c r="BE831" i="3"/>
  <c r="BE841" i="3"/>
  <c r="BE843" i="3"/>
  <c r="BE848" i="3"/>
  <c r="BE849" i="3"/>
  <c r="BE851" i="3"/>
  <c r="BE853" i="3"/>
  <c r="BE859" i="3"/>
  <c r="BE863" i="3"/>
  <c r="BE875" i="3"/>
  <c r="BE877" i="3"/>
  <c r="BE883" i="3"/>
  <c r="BE891" i="3"/>
  <c r="BE893" i="3"/>
  <c r="BE895" i="3"/>
  <c r="BE899" i="3"/>
  <c r="BE901" i="3"/>
  <c r="BE903" i="3"/>
  <c r="BE913" i="3"/>
  <c r="BE921" i="3"/>
  <c r="BE949" i="3"/>
  <c r="BE1003" i="3"/>
  <c r="BE1019" i="3"/>
  <c r="BE1076" i="3"/>
  <c r="BE1088" i="3"/>
  <c r="BE1090" i="3"/>
  <c r="BE1105" i="3"/>
  <c r="BE1119" i="3"/>
  <c r="BE1134" i="3"/>
  <c r="BE1135" i="3"/>
  <c r="BE1136" i="3"/>
  <c r="BE1139" i="3"/>
  <c r="BE1144" i="3"/>
  <c r="BE1146" i="3"/>
  <c r="BE1150" i="3"/>
  <c r="BE158" i="3"/>
  <c r="BE167" i="3"/>
  <c r="BE173" i="3"/>
  <c r="BE187" i="3"/>
  <c r="BE191" i="3"/>
  <c r="BE201" i="3"/>
  <c r="BE230" i="3"/>
  <c r="BE232" i="3"/>
  <c r="BE269" i="3"/>
  <c r="BE272" i="3"/>
  <c r="BE275" i="3"/>
  <c r="BE338" i="3"/>
  <c r="BE340" i="3"/>
  <c r="BE418" i="3"/>
  <c r="BE444" i="3"/>
  <c r="BE484" i="3"/>
  <c r="BE486" i="3"/>
  <c r="BE497" i="3"/>
  <c r="BE503" i="3"/>
  <c r="BE529" i="3"/>
  <c r="BE543" i="3"/>
  <c r="BE545" i="3"/>
  <c r="BE568" i="3"/>
  <c r="BE573" i="3"/>
  <c r="BE591" i="3"/>
  <c r="BE598" i="3"/>
  <c r="BE606" i="3"/>
  <c r="BE613" i="3"/>
  <c r="BE627" i="3"/>
  <c r="BE629" i="3"/>
  <c r="BE638" i="3"/>
  <c r="BE648" i="3"/>
  <c r="BE666" i="3"/>
  <c r="BE681" i="3"/>
  <c r="BE683" i="3"/>
  <c r="BE693" i="3"/>
  <c r="BE695" i="3"/>
  <c r="BE703" i="3"/>
  <c r="BE721" i="3"/>
  <c r="BE750" i="3"/>
  <c r="BE804" i="3"/>
  <c r="BE821" i="3"/>
  <c r="BE855" i="3"/>
  <c r="BE857" i="3"/>
  <c r="BE861" i="3"/>
  <c r="BE873" i="3"/>
  <c r="BE881" i="3"/>
  <c r="BE885" i="3"/>
  <c r="BE887" i="3"/>
  <c r="BE889" i="3"/>
  <c r="BE911" i="3"/>
  <c r="BE919" i="3"/>
  <c r="BE926" i="3"/>
  <c r="BE938" i="3"/>
  <c r="BE943" i="3"/>
  <c r="BE947" i="3"/>
  <c r="BE973" i="3"/>
  <c r="BE996" i="3"/>
  <c r="BE1011" i="3"/>
  <c r="BE1015" i="3"/>
  <c r="BE1036" i="3"/>
  <c r="BE1037" i="3"/>
  <c r="BE1042" i="3"/>
  <c r="BE1069" i="3"/>
  <c r="BE1071" i="3"/>
  <c r="BE1072" i="3"/>
  <c r="BE1092" i="3"/>
  <c r="BE1163" i="3"/>
  <c r="J89" i="2"/>
  <c r="F92" i="2"/>
  <c r="BE125" i="2"/>
  <c r="BE127" i="2"/>
  <c r="BE129" i="2"/>
  <c r="BE131" i="2"/>
  <c r="BE133" i="2"/>
  <c r="E85" i="2"/>
  <c r="F34" i="2"/>
  <c r="BA95" i="1" s="1"/>
  <c r="F37" i="2"/>
  <c r="BD95" i="1" s="1"/>
  <c r="J36" i="3"/>
  <c r="AW97" i="1"/>
  <c r="F39" i="3"/>
  <c r="BD97" i="1"/>
  <c r="F39" i="5"/>
  <c r="BD99" i="1"/>
  <c r="F37" i="6"/>
  <c r="BB100" i="1"/>
  <c r="F38" i="6"/>
  <c r="BC100" i="1"/>
  <c r="F39" i="7"/>
  <c r="BD101" i="1"/>
  <c r="F36" i="7"/>
  <c r="BA101" i="1"/>
  <c r="F36" i="8"/>
  <c r="BA102" i="1"/>
  <c r="F38" i="8"/>
  <c r="BC102" i="1"/>
  <c r="F36" i="9"/>
  <c r="BA103" i="1"/>
  <c r="F39" i="9"/>
  <c r="BD103" i="1" s="1"/>
  <c r="F39" i="11"/>
  <c r="BB106" i="1"/>
  <c r="J38" i="11"/>
  <c r="AW106" i="1"/>
  <c r="F40" i="12"/>
  <c r="BC107" i="1"/>
  <c r="F38" i="12"/>
  <c r="BA107" i="1"/>
  <c r="F37" i="13"/>
  <c r="BB108" i="1"/>
  <c r="F39" i="13"/>
  <c r="BD108" i="1" s="1"/>
  <c r="F35" i="14"/>
  <c r="BB109" i="1"/>
  <c r="J34" i="15"/>
  <c r="AW110" i="1"/>
  <c r="F35" i="15"/>
  <c r="BB110" i="1"/>
  <c r="F36" i="15"/>
  <c r="BC110" i="1"/>
  <c r="F37" i="16"/>
  <c r="BB112" i="1"/>
  <c r="F36" i="16"/>
  <c r="BA112" i="1" s="1"/>
  <c r="F36" i="17"/>
  <c r="BA113" i="1"/>
  <c r="F39" i="17"/>
  <c r="BD113" i="1"/>
  <c r="F35" i="18"/>
  <c r="BB114" i="1"/>
  <c r="J36" i="19"/>
  <c r="AW116" i="1"/>
  <c r="J36" i="20"/>
  <c r="AW117" i="1"/>
  <c r="F39" i="20"/>
  <c r="BD117" i="1" s="1"/>
  <c r="F36" i="20"/>
  <c r="BA117" i="1"/>
  <c r="J34" i="2"/>
  <c r="AW95" i="1"/>
  <c r="F35" i="2"/>
  <c r="BB95" i="1"/>
  <c r="F37" i="3"/>
  <c r="BB97" i="1"/>
  <c r="F38" i="3"/>
  <c r="BC97" i="1"/>
  <c r="F36" i="5"/>
  <c r="BA99" i="1" s="1"/>
  <c r="F37" i="5"/>
  <c r="BB99" i="1"/>
  <c r="J36" i="6"/>
  <c r="AW100" i="1"/>
  <c r="F39" i="6"/>
  <c r="BD100" i="1"/>
  <c r="F37" i="7"/>
  <c r="BB101" i="1"/>
  <c r="F37" i="8"/>
  <c r="BB102" i="1"/>
  <c r="J36" i="8"/>
  <c r="AW102" i="1" s="1"/>
  <c r="J36" i="9"/>
  <c r="AW103" i="1"/>
  <c r="F38" i="9"/>
  <c r="BC103" i="1"/>
  <c r="J38" i="10"/>
  <c r="AW105" i="1"/>
  <c r="F39" i="10"/>
  <c r="BB105" i="1"/>
  <c r="F41" i="10"/>
  <c r="BD105" i="1" s="1"/>
  <c r="F38" i="11"/>
  <c r="BA106" i="1"/>
  <c r="J38" i="12"/>
  <c r="AW107" i="1"/>
  <c r="F39" i="12"/>
  <c r="BB107" i="1"/>
  <c r="J36" i="13"/>
  <c r="AW108" i="1"/>
  <c r="J34" i="14"/>
  <c r="AW109" i="1"/>
  <c r="F36" i="14"/>
  <c r="BC109" i="1" s="1"/>
  <c r="F39" i="16"/>
  <c r="BD112" i="1"/>
  <c r="J36" i="17"/>
  <c r="AW113" i="1"/>
  <c r="F38" i="17"/>
  <c r="BC113" i="1"/>
  <c r="J34" i="18"/>
  <c r="AW114" i="1"/>
  <c r="F37" i="18"/>
  <c r="BD114" i="1"/>
  <c r="F39" i="19"/>
  <c r="BD116" i="1" s="1"/>
  <c r="F36" i="19"/>
  <c r="BA116" i="1"/>
  <c r="F37" i="20"/>
  <c r="BB117" i="1"/>
  <c r="F38" i="20"/>
  <c r="BC117" i="1"/>
  <c r="J34" i="11"/>
  <c r="F36" i="2"/>
  <c r="BC95" i="1"/>
  <c r="AS96" i="1"/>
  <c r="AS94" i="1" s="1"/>
  <c r="F36" i="3"/>
  <c r="BA97" i="1" s="1"/>
  <c r="F37" i="4"/>
  <c r="BB98" i="1"/>
  <c r="F36" i="4"/>
  <c r="BA98" i="1"/>
  <c r="F39" i="4"/>
  <c r="BD98" i="1"/>
  <c r="J36" i="4"/>
  <c r="AW98" i="1"/>
  <c r="F38" i="4"/>
  <c r="BC98" i="1" s="1"/>
  <c r="J36" i="5"/>
  <c r="AW99" i="1" s="1"/>
  <c r="F38" i="5"/>
  <c r="BC99" i="1"/>
  <c r="F36" i="6"/>
  <c r="BA100" i="1"/>
  <c r="J36" i="7"/>
  <c r="AW101" i="1"/>
  <c r="F38" i="7"/>
  <c r="BC101" i="1"/>
  <c r="F39" i="8"/>
  <c r="BD102" i="1" s="1"/>
  <c r="F37" i="9"/>
  <c r="BB103" i="1" s="1"/>
  <c r="F38" i="10"/>
  <c r="BA105" i="1"/>
  <c r="F40" i="10"/>
  <c r="BC105" i="1"/>
  <c r="F41" i="11"/>
  <c r="BD106" i="1"/>
  <c r="F40" i="11"/>
  <c r="BC106" i="1"/>
  <c r="F41" i="12"/>
  <c r="BD107" i="1" s="1"/>
  <c r="F36" i="13"/>
  <c r="BA108" i="1" s="1"/>
  <c r="F38" i="13"/>
  <c r="BC108" i="1"/>
  <c r="F37" i="14"/>
  <c r="BD109" i="1"/>
  <c r="F34" i="14"/>
  <c r="BA109" i="1"/>
  <c r="F37" i="15"/>
  <c r="BD110" i="1"/>
  <c r="F34" i="15"/>
  <c r="BA110" i="1" s="1"/>
  <c r="J36" i="16"/>
  <c r="AW112" i="1" s="1"/>
  <c r="F38" i="16"/>
  <c r="BC112" i="1"/>
  <c r="F37" i="17"/>
  <c r="BB113" i="1"/>
  <c r="F34" i="18"/>
  <c r="BA114" i="1"/>
  <c r="F36" i="18"/>
  <c r="BC114" i="1"/>
  <c r="F37" i="19"/>
  <c r="BB116" i="1"/>
  <c r="F38" i="19"/>
  <c r="BC116" i="1"/>
  <c r="T123" i="17" l="1"/>
  <c r="T128" i="16"/>
  <c r="T469" i="14"/>
  <c r="R131" i="8"/>
  <c r="T133" i="14"/>
  <c r="T132" i="14"/>
  <c r="T163" i="12"/>
  <c r="T140" i="12" s="1"/>
  <c r="R126" i="9"/>
  <c r="T131" i="8"/>
  <c r="R152" i="3"/>
  <c r="P131" i="8"/>
  <c r="AU102" i="1"/>
  <c r="T129" i="5"/>
  <c r="T128" i="5"/>
  <c r="R448" i="19"/>
  <c r="R130" i="7"/>
  <c r="R129" i="7"/>
  <c r="P587" i="3"/>
  <c r="P151" i="3" s="1"/>
  <c r="AU97" i="1" s="1"/>
  <c r="P427" i="19"/>
  <c r="P138" i="19"/>
  <c r="AU116" i="1"/>
  <c r="R133" i="14"/>
  <c r="T126" i="9"/>
  <c r="T130" i="7"/>
  <c r="T129" i="7" s="1"/>
  <c r="P130" i="7"/>
  <c r="P129" i="7" s="1"/>
  <c r="AU101" i="1" s="1"/>
  <c r="R129" i="5"/>
  <c r="R128" i="5"/>
  <c r="T448" i="19"/>
  <c r="P133" i="14"/>
  <c r="R163" i="12"/>
  <c r="R140" i="12"/>
  <c r="T427" i="19"/>
  <c r="T138" i="19" s="1"/>
  <c r="R139" i="19"/>
  <c r="R138" i="19" s="1"/>
  <c r="P126" i="9"/>
  <c r="AU103" i="1" s="1"/>
  <c r="P163" i="12"/>
  <c r="P129" i="5"/>
  <c r="P128" i="5"/>
  <c r="AU99" i="1"/>
  <c r="R587" i="3"/>
  <c r="R151" i="3"/>
  <c r="P123" i="17"/>
  <c r="AU113" i="1"/>
  <c r="R128" i="16"/>
  <c r="P469" i="14"/>
  <c r="R184" i="12"/>
  <c r="T587" i="3"/>
  <c r="T139" i="19"/>
  <c r="R469" i="14"/>
  <c r="P141" i="12"/>
  <c r="R123" i="17"/>
  <c r="BK469" i="14"/>
  <c r="J469" i="14"/>
  <c r="J106" i="14"/>
  <c r="P128" i="16"/>
  <c r="AU112" i="1"/>
  <c r="P184" i="12"/>
  <c r="T152" i="3"/>
  <c r="P152" i="3"/>
  <c r="AG106" i="1"/>
  <c r="AN106" i="1" s="1"/>
  <c r="BK125" i="10"/>
  <c r="J125" i="10"/>
  <c r="BK141" i="12"/>
  <c r="J141" i="12"/>
  <c r="J101" i="12" s="1"/>
  <c r="BK184" i="12"/>
  <c r="J184" i="12" s="1"/>
  <c r="J111" i="12" s="1"/>
  <c r="BK123" i="17"/>
  <c r="J123" i="17"/>
  <c r="BK123" i="2"/>
  <c r="J123" i="2"/>
  <c r="J97" i="2"/>
  <c r="BK587" i="3"/>
  <c r="J587" i="3"/>
  <c r="J108" i="3"/>
  <c r="BK139" i="19"/>
  <c r="J139" i="19"/>
  <c r="J99" i="19" s="1"/>
  <c r="J132" i="20"/>
  <c r="J101" i="20"/>
  <c r="BK129" i="5"/>
  <c r="J129" i="5"/>
  <c r="J99" i="5"/>
  <c r="BK121" i="6"/>
  <c r="J121" i="6"/>
  <c r="J98" i="6"/>
  <c r="BK127" i="13"/>
  <c r="J127" i="13" s="1"/>
  <c r="J98" i="13" s="1"/>
  <c r="BK128" i="20"/>
  <c r="J128" i="20"/>
  <c r="J98" i="20"/>
  <c r="BK131" i="8"/>
  <c r="J131" i="8"/>
  <c r="J98" i="8"/>
  <c r="BK163" i="12"/>
  <c r="J163" i="12"/>
  <c r="J106" i="12"/>
  <c r="BK133" i="14"/>
  <c r="J133" i="14" s="1"/>
  <c r="J97" i="14" s="1"/>
  <c r="BK128" i="16"/>
  <c r="J128" i="16"/>
  <c r="BK427" i="19"/>
  <c r="J427" i="19"/>
  <c r="J109" i="19"/>
  <c r="BK448" i="19"/>
  <c r="J448" i="19"/>
  <c r="J113" i="19"/>
  <c r="BK118" i="18"/>
  <c r="J118" i="18"/>
  <c r="J96" i="18" s="1"/>
  <c r="AG110" i="1"/>
  <c r="AG103" i="1"/>
  <c r="J98" i="9"/>
  <c r="AG101" i="1"/>
  <c r="J98" i="7"/>
  <c r="J130" i="7"/>
  <c r="J99" i="7"/>
  <c r="AG98" i="1"/>
  <c r="AN98" i="1" s="1"/>
  <c r="J152" i="3"/>
  <c r="J99" i="3"/>
  <c r="J34" i="10"/>
  <c r="AG105" i="1" s="1"/>
  <c r="AN105" i="1" s="1"/>
  <c r="J35" i="3"/>
  <c r="AV97" i="1" s="1"/>
  <c r="AT97" i="1" s="1"/>
  <c r="J35" i="9"/>
  <c r="AV103" i="1"/>
  <c r="AT103" i="1"/>
  <c r="AN103" i="1"/>
  <c r="J37" i="12"/>
  <c r="AV107" i="1"/>
  <c r="AT107" i="1"/>
  <c r="F33" i="14"/>
  <c r="AZ109" i="1" s="1"/>
  <c r="F33" i="18"/>
  <c r="AZ114" i="1" s="1"/>
  <c r="BD115" i="1"/>
  <c r="BB115" i="1"/>
  <c r="AX115" i="1"/>
  <c r="F35" i="20"/>
  <c r="AZ117" i="1"/>
  <c r="J32" i="17"/>
  <c r="AG113" i="1"/>
  <c r="AN113" i="1" s="1"/>
  <c r="F33" i="2"/>
  <c r="AZ95" i="1"/>
  <c r="F35" i="4"/>
  <c r="AZ98" i="1"/>
  <c r="J35" i="5"/>
  <c r="AV99" i="1"/>
  <c r="AT99" i="1"/>
  <c r="F35" i="6"/>
  <c r="AZ100" i="1"/>
  <c r="J35" i="7"/>
  <c r="AV101" i="1"/>
  <c r="AT101" i="1"/>
  <c r="AN101" i="1"/>
  <c r="F35" i="8"/>
  <c r="AZ102" i="1" s="1"/>
  <c r="F37" i="10"/>
  <c r="AZ105" i="1" s="1"/>
  <c r="J37" i="11"/>
  <c r="AV106" i="1"/>
  <c r="AT106" i="1"/>
  <c r="BB104" i="1"/>
  <c r="AX104" i="1"/>
  <c r="BC104" i="1"/>
  <c r="AY104" i="1"/>
  <c r="F35" i="13"/>
  <c r="AZ108" i="1" s="1"/>
  <c r="J33" i="15"/>
  <c r="AV110" i="1" s="1"/>
  <c r="AT110" i="1" s="1"/>
  <c r="AN110" i="1" s="1"/>
  <c r="J35" i="16"/>
  <c r="AV112" i="1"/>
  <c r="AT112" i="1"/>
  <c r="BB111" i="1"/>
  <c r="AX111" i="1"/>
  <c r="F35" i="17"/>
  <c r="AZ113" i="1"/>
  <c r="J33" i="18"/>
  <c r="AV114" i="1"/>
  <c r="AT114" i="1" s="1"/>
  <c r="BA115" i="1"/>
  <c r="AW115" i="1"/>
  <c r="BC115" i="1"/>
  <c r="AY115" i="1"/>
  <c r="J35" i="20"/>
  <c r="AV117" i="1"/>
  <c r="AT117" i="1"/>
  <c r="F35" i="3"/>
  <c r="AZ97" i="1"/>
  <c r="F35" i="9"/>
  <c r="AZ103" i="1"/>
  <c r="F37" i="12"/>
  <c r="AZ107" i="1"/>
  <c r="J33" i="14"/>
  <c r="AV109" i="1"/>
  <c r="AT109" i="1"/>
  <c r="F35" i="19"/>
  <c r="AZ116" i="1"/>
  <c r="J32" i="16"/>
  <c r="AG112" i="1"/>
  <c r="J33" i="2"/>
  <c r="AV95" i="1" s="1"/>
  <c r="AT95" i="1" s="1"/>
  <c r="J35" i="4"/>
  <c r="AV98" i="1"/>
  <c r="AT98" i="1"/>
  <c r="F35" i="5"/>
  <c r="AZ99" i="1"/>
  <c r="J35" i="6"/>
  <c r="AV100" i="1"/>
  <c r="AT100" i="1"/>
  <c r="F35" i="7"/>
  <c r="AZ101" i="1" s="1"/>
  <c r="J35" i="8"/>
  <c r="AV102" i="1" s="1"/>
  <c r="AT102" i="1" s="1"/>
  <c r="J37" i="10"/>
  <c r="AV105" i="1"/>
  <c r="AT105" i="1"/>
  <c r="F37" i="11"/>
  <c r="AZ106" i="1"/>
  <c r="BD104" i="1"/>
  <c r="BA104" i="1"/>
  <c r="AW104" i="1" s="1"/>
  <c r="J35" i="13"/>
  <c r="AV108" i="1" s="1"/>
  <c r="AT108" i="1" s="1"/>
  <c r="F33" i="15"/>
  <c r="AZ110" i="1"/>
  <c r="F35" i="16"/>
  <c r="AZ112" i="1"/>
  <c r="BC111" i="1"/>
  <c r="AY111" i="1"/>
  <c r="BA111" i="1"/>
  <c r="AW111" i="1"/>
  <c r="J35" i="17"/>
  <c r="AV113" i="1"/>
  <c r="AT113" i="1" s="1"/>
  <c r="BD111" i="1"/>
  <c r="J35" i="19"/>
  <c r="AV116" i="1"/>
  <c r="AT116" i="1"/>
  <c r="AU115" i="1"/>
  <c r="T151" i="3" l="1"/>
  <c r="P132" i="14"/>
  <c r="AU109" i="1"/>
  <c r="P140" i="12"/>
  <c r="AU107" i="1"/>
  <c r="R132" i="14"/>
  <c r="BK128" i="5"/>
  <c r="J128" i="5"/>
  <c r="J98" i="5"/>
  <c r="J98" i="17"/>
  <c r="BK138" i="19"/>
  <c r="J138" i="19"/>
  <c r="J98" i="19" s="1"/>
  <c r="J98" i="16"/>
  <c r="BK132" i="14"/>
  <c r="J132" i="14"/>
  <c r="J96" i="14"/>
  <c r="BK140" i="12"/>
  <c r="J140" i="12"/>
  <c r="BK122" i="2"/>
  <c r="J122" i="2"/>
  <c r="J96" i="2"/>
  <c r="BK151" i="3"/>
  <c r="J151" i="3"/>
  <c r="J98" i="3" s="1"/>
  <c r="J100" i="10"/>
  <c r="J41" i="17"/>
  <c r="J41" i="16"/>
  <c r="J39" i="15"/>
  <c r="J43" i="11"/>
  <c r="J43" i="10"/>
  <c r="J41" i="9"/>
  <c r="J41" i="7"/>
  <c r="J41" i="4"/>
  <c r="AN112" i="1"/>
  <c r="AU104" i="1"/>
  <c r="J32" i="20"/>
  <c r="AG117" i="1"/>
  <c r="J32" i="13"/>
  <c r="AG108" i="1"/>
  <c r="BA96" i="1"/>
  <c r="AW96" i="1"/>
  <c r="AZ111" i="1"/>
  <c r="AV111" i="1"/>
  <c r="AT111" i="1"/>
  <c r="J32" i="6"/>
  <c r="AG100" i="1"/>
  <c r="J34" i="12"/>
  <c r="AG107" i="1" s="1"/>
  <c r="AG104" i="1" s="1"/>
  <c r="AN104" i="1" s="1"/>
  <c r="AZ104" i="1"/>
  <c r="AV104" i="1"/>
  <c r="AT104" i="1"/>
  <c r="BC96" i="1"/>
  <c r="AY96" i="1"/>
  <c r="J30" i="18"/>
  <c r="AG114" i="1"/>
  <c r="AN114" i="1"/>
  <c r="AZ115" i="1"/>
  <c r="AV115" i="1" s="1"/>
  <c r="AT115" i="1" s="1"/>
  <c r="AU111" i="1"/>
  <c r="J32" i="8"/>
  <c r="AG102" i="1"/>
  <c r="AG111" i="1"/>
  <c r="BB96" i="1"/>
  <c r="AX96" i="1"/>
  <c r="BD96" i="1"/>
  <c r="J41" i="13" l="1"/>
  <c r="J41" i="8"/>
  <c r="J41" i="6"/>
  <c r="J43" i="12"/>
  <c r="J41" i="20"/>
  <c r="J100" i="12"/>
  <c r="J39" i="18"/>
  <c r="AN107" i="1"/>
  <c r="AN117" i="1"/>
  <c r="AN100" i="1"/>
  <c r="AN102" i="1"/>
  <c r="AN108" i="1"/>
  <c r="AN111" i="1"/>
  <c r="AU96" i="1"/>
  <c r="AU94" i="1"/>
  <c r="J32" i="5"/>
  <c r="AG99" i="1"/>
  <c r="J32" i="19"/>
  <c r="AG116" i="1"/>
  <c r="AG115" i="1"/>
  <c r="BA94" i="1"/>
  <c r="W30" i="1"/>
  <c r="J30" i="14"/>
  <c r="AG109" i="1"/>
  <c r="AN109" i="1"/>
  <c r="J30" i="2"/>
  <c r="AG95" i="1"/>
  <c r="AN95" i="1"/>
  <c r="BC94" i="1"/>
  <c r="AY94" i="1"/>
  <c r="J32" i="3"/>
  <c r="AG97" i="1"/>
  <c r="AG96" i="1"/>
  <c r="AZ96" i="1"/>
  <c r="AV96" i="1"/>
  <c r="AT96" i="1"/>
  <c r="AN96" i="1"/>
  <c r="BB94" i="1"/>
  <c r="AX94" i="1"/>
  <c r="BD94" i="1"/>
  <c r="W33" i="1"/>
  <c r="J41" i="5" l="1"/>
  <c r="AN97" i="1"/>
  <c r="J39" i="2"/>
  <c r="J39" i="14"/>
  <c r="J41" i="19"/>
  <c r="J41" i="3"/>
  <c r="AN99" i="1"/>
  <c r="AN116" i="1"/>
  <c r="AN115" i="1"/>
  <c r="AG94" i="1"/>
  <c r="AK26" i="1"/>
  <c r="W32" i="1"/>
  <c r="W31" i="1"/>
  <c r="AZ94" i="1"/>
  <c r="W29" i="1"/>
  <c r="AW94" i="1"/>
  <c r="AK30" i="1"/>
  <c r="AV94" i="1" l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<sst xmlns="http://schemas.openxmlformats.org/spreadsheetml/2006/main" count="36292" uniqueCount="4272">
  <si>
    <t>Export Komplet</t>
  </si>
  <si>
    <t/>
  </si>
  <si>
    <t>2.0</t>
  </si>
  <si>
    <t>False</t>
  </si>
  <si>
    <t>{b9e09f41-8f08-4ae5-85b7-ca4a62b57dd5}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</si>
  <si>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</si>
  <si>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</si>
  <si>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</si>
  <si>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</si>
  <si>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</si>
  <si>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</si>
  <si>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</si>
  <si>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</si>
  <si>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</si>
  <si>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2298c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</si>
  <si>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</si>
  <si>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</si>
  <si>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Zázemí pro městskou knihovnu Benešov</t>
  </si>
  <si>
    <t>KSO:</t>
  </si>
  <si>
    <t>CC-CZ:</t>
  </si>
  <si>
    <t>Místo:</t>
  </si>
  <si>
    <t>Benešov</t>
  </si>
  <si>
    <t>Datum:</t>
  </si>
  <si>
    <t>23. 12. 2024</t>
  </si>
  <si>
    <t>Zadavatel:</t>
  </si>
  <si>
    <t>IČ:</t>
  </si>
  <si>
    <t>Město Benešov</t>
  </si>
  <si>
    <t>DIČ:</t>
  </si>
  <si>
    <t>Uchazeč:</t>
  </si>
  <si>
    <t>Vyplň údaj</t>
  </si>
  <si>
    <t>Projektant:</t>
  </si>
  <si>
    <t>Ateliér Jasné s.r.o., Praha 1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</si>
  <si>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</si>
  <si>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</si>
  <si>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</si>
  <si>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</si>
  <si>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</si>
  <si>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</si>
  <si>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</si>
  <si>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</si>
  <si>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</si>
  <si>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</si>
  <si>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</si>
  <si>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</si>
  <si>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</si>
  <si>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</si>
  <si>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</si>
  <si>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</si>
  <si>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</si>
  <si>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</si>
  <si>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</si>
  <si>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</si>
  <si>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</si>
  <si>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</si>
  <si>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</si>
  <si>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</si>
  <si>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</si>
  <si>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</si>
  <si>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</si>
  <si>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</si>
  <si>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</si>
  <si>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</si>
  <si>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</si>
  <si>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</si>
  <si>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</si>
  <si>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</si>
  <si>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</si>
  <si>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</si>
  <si>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</si>
  <si>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</si>
  <si>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</si>
  <si>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</si>
  <si>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</si>
  <si>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</si>
  <si>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</si>
  <si>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</si>
  <si>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</si>
  <si>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</si>
  <si>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</si>
  <si>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</si>
  <si>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</si>
  <si>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</si>
  <si>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</si>
  <si>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VON</t>
  </si>
  <si>
    <t>1</t>
  </si>
  <si>
    <t>{cd96599d-3bb1-44ec-82bc-cf0b9f806b8e}</t>
  </si>
  <si>
    <t>2</t>
  </si>
  <si>
    <t>001</t>
  </si>
  <si>
    <t>Objekt knihovny</t>
  </si>
  <si>
    <t>STA</t>
  </si>
  <si>
    <t>{6bf342c7-20ce-4de3-93b4-8d01f6036d13}</t>
  </si>
  <si>
    <t>001-01</t>
  </si>
  <si>
    <t>Stavební část</t>
  </si>
  <si>
    <t>Soupis</t>
  </si>
  <si>
    <t>{803a8cc5-5fbe-4777-ac0a-1c829eb8e70b}</t>
  </si>
  <si>
    <t>001-02</t>
  </si>
  <si>
    <t>Zdravotně technické instalace</t>
  </si>
  <si>
    <t>{83119a00-1bcd-4f64-819f-ddd5178a1a3d}</t>
  </si>
  <si>
    <t>001-03</t>
  </si>
  <si>
    <t>Vytápění</t>
  </si>
  <si>
    <t>{bb93183e-6b78-463f-b2b7-bc2cee982de3}</t>
  </si>
  <si>
    <t>001-04</t>
  </si>
  <si>
    <t>Chlazení</t>
  </si>
  <si>
    <t>{7f9945b9-66f9-499e-aa9e-d746a31119f2}</t>
  </si>
  <si>
    <t>001-05</t>
  </si>
  <si>
    <t>Vzduchotechnika</t>
  </si>
  <si>
    <t>{44c93929-6f39-4795-ab57-0fd0e4305e44}</t>
  </si>
  <si>
    <t>001-06</t>
  </si>
  <si>
    <t>Silnoproud</t>
  </si>
  <si>
    <t>{73fb3d10-0b56-4c60-98df-aea10b38420e}</t>
  </si>
  <si>
    <t>001-07</t>
  </si>
  <si>
    <t>Slaboproud</t>
  </si>
  <si>
    <t>{4312b8ec-df5d-49cc-a49f-cb2bd00d30c7}</t>
  </si>
  <si>
    <t>001-08</t>
  </si>
  <si>
    <t>Vybavení ineteriéru</t>
  </si>
  <si>
    <t>{8a6d40f0-2782-433e-bc4a-b5fbf1b92cbe}</t>
  </si>
  <si>
    <t>001-08-02</t>
  </si>
  <si>
    <t>Technické prvky</t>
  </si>
  <si>
    <t>3</t>
  </si>
  <si>
    <t>{533c66fb-9cbb-47a5-9e95-6a713ec42ce8}</t>
  </si>
  <si>
    <t>001-08-04</t>
  </si>
  <si>
    <t>Atypický nábytek</t>
  </si>
  <si>
    <t>{3e1cc4dc-7ebb-4f45-a99f-b7020d626f50}</t>
  </si>
  <si>
    <t>001-08-05</t>
  </si>
  <si>
    <t>Sanita a sanitární doplňky</t>
  </si>
  <si>
    <t>{5b57826c-8a75-4867-8157-785c85c34e26}</t>
  </si>
  <si>
    <t>001-09</t>
  </si>
  <si>
    <t>Informační a orientační systém</t>
  </si>
  <si>
    <t>{bf764e23-8381-4bb8-b757-e33c7c54611b}</t>
  </si>
  <si>
    <t>002</t>
  </si>
  <si>
    <t>Venkovní úpravy piazzetty</t>
  </si>
  <si>
    <t>{c747990f-7402-4fd4-afb4-34219c788182}</t>
  </si>
  <si>
    <t>003</t>
  </si>
  <si>
    <t>Venkovní vodovod a kanalizace</t>
  </si>
  <si>
    <t>{96bd433f-379d-4206-b50f-1aabe961b126}</t>
  </si>
  <si>
    <t>004</t>
  </si>
  <si>
    <t>Sadové úpravy</t>
  </si>
  <si>
    <t>{3aef0285-9d1c-4ed7-b0eb-dea1e6d47af1}</t>
  </si>
  <si>
    <t>004-01</t>
  </si>
  <si>
    <t>Rostliny</t>
  </si>
  <si>
    <t>{9e478b1f-dae7-40c9-b9e4-2d75c7b54630}</t>
  </si>
  <si>
    <t>004-02</t>
  </si>
  <si>
    <t>{0e897bbb-8ff3-4a83-b498-2298d9196836}</t>
  </si>
  <si>
    <t>005</t>
  </si>
  <si>
    <t>Přeložka kanalizace</t>
  </si>
  <si>
    <t>{d33c599f-fdf7-4b71-855d-82b72f3bde3a}</t>
  </si>
  <si>
    <t>006</t>
  </si>
  <si>
    <t>Rekonstrukce teplovodní přípojky</t>
  </si>
  <si>
    <t>{7f133b61-c67e-4db3-ba1a-e95cd861fe23}</t>
  </si>
  <si>
    <t>SK24047</t>
  </si>
  <si>
    <t xml:space="preserve">Rekonstrukce teplovodní přípojky k objektu polikliniky a městské knihovny </t>
  </si>
  <si>
    <t>{21e2f4ae-edbf-48ce-a9f7-702bd2026ae2}</t>
  </si>
  <si>
    <t>T</t>
  </si>
  <si>
    <t>Trubní vedení</t>
  </si>
  <si>
    <t>{c2e2085f-efb7-401b-98d4-440c564aa636}</t>
  </si>
  <si>
    <t>KRYCÍ LIST SOUPISU PRACÍ</t>
  </si>
  <si>
    <t>Objekt:</t>
  </si>
  <si>
    <t>000 - Vedlejší a ostatní náklady</t>
  </si>
  <si>
    <t>ateliér Jasné s.r.o., Praha 1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</si>
  <si>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</si>
  <si>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</si>
  <si>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</si>
  <si>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</si>
  <si>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</si>
  <si>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</si>
  <si>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</si>
  <si>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</si>
  <si>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</si>
  <si>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</si>
  <si>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</si>
  <si>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</si>
  <si>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</si>
  <si>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</si>
  <si>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</si>
  <si>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</si>
  <si>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</si>
  <si>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</si>
  <si>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</si>
  <si>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</si>
  <si>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</si>
  <si>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</si>
  <si>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</si>
  <si>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</si>
  <si>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</si>
  <si>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</si>
  <si>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</si>
  <si>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</si>
  <si>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</si>
  <si>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</si>
  <si>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</si>
  <si>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</si>
  <si>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</si>
  <si>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kpl</t>
  </si>
  <si>
    <t>CS ÚRS 2024 01</t>
  </si>
  <si>
    <t>1024</t>
  </si>
  <si>
    <t>-2085016030</t>
  </si>
  <si>
    <t>VRN3</t>
  </si>
  <si>
    <t>Zařízení staveniště</t>
  </si>
  <si>
    <t>030001000</t>
  </si>
  <si>
    <t>311012304</t>
  </si>
  <si>
    <t>VRN4</t>
  </si>
  <si>
    <t>Inženýrská činnost</t>
  </si>
  <si>
    <t>0493030001</t>
  </si>
  <si>
    <t>Náklady vzniklé v souvislosti s kolaudací stavby</t>
  </si>
  <si>
    <t>2055044359</t>
  </si>
  <si>
    <t>VRN6</t>
  </si>
  <si>
    <t>Územní vlivy</t>
  </si>
  <si>
    <t>4</t>
  </si>
  <si>
    <t>060001000</t>
  </si>
  <si>
    <t>-598447788</t>
  </si>
  <si>
    <t>VRN7</t>
  </si>
  <si>
    <t>Provozní vlivy</t>
  </si>
  <si>
    <t>070001000</t>
  </si>
  <si>
    <t>1008269409</t>
  </si>
  <si>
    <t>dlažba</t>
  </si>
  <si>
    <t>10,2</t>
  </si>
  <si>
    <t>izolaces</t>
  </si>
  <si>
    <t>11,73</t>
  </si>
  <si>
    <t>izolacev</t>
  </si>
  <si>
    <t>7,68</t>
  </si>
  <si>
    <t>kamdlažba</t>
  </si>
  <si>
    <t>162,1</t>
  </si>
  <si>
    <t>kaučuk</t>
  </si>
  <si>
    <t>792</t>
  </si>
  <si>
    <t>malba</t>
  </si>
  <si>
    <t>3398,433</t>
  </si>
  <si>
    <t>nátěr</t>
  </si>
  <si>
    <t>326,3</t>
  </si>
  <si>
    <t>001 - Objekt knihovny</t>
  </si>
  <si>
    <t>obklad</t>
  </si>
  <si>
    <t>91,565</t>
  </si>
  <si>
    <t>Soupis:</t>
  </si>
  <si>
    <t>odvoz</t>
  </si>
  <si>
    <t>12,24</t>
  </si>
  <si>
    <t>001-01 - Stavební část</t>
  </si>
  <si>
    <t>podhled</t>
  </si>
  <si>
    <t>1158,8</t>
  </si>
  <si>
    <t>podlahadoplnění</t>
  </si>
  <si>
    <t>sanace</t>
  </si>
  <si>
    <t>45,64</t>
  </si>
  <si>
    <t>stěnynové</t>
  </si>
  <si>
    <t>195,866</t>
  </si>
  <si>
    <t>stěnyoprava</t>
  </si>
  <si>
    <t>1021,717</t>
  </si>
  <si>
    <t>stěrka</t>
  </si>
  <si>
    <t>258</t>
  </si>
  <si>
    <t>stropoprava</t>
  </si>
  <si>
    <t>238,4</t>
  </si>
  <si>
    <t>střecha</t>
  </si>
  <si>
    <t>424,475</t>
  </si>
  <si>
    <t>vinyl</t>
  </si>
  <si>
    <t>173,1</t>
  </si>
  <si>
    <t>výkop</t>
  </si>
  <si>
    <t>19</t>
  </si>
  <si>
    <t>vytažení</t>
  </si>
  <si>
    <t>141,172</t>
  </si>
  <si>
    <t>zásyp</t>
  </si>
  <si>
    <t>6,76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</si>
  <si>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</si>
  <si>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</si>
  <si>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</si>
  <si>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</si>
  <si>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</si>
  <si>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</si>
  <si>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</si>
  <si>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</si>
  <si>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</si>
  <si>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</si>
  <si>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</si>
  <si>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</si>
  <si>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</si>
  <si>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</si>
  <si>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</si>
  <si>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</si>
  <si>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</si>
  <si>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</si>
  <si>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766a - Interiérové výplně otvorů</t>
  </si>
  <si>
    <t xml:space="preserve">    766b - Exteriérové výplně otvorů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</si>
  <si>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</si>
  <si>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</si>
  <si>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</si>
  <si>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</si>
  <si>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</si>
  <si>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</si>
  <si>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</si>
  <si>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</si>
  <si>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</si>
  <si>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stínění</t>
  </si>
  <si>
    <t>OST - Ostatní</t>
  </si>
  <si>
    <t>HSV</t>
  </si>
  <si>
    <t>Práce a dodávky HSV</t>
  </si>
  <si>
    <t>Zemní práce</t>
  </si>
  <si>
    <t>139711111</t>
  </si>
  <si>
    <t>Vykopávky v uzavřených prostorech v hornině třídy těžitelnosti I skupiny 1 až 3 ručně</t>
  </si>
  <si>
    <t>m3</t>
  </si>
  <si>
    <t>326575179</t>
  </si>
  <si>
    <t>VV</t>
  </si>
  <si>
    <t>"pro dojezd nového výtahu"</t>
  </si>
  <si>
    <t>2,5*4*1,9</t>
  </si>
  <si>
    <t>Součet</t>
  </si>
  <si>
    <t>162211311</t>
  </si>
  <si>
    <t>Vodorovné přemístění výkopku z horniny třídy těžitelnosti I skupiny 1 až 3 stavebním kolečkem do 10 m</t>
  </si>
  <si>
    <t>-1859108739</t>
  </si>
  <si>
    <t>výkop-zásyp</t>
  </si>
  <si>
    <t>162211319</t>
  </si>
  <si>
    <t>Příplatek k vodorovnému přemístění výkopku z horniny třídy těžitelnosti I skupiny 1 až 3 stavebním kolečkem za každých dalších 10 m</t>
  </si>
  <si>
    <t>-1494593246</t>
  </si>
  <si>
    <t>odvoz*2</t>
  </si>
  <si>
    <t>162751117</t>
  </si>
  <si>
    <t>Vodorovné přemístění přes 9 000 do 10000 m výkopku/sypaniny z horniny třídy těžitelnosti I skupiny 1 až 3</t>
  </si>
  <si>
    <t>664264936</t>
  </si>
  <si>
    <t>162751119</t>
  </si>
  <si>
    <t>Příplatek k vodorovnému přemístění výkopku/sypaniny z horniny třídy těžitelnosti I skupiny 1 až 3 ZKD 1000 m přes 10000 m</t>
  </si>
  <si>
    <t>1354364853</t>
  </si>
  <si>
    <t>odvoz*20</t>
  </si>
  <si>
    <t>6</t>
  </si>
  <si>
    <t>167151101</t>
  </si>
  <si>
    <t>Nakládání výkopku z hornin třídy těžitelnosti I skupiny 1 až 3 do 100 m3</t>
  </si>
  <si>
    <t>-1636601462</t>
  </si>
  <si>
    <t>7</t>
  </si>
  <si>
    <t>171201231</t>
  </si>
  <si>
    <t>Poplatek za uložení zeminy a kamení na recyklační skládce (skládkovné) kód odpadu 17 05 04</t>
  </si>
  <si>
    <t>t</t>
  </si>
  <si>
    <t>-1949003769</t>
  </si>
  <si>
    <t>odvoz*1,8</t>
  </si>
  <si>
    <t>8</t>
  </si>
  <si>
    <t>171251201</t>
  </si>
  <si>
    <t>Uložení sypaniny na skládky nebo meziskládky</t>
  </si>
  <si>
    <t>1444547688</t>
  </si>
  <si>
    <t>9</t>
  </si>
  <si>
    <t>174111101</t>
  </si>
  <si>
    <t>Zásyp jam, šachet rýh nebo kolem objektů sypaninou se zhutněním ručně</t>
  </si>
  <si>
    <t>1858987285</t>
  </si>
  <si>
    <t>-3*2,4*1,7</t>
  </si>
  <si>
    <t>Zakládání</t>
  </si>
  <si>
    <t>10</t>
  </si>
  <si>
    <t>273313611</t>
  </si>
  <si>
    <t>Základové desky z betonu tř. C 16/20</t>
  </si>
  <si>
    <t>618272039</t>
  </si>
  <si>
    <t>"dojezd výtahu - podkladní"</t>
  </si>
  <si>
    <t>3,2*2,4*0,15</t>
  </si>
  <si>
    <t>11</t>
  </si>
  <si>
    <t>273321511</t>
  </si>
  <si>
    <t>Základové desky ze ŽB bez zvýšených nároků na prostředí tř. C 25/30</t>
  </si>
  <si>
    <t>-1045291069</t>
  </si>
  <si>
    <t>"dojezd nového výtahu"</t>
  </si>
  <si>
    <t>2,7*2,1*0,3</t>
  </si>
  <si>
    <t>2*2,7*1,4*0,3</t>
  </si>
  <si>
    <t>2*1,8*1,4*0,3</t>
  </si>
  <si>
    <t>273351121</t>
  </si>
  <si>
    <t>Zřízení bednění základových desek</t>
  </si>
  <si>
    <t>m2</t>
  </si>
  <si>
    <t>710957838</t>
  </si>
  <si>
    <t>(2,7+2*2,1)*1,7</t>
  </si>
  <si>
    <t>(2,1+1,8*2)*1,4</t>
  </si>
  <si>
    <t>13</t>
  </si>
  <si>
    <t>273351122</t>
  </si>
  <si>
    <t>Odstranění bednění základových desek</t>
  </si>
  <si>
    <t>-341184779</t>
  </si>
  <si>
    <t>14</t>
  </si>
  <si>
    <t>279113152</t>
  </si>
  <si>
    <t>Základová zeď tl přes 150 do 200 mm z tvárnic ztraceného bednění včetně výplně z betonu tř. C 25/30</t>
  </si>
  <si>
    <t>-99993707</t>
  </si>
  <si>
    <t>"dojezd výtahu"</t>
  </si>
  <si>
    <t>3,1*1,6</t>
  </si>
  <si>
    <t>2*2,1*1,6</t>
  </si>
  <si>
    <t>15</t>
  </si>
  <si>
    <t>279361821</t>
  </si>
  <si>
    <t>Výztuž základových zdí nosných betonářskou ocelí 10 505</t>
  </si>
  <si>
    <t>654351651</t>
  </si>
  <si>
    <t>"dle výkazu materiálu"  0,8312*1,1</t>
  </si>
  <si>
    <t>Svislé a kompletní konstrukce</t>
  </si>
  <si>
    <t>16</t>
  </si>
  <si>
    <t>310232073</t>
  </si>
  <si>
    <t>Zazdívka otvorů ve zdivu nadzákladovém pl do 1 m2 cihlami děrovanými broušenými na zdicí pěnu tl zdiva 440 mm</t>
  </si>
  <si>
    <t>399738057</t>
  </si>
  <si>
    <t>"1.PP"</t>
  </si>
  <si>
    <t>3*0,55*0,6</t>
  </si>
  <si>
    <t>2*0,85*0,6</t>
  </si>
  <si>
    <t>17</t>
  </si>
  <si>
    <t>310232077R</t>
  </si>
  <si>
    <t>Zazdívka otvorů ve zdivu nadzákladovém pl přes 1 do 4 m2 cihlami děrovanými broušenými na zdicí pěnu tl zdiva 300 - 350 mm</t>
  </si>
  <si>
    <t>200718491</t>
  </si>
  <si>
    <t>"1.NP"</t>
  </si>
  <si>
    <t>3*1*2</t>
  </si>
  <si>
    <t>2,1*2,1-0,8*2,1</t>
  </si>
  <si>
    <t>0,9*2</t>
  </si>
  <si>
    <t>18</t>
  </si>
  <si>
    <t>311235451</t>
  </si>
  <si>
    <t>Zdivo jednovrstvé z cihel broušených do P10 na zdicí pěnu tl 300 mm</t>
  </si>
  <si>
    <t>1528482823</t>
  </si>
  <si>
    <t>"výtahová šachta"</t>
  </si>
  <si>
    <t>(2,7+2*1,8)*2,9</t>
  </si>
  <si>
    <t>-2*1,22*2,15</t>
  </si>
  <si>
    <t>(2,7+2*1,8)*3</t>
  </si>
  <si>
    <t>"2.NP"</t>
  </si>
  <si>
    <t>311237321</t>
  </si>
  <si>
    <t>Zdivo jednovrstvé tepelně izolační z cihel broušených na zdicí pěnu U přes 0,22 do 0,26 W/m2K tl zdiva 380 mm</t>
  </si>
  <si>
    <t>-1790895606</t>
  </si>
  <si>
    <t>2*1*3</t>
  </si>
  <si>
    <t>20</t>
  </si>
  <si>
    <t>317168012</t>
  </si>
  <si>
    <t>Překlad keramický plochý š 115 mm dl 1250 mm</t>
  </si>
  <si>
    <t>kus</t>
  </si>
  <si>
    <t>1572910470</t>
  </si>
  <si>
    <t>2*4</t>
  </si>
  <si>
    <t>317168013</t>
  </si>
  <si>
    <t>Překlad keramický plochý š 115 mm dl 1500 mm</t>
  </si>
  <si>
    <t>1252524854</t>
  </si>
  <si>
    <t>6*4</t>
  </si>
  <si>
    <t>22</t>
  </si>
  <si>
    <t>317168014</t>
  </si>
  <si>
    <t>Překlad keramický plochý š 115 mm dl 1750 mm</t>
  </si>
  <si>
    <t>-1068445699</t>
  </si>
  <si>
    <t>1*4</t>
  </si>
  <si>
    <t>23</t>
  </si>
  <si>
    <t>317941121</t>
  </si>
  <si>
    <t>Osazování ocelových válcovaných nosníků na zdivu I, IE, U, UE nebo L do č. 12 nebo výšky do 120 mm</t>
  </si>
  <si>
    <t>-281433693</t>
  </si>
  <si>
    <t>"L100/100/3"  2*1,7*0,007</t>
  </si>
  <si>
    <t>24</t>
  </si>
  <si>
    <t>M</t>
  </si>
  <si>
    <t>130104381</t>
  </si>
  <si>
    <t>úhelník ocelový rovnostranný jakost S235JR (11 375) 100x100x3mm</t>
  </si>
  <si>
    <t>2034382389</t>
  </si>
  <si>
    <t>0,024*1,08</t>
  </si>
  <si>
    <t>25</t>
  </si>
  <si>
    <t>3179001R</t>
  </si>
  <si>
    <t>Příplatek za kotvení ocelového úhelníku 2x M10</t>
  </si>
  <si>
    <t>-1094180898</t>
  </si>
  <si>
    <t>26</t>
  </si>
  <si>
    <t>340231025</t>
  </si>
  <si>
    <t>Zazdívka otvorů v příčkách nebo stěnách pl přes 1 do 4 m2 cihlami děrovanými tl 115 mm</t>
  </si>
  <si>
    <t>1697650648</t>
  </si>
  <si>
    <t>3*0,7*2</t>
  </si>
  <si>
    <t>0,4*2</t>
  </si>
  <si>
    <t>3*0,9*2</t>
  </si>
  <si>
    <t>1,8*2,9-0,9*2,4</t>
  </si>
  <si>
    <t>1,3</t>
  </si>
  <si>
    <t>27</t>
  </si>
  <si>
    <t>342244241</t>
  </si>
  <si>
    <t>Příčka z cihel broušených na zdicí PUR pěnu tloušťky 115 mm</t>
  </si>
  <si>
    <t>1430749944</t>
  </si>
  <si>
    <t>(3+1,9)*2,9</t>
  </si>
  <si>
    <t>-0,7*2,1*2</t>
  </si>
  <si>
    <t>(6+2*0,2)*2,9</t>
  </si>
  <si>
    <t>-1,6*2,4</t>
  </si>
  <si>
    <t>3*2,9</t>
  </si>
  <si>
    <t>(2,8+1)*2,9-0,9*2,1</t>
  </si>
  <si>
    <t>28</t>
  </si>
  <si>
    <t>342244251</t>
  </si>
  <si>
    <t>Příčka z cihel broušených na zdicí PUR pěnu tloušťky 140 mm</t>
  </si>
  <si>
    <t>-1662678893</t>
  </si>
  <si>
    <t>6*2,4*2</t>
  </si>
  <si>
    <t>Vodorovné konstrukce</t>
  </si>
  <si>
    <t>29</t>
  </si>
  <si>
    <t>411321414</t>
  </si>
  <si>
    <t>Stropy deskové ze ŽB tř. C 25/30</t>
  </si>
  <si>
    <t>-970091312</t>
  </si>
  <si>
    <t>"do trapézového plechu - doplnění stropu u výtahu"</t>
  </si>
  <si>
    <t>2*1,6*0,9*0,12</t>
  </si>
  <si>
    <t>30</t>
  </si>
  <si>
    <t>411362021</t>
  </si>
  <si>
    <t>Výztuž stropů svařovanými sítěmi Kari</t>
  </si>
  <si>
    <t>-496022644</t>
  </si>
  <si>
    <t>"dle výkazu materiálu"  0,038*1,1</t>
  </si>
  <si>
    <t>31</t>
  </si>
  <si>
    <t>4119001</t>
  </si>
  <si>
    <t>Provázání doplněné části stropu se stávajícím</t>
  </si>
  <si>
    <t>-996318319</t>
  </si>
  <si>
    <t>P</t>
  </si>
  <si>
    <t>Poznámka k položce:_x000D_
navrtání a vlepení prutů výztuže do navazující stáv. konstrukce</t>
  </si>
  <si>
    <t>32</t>
  </si>
  <si>
    <t>413231221</t>
  </si>
  <si>
    <t>Zazdívka zhlaví stropních trámů průřezu přes 0,02 do 0,04 m2</t>
  </si>
  <si>
    <t>1680444921</t>
  </si>
  <si>
    <t>"nosníky - strop u výtahové šachty"</t>
  </si>
  <si>
    <t>2*2</t>
  </si>
  <si>
    <t>33</t>
  </si>
  <si>
    <t>417321515</t>
  </si>
  <si>
    <t>Ztužující pásy a věnce ze ŽB tř. C 25/30</t>
  </si>
  <si>
    <t>-1850441287</t>
  </si>
  <si>
    <t>"zdivo výtahová šachta"</t>
  </si>
  <si>
    <t>(2,7+2*1,8)*0,3*(0,3+0,35+0,25)</t>
  </si>
  <si>
    <t>34</t>
  </si>
  <si>
    <t>417351115</t>
  </si>
  <si>
    <t>Zřízení bednění ztužujících věnců</t>
  </si>
  <si>
    <t>396690199</t>
  </si>
  <si>
    <t>(2,7+2*1,8)*0,25*2</t>
  </si>
  <si>
    <t>(2,7+2*1,8)*0,35*2</t>
  </si>
  <si>
    <t>(2,7+2*1,8)*0,3*2</t>
  </si>
  <si>
    <t>35</t>
  </si>
  <si>
    <t>417351116</t>
  </si>
  <si>
    <t>Odstranění bednění ztužujících věnců</t>
  </si>
  <si>
    <t>866034781</t>
  </si>
  <si>
    <t>36</t>
  </si>
  <si>
    <t>417361821</t>
  </si>
  <si>
    <t>Výztuž ztužujících pásů a věnců betonářskou ocelí 10 505</t>
  </si>
  <si>
    <t>-1815423794</t>
  </si>
  <si>
    <t>"dle výkazu materiálu"</t>
  </si>
  <si>
    <t>0,1575*1,1</t>
  </si>
  <si>
    <t>Úpravy povrchů, podlahy a osazování výplní</t>
  </si>
  <si>
    <t>37</t>
  </si>
  <si>
    <t>611325422</t>
  </si>
  <si>
    <t>Oprava vnitřní vápenocementové štukové omítky stropů v rozsahu plochy přes 10 do 30 %</t>
  </si>
  <si>
    <t>1440248968</t>
  </si>
  <si>
    <t>"0.5"  5</t>
  </si>
  <si>
    <t>"0.6"  43,8</t>
  </si>
  <si>
    <t>"0.7"  10,4</t>
  </si>
  <si>
    <t>"0.8"  9,8</t>
  </si>
  <si>
    <t>"0.9"  166,7</t>
  </si>
  <si>
    <t>"0.10"  2,7</t>
  </si>
  <si>
    <t>38</t>
  </si>
  <si>
    <t>612321121</t>
  </si>
  <si>
    <t>Vápenocementová omítka hladká jednovrstvá vnitřních stěn nanášená ručně</t>
  </si>
  <si>
    <t>-819379354</t>
  </si>
  <si>
    <t>"pod keramický obklad na zdivu - nové i stáv. stěny"</t>
  </si>
  <si>
    <t>"0.4"  ((1,9+0,9)*2-0,7)*0,9</t>
  </si>
  <si>
    <t>(1,9+2*0,6)*2,4</t>
  </si>
  <si>
    <t>"0.5"  (0,9+0,9)*2,1</t>
  </si>
  <si>
    <t>"1.12"  (5,5+2,1+0,5)*2,25</t>
  </si>
  <si>
    <t>"2.8"  (1,7+2,6)*2,35</t>
  </si>
  <si>
    <t>"2.9"  (3,5+2,7)*2*2,35</t>
  </si>
  <si>
    <t>39</t>
  </si>
  <si>
    <t>612341121</t>
  </si>
  <si>
    <t>Sádrová nebo vápenosádrová omítka hladká jednovrstvá vnitřních stěn nanášená ručně</t>
  </si>
  <si>
    <t>-308818795</t>
  </si>
  <si>
    <t>"nové zdivo"</t>
  </si>
  <si>
    <t>"0.3"  (5+6+2*0,2)*2,9</t>
  </si>
  <si>
    <t>-(1,22*2,15+1,6*2,4)</t>
  </si>
  <si>
    <t>(1,22+2*2,15)*0,3</t>
  </si>
  <si>
    <t>1*2*4</t>
  </si>
  <si>
    <t>1,5*2-0,9*2,4</t>
  </si>
  <si>
    <t>"0.4"  (1,9+2*2)*0,7</t>
  </si>
  <si>
    <t>(2*0,9+1,9)*0,7</t>
  </si>
  <si>
    <t>"0.5"  3*2,9</t>
  </si>
  <si>
    <t>-0,7*2,1</t>
  </si>
  <si>
    <t>"0.9"  (6,2+2*0,2)*2,9</t>
  </si>
  <si>
    <t>6*2,4*2*2</t>
  </si>
  <si>
    <t>(2,9+3,2)*2,9</t>
  </si>
  <si>
    <t>-(0,9*2,1+1,22*2,16)</t>
  </si>
  <si>
    <t>(1,2+2*2,16)*0,3</t>
  </si>
  <si>
    <t>"0.10"  (1+2,7)*2*2,9</t>
  </si>
  <si>
    <t>-0,9*2,1</t>
  </si>
  <si>
    <t>(2*2,1+2,7)*3</t>
  </si>
  <si>
    <t>2*(1,22+2*2,15)*0,3</t>
  </si>
  <si>
    <t>40</t>
  </si>
  <si>
    <t>612324111</t>
  </si>
  <si>
    <t>Sanační omítka podkladní vnitřních stěn nanášená ručně</t>
  </si>
  <si>
    <t>651104458</t>
  </si>
  <si>
    <t>41</t>
  </si>
  <si>
    <t>612325131</t>
  </si>
  <si>
    <t>Omítka sanační jádrová vnitřních stěn nanášená ručně</t>
  </si>
  <si>
    <t>1549225432</t>
  </si>
  <si>
    <t>42</t>
  </si>
  <si>
    <t>612326121</t>
  </si>
  <si>
    <t>Sanační omítka jednovrstvá vnitřních stěn nanášená ručně</t>
  </si>
  <si>
    <t>580009451</t>
  </si>
  <si>
    <t>"1.PP - obvodové stěny"</t>
  </si>
  <si>
    <t>15*1,5</t>
  </si>
  <si>
    <t>17,8*1,3</t>
  </si>
  <si>
    <t>Mezisoučet</t>
  </si>
  <si>
    <t>43</t>
  </si>
  <si>
    <t>612325225</t>
  </si>
  <si>
    <t>Vápenocementová štuková omítka malých ploch přes 1 do 4 m2 na stěnách</t>
  </si>
  <si>
    <t>-253464085</t>
  </si>
  <si>
    <t>"1.PP"  12</t>
  </si>
  <si>
    <t>"1.NP"  10</t>
  </si>
  <si>
    <t>44</t>
  </si>
  <si>
    <t>612325422</t>
  </si>
  <si>
    <t>Oprava vnitřní vápenocementové štukové omítky stěn v rozsahu plochy přes 10 do 30 %</t>
  </si>
  <si>
    <t>-543854417</t>
  </si>
  <si>
    <t>"stávající stěny"</t>
  </si>
  <si>
    <t>"0.3"  ((12+1,5)*2-5-6)*2,9</t>
  </si>
  <si>
    <t>-(0,8*2,1*2+0,9*2,1)</t>
  </si>
  <si>
    <t>"0.5"  (2*1,7+3)*2,9</t>
  </si>
  <si>
    <t>-2,7*1,6</t>
  </si>
  <si>
    <t>(2,7+2*1,6)*0,3</t>
  </si>
  <si>
    <t>"0.6"  (11,9+4,1)*2*2,9</t>
  </si>
  <si>
    <t>-(0,8*2,1*3+2,7*1,6*4)</t>
  </si>
  <si>
    <t>4*(2,7+2*1,6)*0,3</t>
  </si>
  <si>
    <t>"0.7"  (3,7+2,9)*2*2,9</t>
  </si>
  <si>
    <t>-(0,8*2,1+2,7*1,6)</t>
  </si>
  <si>
    <t>"0.8"  (1,9+5,8)*2*2,9</t>
  </si>
  <si>
    <t>-0,8*2,1</t>
  </si>
  <si>
    <t>"0.9"  (9,8+5,8+0,2+7)*2,9</t>
  </si>
  <si>
    <t>"1.1"  (2,5+1,4)*3</t>
  </si>
  <si>
    <t>"1.1a"  3,7*3</t>
  </si>
  <si>
    <t>"1.1b"  (3,7+2,3)*3</t>
  </si>
  <si>
    <t>"1.2"  2*6,4*2,9</t>
  </si>
  <si>
    <t>-(0,9*2,4+1,8*2,6*2)</t>
  </si>
  <si>
    <t>2*(1,8+2*2,6)*0,3</t>
  </si>
  <si>
    <t>"1.4"  (13,8+12)*2*2,9</t>
  </si>
  <si>
    <t>-(8*2,7*2,1+1,8*2,6*2+0,9*2,1)</t>
  </si>
  <si>
    <t>8*(2,7+2*2,1)*0,3</t>
  </si>
  <si>
    <t>"1.5"  (5,6*2+5,3)*2,8</t>
  </si>
  <si>
    <t>-(0,8*2,1*2+5,25*1,5)</t>
  </si>
  <si>
    <t>(1+2*2,2)*0,3</t>
  </si>
  <si>
    <t>(5,25+2*1,5)*0,3</t>
  </si>
  <si>
    <t>"1.6"  (12,6+6+2,6*2+5,5+24)*3</t>
  </si>
  <si>
    <t>-(6*2,7*4,75+0,8*2,1)</t>
  </si>
  <si>
    <t>6*(2,7+2*4,75)*0,3</t>
  </si>
  <si>
    <t>"1.8, 1.10"  (5,5+2,9)*3</t>
  </si>
  <si>
    <t>-0,8*2,4</t>
  </si>
  <si>
    <t>"1.11"  (1,5+2,5)*3</t>
  </si>
  <si>
    <t>"2.1"  (2,8+5,5*2)*2,9</t>
  </si>
  <si>
    <t>-(1,84*2,4+2,7*1,5)</t>
  </si>
  <si>
    <t>(1,84+2*2,4)*0,3</t>
  </si>
  <si>
    <t>(2,7+2*1,5)*0,3</t>
  </si>
  <si>
    <t>"2.2"  (24+12,5+4+15+3+5,5)*2,9</t>
  </si>
  <si>
    <t>-5*2,7*1,5</t>
  </si>
  <si>
    <t>5*(2,72*1,5)*0,3</t>
  </si>
  <si>
    <t>"2.17, 2.16"  (7,6+5,3)*2,9</t>
  </si>
  <si>
    <t>-(1,84*2,4+4,85*1,2)</t>
  </si>
  <si>
    <t>(1,04+2*2,4)*0,3</t>
  </si>
  <si>
    <t>(4,85+2*1,2)*0,3</t>
  </si>
  <si>
    <t>"2.8"  (1,7+2,6)*2,9</t>
  </si>
  <si>
    <t>"2.10"  (3+2,3)*2,9</t>
  </si>
  <si>
    <t>"2.11"  2,9*2,9</t>
  </si>
  <si>
    <t>"2.12"  (4,8+4,8)*2,9</t>
  </si>
  <si>
    <t>-9*1,75</t>
  </si>
  <si>
    <t>(9+2*1,75)*0,3</t>
  </si>
  <si>
    <t>"2.13"  (4,8+6,6)*2,9</t>
  </si>
  <si>
    <t>"2.14"  (1,5+6)*2,9</t>
  </si>
  <si>
    <t>-2*2,7*1,8</t>
  </si>
  <si>
    <t>2*(2,7+2*1,8)*0,3</t>
  </si>
  <si>
    <t>-sanace</t>
  </si>
  <si>
    <t>93</t>
  </si>
  <si>
    <t>45</t>
  </si>
  <si>
    <t>617321141</t>
  </si>
  <si>
    <t>Vápenocementová omítka štuková dvouvrstvá světlíků nebo výtahových šachet nanášená ručně</t>
  </si>
  <si>
    <t>-2115244978</t>
  </si>
  <si>
    <t>(2*1,8+2,1)*13</t>
  </si>
  <si>
    <t>-6*1,22*2,15</t>
  </si>
  <si>
    <t>výtahšachta</t>
  </si>
  <si>
    <t>46</t>
  </si>
  <si>
    <t>6179001</t>
  </si>
  <si>
    <t>Úprava přechodu SDK příček a omítky (bandáž perlinkou)</t>
  </si>
  <si>
    <t>226626577</t>
  </si>
  <si>
    <t>47</t>
  </si>
  <si>
    <t>62001</t>
  </si>
  <si>
    <t>Částečné zateplení fasády vč. omítky</t>
  </si>
  <si>
    <t>-1402617616</t>
  </si>
  <si>
    <t>"ostění nových oken a u nového vchodu"</t>
  </si>
  <si>
    <t>(9,6+2*2,7)*0,3</t>
  </si>
  <si>
    <t>3*(2,7+2*1,8)*0,3</t>
  </si>
  <si>
    <t>48</t>
  </si>
  <si>
    <t>631311115</t>
  </si>
  <si>
    <t>Mazanina tl přes 50 do 80 mm z betonu prostého bez zvýšených nároků na prostředí tř. C 20/25</t>
  </si>
  <si>
    <t>-149710084</t>
  </si>
  <si>
    <t>podlahadoplnění*0,073</t>
  </si>
  <si>
    <t>Ostatní konstrukce a práce, bourání</t>
  </si>
  <si>
    <t>49</t>
  </si>
  <si>
    <t>945412112</t>
  </si>
  <si>
    <t>Teleskopická hydraulická montážní plošina výška zdvihu do 21 m</t>
  </si>
  <si>
    <t>den</t>
  </si>
  <si>
    <t>-1314086059</t>
  </si>
  <si>
    <t>"pro nátěr venkovních ocelových konstrukcí"</t>
  </si>
  <si>
    <t>50</t>
  </si>
  <si>
    <t>949101111</t>
  </si>
  <si>
    <t>Lešení pomocné pro objekty pozemních staveb s lešeňovou podlahou v do 1,9 m zatížení do 150 kg/m2</t>
  </si>
  <si>
    <t>2044195481</t>
  </si>
  <si>
    <t>51</t>
  </si>
  <si>
    <t>952901111</t>
  </si>
  <si>
    <t>Vyčištění budov bytové a občanské výstavby při výšce podlaží do 4 m</t>
  </si>
  <si>
    <t>1010108289</t>
  </si>
  <si>
    <t>vinyl+kaučuk+dlažba+stěrka+kamdlažba</t>
  </si>
  <si>
    <t>52</t>
  </si>
  <si>
    <t>953943211</t>
  </si>
  <si>
    <t>Osazování hasicího přístroje</t>
  </si>
  <si>
    <t>-1869958218</t>
  </si>
  <si>
    <t>3+2+2+1</t>
  </si>
  <si>
    <t>53</t>
  </si>
  <si>
    <t>44932114</t>
  </si>
  <si>
    <t>přístroj hasicí ruční práškový PG 6 LE</t>
  </si>
  <si>
    <t>-531006358</t>
  </si>
  <si>
    <t>54</t>
  </si>
  <si>
    <t>449322111</t>
  </si>
  <si>
    <t>přístroj hasicí ruční sněhový CO2B,C (5kg)</t>
  </si>
  <si>
    <t>-29144981</t>
  </si>
  <si>
    <t>55</t>
  </si>
  <si>
    <t>953961212</t>
  </si>
  <si>
    <t>Kotva chemickou patronou M 10 hl 90 mm do betonu, ŽB nebo kamene s vyvrtáním otvoru</t>
  </si>
  <si>
    <t>-680411259</t>
  </si>
  <si>
    <t>"kotvení zákl. desky dojezdu"</t>
  </si>
  <si>
    <t>56</t>
  </si>
  <si>
    <t>13021012</t>
  </si>
  <si>
    <t>tyč ocelová kruhová žebírková DIN 488 jakost B500B (10 505) výztuž do betonu D 10mm</t>
  </si>
  <si>
    <t>1119672720</t>
  </si>
  <si>
    <t>14,000*0,5*0,00062</t>
  </si>
  <si>
    <t>57</t>
  </si>
  <si>
    <t>953993311R</t>
  </si>
  <si>
    <t>Bezpečnostní tabulky dle PBŘ</t>
  </si>
  <si>
    <t>-1194768062</t>
  </si>
  <si>
    <t>58</t>
  </si>
  <si>
    <t>961055111</t>
  </si>
  <si>
    <t>Bourání základů ze ŽB</t>
  </si>
  <si>
    <t>-567473652</t>
  </si>
  <si>
    <t>"základ stáv. výtahu"</t>
  </si>
  <si>
    <t>4,5</t>
  </si>
  <si>
    <t>59</t>
  </si>
  <si>
    <t>962031132</t>
  </si>
  <si>
    <t>Bourání příček nebo přizdívek z cihel pálených tl do 100 mm</t>
  </si>
  <si>
    <t>1226285096</t>
  </si>
  <si>
    <t>3*3,7*2,9</t>
  </si>
  <si>
    <t>(2*2,7+3+6)*2,9</t>
  </si>
  <si>
    <t>5*2,9</t>
  </si>
  <si>
    <t>5,3*3</t>
  </si>
  <si>
    <t>1,2*3</t>
  </si>
  <si>
    <t>(1+1,5)*3</t>
  </si>
  <si>
    <t>11,5</t>
  </si>
  <si>
    <t>60</t>
  </si>
  <si>
    <t>962031133</t>
  </si>
  <si>
    <t>Bourání příček nebo přizdívek z cihel pálených tl přes 100 do 150 mm</t>
  </si>
  <si>
    <t>-739215754</t>
  </si>
  <si>
    <t>2*9,8*2,9</t>
  </si>
  <si>
    <t>(3,1+5,5)*3</t>
  </si>
  <si>
    <t>2*2,7*3</t>
  </si>
  <si>
    <t>(2*2,8+1,5)*3</t>
  </si>
  <si>
    <t>4*3</t>
  </si>
  <si>
    <t>2,1*3</t>
  </si>
  <si>
    <t>15,4</t>
  </si>
  <si>
    <t>61</t>
  </si>
  <si>
    <t>962032231</t>
  </si>
  <si>
    <t>Bourání zdiva z cihel pálených nebo vápenopískových na MV nebo MVC přes 1 m3</t>
  </si>
  <si>
    <t>-164028895</t>
  </si>
  <si>
    <t>17,8*2,9*0,25</t>
  </si>
  <si>
    <t>"výtahová šachta"  (1,8+2,6)*2,9*0,3</t>
  </si>
  <si>
    <t>3,8*3*0,4</t>
  </si>
  <si>
    <t>"výtahová šachta"  (2*1,9+2,4)*3*0,3</t>
  </si>
  <si>
    <t>"parapety"</t>
  </si>
  <si>
    <t>2*5,6*0,8*0,5</t>
  </si>
  <si>
    <t>"parapety"  3*2,7*2,1*0,4</t>
  </si>
  <si>
    <t>"výthová šachta"  (2*2,4+2*1,9)*2,8*0,3</t>
  </si>
  <si>
    <t>62</t>
  </si>
  <si>
    <t>965042141</t>
  </si>
  <si>
    <t>Bourání podkladů pod dlažby nebo mazanin betonových nebo z litého asfaltu tl do 100 mm pl přes 4 m2</t>
  </si>
  <si>
    <t>1399342912</t>
  </si>
  <si>
    <t>střecha*0,1</t>
  </si>
  <si>
    <t>63</t>
  </si>
  <si>
    <t>965081213</t>
  </si>
  <si>
    <t>Bourání podlah z dlaždic keramických nebo xylolitových tl do 10 mm plochy přes 1 m2</t>
  </si>
  <si>
    <t>1859252488</t>
  </si>
  <si>
    <t>7,8+2,58+2,4+7,6</t>
  </si>
  <si>
    <t>2,9+8,9+4,3</t>
  </si>
  <si>
    <t>64</t>
  </si>
  <si>
    <t>965082941</t>
  </si>
  <si>
    <t>Odstranění násypů pod podlahami tl přes 200 mm</t>
  </si>
  <si>
    <t>1622858784</t>
  </si>
  <si>
    <t>střecha*0,4</t>
  </si>
  <si>
    <t>65</t>
  </si>
  <si>
    <t>968072355</t>
  </si>
  <si>
    <t>Vybourání kovových rámů oken zdvojených včetně křídel pl do 2 m2</t>
  </si>
  <si>
    <t>-2079755691</t>
  </si>
  <si>
    <t>3*2,7*0,6</t>
  </si>
  <si>
    <t>66</t>
  </si>
  <si>
    <t>968072356</t>
  </si>
  <si>
    <t>Vybourání kovových rámů oken zdvojených včetně křídel pl do 4 m2</t>
  </si>
  <si>
    <t>285498446</t>
  </si>
  <si>
    <t>6*2,7*1,2</t>
  </si>
  <si>
    <t>67</t>
  </si>
  <si>
    <t>968072357</t>
  </si>
  <si>
    <t>Vybourání kovových rámů oken zdvojených včetně křídel pl přes 4 m2</t>
  </si>
  <si>
    <t>668121432</t>
  </si>
  <si>
    <t>2*5,6*1,95</t>
  </si>
  <si>
    <t>68</t>
  </si>
  <si>
    <t>968072455</t>
  </si>
  <si>
    <t>Vybourání kovových dveřních zárubní pl do 2 m2</t>
  </si>
  <si>
    <t>544813148</t>
  </si>
  <si>
    <t>6*0,8*2</t>
  </si>
  <si>
    <t>8*0,8*2</t>
  </si>
  <si>
    <t>1*0,9*2</t>
  </si>
  <si>
    <t>5*0,8*2</t>
  </si>
  <si>
    <t>2*0,7*2</t>
  </si>
  <si>
    <t>9*0,8*2</t>
  </si>
  <si>
    <t>2*0,6*2</t>
  </si>
  <si>
    <t>69</t>
  </si>
  <si>
    <t>968072456</t>
  </si>
  <si>
    <t>Vybourání kovových dveřních zárubní pl přes 2 m2</t>
  </si>
  <si>
    <t>-834822876</t>
  </si>
  <si>
    <t>1,6*2</t>
  </si>
  <si>
    <t>70</t>
  </si>
  <si>
    <t>971033541</t>
  </si>
  <si>
    <t>Vybourání otvorů ve zdivu cihelném pl do 1 m2 na MVC nebo MV tl do 300 mm</t>
  </si>
  <si>
    <t>472008852</t>
  </si>
  <si>
    <t>"ubourání parapetu"</t>
  </si>
  <si>
    <t>6*2,7*0,4*0,3</t>
  </si>
  <si>
    <t>71</t>
  </si>
  <si>
    <t>971033641</t>
  </si>
  <si>
    <t>Vybourání otvorů ve zdivu cihelném pl do 4 m2 na MVC nebo MV tl do 300 mm</t>
  </si>
  <si>
    <t>-2019720295</t>
  </si>
  <si>
    <t>"pro nové dveře"</t>
  </si>
  <si>
    <t>2*1,2*2*0,4</t>
  </si>
  <si>
    <t>72</t>
  </si>
  <si>
    <t>973031325</t>
  </si>
  <si>
    <t>Vysekání kapes ve zdivu cihelném na MV nebo MVC pl do 0,10 m2 hl do 300 mm</t>
  </si>
  <si>
    <t>-950913692</t>
  </si>
  <si>
    <t>"pro nosníky - strop u výtahové šachty"</t>
  </si>
  <si>
    <t>73</t>
  </si>
  <si>
    <t>973031812</t>
  </si>
  <si>
    <t>Vysekání kapes ve zdivu cihelném na MV nebo MVC pro zavázání příček tl do 100 mm</t>
  </si>
  <si>
    <t>m</t>
  </si>
  <si>
    <t>1880336474</t>
  </si>
  <si>
    <t>4*2,9</t>
  </si>
  <si>
    <t>74</t>
  </si>
  <si>
    <t>973031813</t>
  </si>
  <si>
    <t>Vysekání kapes ve zdivu cihelném na MV nebo MVC pro zavázání příček tl do 150 mm</t>
  </si>
  <si>
    <t>-236543778</t>
  </si>
  <si>
    <t>2*2,9</t>
  </si>
  <si>
    <t>75</t>
  </si>
  <si>
    <t>973031824</t>
  </si>
  <si>
    <t>Vysekání kapes ve zdivu cihelném na MV nebo MVC pro zavázání zdí tl do 300 mm</t>
  </si>
  <si>
    <t>-1545177648</t>
  </si>
  <si>
    <t>2*2*2,9+2*3</t>
  </si>
  <si>
    <t>76</t>
  </si>
  <si>
    <t>974031153</t>
  </si>
  <si>
    <t>Vysekání rýh ve zdivu cihelném hl do 100 mm š do 100 mm</t>
  </si>
  <si>
    <t>841383687</t>
  </si>
  <si>
    <t>"pro uložení trapézového plechu - doplnění stropu u výtahu"</t>
  </si>
  <si>
    <t>2*1</t>
  </si>
  <si>
    <t>77</t>
  </si>
  <si>
    <t>978011141</t>
  </si>
  <si>
    <t>Otlučení (osekání) vnitřní vápenné nebo vápenocementové omítky stropů v rozsahu přes 10 do 30 %</t>
  </si>
  <si>
    <t>1439225331</t>
  </si>
  <si>
    <t>78</t>
  </si>
  <si>
    <t>978013141</t>
  </si>
  <si>
    <t>Otlučení (osekání) vnitřní vápenné nebo vápenocementové omítky stěn v rozsahu přes 10 do 30 %</t>
  </si>
  <si>
    <t>-358018835</t>
  </si>
  <si>
    <t>79</t>
  </si>
  <si>
    <t>978013191</t>
  </si>
  <si>
    <t>Otlučení (osekání) vnitřní vápenné nebo vápenocementové omítky stěn v rozsahu přes 50 do 100 %</t>
  </si>
  <si>
    <t>229391521</t>
  </si>
  <si>
    <t>"pod nový keramický obklad na stáv. stěnách"</t>
  </si>
  <si>
    <t>"0.4"  (1,9+0,9)*2,1</t>
  </si>
  <si>
    <t>(1,9+0,6)*2,4</t>
  </si>
  <si>
    <t>"0.5"  0,9*2,4</t>
  </si>
  <si>
    <t>"pro sanační omítky"</t>
  </si>
  <si>
    <t>80</t>
  </si>
  <si>
    <t>978059541</t>
  </si>
  <si>
    <t>Odsekání a odebrání obkladů stěn z vnitřních obkládaček plochy přes 1 m2</t>
  </si>
  <si>
    <t>-1423616039</t>
  </si>
  <si>
    <t>3,7*2</t>
  </si>
  <si>
    <t>2*2,7*1,7</t>
  </si>
  <si>
    <t>(2,6*2+1,5)*2</t>
  </si>
  <si>
    <t>(2,6*2+3,5)*2</t>
  </si>
  <si>
    <t>81</t>
  </si>
  <si>
    <t>99001</t>
  </si>
  <si>
    <t>Ostatní drobné práce (sekání, průrazy, začištění apod.)</t>
  </si>
  <si>
    <t>HZS</t>
  </si>
  <si>
    <t>-1806536919</t>
  </si>
  <si>
    <t>82</t>
  </si>
  <si>
    <t>99002</t>
  </si>
  <si>
    <t>Fotoluminiscenční tabulky</t>
  </si>
  <si>
    <t>525087631</t>
  </si>
  <si>
    <t>Poznámka k položce:_x000D_
druh a osazení dle PBŘ</t>
  </si>
  <si>
    <t>83</t>
  </si>
  <si>
    <t>99005</t>
  </si>
  <si>
    <t>Kompl. dod. + mtž. oddělující panel EI30DP3-c ozn. OST/3</t>
  </si>
  <si>
    <t>ks</t>
  </si>
  <si>
    <t>691649276</t>
  </si>
  <si>
    <t>Poznámka k položce:_x000D_
cena zahrnuje kompletní provedení vč. kotvení a povrchové úpravy dle popisu v PD - tabulka ostatních prvků</t>
  </si>
  <si>
    <t>84</t>
  </si>
  <si>
    <t>99006</t>
  </si>
  <si>
    <t>Demontáž, očistění, uskladnění a zpětná montáž kamenné parapety</t>
  </si>
  <si>
    <t>-865314703</t>
  </si>
  <si>
    <t>"snížené parapety"  6</t>
  </si>
  <si>
    <t>85</t>
  </si>
  <si>
    <t>99007</t>
  </si>
  <si>
    <t>Očištění a případné vyspravení žulového obkladu u nového vstupu</t>
  </si>
  <si>
    <t>-130575613</t>
  </si>
  <si>
    <t>3,7*1,1+4,5*1,1</t>
  </si>
  <si>
    <t>997</t>
  </si>
  <si>
    <t>Přesun sutě</t>
  </si>
  <si>
    <t>86</t>
  </si>
  <si>
    <t>997013113</t>
  </si>
  <si>
    <t>Vnitrostaveništní doprava suti a vybouraných hmot pro budovy v přes 9 do 12 m</t>
  </si>
  <si>
    <t>447025747</t>
  </si>
  <si>
    <t>87</t>
  </si>
  <si>
    <t>997013501</t>
  </si>
  <si>
    <t>Odvoz suti a vybouraných hmot na skládku nebo meziskládku do 1 km se složením</t>
  </si>
  <si>
    <t>-292722572</t>
  </si>
  <si>
    <t>88</t>
  </si>
  <si>
    <t>997013509</t>
  </si>
  <si>
    <t>Příplatek k odvozu suti a vybouraných hmot na skládku ZKD 1 km přes 1 km</t>
  </si>
  <si>
    <t>1097770683</t>
  </si>
  <si>
    <t>590,093*29 'Přepočtené koeficientem množství</t>
  </si>
  <si>
    <t>89</t>
  </si>
  <si>
    <t>997013631</t>
  </si>
  <si>
    <t>Poplatek za uložení na skládce (skládkovné) stavebního odpadu směsného kód odpadu 17 09 04</t>
  </si>
  <si>
    <t>1563771438</t>
  </si>
  <si>
    <t>90</t>
  </si>
  <si>
    <t>997013814</t>
  </si>
  <si>
    <t>Poplatek za uložení na skládce (skládkovné) stavebního odpadu izolací kód odpadu 17 06 04</t>
  </si>
  <si>
    <t>-1126583821</t>
  </si>
  <si>
    <t>998</t>
  </si>
  <si>
    <t>Přesun hmot</t>
  </si>
  <si>
    <t>91</t>
  </si>
  <si>
    <t>998011002</t>
  </si>
  <si>
    <t>Přesun hmot pro budovy zděné v přes 6 do 12 m</t>
  </si>
  <si>
    <t>-37641463</t>
  </si>
  <si>
    <t>PSV</t>
  </si>
  <si>
    <t>Práce a dodávky PSV</t>
  </si>
  <si>
    <t>711</t>
  </si>
  <si>
    <t>Izolace proti vodě, vlhkosti a plynům</t>
  </si>
  <si>
    <t>92</t>
  </si>
  <si>
    <t>711001</t>
  </si>
  <si>
    <t>Napojení hydroizolace dojezdu výtahu na stávající hydroizolaci</t>
  </si>
  <si>
    <t>-1813214905</t>
  </si>
  <si>
    <t>711002</t>
  </si>
  <si>
    <t>Kontrola a případné vyspravení stáv. hydroizolace</t>
  </si>
  <si>
    <t>soub</t>
  </si>
  <si>
    <t>936447716</t>
  </si>
  <si>
    <t>94</t>
  </si>
  <si>
    <t>711111001</t>
  </si>
  <si>
    <t>Provedení izolace proti zemní vlhkosti vodorovné za studena nátěrem penetračním</t>
  </si>
  <si>
    <t>285252301</t>
  </si>
  <si>
    <t>"dojezd výtahu "</t>
  </si>
  <si>
    <t>3,2*2,4</t>
  </si>
  <si>
    <t>95</t>
  </si>
  <si>
    <t>711112001</t>
  </si>
  <si>
    <t>Provedení izolace proti zemní vlhkosti svislé za studena nátěrem penetračním</t>
  </si>
  <si>
    <t>1293046083</t>
  </si>
  <si>
    <t>96</t>
  </si>
  <si>
    <t>11163150</t>
  </si>
  <si>
    <t>lak penetrační asfaltový</t>
  </si>
  <si>
    <t>1349256942</t>
  </si>
  <si>
    <t>izolacev*0,0003</t>
  </si>
  <si>
    <t>izolaces*0,00035</t>
  </si>
  <si>
    <t>97</t>
  </si>
  <si>
    <t>711141559</t>
  </si>
  <si>
    <t>Provedení izolace proti zemní vlhkosti pásy přitavením vodorovné NAIP</t>
  </si>
  <si>
    <t>610321543</t>
  </si>
  <si>
    <t>izolacev*2</t>
  </si>
  <si>
    <t>98</t>
  </si>
  <si>
    <t>711142559</t>
  </si>
  <si>
    <t>Provedení izolace proti zemní vlhkosti pásy přitavením svislé NAIP</t>
  </si>
  <si>
    <t>-2027804776</t>
  </si>
  <si>
    <t>2*izolaces</t>
  </si>
  <si>
    <t>99</t>
  </si>
  <si>
    <t>62853004</t>
  </si>
  <si>
    <t>pás asfaltový natavitelný modifikovaný SBS s vložkou ze skleněné tkaniny a spalitelnou PE fólií nebo jemnozrnným minerálním posypem na horním povrchu tl 4,0mm</t>
  </si>
  <si>
    <t>1687405346</t>
  </si>
  <si>
    <t>izolacev*1,15</t>
  </si>
  <si>
    <t>izolaces*1,2</t>
  </si>
  <si>
    <t>100</t>
  </si>
  <si>
    <t>62855001</t>
  </si>
  <si>
    <t>pás asfaltový natavitelný modifikovaný SBS s vložkou z polyesterové rohože a spalitelnou PE fólií nebo jemnozrnným minerálním posypem na horním povrchu tl 4,0mm</t>
  </si>
  <si>
    <t>-1921934913</t>
  </si>
  <si>
    <t>101</t>
  </si>
  <si>
    <t>998711202</t>
  </si>
  <si>
    <t>Přesun hmot procentní pro izolace proti vodě, vlhkosti a plynům v objektech v přes 6 do 12 m</t>
  </si>
  <si>
    <t>%</t>
  </si>
  <si>
    <t>1249292701</t>
  </si>
  <si>
    <t>712</t>
  </si>
  <si>
    <t>Povlakové krytiny</t>
  </si>
  <si>
    <t>102</t>
  </si>
  <si>
    <t>712340832</t>
  </si>
  <si>
    <t>Odstranění povlakové krytiny střech do 10° z pásů NAIP přitavených v plné ploše dvouvrstvé</t>
  </si>
  <si>
    <t>-305351994</t>
  </si>
  <si>
    <t>29*14,5+5,3*0,75</t>
  </si>
  <si>
    <t>"vytažení po obvodu a na světlíky"</t>
  </si>
  <si>
    <t>((29+14,5)*2+2*0,75)*0,8</t>
  </si>
  <si>
    <t>16*2*pi*0,7</t>
  </si>
  <si>
    <t>103</t>
  </si>
  <si>
    <t>712311101</t>
  </si>
  <si>
    <t>Provedení povlakové krytiny střech do 10° za studena lakem penetračním nebo asfaltovým</t>
  </si>
  <si>
    <t>1632183125</t>
  </si>
  <si>
    <t>střecha+vytažení</t>
  </si>
  <si>
    <t>104</t>
  </si>
  <si>
    <t>1601207795</t>
  </si>
  <si>
    <t>(střecha+vytažení)*0,0003</t>
  </si>
  <si>
    <t>105</t>
  </si>
  <si>
    <t>712331111</t>
  </si>
  <si>
    <t>Provedení povlakové krytiny střech do 10° podkladní vrstvy pásy na sucho samolepící</t>
  </si>
  <si>
    <t>2072609403</t>
  </si>
  <si>
    <t>(střecha+vytažení)*1,15</t>
  </si>
  <si>
    <t>106</t>
  </si>
  <si>
    <t>628530011</t>
  </si>
  <si>
    <t>pás asfaltový samolepicí modifikovaný SBS s jemnozrnným minerálním posypem  tl 4,0mm</t>
  </si>
  <si>
    <t>1273543773</t>
  </si>
  <si>
    <t>107</t>
  </si>
  <si>
    <t>712341559</t>
  </si>
  <si>
    <t>Provedení povlakové krytiny střech do 10° pásy NAIP přitavením v plné ploše</t>
  </si>
  <si>
    <t>541606902</t>
  </si>
  <si>
    <t>"3 vrstvy"</t>
  </si>
  <si>
    <t>(střecha+vytažení)*3</t>
  </si>
  <si>
    <t>108</t>
  </si>
  <si>
    <t>628560111</t>
  </si>
  <si>
    <t>pás asfaltový natavitelný modifikovaný SBS s vložkou z hliníkové fólie s textilií a spalitelnou PE fólií nebo jemnozrnným minerálním posypem na horním povrchu tl 3,8mm</t>
  </si>
  <si>
    <t>-237073226</t>
  </si>
  <si>
    <t>109</t>
  </si>
  <si>
    <t>628550021</t>
  </si>
  <si>
    <t>pás asfaltový natavitelný modifikovaný SBS  jemnozrnným minerálním posypem na horním povrchu tl 4,0mm</t>
  </si>
  <si>
    <t>-1186153977</t>
  </si>
  <si>
    <t>110</t>
  </si>
  <si>
    <t>628570331</t>
  </si>
  <si>
    <t>pás asfaltový natavitelný modifikovaný SBS s břidličným posypem na horním povrchu do vegetačních střech tl 5,2mm</t>
  </si>
  <si>
    <t>2068433827</t>
  </si>
  <si>
    <t>111</t>
  </si>
  <si>
    <t>712771101</t>
  </si>
  <si>
    <t>Provedení ochranné vrstvy z textilií nebo rohoží volně s přesahem vegetační střechy sklon do 5°</t>
  </si>
  <si>
    <t>-1360359922</t>
  </si>
  <si>
    <t>112</t>
  </si>
  <si>
    <t>69334002</t>
  </si>
  <si>
    <t>textilie ochranná vegetačních střech 300g/m2</t>
  </si>
  <si>
    <t>1625673292</t>
  </si>
  <si>
    <t>113</t>
  </si>
  <si>
    <t>712771223</t>
  </si>
  <si>
    <t>Provedení drenážní vrstvy vegetační střechy z plastových nopových fólií v nopů přes 25 mm do 5°</t>
  </si>
  <si>
    <t>-505152422</t>
  </si>
  <si>
    <t>114</t>
  </si>
  <si>
    <t>69334004</t>
  </si>
  <si>
    <t>fólie profilovaná (nopová) perforovaná HDPE s hydroakumulační a drenážní funkcí do vegetačních střech s výškou nopů 40mm</t>
  </si>
  <si>
    <t>-1159652938</t>
  </si>
  <si>
    <t>střecha*1,1</t>
  </si>
  <si>
    <t>115</t>
  </si>
  <si>
    <t>7129001</t>
  </si>
  <si>
    <t>Očištění stávající ŽB nosné konstrukce střechy před prováděním nová skladby</t>
  </si>
  <si>
    <t>2034828399</t>
  </si>
  <si>
    <t>116</t>
  </si>
  <si>
    <t>7129002</t>
  </si>
  <si>
    <t>Vegetační vrstvy zelené střechy jsou součástí sadových úprav</t>
  </si>
  <si>
    <t>1932793783</t>
  </si>
  <si>
    <t>117</t>
  </si>
  <si>
    <t>998712202</t>
  </si>
  <si>
    <t>Přesun hmot procentní pro krytiny povlakové v objektech v přes 6 do 12 m</t>
  </si>
  <si>
    <t>357983482</t>
  </si>
  <si>
    <t>713</t>
  </si>
  <si>
    <t>Izolace tepelné</t>
  </si>
  <si>
    <t>118</t>
  </si>
  <si>
    <t>713140813</t>
  </si>
  <si>
    <t>Odstranění tepelné izolace střech nadstřešní volně kladené z vláknitých materiálů suchých tl přes 100 mm</t>
  </si>
  <si>
    <t>-565617540</t>
  </si>
  <si>
    <t>119</t>
  </si>
  <si>
    <t>713121111</t>
  </si>
  <si>
    <t>Montáž izolace tepelné podlah volně kladenými rohožemi, pásy, dílci, deskami 1 vrstva</t>
  </si>
  <si>
    <t>816427339</t>
  </si>
  <si>
    <t>"v místě doplnění stropu u výtahu"</t>
  </si>
  <si>
    <t>"strop nad 1. PP a 1.NP"</t>
  </si>
  <si>
    <t>2*2*1</t>
  </si>
  <si>
    <t>120</t>
  </si>
  <si>
    <t>28376552</t>
  </si>
  <si>
    <t>deska polystyrénová pro snížení kročejového hluku (max. zatížení 4 kN/m2) tl 25mm</t>
  </si>
  <si>
    <t>-523845549</t>
  </si>
  <si>
    <t>121</t>
  </si>
  <si>
    <t>713131141</t>
  </si>
  <si>
    <t>Montáž izolace tepelné stěn lepením celoplošně rohoží, pásů, dílců, desek</t>
  </si>
  <si>
    <t>-1441531821</t>
  </si>
  <si>
    <t>"kolem světlíků a atiky"</t>
  </si>
  <si>
    <t>(29+14,5)*2*0,85</t>
  </si>
  <si>
    <t>16*2*pi*0,5</t>
  </si>
  <si>
    <t>122</t>
  </si>
  <si>
    <t>28375912</t>
  </si>
  <si>
    <t>deska EPS 150 pro konstrukce s vysokým zatížením λ=0,035 tl 80mm</t>
  </si>
  <si>
    <t>625250888</t>
  </si>
  <si>
    <t>124,215*1,05</t>
  </si>
  <si>
    <t>123</t>
  </si>
  <si>
    <t>713141131</t>
  </si>
  <si>
    <t>Montáž izolace tepelné střech plochých lepené za studena plně 1 vrstva rohoží, pásů, dílců, desek</t>
  </si>
  <si>
    <t>1535154676</t>
  </si>
  <si>
    <t>124</t>
  </si>
  <si>
    <t>28375914</t>
  </si>
  <si>
    <t>deska EPS 150 pro konstrukce s vysokým zatížením λ=0,035 tl 100mm</t>
  </si>
  <si>
    <t>-295934253</t>
  </si>
  <si>
    <t>střecha*1,05</t>
  </si>
  <si>
    <t>125</t>
  </si>
  <si>
    <t>631515341</t>
  </si>
  <si>
    <t>deska tepelně izolační minerální  kolmé vlákno λ=0,040-0,041 tl 180mm</t>
  </si>
  <si>
    <t>139015986</t>
  </si>
  <si>
    <t>"u světlíků"</t>
  </si>
  <si>
    <t>16*1</t>
  </si>
  <si>
    <t>126</t>
  </si>
  <si>
    <t>713141331</t>
  </si>
  <si>
    <t>Montáž izolace tepelné střech plochých lepené za studena zplna, spádová vrstva</t>
  </si>
  <si>
    <t>-1150929503</t>
  </si>
  <si>
    <t>127</t>
  </si>
  <si>
    <t>28376142</t>
  </si>
  <si>
    <t>klín izolační spád do 5% EPS 150</t>
  </si>
  <si>
    <t>-11632715</t>
  </si>
  <si>
    <t>střecha*(0,03+0,13)*0,5*1,2</t>
  </si>
  <si>
    <t>128</t>
  </si>
  <si>
    <t>713191114</t>
  </si>
  <si>
    <t>Montáž izolace tepelné podlah, stropů vrchem nebo střech překrytí pásem asfaltovým položeným volně</t>
  </si>
  <si>
    <t>-591610122</t>
  </si>
  <si>
    <t>129</t>
  </si>
  <si>
    <t>62811120</t>
  </si>
  <si>
    <t>asfaltový pás separační bez krycí vrstvy (impregnovaná vložka), typu A</t>
  </si>
  <si>
    <t>1003771374</t>
  </si>
  <si>
    <t>podlahadoplnění*1,15</t>
  </si>
  <si>
    <t>130</t>
  </si>
  <si>
    <t>998713202</t>
  </si>
  <si>
    <t>Přesun hmot procentní pro izolace tepelné v objektech v přes 6 do 12 m</t>
  </si>
  <si>
    <t>1777187516</t>
  </si>
  <si>
    <t>761</t>
  </si>
  <si>
    <t>Konstrukce prosvětlovací</t>
  </si>
  <si>
    <t>131</t>
  </si>
  <si>
    <t>761114111R</t>
  </si>
  <si>
    <t>Stěna zděná ze skleněných tvárnic tl. 115 mm bezbarvých</t>
  </si>
  <si>
    <t>1375236107</t>
  </si>
  <si>
    <t>"S10"  (3,8+1,6)*2,96</t>
  </si>
  <si>
    <t>"S11"  (6,8+2,4+1,5)*2,9</t>
  </si>
  <si>
    <t>132</t>
  </si>
  <si>
    <t>7619001</t>
  </si>
  <si>
    <t>Příplatek za oblouk</t>
  </si>
  <si>
    <t>-1399700037</t>
  </si>
  <si>
    <t>"S10"  1,6*2,96</t>
  </si>
  <si>
    <t>"S11"  2,4*2,9</t>
  </si>
  <si>
    <t>133</t>
  </si>
  <si>
    <t>7619002</t>
  </si>
  <si>
    <t>Prosklená stěna ze skleněných tvarovek ozn. S6</t>
  </si>
  <si>
    <t>621824091</t>
  </si>
  <si>
    <t>5,25*2,7</t>
  </si>
  <si>
    <t>134</t>
  </si>
  <si>
    <t>998761202</t>
  </si>
  <si>
    <t>Přesun hmot procentní pro konstrukce prosvětlovací v objektech v přes 6 do 12 m</t>
  </si>
  <si>
    <t>-1833014409</t>
  </si>
  <si>
    <t>762</t>
  </si>
  <si>
    <t>Konstrukce tesařské</t>
  </si>
  <si>
    <t>135</t>
  </si>
  <si>
    <t>762511294R</t>
  </si>
  <si>
    <t>Kompl. dod. + mtž. obklad podia 2xbřezová překližka</t>
  </si>
  <si>
    <t>2135531451</t>
  </si>
  <si>
    <t>13,8*(2,7+0,5)</t>
  </si>
  <si>
    <t>2*1,9*(0,15+0,3)*3</t>
  </si>
  <si>
    <t>136</t>
  </si>
  <si>
    <t>762723311R</t>
  </si>
  <si>
    <t>Montáž kontrukce podia z lepených hranolů průřezové pl do 120 cm2</t>
  </si>
  <si>
    <t>-436489429</t>
  </si>
  <si>
    <t>"trámky, sloupky" 22*2,65+12*3,45+66*0,5</t>
  </si>
  <si>
    <t>"schodiště, ostatní"  20</t>
  </si>
  <si>
    <t>137</t>
  </si>
  <si>
    <t>61223263</t>
  </si>
  <si>
    <t>hranol konstrukční KVH lepený průřezu 80x80-280mm nepohledový</t>
  </si>
  <si>
    <t>880065808</t>
  </si>
  <si>
    <t>"80/160"  152*0,08*0,16*1,1</t>
  </si>
  <si>
    <t>138</t>
  </si>
  <si>
    <t>998762202</t>
  </si>
  <si>
    <t>Přesun hmot procentní pro kce tesařské v objektech v přes 6 do 12 m</t>
  </si>
  <si>
    <t>1297327279</t>
  </si>
  <si>
    <t>763</t>
  </si>
  <si>
    <t>Konstrukce suché výstavby</t>
  </si>
  <si>
    <t>139</t>
  </si>
  <si>
    <t>763111812</t>
  </si>
  <si>
    <t>Demontáž SDK příčky s jednoduchou ocelovou nosnou konstrukcí opláštění dvojité</t>
  </si>
  <si>
    <t>-1467288441</t>
  </si>
  <si>
    <t>(22+2*5+12+3,5)*2,8</t>
  </si>
  <si>
    <t>(5,3+2+2*1,5)*2,8</t>
  </si>
  <si>
    <t>(8,2+2,4+1,8*2)*2,8</t>
  </si>
  <si>
    <t>(5,5+5+1,4)*2,8</t>
  </si>
  <si>
    <t>140</t>
  </si>
  <si>
    <t>763131821</t>
  </si>
  <si>
    <t>Demontáž SDK podhledu s dvouvrstvou nosnou kcí z ocelových profilů opláštění jednoduché</t>
  </si>
  <si>
    <t>-1809358489</t>
  </si>
  <si>
    <t>15,3+149,4+12,9+5,6+3,8+3,6</t>
  </si>
  <si>
    <t>33,4+20,4+20,2+23,9+14,9+140,3+43,6+87,5+16,5</t>
  </si>
  <si>
    <t>141</t>
  </si>
  <si>
    <t>763135811</t>
  </si>
  <si>
    <t>Demontáž podhledu sádrokartonového kazetového na roštu viditelném</t>
  </si>
  <si>
    <t>1262628848</t>
  </si>
  <si>
    <t>48,7</t>
  </si>
  <si>
    <t>142</t>
  </si>
  <si>
    <t>763111361R</t>
  </si>
  <si>
    <t>SDK příčka tl 100 mm profil CW+UW 75 desky 1x akustická impregnovaná 12,5 s izolací EI 45 Rw do 50 dB</t>
  </si>
  <si>
    <t>932712558</t>
  </si>
  <si>
    <t>0,6*3</t>
  </si>
  <si>
    <t>2*3-0,8*2,1</t>
  </si>
  <si>
    <t>2*(1,2*3-0,9*2,1)</t>
  </si>
  <si>
    <t>(1,2+2,6)*3</t>
  </si>
  <si>
    <t>(3,6+2,3)*3-0,8*2,1</t>
  </si>
  <si>
    <t>(0,6+1,6+2*0,4+0,9+0,4)*3</t>
  </si>
  <si>
    <t>2,9*3+1*3</t>
  </si>
  <si>
    <t>(0,9+2,6)*2,9-1,8*2,1</t>
  </si>
  <si>
    <t>5,2*2,9-0,8*2,1*2</t>
  </si>
  <si>
    <t>(2*3,1+2*2,5)*2,9-0,8*2,1</t>
  </si>
  <si>
    <t>(3,5+0,6+2,3+3+2*3)*2,9-0,8*2,1</t>
  </si>
  <si>
    <t>(6+2,3+11,5+4,8)*2,9</t>
  </si>
  <si>
    <t>-(0,8*2,1*2-2,315*2,75*2)</t>
  </si>
  <si>
    <t>23,4</t>
  </si>
  <si>
    <t>143</t>
  </si>
  <si>
    <t>763111712r</t>
  </si>
  <si>
    <t>SDK příčka  - napojení na stávající konstrukce</t>
  </si>
  <si>
    <t>-370802462</t>
  </si>
  <si>
    <t>"ke stěnám"</t>
  </si>
  <si>
    <t>8*3</t>
  </si>
  <si>
    <t>12*2,9</t>
  </si>
  <si>
    <t>"ke stropům" 170</t>
  </si>
  <si>
    <t>144</t>
  </si>
  <si>
    <t>763111717</t>
  </si>
  <si>
    <t>SDK příčka základní penetrační nátěr (oboustranně)</t>
  </si>
  <si>
    <t>-1991899770</t>
  </si>
  <si>
    <t>257,543+39,44+27,7+31,63</t>
  </si>
  <si>
    <t>145</t>
  </si>
  <si>
    <t>763112351R</t>
  </si>
  <si>
    <t xml:space="preserve">SDK příčka tl 150 mm zdvojený profil CW+UW 50 desky 1x akustická impregnovaná 12,5 </t>
  </si>
  <si>
    <t>339106180</t>
  </si>
  <si>
    <t>(2*4,7+3*1,4)*2,9</t>
  </si>
  <si>
    <t>146</t>
  </si>
  <si>
    <t>763112353R</t>
  </si>
  <si>
    <t>SDK příčka  tl 200 mm zdvojený profil CW+UW 75 desky 1x akustická impregnovaná 12,5 s dvojitou izolací</t>
  </si>
  <si>
    <t>-2105416262</t>
  </si>
  <si>
    <t>(2+4,8)*3</t>
  </si>
  <si>
    <t>1,6*3</t>
  </si>
  <si>
    <t>2,5</t>
  </si>
  <si>
    <t>147</t>
  </si>
  <si>
    <t>763112355R</t>
  </si>
  <si>
    <t>SDK příčka  tl 340 mm zdvojený profil CW+UW 100 desky 1x akustická impregnovaná 12,5 s dvojitou izolací</t>
  </si>
  <si>
    <t>-1277812514</t>
  </si>
  <si>
    <t>5*1,4*3</t>
  </si>
  <si>
    <t>2,7*2,9</t>
  </si>
  <si>
    <t>2,8</t>
  </si>
  <si>
    <t>148</t>
  </si>
  <si>
    <t>763131441R</t>
  </si>
  <si>
    <t xml:space="preserve">SDK podhled desky 2xDFH2 12,5 bez izolace dvouvrstvá spodní kce profil CD+UD </t>
  </si>
  <si>
    <t>1772208172</t>
  </si>
  <si>
    <t>"0.03"  20,8</t>
  </si>
  <si>
    <t>"0.04"  5,3</t>
  </si>
  <si>
    <t>"1.1"  128,4</t>
  </si>
  <si>
    <t>"1.1a"  9</t>
  </si>
  <si>
    <t>"1.1b"  8,1</t>
  </si>
  <si>
    <t>"1.2"  32,7</t>
  </si>
  <si>
    <t>"1.4"  165,6</t>
  </si>
  <si>
    <t>"1.5"  28,9</t>
  </si>
  <si>
    <t>"1.6"  305,8</t>
  </si>
  <si>
    <t>"1.7"  9,4</t>
  </si>
  <si>
    <t>"1.8"  7,4</t>
  </si>
  <si>
    <t>"1.11"  3,4</t>
  </si>
  <si>
    <t>"1,12"  12,7</t>
  </si>
  <si>
    <t>"1.13"  7,4</t>
  </si>
  <si>
    <t>"2.1"  8,1</t>
  </si>
  <si>
    <t>"2.2"  207,9</t>
  </si>
  <si>
    <t>"2.3"  24,8</t>
  </si>
  <si>
    <t>"2.7"  31,7</t>
  </si>
  <si>
    <t>"2.8"  4,5</t>
  </si>
  <si>
    <t>"2.9"  9,3</t>
  </si>
  <si>
    <t>"2.10"  6,6</t>
  </si>
  <si>
    <t>"2.11"  6,5</t>
  </si>
  <si>
    <t>"2.12"  22,6</t>
  </si>
  <si>
    <t>"2.13"  31,1</t>
  </si>
  <si>
    <t>"2.14"  24,5</t>
  </si>
  <si>
    <t>"2.15"  7,2</t>
  </si>
  <si>
    <t>"2.16"  23,8</t>
  </si>
  <si>
    <t>"2.17"  5,3</t>
  </si>
  <si>
    <t>149</t>
  </si>
  <si>
    <t>763131714</t>
  </si>
  <si>
    <t>SDK podhled základní penetrační nátěr</t>
  </si>
  <si>
    <t>1707731071</t>
  </si>
  <si>
    <t>150</t>
  </si>
  <si>
    <t>763131752</t>
  </si>
  <si>
    <t>Montáž jedné vrstvy tepelné izolace do SDK podhledu</t>
  </si>
  <si>
    <t>1030587915</t>
  </si>
  <si>
    <t>151</t>
  </si>
  <si>
    <t>631520961</t>
  </si>
  <si>
    <t>pás tepelně izolační univerzální λ=0,032-0,033 tl 40mm</t>
  </si>
  <si>
    <t>115153397</t>
  </si>
  <si>
    <t>718,8*1,02</t>
  </si>
  <si>
    <t>152</t>
  </si>
  <si>
    <t>763181411</t>
  </si>
  <si>
    <t>Ztužující výplň otvoru pro dveře s CW a UW profilem pro příčky do 2,60 m</t>
  </si>
  <si>
    <t>-1899550783</t>
  </si>
  <si>
    <t>153</t>
  </si>
  <si>
    <t>763411116R</t>
  </si>
  <si>
    <t>Sanitární příčky  ABS systém Lamino tl. 25 00</t>
  </si>
  <si>
    <t>-2139175801</t>
  </si>
  <si>
    <t>Poznámka k položce:_x000D_
Cena zahrnuje kompletní provedení dle popisu v projektu - interiér</t>
  </si>
  <si>
    <t>"2.12"  (2,8+0,9)*2,15</t>
  </si>
  <si>
    <t>"2.9"  (2,7+2*1,7)*2,375</t>
  </si>
  <si>
    <t>154</t>
  </si>
  <si>
    <t>763411126R</t>
  </si>
  <si>
    <t>Dveře sanitárních příček</t>
  </si>
  <si>
    <t>1417154444</t>
  </si>
  <si>
    <t>2+3</t>
  </si>
  <si>
    <t>155</t>
  </si>
  <si>
    <t>998763402</t>
  </si>
  <si>
    <t>Přesun hmot procentní pro konstrukce montované z desek v objektech v přes 6 do 12 m</t>
  </si>
  <si>
    <t>-1827291200</t>
  </si>
  <si>
    <t>764</t>
  </si>
  <si>
    <t>Konstrukce klempířské</t>
  </si>
  <si>
    <t>156</t>
  </si>
  <si>
    <t>764214606</t>
  </si>
  <si>
    <t>Oplechování horních ploch a atik bez rohů z Pz s povrch úpravou mechanicky kotvené rš 500 mm</t>
  </si>
  <si>
    <t>216252206</t>
  </si>
  <si>
    <t>"K/2"  2*14,5</t>
  </si>
  <si>
    <t>157</t>
  </si>
  <si>
    <t>764216602</t>
  </si>
  <si>
    <t>Oplechování rovných parapetů mechanicky kotvené z Pz s povrchovou úpravou rš 200 mm</t>
  </si>
  <si>
    <t>1050423219</t>
  </si>
  <si>
    <t>"K/1"</t>
  </si>
  <si>
    <t>3*2,7</t>
  </si>
  <si>
    <t>158</t>
  </si>
  <si>
    <t>764311605R</t>
  </si>
  <si>
    <t>Lemování světlíků z Pz s povrchovou úpravou</t>
  </si>
  <si>
    <t>375894322</t>
  </si>
  <si>
    <t>16,000*3,5</t>
  </si>
  <si>
    <t>159</t>
  </si>
  <si>
    <t>998764202</t>
  </si>
  <si>
    <t>Přesun hmot procentní pro konstrukce klempířské v objektech v přes 6 do 12 m</t>
  </si>
  <si>
    <t>1252546027</t>
  </si>
  <si>
    <t>766</t>
  </si>
  <si>
    <t>Konstrukce truhlářské</t>
  </si>
  <si>
    <t>160</t>
  </si>
  <si>
    <t>766007</t>
  </si>
  <si>
    <t>Kompl. dod. + mtž. vnitřní okenní parapety</t>
  </si>
  <si>
    <t>-40927997</t>
  </si>
  <si>
    <t>"T/1"  6*2,7</t>
  </si>
  <si>
    <t>161</t>
  </si>
  <si>
    <t>766008</t>
  </si>
  <si>
    <t>Repase dřevěného madla ozn. T/6</t>
  </si>
  <si>
    <t>-293758841</t>
  </si>
  <si>
    <t>162</t>
  </si>
  <si>
    <t>766009</t>
  </si>
  <si>
    <t>Repase dřevěného madla a zábradlí ozn. T/7</t>
  </si>
  <si>
    <t>-1969488304</t>
  </si>
  <si>
    <t>163</t>
  </si>
  <si>
    <t>998766202</t>
  </si>
  <si>
    <t>Přesun hmot procentní pro kce truhlářské v objektech v přes 6 do 12 m</t>
  </si>
  <si>
    <t>-1748298522</t>
  </si>
  <si>
    <t>766a</t>
  </si>
  <si>
    <t>Interiérové výplně otvorů</t>
  </si>
  <si>
    <t>164</t>
  </si>
  <si>
    <t>766a001</t>
  </si>
  <si>
    <t>Kompl. dod. + mtž. dveře D1</t>
  </si>
  <si>
    <t>1015173980</t>
  </si>
  <si>
    <t>Poznámka k položce:_x000D_
cena zahrnuje kompletní provedení vč. zárubně, kování, povrchové úpravy a všech doplňků dle popisu v tabulce dveří</t>
  </si>
  <si>
    <t>165</t>
  </si>
  <si>
    <t>766a002</t>
  </si>
  <si>
    <t>Kompl. dod. + mtž. dveře D2</t>
  </si>
  <si>
    <t>692385699</t>
  </si>
  <si>
    <t>166</t>
  </si>
  <si>
    <t>766a003</t>
  </si>
  <si>
    <t>Kompl. dod. + mtž. dveře D3</t>
  </si>
  <si>
    <t>-65232490</t>
  </si>
  <si>
    <t>167</t>
  </si>
  <si>
    <t>766a004</t>
  </si>
  <si>
    <t>Kompl. dod. + mtž. dveře D4</t>
  </si>
  <si>
    <t>1997659637</t>
  </si>
  <si>
    <t>168</t>
  </si>
  <si>
    <t>766a005</t>
  </si>
  <si>
    <t>Kompl. dod. + mtž. dveře D5</t>
  </si>
  <si>
    <t>2128465638</t>
  </si>
  <si>
    <t>169</t>
  </si>
  <si>
    <t>766a006</t>
  </si>
  <si>
    <t>Kompl. dod. + mtž. dveře D7</t>
  </si>
  <si>
    <t>1595115489</t>
  </si>
  <si>
    <t>170</t>
  </si>
  <si>
    <t>766a007</t>
  </si>
  <si>
    <t>Kompl. dod. + mtž. dveře D8</t>
  </si>
  <si>
    <t>-1801172052</t>
  </si>
  <si>
    <t>171</t>
  </si>
  <si>
    <t>766a008</t>
  </si>
  <si>
    <t>Kompl. dod. + mtž. dveře D9</t>
  </si>
  <si>
    <t>-1745832504</t>
  </si>
  <si>
    <t>172</t>
  </si>
  <si>
    <t>766a009</t>
  </si>
  <si>
    <t>Kompl. dod. + mtž. dveře D11</t>
  </si>
  <si>
    <t>-736568665</t>
  </si>
  <si>
    <t>173</t>
  </si>
  <si>
    <t>766a010</t>
  </si>
  <si>
    <t>Kompl. dod. + mtž. dveře D12</t>
  </si>
  <si>
    <t>1042642176</t>
  </si>
  <si>
    <t>174</t>
  </si>
  <si>
    <t>766a011</t>
  </si>
  <si>
    <t>Kompl. dod. + mtž. dveře D13</t>
  </si>
  <si>
    <t>322424520</t>
  </si>
  <si>
    <t>175</t>
  </si>
  <si>
    <t>766a012</t>
  </si>
  <si>
    <t>Kompl. dod. + mtž. dveře D14</t>
  </si>
  <si>
    <t>-1412957103</t>
  </si>
  <si>
    <t>176</t>
  </si>
  <si>
    <t>766a013</t>
  </si>
  <si>
    <t>Kompl. dod. + mtž. dveře D17</t>
  </si>
  <si>
    <t>1630353478</t>
  </si>
  <si>
    <t>177</t>
  </si>
  <si>
    <t>766a014</t>
  </si>
  <si>
    <t>Kompl. dod. + mtž. dveře D18</t>
  </si>
  <si>
    <t>2131202816</t>
  </si>
  <si>
    <t>178</t>
  </si>
  <si>
    <t>766a015</t>
  </si>
  <si>
    <t>Kompl. dod. + mtž. dveře D19</t>
  </si>
  <si>
    <t>679414588</t>
  </si>
  <si>
    <t>179</t>
  </si>
  <si>
    <t>766a016</t>
  </si>
  <si>
    <t>Kompl. dod. + mtž. dveře D20</t>
  </si>
  <si>
    <t>-634445559</t>
  </si>
  <si>
    <t>180</t>
  </si>
  <si>
    <t>766a017</t>
  </si>
  <si>
    <t>Kompl. dod. + mtž. dveře D21</t>
  </si>
  <si>
    <t>953447984</t>
  </si>
  <si>
    <t>181</t>
  </si>
  <si>
    <t>766a019</t>
  </si>
  <si>
    <t>Kompl. dod. + mtž. dveře D22</t>
  </si>
  <si>
    <t>22069326</t>
  </si>
  <si>
    <t>182</t>
  </si>
  <si>
    <t>766a020</t>
  </si>
  <si>
    <t>Kompl. dod. + mtž. dveře D23</t>
  </si>
  <si>
    <t>1603299897</t>
  </si>
  <si>
    <t>183</t>
  </si>
  <si>
    <t>766a021</t>
  </si>
  <si>
    <t>Kompl. dod. + mtž. dveře D24</t>
  </si>
  <si>
    <t>1097189393</t>
  </si>
  <si>
    <t>184</t>
  </si>
  <si>
    <t>766a022</t>
  </si>
  <si>
    <t>Kompl. dod. + mtž. dveře D25</t>
  </si>
  <si>
    <t>134076114</t>
  </si>
  <si>
    <t>185</t>
  </si>
  <si>
    <t>766a023</t>
  </si>
  <si>
    <t>Kompl. dod. + mtž. dveře D26</t>
  </si>
  <si>
    <t>-1074101075</t>
  </si>
  <si>
    <t>186</t>
  </si>
  <si>
    <t>766a024</t>
  </si>
  <si>
    <t>Kompl. dod. + mtž. dveře D27</t>
  </si>
  <si>
    <t>-1603670986</t>
  </si>
  <si>
    <t>187</t>
  </si>
  <si>
    <t>766a025</t>
  </si>
  <si>
    <t>Kompl. dod. + mtž. dveře D28</t>
  </si>
  <si>
    <t>-359248743</t>
  </si>
  <si>
    <t>188</t>
  </si>
  <si>
    <t>766a026</t>
  </si>
  <si>
    <t>Kompl. dod. + mtž. prosklená stěna S1</t>
  </si>
  <si>
    <t>-1878952492</t>
  </si>
  <si>
    <t>Poznámka k položce:_x000D_
cena zahrnuje kompletní provedení vč. kotvení, kování, povrchové úpravy a všech doplňků dle popisu v tabulce prosklených stěn</t>
  </si>
  <si>
    <t>189</t>
  </si>
  <si>
    <t>766a027</t>
  </si>
  <si>
    <t>Kompl. dod. + mtž. prosklená stěna S2</t>
  </si>
  <si>
    <t>277580726</t>
  </si>
  <si>
    <t>190</t>
  </si>
  <si>
    <t>766a028</t>
  </si>
  <si>
    <t>Kompl. dod. + mtž. prosklená stěna S3</t>
  </si>
  <si>
    <t>-2015217695</t>
  </si>
  <si>
    <t>191</t>
  </si>
  <si>
    <t>766a029</t>
  </si>
  <si>
    <t>Kompl. dod. + mtž. prosklená stěna S4</t>
  </si>
  <si>
    <t>929053806</t>
  </si>
  <si>
    <t>192</t>
  </si>
  <si>
    <t>766a030</t>
  </si>
  <si>
    <t>Kompl. dod. + mtž. prosklená stěna S5</t>
  </si>
  <si>
    <t>473429140</t>
  </si>
  <si>
    <t>193</t>
  </si>
  <si>
    <t>766a031</t>
  </si>
  <si>
    <t>Kompl. dod. + mtž. prosklená stěna S6</t>
  </si>
  <si>
    <t>-1459081683</t>
  </si>
  <si>
    <t>194</t>
  </si>
  <si>
    <t>766a032</t>
  </si>
  <si>
    <t>Kompl. dod. + mtž. prosklená stěna S7</t>
  </si>
  <si>
    <t>1640176590</t>
  </si>
  <si>
    <t>195</t>
  </si>
  <si>
    <t>766a033</t>
  </si>
  <si>
    <t>Kompl. dod. + mtž. prosklená stěna S8</t>
  </si>
  <si>
    <t>-756608872</t>
  </si>
  <si>
    <t>196</t>
  </si>
  <si>
    <t>766a034</t>
  </si>
  <si>
    <t>Kompl. dod. + mtž. prosklená stěna S14</t>
  </si>
  <si>
    <t>1534114240</t>
  </si>
  <si>
    <t>197</t>
  </si>
  <si>
    <t>998766202a</t>
  </si>
  <si>
    <t>Přesun hmot procentní pro interiérové výplně v přes 6 do 12 m</t>
  </si>
  <si>
    <t>-1464324532</t>
  </si>
  <si>
    <t>766b</t>
  </si>
  <si>
    <t>Exteriérové výplně otvorů</t>
  </si>
  <si>
    <t>198</t>
  </si>
  <si>
    <t>766b001</t>
  </si>
  <si>
    <t>Kompl. dod. + mtž. Al okno vel. 2 700 x 1 600 mm ozn. O1</t>
  </si>
  <si>
    <t>-944525418</t>
  </si>
  <si>
    <t>Poznámka k položce:_x000D_
cena zahrnuje kompletní provedení vč. kování, všech doplňků a řešení připojovací spáry dle popisu v tabulce oken</t>
  </si>
  <si>
    <t>199</t>
  </si>
  <si>
    <t>766b002</t>
  </si>
  <si>
    <t>Kompl. dod. + mtž. Al okno vel. 2 700 x 1 600 mm ozn. O1a</t>
  </si>
  <si>
    <t>4710516</t>
  </si>
  <si>
    <t>200</t>
  </si>
  <si>
    <t>766b003</t>
  </si>
  <si>
    <t>Kompl. dod. + mtž. Al okno vel. 2 700 x 1 800 mm ozn. O2</t>
  </si>
  <si>
    <t>323355988</t>
  </si>
  <si>
    <t>"2.NP" 3</t>
  </si>
  <si>
    <t>201</t>
  </si>
  <si>
    <t>766b004</t>
  </si>
  <si>
    <t>Kompl. dod. + mtž. prosklená Al stěny vel. 9 600 x 3 000 mm s dveřmi ozn. O3</t>
  </si>
  <si>
    <t>1010497743</t>
  </si>
  <si>
    <t>202</t>
  </si>
  <si>
    <t>766b005</t>
  </si>
  <si>
    <t>Kompl. dod. + mtž. světlík ozn. O4</t>
  </si>
  <si>
    <t>2093359255</t>
  </si>
  <si>
    <t>Poznámka k položce:_x000D_
cena zahrnuje kompletní provedení vč.  všech doplňků a řešení připojovací spáry dle popisu v tabulce oken</t>
  </si>
  <si>
    <t>203</t>
  </si>
  <si>
    <t>766b006</t>
  </si>
  <si>
    <t>Dodatečné doplnění zamykací kliky u stáv. okna ozn. O5</t>
  </si>
  <si>
    <t>482955333</t>
  </si>
  <si>
    <t>Poznámka k položce:_x000D_
cena zahrnuje kompletní provedení  dle popisu v tabulce oken</t>
  </si>
  <si>
    <t>204</t>
  </si>
  <si>
    <t>998767202b</t>
  </si>
  <si>
    <t>Přesun hmot procentní pro exteriérové výplně v objektech v přes 6 do 12 m</t>
  </si>
  <si>
    <t>621486551</t>
  </si>
  <si>
    <t>767</t>
  </si>
  <si>
    <t>Konstrukce zámečnické</t>
  </si>
  <si>
    <t>205</t>
  </si>
  <si>
    <t>767001</t>
  </si>
  <si>
    <t>Kompl. dod. + mtž. ocelový prvek IPE 200 vymezující výtahovou šachtu</t>
  </si>
  <si>
    <t>kg</t>
  </si>
  <si>
    <t>-1926772045</t>
  </si>
  <si>
    <t>Poznámka k položce:_x000D_
cena zahrnuje komplentí provedneí dle popisu ve stavebně konstrukční části výkres D.1.1 -11</t>
  </si>
  <si>
    <t>"dle výkazu materiálu"  295</t>
  </si>
  <si>
    <t>206</t>
  </si>
  <si>
    <t>767002</t>
  </si>
  <si>
    <t>Zkrácení stávající stropnice</t>
  </si>
  <si>
    <t>2076350283</t>
  </si>
  <si>
    <t>Poznámka k položce:_x000D_
pro vymezení výtahové šachty</t>
  </si>
  <si>
    <t>207</t>
  </si>
  <si>
    <t>767003</t>
  </si>
  <si>
    <t>Kompl. dod. + mtž. doplnění stropu u výtahové šachty - trapézový plech</t>
  </si>
  <si>
    <t>1819557710</t>
  </si>
  <si>
    <t>2*1,6*0,9</t>
  </si>
  <si>
    <t>208</t>
  </si>
  <si>
    <t>767004</t>
  </si>
  <si>
    <t>Kompl. dod. + mtž. ocelový práh vstupních dveří ozn. Z10</t>
  </si>
  <si>
    <t>-290376353</t>
  </si>
  <si>
    <t>Poznámka k položce:_x000D_
cena zahrnuje kompletní provedení vč. dodávky potřebného materiálu, povrchové úpravy a kotvení dle popisu v tabulce zámečnických výrobků</t>
  </si>
  <si>
    <t>209</t>
  </si>
  <si>
    <t>7670041</t>
  </si>
  <si>
    <t>Kompl. dod. + mtž. větrací mřížka ozn. Z13</t>
  </si>
  <si>
    <t>-323834282</t>
  </si>
  <si>
    <t>210</t>
  </si>
  <si>
    <t>767005</t>
  </si>
  <si>
    <t>Kompletní repase schodiště u výtahu ozn. Z11</t>
  </si>
  <si>
    <t>2094027580</t>
  </si>
  <si>
    <t>Poznámka k položce:_x000D_
cena zahrnuje kompletní provedení vč. dodávky potřebného materiálu a povrchové úpravy  dle popisu v tabulce zámečnických výrobků</t>
  </si>
  <si>
    <t>211</t>
  </si>
  <si>
    <t>7670051</t>
  </si>
  <si>
    <t>Kompletní repase schodiště  ozn. Z12</t>
  </si>
  <si>
    <t>1715948600</t>
  </si>
  <si>
    <t>212</t>
  </si>
  <si>
    <t>767114813</t>
  </si>
  <si>
    <t>Demontáž stěn a příček rámových zasklených vnitřních plochy přes 9 do 12 m2</t>
  </si>
  <si>
    <t>-906855003</t>
  </si>
  <si>
    <t>4,3*2,42</t>
  </si>
  <si>
    <t>213</t>
  </si>
  <si>
    <t>767114815</t>
  </si>
  <si>
    <t>Demontáž stěn a příček rámových zasklených vnitřních plochy přes 15 m2</t>
  </si>
  <si>
    <t>-1115678197</t>
  </si>
  <si>
    <t>6*3</t>
  </si>
  <si>
    <t>214</t>
  </si>
  <si>
    <t>767311830</t>
  </si>
  <si>
    <t>Demontáž světlíků bodových se skleněnou výplní</t>
  </si>
  <si>
    <t>-1582007082</t>
  </si>
  <si>
    <t>215</t>
  </si>
  <si>
    <t>998767202</t>
  </si>
  <si>
    <t>Přesun hmot procentní pro zámečnické konstrukce v objektech v přes 6 do 12 m</t>
  </si>
  <si>
    <t>1660883250</t>
  </si>
  <si>
    <t>771</t>
  </si>
  <si>
    <t>Podlahy z dlaždic</t>
  </si>
  <si>
    <t>216</t>
  </si>
  <si>
    <t>771111011</t>
  </si>
  <si>
    <t>Vysátí podkladu před pokládkou dlažby</t>
  </si>
  <si>
    <t>220330667</t>
  </si>
  <si>
    <t>217</t>
  </si>
  <si>
    <t>771121011</t>
  </si>
  <si>
    <t>Nátěr penetrační na podlahu</t>
  </si>
  <si>
    <t>-639765096</t>
  </si>
  <si>
    <t>218</t>
  </si>
  <si>
    <t>771151012</t>
  </si>
  <si>
    <t>Samonivelační stěrka podlah pevnosti 20 MPa tl přes 3 do 5 mm</t>
  </si>
  <si>
    <t>-642755629</t>
  </si>
  <si>
    <t>219</t>
  </si>
  <si>
    <t>771574416</t>
  </si>
  <si>
    <t>Montáž podlah keramických hladkých lepených cementovým flexibilním lepidlem přes 9 do 12 ks/m2</t>
  </si>
  <si>
    <t>1187707361</t>
  </si>
  <si>
    <t>"0.4"  5,3</t>
  </si>
  <si>
    <t>"0.5"  4,9</t>
  </si>
  <si>
    <t>220</t>
  </si>
  <si>
    <t>597611361</t>
  </si>
  <si>
    <t>dlažba keramická 300/300 šedá mat</t>
  </si>
  <si>
    <t>-1678159782</t>
  </si>
  <si>
    <t>dlažba*1,15</t>
  </si>
  <si>
    <t>221</t>
  </si>
  <si>
    <t>771591112R</t>
  </si>
  <si>
    <t xml:space="preserve">Hydroizolační stěrka ve vlhkých prostorách </t>
  </si>
  <si>
    <t>-546545646</t>
  </si>
  <si>
    <t>Poznámka k položce:_x000D_
systémové řešení vč. vytažení a pásek</t>
  </si>
  <si>
    <t>"1.12"  12,7</t>
  </si>
  <si>
    <t>"2.8"  4,6</t>
  </si>
  <si>
    <t>222</t>
  </si>
  <si>
    <t>998771202</t>
  </si>
  <si>
    <t>Přesun hmot procentní pro podlahy z dlaždic v objektech v přes 6 do 12 m</t>
  </si>
  <si>
    <t>792198727</t>
  </si>
  <si>
    <t>772</t>
  </si>
  <si>
    <t>Podlahy z kamene</t>
  </si>
  <si>
    <t>223</t>
  </si>
  <si>
    <t>772591916R</t>
  </si>
  <si>
    <t>Očištění a případné vyspravení kamenné dlažby</t>
  </si>
  <si>
    <t>314998831</t>
  </si>
  <si>
    <t>"1.1"  128,7</t>
  </si>
  <si>
    <t>"1.12"  12,9</t>
  </si>
  <si>
    <t>224</t>
  </si>
  <si>
    <t>998772202</t>
  </si>
  <si>
    <t>Přesun hmot procentní pro podlahy z kamene v objektech v přes 6 do 12 m</t>
  </si>
  <si>
    <t>-1635537549</t>
  </si>
  <si>
    <t>775</t>
  </si>
  <si>
    <t>Podlahy skládané</t>
  </si>
  <si>
    <t>225</t>
  </si>
  <si>
    <t>775511800</t>
  </si>
  <si>
    <t>Demontáž podlah vlysových lepených s lištami lepenými do suti</t>
  </si>
  <si>
    <t>-839524685</t>
  </si>
  <si>
    <t>315</t>
  </si>
  <si>
    <t>87,5+16,7</t>
  </si>
  <si>
    <t>776</t>
  </si>
  <si>
    <t>Podlahy povlakové</t>
  </si>
  <si>
    <t>226</t>
  </si>
  <si>
    <t>776201811</t>
  </si>
  <si>
    <t>Demontáž lepených povlakových podlah bez podložky ručně</t>
  </si>
  <si>
    <t>-1860087999</t>
  </si>
  <si>
    <t>18,4+10,7+10,7+10,7+10,4+6,5+20,9+21,8+16,8</t>
  </si>
  <si>
    <t>15,3+149,4+9,4+5,6+8,2</t>
  </si>
  <si>
    <t>33,4+20,4+20,2+23,9+14,9+140,3+43,5</t>
  </si>
  <si>
    <t>227</t>
  </si>
  <si>
    <t>776111116</t>
  </si>
  <si>
    <t>Odstranění zbytků lepidla z podkladu povlakových podlah broušením</t>
  </si>
  <si>
    <t>-1255890698</t>
  </si>
  <si>
    <t>611,4</t>
  </si>
  <si>
    <t>228</t>
  </si>
  <si>
    <t>776111311</t>
  </si>
  <si>
    <t>Vysátí podkladu povlakových podlah</t>
  </si>
  <si>
    <t>477170783</t>
  </si>
  <si>
    <t>vinyl+kaučuk</t>
  </si>
  <si>
    <t>229</t>
  </si>
  <si>
    <t>776121112</t>
  </si>
  <si>
    <t>Vodou ředitelná penetrace savého podkladu povlakových podlah</t>
  </si>
  <si>
    <t>-223986150</t>
  </si>
  <si>
    <t>230</t>
  </si>
  <si>
    <t>776141112</t>
  </si>
  <si>
    <t>Stěrka podlahová nivelační pro vyrovnání podkladu povlakových podlah pevnosti 20 MPa tl přes 3 do 5 mm</t>
  </si>
  <si>
    <t>-1068465936</t>
  </si>
  <si>
    <t>231</t>
  </si>
  <si>
    <t>776251111R</t>
  </si>
  <si>
    <t>Lepení pásů z kaučuku</t>
  </si>
  <si>
    <t>1551757699</t>
  </si>
  <si>
    <t>"dle skladby P1.03a"</t>
  </si>
  <si>
    <t>"mezipodesta"  1*1,4</t>
  </si>
  <si>
    <t>232</t>
  </si>
  <si>
    <t>776341111R</t>
  </si>
  <si>
    <t>Montáž podlahovin z kaučuku na stupnice šířky do 300 mm</t>
  </si>
  <si>
    <t>-1931329943</t>
  </si>
  <si>
    <t>22*1,4</t>
  </si>
  <si>
    <t>233</t>
  </si>
  <si>
    <t>776341121R</t>
  </si>
  <si>
    <t>Montáž podlahovin z kaučuku na podstupnice výšky do 200 mm</t>
  </si>
  <si>
    <t>-1894021366</t>
  </si>
  <si>
    <t>234</t>
  </si>
  <si>
    <t>776001</t>
  </si>
  <si>
    <t>Kaučuk</t>
  </si>
  <si>
    <t>873136724</t>
  </si>
  <si>
    <t>Poznámka k položce:_x000D_
dle specifikace v PD</t>
  </si>
  <si>
    <t>kaučuk*1,1</t>
  </si>
  <si>
    <t>"schdiště"   30,8*(0,3+0,2)*1,2</t>
  </si>
  <si>
    <t>235</t>
  </si>
  <si>
    <t>776002</t>
  </si>
  <si>
    <t>Kompl. dod. + mtž. soklík ke kaučukové podlaze</t>
  </si>
  <si>
    <t>-1190549555</t>
  </si>
  <si>
    <t>"1.2"  (5,3+6,5)*2-1,8*2-0,8+0,2*2-4,3</t>
  </si>
  <si>
    <t>"1.4"  (13,8+12)*2-0,8-1,8*2</t>
  </si>
  <si>
    <t>"1.5"  (5,6+5,3)*2-0,8*2</t>
  </si>
  <si>
    <t>"1.6"  (24+14,7)*2+1,3*2+0,5*2+0,4*2-2,6-0,8+0,3*2</t>
  </si>
  <si>
    <t>"1.8"  (6,2+2,8)*2-0,8-1,22+0,2*2</t>
  </si>
  <si>
    <t>"2.1"  (3,1+2,8)*2-2,8-1,8*2-1,2+0,3*2</t>
  </si>
  <si>
    <t>"2.2"  (24+13,8)*2-1,8-1,2+0,3*2</t>
  </si>
  <si>
    <t>(5+5,7)*2-2*3,6</t>
  </si>
  <si>
    <t>"2.3"  (5,4+4,7)*2-2*3,6</t>
  </si>
  <si>
    <t>236</t>
  </si>
  <si>
    <t>776241111</t>
  </si>
  <si>
    <t>Lepení hladkých (bez vzoru) pásů ze sametového vinylu</t>
  </si>
  <si>
    <t>256740728</t>
  </si>
  <si>
    <t>237</t>
  </si>
  <si>
    <t>776341111</t>
  </si>
  <si>
    <t>Montáž podlahovin ze sametového vinylu na stupnice šířky do 300 mm</t>
  </si>
  <si>
    <t>-1606971297</t>
  </si>
  <si>
    <t>24*1,3</t>
  </si>
  <si>
    <t>238</t>
  </si>
  <si>
    <t>776341121</t>
  </si>
  <si>
    <t>Montáž podlahovin ze sametového vinylu na podstupnice výšky do 200 mm</t>
  </si>
  <si>
    <t>-1259255352</t>
  </si>
  <si>
    <t>239</t>
  </si>
  <si>
    <t>284110801</t>
  </si>
  <si>
    <t xml:space="preserve">vinyl </t>
  </si>
  <si>
    <t>328997763</t>
  </si>
  <si>
    <t>vinyl*1,15</t>
  </si>
  <si>
    <t>"schodiště"  24*1,3*(0,2+0,3)*1,2</t>
  </si>
  <si>
    <t>240</t>
  </si>
  <si>
    <t>776003</t>
  </si>
  <si>
    <t>Kompl. dod. + mtž. soklík k vinylové podlaze</t>
  </si>
  <si>
    <t>-1269748211</t>
  </si>
  <si>
    <t>"2.7"  (11,5+4,9)*2-2*1+2*0,6-0,8*6-1,8+2*2,5*2-0,8</t>
  </si>
  <si>
    <t>"2.10"  (3+2,3)*2-0,8</t>
  </si>
  <si>
    <t>"2.11"  (2,9+2,3)*2-0,8</t>
  </si>
  <si>
    <t>"2.12"  (4,8+4,8)*2-2,7</t>
  </si>
  <si>
    <t>"2.13"  (4,8+6,6)*2-2,3</t>
  </si>
  <si>
    <t>"2.14"  (6+4,2)*2-2,9</t>
  </si>
  <si>
    <t>"2.15"  (2,5+2,3)*2-0,8</t>
  </si>
  <si>
    <t>"2.16"  (5,3+3,9)*2-2*1</t>
  </si>
  <si>
    <t>"2.17"  (1,8+3,1)*2-0,8</t>
  </si>
  <si>
    <t>241</t>
  </si>
  <si>
    <t>998776202</t>
  </si>
  <si>
    <t>Přesun hmot procentní pro podlahy povlakové v objektech v přes 6 do 12 m</t>
  </si>
  <si>
    <t>-242513676</t>
  </si>
  <si>
    <t>777</t>
  </si>
  <si>
    <t>Podlahy lité</t>
  </si>
  <si>
    <t>242</t>
  </si>
  <si>
    <t>777001</t>
  </si>
  <si>
    <t>Očištění a vyrovnání podlahy po vybourání před prováděním nové stěrky</t>
  </si>
  <si>
    <t>824117705</t>
  </si>
  <si>
    <t>243</t>
  </si>
  <si>
    <t>777511103</t>
  </si>
  <si>
    <t>Krycí epoxidová stěrka tloušťky přes 1 do 2 mm dekorativní lité podlahy</t>
  </si>
  <si>
    <t>936398896</t>
  </si>
  <si>
    <t>"dle skladby P0.1b"</t>
  </si>
  <si>
    <t>"0.3"  20,8</t>
  </si>
  <si>
    <t>"0.12"  3,8</t>
  </si>
  <si>
    <t>244</t>
  </si>
  <si>
    <t>777612103</t>
  </si>
  <si>
    <t>Uzavírací epoxidový transparentní nátěr podlahy</t>
  </si>
  <si>
    <t>-638988960</t>
  </si>
  <si>
    <t>245</t>
  </si>
  <si>
    <t>7779001</t>
  </si>
  <si>
    <t>Kompl. dod. + mtž. soklík k podlaze ze stěrky</t>
  </si>
  <si>
    <t>840321259</t>
  </si>
  <si>
    <t>Poznámka k položce:_x000D_
vytažení stěrky na stěnu na v. 50 mm</t>
  </si>
  <si>
    <t>"0.3"  (12,2+1,9)*2-0,9*2-0,8*2-0,7-1,6</t>
  </si>
  <si>
    <t>"0.6"  (4,1+11,9)*2-0,8*2</t>
  </si>
  <si>
    <t>"0.7"  (3,7+2,9)*2-0,8</t>
  </si>
  <si>
    <t>"0.8"  (1,9+5,8)*2-0,8</t>
  </si>
  <si>
    <t>"0.9"  (17,9+10)*2-0,8-1,2-1,6+4*0,15+4*0,3</t>
  </si>
  <si>
    <t>"0.10"  (1+2,7)*2-0,8</t>
  </si>
  <si>
    <t>246</t>
  </si>
  <si>
    <t>998777202</t>
  </si>
  <si>
    <t>Přesun hmot procentní pro podlahy lité v objektech v přes 6 do 12 m</t>
  </si>
  <si>
    <t>416346461</t>
  </si>
  <si>
    <t>781</t>
  </si>
  <si>
    <t>Dokončovací práce - obklady</t>
  </si>
  <si>
    <t>247</t>
  </si>
  <si>
    <t>781121011</t>
  </si>
  <si>
    <t>Nátěr penetrační na stěnu</t>
  </si>
  <si>
    <t>-1481385049</t>
  </si>
  <si>
    <t>248</t>
  </si>
  <si>
    <t>781472221</t>
  </si>
  <si>
    <t>Montáž obkladů keramických hladkých lepených cementovým flexibilním lepidlem přes 35 do 45 ks/m2</t>
  </si>
  <si>
    <t>1604447079</t>
  </si>
  <si>
    <t>"1.12"   ((5,5+2,8)*2+2*0,6)*2,25</t>
  </si>
  <si>
    <t>249</t>
  </si>
  <si>
    <t>597617031</t>
  </si>
  <si>
    <t>obklad keramický šedá mat 15/15</t>
  </si>
  <si>
    <t>-139440247</t>
  </si>
  <si>
    <t>obklad*1,15</t>
  </si>
  <si>
    <t>250</t>
  </si>
  <si>
    <t>781495115</t>
  </si>
  <si>
    <t>Spárování vnitřních obkladů silikonem</t>
  </si>
  <si>
    <t>-1448139516</t>
  </si>
  <si>
    <t>251</t>
  </si>
  <si>
    <t>781495117</t>
  </si>
  <si>
    <t>Spárování vnitřních obkladů akrylem</t>
  </si>
  <si>
    <t>-1859444787</t>
  </si>
  <si>
    <t>252</t>
  </si>
  <si>
    <t>781495142</t>
  </si>
  <si>
    <t>Průnik obkladem kruhový přes DN 30 do DN 90</t>
  </si>
  <si>
    <t>-421309744</t>
  </si>
  <si>
    <t>253</t>
  </si>
  <si>
    <t>998781202</t>
  </si>
  <si>
    <t>Přesun hmot procentní pro obklady keramické v objektech v přes 6 do 12 m</t>
  </si>
  <si>
    <t>-51946046</t>
  </si>
  <si>
    <t>783</t>
  </si>
  <si>
    <t>Dokončovací práce - nátěry</t>
  </si>
  <si>
    <t>254</t>
  </si>
  <si>
    <t>783213011</t>
  </si>
  <si>
    <t>Napouštěcí jednonásobný syntetický biocidní nátěr tesařských prvků nezabudovaných do konstrukce</t>
  </si>
  <si>
    <t>-1609507659</t>
  </si>
  <si>
    <t>"podium"</t>
  </si>
  <si>
    <t>49,3*2</t>
  </si>
  <si>
    <t>"80/160"  152*(0,08+0,16)*2</t>
  </si>
  <si>
    <t>255</t>
  </si>
  <si>
    <t>783301303</t>
  </si>
  <si>
    <t>Bezoplachové odrezivění zámečnických konstrukcí</t>
  </si>
  <si>
    <t>-1479553489</t>
  </si>
  <si>
    <t>256</t>
  </si>
  <si>
    <t>783301311</t>
  </si>
  <si>
    <t>Odmaštění zámečnických konstrukcí vodou ředitelným odmašťovačem</t>
  </si>
  <si>
    <t>-1632294309</t>
  </si>
  <si>
    <t>257</t>
  </si>
  <si>
    <t>783306809</t>
  </si>
  <si>
    <t>Odstranění nátěru ze zámečnických konstrukcí okartáčováním</t>
  </si>
  <si>
    <t>-764578914</t>
  </si>
  <si>
    <t>783315101</t>
  </si>
  <si>
    <t>Mezinátěr jednonásobný syntetický standardní zámečnických konstrukcí</t>
  </si>
  <si>
    <t>804767702</t>
  </si>
  <si>
    <t>259</t>
  </si>
  <si>
    <t>783317101</t>
  </si>
  <si>
    <t>Krycí jednonásobný syntetický standardní nátěr zámečnických konstrukcí</t>
  </si>
  <si>
    <t>917624794</t>
  </si>
  <si>
    <t>"venkovní ocelové konstrukce"</t>
  </si>
  <si>
    <t>(12+9+10*4)*1</t>
  </si>
  <si>
    <t>(24+9*7+10*2)*1</t>
  </si>
  <si>
    <t>(2,7*9+8*4+12)*1</t>
  </si>
  <si>
    <t>"venkovní ocelové schodiště"</t>
  </si>
  <si>
    <t>"vnitřní ocelové zábradlí"</t>
  </si>
  <si>
    <t>784</t>
  </si>
  <si>
    <t>Dokončovací práce - malby a tapety</t>
  </si>
  <si>
    <t>260</t>
  </si>
  <si>
    <t>784181101</t>
  </si>
  <si>
    <t>Základní akrylátová jednonásobná bezbarvá penetrace podkladu v místnostech v do 3,80 m</t>
  </si>
  <si>
    <t>1095064777</t>
  </si>
  <si>
    <t>261</t>
  </si>
  <si>
    <t>784221101</t>
  </si>
  <si>
    <t>Dvojnásobné bílé malby ze směsí za sucha dobře otěruvzdorných v místnostech do 3,80 m</t>
  </si>
  <si>
    <t>673403626</t>
  </si>
  <si>
    <t>podhled+stropoprava</t>
  </si>
  <si>
    <t>stěnynové+stěnyoprava</t>
  </si>
  <si>
    <t>"SDK stěny"</t>
  </si>
  <si>
    <t>"1.12"  (1,7+0,7+2,8)*0,6</t>
  </si>
  <si>
    <t>(2*2+1,2)*0,6</t>
  </si>
  <si>
    <t>"1.1"  (5+1,5+3*0,4+1,4*2)*3</t>
  </si>
  <si>
    <t>"1.1a"  (3,7+2,3+3*0,4+0,6)*3</t>
  </si>
  <si>
    <t>"1.6"  5*1,3*3</t>
  </si>
  <si>
    <t>2*0,5*3</t>
  </si>
  <si>
    <t>"1.11"  1,4*3</t>
  </si>
  <si>
    <t>"2NP"</t>
  </si>
  <si>
    <t>"2.1"  (2,5+1)*2,9</t>
  </si>
  <si>
    <t>"2.2, 2.3"  (2,7+1)*2,2</t>
  </si>
  <si>
    <t>2*((5,3+5,5)*2-4*3,7)*2,9</t>
  </si>
  <si>
    <t>"2.7"  (11,5+4,9+2,9+3+3+2*0,6+3,3)*2,9</t>
  </si>
  <si>
    <t>-(2*2,3*2,75+2,9*2,75)</t>
  </si>
  <si>
    <t>"2.11"  (2,9+2*2,3)*2,9</t>
  </si>
  <si>
    <t>"2.14"  (2,7+3+4,2)*2,9</t>
  </si>
  <si>
    <t>-2,9*2,75</t>
  </si>
  <si>
    <t>"2.15"  (2,5+2,3)*2,9</t>
  </si>
  <si>
    <t>"2.16"  (2*2,6+2*0,65+6)*2,9</t>
  </si>
  <si>
    <t>"2.17"  (1,8+3,1)*2*2,9</t>
  </si>
  <si>
    <t>305</t>
  </si>
  <si>
    <t>786</t>
  </si>
  <si>
    <t>Dokončovací práce - stínění</t>
  </si>
  <si>
    <t>262</t>
  </si>
  <si>
    <t>786623023R</t>
  </si>
  <si>
    <t>Kompl. dod,. + mtž. exteriérové žaluzie</t>
  </si>
  <si>
    <t>1324454922</t>
  </si>
  <si>
    <t>Poznámka k položce:_x000D_
cena zahrnuje kompletní provedení dle popisu v PD vč.  ovládání, boxu a všech doplňků - Tabulka žaluzií</t>
  </si>
  <si>
    <t>"Ž/1"  6*2,7*1,6</t>
  </si>
  <si>
    <t>"Ž/2"  3*2,7*1,8</t>
  </si>
  <si>
    <t>"Ž/3"  3*2,95*1,75</t>
  </si>
  <si>
    <t>263</t>
  </si>
  <si>
    <t>786624121R</t>
  </si>
  <si>
    <t>Kompl. dod. + mtž. interiérové žaluzie popř. rolety</t>
  </si>
  <si>
    <t>-1257926291</t>
  </si>
  <si>
    <t>"nová okna"</t>
  </si>
  <si>
    <t>6*2,7*1,6</t>
  </si>
  <si>
    <t xml:space="preserve">"2.NP"  </t>
  </si>
  <si>
    <t>3*2,7*1,8</t>
  </si>
  <si>
    <t>264</t>
  </si>
  <si>
    <t>998786202</t>
  </si>
  <si>
    <t>Přesun hmot procentní pro stínění a čalounické úpravy v objektech v přes 6 do 12 m</t>
  </si>
  <si>
    <t>1535330225</t>
  </si>
  <si>
    <t>OST</t>
  </si>
  <si>
    <t>Ostatní</t>
  </si>
  <si>
    <t>265</t>
  </si>
  <si>
    <t>Demontáž výtahu vč. jeho zařízení a likvidace suti</t>
  </si>
  <si>
    <t>512</t>
  </si>
  <si>
    <t>729709356</t>
  </si>
  <si>
    <t>266</t>
  </si>
  <si>
    <t>Posouzení únosnosti střešních panelů a případné posílení</t>
  </si>
  <si>
    <t>1793875839</t>
  </si>
  <si>
    <t>267</t>
  </si>
  <si>
    <t>Výtah ozn. OST/1</t>
  </si>
  <si>
    <t>2113467548</t>
  </si>
  <si>
    <t>268</t>
  </si>
  <si>
    <t>Vystěhování a likvidace stávajícího nábytku</t>
  </si>
  <si>
    <t>-384186964</t>
  </si>
  <si>
    <t>269</t>
  </si>
  <si>
    <t>Dveřní vzduchová clona</t>
  </si>
  <si>
    <t>784444704</t>
  </si>
  <si>
    <t>270</t>
  </si>
  <si>
    <t>008</t>
  </si>
  <si>
    <t>Vzorkování materiálů</t>
  </si>
  <si>
    <t>-2082868709</t>
  </si>
  <si>
    <t>001-02 - Zdravotně technické instalace</t>
  </si>
  <si>
    <t xml:space="preserve"> </t>
  </si>
  <si>
    <t>721110907R00</t>
  </si>
  <si>
    <t>Provedení opravy vnitřní kanalizace, potrubí kameninové, vsazení odbočky, DN 150 mm</t>
  </si>
  <si>
    <t>721110915R00</t>
  </si>
  <si>
    <t>Provedení opravy vnitřní kanalizace, potrubí kameninové, propojení dosavadního potrubí, DN 100 mm</t>
  </si>
  <si>
    <t>721110917R00</t>
  </si>
  <si>
    <t>Provedení opravy vnitřní kanalizace, potrubí kameninové, propojení dosavadního potrubí, DN 150 mm</t>
  </si>
  <si>
    <t>721140916R00</t>
  </si>
  <si>
    <t>Provedení opravy vnitřní kanalizace, potrubí litinové, propojení dosavadního potrubí, DN 125 mm, Odpadní dešťové</t>
  </si>
  <si>
    <t>721140917R00</t>
  </si>
  <si>
    <t>Provedení opravy vnitřní kanalizace, potrubí litinové, propojení dosavadního potrubí, DN 150 mm</t>
  </si>
  <si>
    <t>721140932R00</t>
  </si>
  <si>
    <t>Provedení opravy vnitřní kanalizace, potrubí litinové, přechod z plastových trub na litinu, DN 50 mm</t>
  </si>
  <si>
    <t>721170909R00</t>
  </si>
  <si>
    <t>Provedení opravy vnitřní kanalizace, potrubí plastové, vsazení odbočky, D 110 mm</t>
  </si>
  <si>
    <t>721170963R00</t>
  </si>
  <si>
    <t>Provedení opravy vnitřní kanalizace, potrubí plastové, propojení dosavadního potrubí, D 75 mm</t>
  </si>
  <si>
    <t>721170965R00</t>
  </si>
  <si>
    <t>Provedení opravy vnitřní kanalizace, potrubí plastové, propojení dosavadního potrubí, D 110 mm</t>
  </si>
  <si>
    <t>721170973R00</t>
  </si>
  <si>
    <t>Provedení opravy vnitřní kanalizace, potrubí plastové, krácení trub, D 75 mm</t>
  </si>
  <si>
    <t>721170975R00</t>
  </si>
  <si>
    <t>Provedení opravy vnitřní kanalizace, potrubí plastové, krácení trub, D 110 mm</t>
  </si>
  <si>
    <t>721140806R00</t>
  </si>
  <si>
    <t>Demontáž potrubí litinového do DN 200 mm, Odpadní dešťové</t>
  </si>
  <si>
    <t>721171803R00</t>
  </si>
  <si>
    <t>Demontáž potrubí z PVC do D 75 mm</t>
  </si>
  <si>
    <t>721171808R00</t>
  </si>
  <si>
    <t>Demontáž potrubí z PVC do D 114 mm</t>
  </si>
  <si>
    <t>721210823R00</t>
  </si>
  <si>
    <t>Demontáž střešní vpusti DN 125 mm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</si>
  <si>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</si>
  <si>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</si>
  <si>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</si>
  <si>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</si>
  <si>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</si>
  <si>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</si>
  <si>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721176105R00</t>
  </si>
  <si>
    <t>Potrubí HT připojovací, D 110 x 2,7 mm</t>
  </si>
  <si>
    <t>721176113R00</t>
  </si>
  <si>
    <t>Potrubí HT odpadní svislé, D 50 x 1,8 mm</t>
  </si>
  <si>
    <t>721176114R00</t>
  </si>
  <si>
    <t>Potrubí HT odpadní svislé, D 75 x 1,9 mm</t>
  </si>
  <si>
    <t>721176115R00</t>
  </si>
  <si>
    <t>Potrubí HT odpadní svislé, D 110 x 2,7 mm</t>
  </si>
  <si>
    <t>721176116R00</t>
  </si>
  <si>
    <t>Potrubí HT odpadní svislé, D 125 x 3,1 mm, Odpadní dešťové</t>
  </si>
  <si>
    <t>721176134R00</t>
  </si>
  <si>
    <t>Potrubí HT svodné (ležaté) zavěšené, D 40-50</t>
  </si>
  <si>
    <t>721176135R00</t>
  </si>
  <si>
    <t>Potrubí HT svodné (ležaté) zavěšené, D 110 x 2,7 mm</t>
  </si>
  <si>
    <t>721176222R00</t>
  </si>
  <si>
    <t>Potrubí KG svodné (ležaté) v zemi, D 110 x 3,2 mm</t>
  </si>
  <si>
    <t>721176224R00</t>
  </si>
  <si>
    <t>Potrubí KG svodné (ležaté) v zemi, D 160 x 4,0 mm</t>
  </si>
  <si>
    <t>721213041RT3</t>
  </si>
  <si>
    <t>Montáž sprchového odtokového žlabu, s betonáží prostoru sprchového koutu, s dodávkou betonové směsi, standardní výška odtoku</t>
  </si>
  <si>
    <t>552318813R</t>
  </si>
  <si>
    <t>Liniový podlahový žlab, dl. 750 mm, nerez - mat , s roštem</t>
  </si>
  <si>
    <t xml:space="preserve">Poznámka k položce:_x000D_
vykázáno v části Sanita a sanitární doplňky_x000D_
</t>
  </si>
  <si>
    <t>721194103R00</t>
  </si>
  <si>
    <t>Vyvedení odpadních výpustek, D 32 x 1,8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</si>
  <si>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</si>
  <si>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</si>
  <si>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</si>
  <si>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</si>
  <si>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</si>
  <si>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</si>
  <si>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721223423RT2</t>
  </si>
  <si>
    <t>Vpusť podlahová se zápachovou uzávěrkou HL 310N, mřížka nerez 115 x 115 D 50/75/110 mm, Primus</t>
  </si>
  <si>
    <t>721234154RT1</t>
  </si>
  <si>
    <t>Vtok střešní HL63H/2, izolační asfaltová manžeta, HL062.1E, D 125mm</t>
  </si>
  <si>
    <t>721273150RT1</t>
  </si>
  <si>
    <t>Hlavice ventilační přivětrávací HL900, přivzdušňovací ventil HL900, D 50/75/110 mm</t>
  </si>
  <si>
    <t>721290111R00</t>
  </si>
  <si>
    <t>Zkouška těsnosti kanalizace vodou DN 125 mm</t>
  </si>
  <si>
    <t>998721102R00</t>
  </si>
  <si>
    <t>Přesun hmot pro vnitřní kanalizaci, výšky do 12 m</t>
  </si>
  <si>
    <t>722130801R00</t>
  </si>
  <si>
    <t>Demontáž potrubí ocelových závitových, DN 25 mm</t>
  </si>
  <si>
    <t>722130802R00</t>
  </si>
  <si>
    <t>Demontáž potrubí ocelových závitových, DN 40 mm</t>
  </si>
  <si>
    <t>722181812R00</t>
  </si>
  <si>
    <t>Demontáž plstěných pásů z trub D 50 mm</t>
  </si>
  <si>
    <t>722220851R00</t>
  </si>
  <si>
    <t>Demontáž armatur s jedním závitem G 3/4"</t>
  </si>
  <si>
    <t>722220861R00</t>
  </si>
  <si>
    <t>Demontáž armatur s dvěma závity G 3/4"</t>
  </si>
  <si>
    <t>722220862R00</t>
  </si>
  <si>
    <t>Demontáž armatur s dvěma závity G 5/4"</t>
  </si>
  <si>
    <t>722220864R00</t>
  </si>
  <si>
    <t>Demontáž armatur s dvěma závity G 2"</t>
  </si>
  <si>
    <t>722254110R00</t>
  </si>
  <si>
    <t>Demontáž hydrantových skříní</t>
  </si>
  <si>
    <t>soubor</t>
  </si>
  <si>
    <t>722151115R00</t>
  </si>
  <si>
    <t>Potrubí nerezové  D 28 x 1,2 mm, voda</t>
  </si>
  <si>
    <t>722151116R00</t>
  </si>
  <si>
    <t>Potrubí nerezové  D 35 x 1,5 mm, voda</t>
  </si>
  <si>
    <t>722151118R00</t>
  </si>
  <si>
    <t>Potrubí nerezové  D 54 x 1,5 mm, voda</t>
  </si>
  <si>
    <t>722172742R00</t>
  </si>
  <si>
    <t>Potrubí plastové PP-RCT , bez zednických výpomocí, D 20 x 2,3 mm, S 3,2</t>
  </si>
  <si>
    <t>722172743R00</t>
  </si>
  <si>
    <t>Potrubí plastové PP-RCT , bez zednických výpomocí, D 25 x 2,8 mm, S 3,2</t>
  </si>
  <si>
    <t>722172744R00</t>
  </si>
  <si>
    <t>Potrubí plastové PP-RCT , bez zednických výpomocí, D 32 x 3,6 mm, S 4</t>
  </si>
  <si>
    <t>722172747R00</t>
  </si>
  <si>
    <t>Potrubí plastové PP-RCT , bez zednických výpomocí, D 63 x 7,1 mm, S 4</t>
  </si>
  <si>
    <t>722181213RT7</t>
  </si>
  <si>
    <t>Izolace návleková   tl. stěny 13 mm, vnitřní průměr 22 mm</t>
  </si>
  <si>
    <t>722181213RT9</t>
  </si>
  <si>
    <t>Izolace návleková  tl. stěny 13 mm, vnitřní průměr 28 mm</t>
  </si>
  <si>
    <t>722181213RU1</t>
  </si>
  <si>
    <t>Izolace návleková  tl. stěny 13 mm, vnitřní průměr 32 mm</t>
  </si>
  <si>
    <t>722181213RV9</t>
  </si>
  <si>
    <t>Izolace návleková  tl. stěny 13 mm, vnitřní průměr 40 mm</t>
  </si>
  <si>
    <t>722181213RY3</t>
  </si>
  <si>
    <t>Izolace návleková  tl. stěny 13 mm, vnitřní průměr 63 mm</t>
  </si>
  <si>
    <t>722190401R00</t>
  </si>
  <si>
    <t>Vyvedení a upevnění výpustek DN 15 mm</t>
  </si>
  <si>
    <t>722190221R00</t>
  </si>
  <si>
    <t>Žlab pozinkovaný D 25</t>
  </si>
  <si>
    <t>722220111R00</t>
  </si>
  <si>
    <t>Nástěnka K 247, pro výtokový ventil G 1/2"</t>
  </si>
  <si>
    <t>722220112R00</t>
  </si>
  <si>
    <t>Nástěnka K 247, pro výtokový ventil G 3/4"</t>
  </si>
  <si>
    <t>722220121R00</t>
  </si>
  <si>
    <t>Nástěnka K 247, pro baterii G 1/2"</t>
  </si>
  <si>
    <t>pár</t>
  </si>
  <si>
    <t>722223131R00</t>
  </si>
  <si>
    <t>Kohout vodovodní, kulový, vypouštěcí, komplet, DN 15 mm</t>
  </si>
  <si>
    <t>722223141R00</t>
  </si>
  <si>
    <t>Kohout vodovodní, kulový, vypouštěcí, komplet,  DN 20 mm</t>
  </si>
  <si>
    <t>722224212R00</t>
  </si>
  <si>
    <t>Ventil mrazuvzdorný  DN 20 mm</t>
  </si>
  <si>
    <t>722237122R00</t>
  </si>
  <si>
    <t>Kohout vodovodní, kulový, DN 20 mm</t>
  </si>
  <si>
    <t>722237123R00</t>
  </si>
  <si>
    <t>Kohout vodovodní, kulový, DN 25 mm</t>
  </si>
  <si>
    <t>722237124R00</t>
  </si>
  <si>
    <t>Kohout vodovodní, kulový, DN 32 mm</t>
  </si>
  <si>
    <t>722237126R00</t>
  </si>
  <si>
    <t>Kohout vodovodní, kulový, DN 50 mm</t>
  </si>
  <si>
    <t>722237131R00</t>
  </si>
  <si>
    <t>Kohout vodovodní, kulový s vypouštěním, DN 15 mm</t>
  </si>
  <si>
    <t>722237133R00</t>
  </si>
  <si>
    <t>Kohout vodovodní, kulový s vypouštěním, DN 25 mm</t>
  </si>
  <si>
    <t>722237661R00</t>
  </si>
  <si>
    <t>Klapka vodovodní, zpětná, vodorovná, 2x vnitřní závit, DN 15 mm</t>
  </si>
  <si>
    <t>722237663R00</t>
  </si>
  <si>
    <t>Klapka vodovodní, zpětná, vodorovná, 2x vnitřní závit,  DN 25 mm</t>
  </si>
  <si>
    <t>722237666R00</t>
  </si>
  <si>
    <t>Klapka vodovodní, zpětná, DN 50 mm</t>
  </si>
  <si>
    <t>722254111R00</t>
  </si>
  <si>
    <t>Montáž hydrantové skříně s výzbrojí</t>
  </si>
  <si>
    <t>722254211RT3</t>
  </si>
  <si>
    <t>Hydrantový systém, box s plnými dveřmi + HP, průměr 25/20 mm, stálotvará hadice</t>
  </si>
  <si>
    <t>722280106R00</t>
  </si>
  <si>
    <t>Tlaková zkouška vodovodního potrubí DN 32 mm</t>
  </si>
  <si>
    <t>722290234R00</t>
  </si>
  <si>
    <t>Proplach a dezinfekce vodovodního potrubí DN 80 mm</t>
  </si>
  <si>
    <t>998722102R00</t>
  </si>
  <si>
    <t>Přesun hmot pro vnitřní vodovod, výšky do 12 m</t>
  </si>
  <si>
    <t>725110811R00</t>
  </si>
  <si>
    <t>Demontáž klozetů splachovacích</t>
  </si>
  <si>
    <t>725122813R00</t>
  </si>
  <si>
    <t>Demontáž pisoárů</t>
  </si>
  <si>
    <t>725210821R00</t>
  </si>
  <si>
    <t>Demontáž umyvadel bez výtokových armatur</t>
  </si>
  <si>
    <t>725310823R00</t>
  </si>
  <si>
    <t>Demontáž dřezů 1dílných v kuchyňské sestavě</t>
  </si>
  <si>
    <t>725330820R00</t>
  </si>
  <si>
    <t>Demontáž výlevky diturvitové</t>
  </si>
  <si>
    <t>725330840R00</t>
  </si>
  <si>
    <t>Demontáž výlevky ocelové nebo litinové</t>
  </si>
  <si>
    <t>725530823R00</t>
  </si>
  <si>
    <t>Demontáž, zásobník elektrický tlakový  200 l</t>
  </si>
  <si>
    <t>725530831R00</t>
  </si>
  <si>
    <t>Demontáž, zásobník elektrický průtokový</t>
  </si>
  <si>
    <t>725820801R00</t>
  </si>
  <si>
    <t>Demontáž baterie nástěnné do G 3/4"</t>
  </si>
  <si>
    <t>725840850R00</t>
  </si>
  <si>
    <t>Demontáž baterie sprchové diferenciální G 3/4" x 1"</t>
  </si>
  <si>
    <t>725014131RT1</t>
  </si>
  <si>
    <t>Klozet závěsný + sedátko, bílý, včetně sedátka v bílé barvě</t>
  </si>
  <si>
    <t>Poznámka k položce:_x000D_
vykázáno v části Sanita a sanitární doplňky</t>
  </si>
  <si>
    <t>725016125R00</t>
  </si>
  <si>
    <t>Urinál odsávací, ovládání automatické, bílý</t>
  </si>
  <si>
    <t>725017124R00</t>
  </si>
  <si>
    <t>Umyvadlo na šrouby</t>
  </si>
  <si>
    <t>725017173R00</t>
  </si>
  <si>
    <t>Umyvadlo na skříňku</t>
  </si>
  <si>
    <t>725019103R00</t>
  </si>
  <si>
    <t>Výlevka závěsná  s plastovou mřížkou</t>
  </si>
  <si>
    <t>725292001R00</t>
  </si>
  <si>
    <t>Sprchová koncovka, pevná, antivandal</t>
  </si>
  <si>
    <t>725314290R00</t>
  </si>
  <si>
    <t>Příslušenství k dřezu v kuchyňské sestavě</t>
  </si>
  <si>
    <t>725530152R00</t>
  </si>
  <si>
    <t>Ventil pojistný TE 1847 DN 15 mm</t>
  </si>
  <si>
    <t>725534223R00</t>
  </si>
  <si>
    <t xml:space="preserve">Ohřívač elektrický, zásobníkový, závěsný 80 litrů, </t>
  </si>
  <si>
    <t>725534225R00</t>
  </si>
  <si>
    <t xml:space="preserve">Ohřívač elektrický, zásobníkový, závěsný, </t>
  </si>
  <si>
    <t>725539102R00</t>
  </si>
  <si>
    <t>Montáž elektrických ohřívačů, ostatní typy  80 l</t>
  </si>
  <si>
    <t>725539103R00</t>
  </si>
  <si>
    <t>Montáž elektrických ohřívačů, ostatní typy  125 l</t>
  </si>
  <si>
    <t>725810402R00</t>
  </si>
  <si>
    <t>Ventil rohový bez přípojovací trubičky TE 66 G 1/2"</t>
  </si>
  <si>
    <t>725823111RT1</t>
  </si>
  <si>
    <t>Baterie umyvadlová stojánková, ruční, bez otvírání odpadu, standardní</t>
  </si>
  <si>
    <t>725825114RT1</t>
  </si>
  <si>
    <t>Baterie dřezová nástěnná ruční, standardní</t>
  </si>
  <si>
    <t>725845811RT1</t>
  </si>
  <si>
    <t>Baterie termostatická sprchová nástěnná, bez příslušenství, standardní</t>
  </si>
  <si>
    <t>725850145R00</t>
  </si>
  <si>
    <t>Sifon kondenzační  DN 40 mm, vodorovný odtok</t>
  </si>
  <si>
    <t>725860213R00</t>
  </si>
  <si>
    <t>Sifon umyvadlový  D 32/40 mm</t>
  </si>
  <si>
    <t>725980121R00</t>
  </si>
  <si>
    <t>Dvířka plech, 150 x 150 mm</t>
  </si>
  <si>
    <t>725869218R00</t>
  </si>
  <si>
    <t xml:space="preserve">Nálevka </t>
  </si>
  <si>
    <t>998725102R00</t>
  </si>
  <si>
    <t>Přesun hmot pro zařizovací předměty, výšky do 12 m</t>
  </si>
  <si>
    <t>726212122R00</t>
  </si>
  <si>
    <t>Modul pro závěsné WC,  820 mm</t>
  </si>
  <si>
    <t>726212321R00</t>
  </si>
  <si>
    <t>Modul pro závěsné WC, do lehkých stěn</t>
  </si>
  <si>
    <t>726212367R00</t>
  </si>
  <si>
    <t>Modul pro výlevku Mira, do lehkých stěn</t>
  </si>
  <si>
    <t>726212341R00</t>
  </si>
  <si>
    <t>Modul pro urinál, do lehkých stěn</t>
  </si>
  <si>
    <t>998726122R00</t>
  </si>
  <si>
    <t>Přesun hmot pro předstěnové systémy, výšky do 12 m</t>
  </si>
  <si>
    <t>001-03 - Vytápění</t>
  </si>
  <si>
    <t>D1 - VYTÁPĚNÍ</t>
  </si>
  <si>
    <t xml:space="preserve">    D2 - DEMONTÁŽE V 1.PP</t>
  </si>
  <si>
    <t xml:space="preserve">    D3 - DEMONTÁŽE V 1.NP</t>
  </si>
  <si>
    <t xml:space="preserve">    D4 - DEMONTÁŽE A ÚPRAVY VE 2.NP</t>
  </si>
  <si>
    <t xml:space="preserve">    D5 - NOVÉ ZAŘÍZENÍ V 1.PP</t>
  </si>
  <si>
    <t xml:space="preserve">    D6 - NOVÉ ZAŘÍZENÍ V 1.NP</t>
  </si>
  <si>
    <t xml:space="preserve">    D7 - ÚPRAVY STÁVAJÍCÍCH ČLÁNKOVÝCH TĚLES</t>
  </si>
  <si>
    <t xml:space="preserve">    D8 - OSTATNÍ</t>
  </si>
  <si>
    <t>D1</t>
  </si>
  <si>
    <t>VYTÁPĚNÍ</t>
  </si>
  <si>
    <t>D2</t>
  </si>
  <si>
    <t>DEMONTÁŽE V 1.PP</t>
  </si>
  <si>
    <t>Pol291</t>
  </si>
  <si>
    <t>Vypuštění potrubí ÚT v dotčené části</t>
  </si>
  <si>
    <t>h</t>
  </si>
  <si>
    <t>Pol292</t>
  </si>
  <si>
    <t>Dtž otopných těles včetně přípojek a armatur</t>
  </si>
  <si>
    <t>Pol293</t>
  </si>
  <si>
    <t>Dtž potrubí včetně izolace a uložení</t>
  </si>
  <si>
    <t>Pol294</t>
  </si>
  <si>
    <t>Odvoz demontovaného zařízení do sběrného dvora / do sběru</t>
  </si>
  <si>
    <t>D3</t>
  </si>
  <si>
    <t>DEMONTÁŽE V 1.NP</t>
  </si>
  <si>
    <t>D4</t>
  </si>
  <si>
    <t>DEMONTÁŽE A ÚPRAVY VE 2.NP</t>
  </si>
  <si>
    <t>Pol295</t>
  </si>
  <si>
    <t>Přesun stávajícího tělesa o cca 1m včetně úprav na potrubní přípojce</t>
  </si>
  <si>
    <t>Pol296</t>
  </si>
  <si>
    <t>D5</t>
  </si>
  <si>
    <t>NOVÉ ZAŘÍZENÍ V 1.PP</t>
  </si>
  <si>
    <t>Pol297</t>
  </si>
  <si>
    <t>Deskové otopné těleso typ VK, Q = 891 W, dT 75/55/20°C , v = 900mm, l = 600mm, PN10, barva bílá, včetně uchycení do zdi</t>
  </si>
  <si>
    <t>Pol298</t>
  </si>
  <si>
    <t>Koupelnové těleso typ M, Q = 836 W, dT 75/55/24°C , v = 1820mm, l = 600mm, PN10, barva bílá, včetně uchycení do zdi</t>
  </si>
  <si>
    <t>Pol299</t>
  </si>
  <si>
    <t>Rohové VK šroubení DN15</t>
  </si>
  <si>
    <t>Pol300</t>
  </si>
  <si>
    <t>Rohové šroubení DN15 pro koupelnové těleso M</t>
  </si>
  <si>
    <t>Pol301</t>
  </si>
  <si>
    <t>Termostatická hlavice pro VK tělesa</t>
  </si>
  <si>
    <t>Pol302</t>
  </si>
  <si>
    <t>Termostatická hlavice pro koupelnové těleso</t>
  </si>
  <si>
    <t>Pol303</t>
  </si>
  <si>
    <t>Potrubí měděné; spojování lisováním, včetně všech fitinků a závěsného systému; 18x1</t>
  </si>
  <si>
    <t>Pol304</t>
  </si>
  <si>
    <t>Potrubí měděné; spojování lisováním, včetně všech fitinků a závěsného systému; 22x1</t>
  </si>
  <si>
    <t>Pol305</t>
  </si>
  <si>
    <t>Tepelná izolace z návlekových hadic  (λ=0,038 W/mK) o tloušťce 9-19mm dle Vyhl.193/2007 včetně veškerého pomocného materiálu pro potrubí DN15 (18x1)</t>
  </si>
  <si>
    <t>Pol306</t>
  </si>
  <si>
    <t>Tepelná izolace z návlekových hadic  (λ=0,038 W/mK) o tloušťce 19mm dle Vyhl.193/2007 včetně veškerého pomocného materiálu pro potrubí DN15 (22x1)</t>
  </si>
  <si>
    <t>D6</t>
  </si>
  <si>
    <t>NOVÉ ZAŘÍZENÍ V 1.NP</t>
  </si>
  <si>
    <t>Pol307</t>
  </si>
  <si>
    <t>Deskové designové těleso typ VKM, Q = 2648 W, dT 75/55/18°C , v = 2000mm, l = 884mm, PN10, barva bílá, včetně uchycení do zdi</t>
  </si>
  <si>
    <t>D7</t>
  </si>
  <si>
    <t>ÚPRAVY STÁVAJÍCÍCH ČLÁNKOVÝCH TĚLES</t>
  </si>
  <si>
    <t>Pol308</t>
  </si>
  <si>
    <t>Tlaková zkouška ponechaného potrubí a otopných těles v prostoru knihovny (1.PP + 1.NP + 2.NP) + protokol</t>
  </si>
  <si>
    <t>Pol309</t>
  </si>
  <si>
    <t>Vypuštění potrubí ÚT</t>
  </si>
  <si>
    <t>Pol310</t>
  </si>
  <si>
    <t>Šetrné sundání otopných článkových těles</t>
  </si>
  <si>
    <t>Pol311</t>
  </si>
  <si>
    <t>Odstranění starého nátěru článkových těles</t>
  </si>
  <si>
    <t>Pol312</t>
  </si>
  <si>
    <t>Nový nátěr článkových těles (1 x Z + 2 x email), barva dle architekta</t>
  </si>
  <si>
    <t>Pol313</t>
  </si>
  <si>
    <t>Přetesnění vybraného počtu článkových těles na základě tlakové zkoušky (cca 25%)</t>
  </si>
  <si>
    <t>Pol314</t>
  </si>
  <si>
    <t>Opětovná mtž otopných článkových těles</t>
  </si>
  <si>
    <t>Pol315</t>
  </si>
  <si>
    <t>Nové uzavírací rohové šroubení DN15 na zpátečce</t>
  </si>
  <si>
    <t>Pol284</t>
  </si>
  <si>
    <t>Protipožární ucpávky na Cu potrubí do DN25 (minerální vata + zatmelení) dle PBŘS</t>
  </si>
  <si>
    <t>D8</t>
  </si>
  <si>
    <t>OSTATNÍ</t>
  </si>
  <si>
    <t>Pol316</t>
  </si>
  <si>
    <t>Transport nového materiálu</t>
  </si>
  <si>
    <t>Pol287</t>
  </si>
  <si>
    <t>Stavební přípomoci při mtž</t>
  </si>
  <si>
    <t>Pol317</t>
  </si>
  <si>
    <t>Proplach potrubí po mtž + opakované vyčištění filtrů</t>
  </si>
  <si>
    <t>Pol318</t>
  </si>
  <si>
    <t>Napuštění systému upravenou vodou</t>
  </si>
  <si>
    <t>Pol319</t>
  </si>
  <si>
    <t>Tlaková zkouška potrubí před provedením izolací</t>
  </si>
  <si>
    <t>Pol320</t>
  </si>
  <si>
    <t>Topná zkouška</t>
  </si>
  <si>
    <t>001-04 - Chlazení</t>
  </si>
  <si>
    <t>D1 - CHLAZENÍ</t>
  </si>
  <si>
    <t>CHLAZENÍ</t>
  </si>
  <si>
    <t>Pol277</t>
  </si>
  <si>
    <t>Splitová venkovní kondenzační jednotka, Qch celk = 6,5 kW, Te +35°C, Pc = 2 kW, U=230V, I = 8A, ak.výkon=70 dBA. Silově a kumunikačně propojit s vnitřní jednotkou 51b. Včetně pomocné ocelové kce a pružného uložení; odborné uvedení do provozu</t>
  </si>
  <si>
    <t>Pol278</t>
  </si>
  <si>
    <t>Splitová vnitřní chladící jednotka, Qch cit 5 kW, Ti +24°C. Silově a komunikačně propojit s venkovní jednotkou 51a. Kabelově propojit s ovladačem 51c</t>
  </si>
  <si>
    <t>Pol279</t>
  </si>
  <si>
    <t>Nástěnný kabelový ovladač-termostat; kabelově propojit s vnitřní jednotkou 51b</t>
  </si>
  <si>
    <t>Pol280</t>
  </si>
  <si>
    <t>Potrubí měděné pro chladivové potrubí; spojování letováním, včetně všech fitinků a závěsného systému; 6,35x1</t>
  </si>
  <si>
    <t>Pol281</t>
  </si>
  <si>
    <t>Potrubí měděné pro chladivové potrubí; spojování letováním, včetně všech fitinků a závěsného systému; 12,7x1</t>
  </si>
  <si>
    <t>Pol282</t>
  </si>
  <si>
    <t>Tepelná parotěsná izolace (λ=0,038 W/mK, µ≥5000) o tloušťce 19mm dle Vyhl.193/2007 Sb. včetně izolovaných objímek a veškerého pomocného materiálu - pro chladivové potrubí</t>
  </si>
  <si>
    <t>Pol283</t>
  </si>
  <si>
    <t>Ochranné oplechování potrubí s izolací na střeše nerezovým plechem tl.0,5mm</t>
  </si>
  <si>
    <t>Pol285</t>
  </si>
  <si>
    <t>Doplnění chladivového systému chladivem</t>
  </si>
  <si>
    <t>Pol286</t>
  </si>
  <si>
    <t>Transport materiálu</t>
  </si>
  <si>
    <t>Pol288</t>
  </si>
  <si>
    <t>Tlaková zkouška chladivového systému před provedením izolací</t>
  </si>
  <si>
    <t>Pol289</t>
  </si>
  <si>
    <t>Provozní zkouška chladivového systému</t>
  </si>
  <si>
    <t>Pol290</t>
  </si>
  <si>
    <t>Zpracování dílenské PD vybraným dodavatel - úprava projektu na základě konkrétních výrobků / technologie</t>
  </si>
  <si>
    <t>001-05 - Vzduchotechnika</t>
  </si>
  <si>
    <t>D1 - VZDUCHOTECHNIKA</t>
  </si>
  <si>
    <t xml:space="preserve">    D2 - Zařízení č.1 - rekuperační větrání knihovny</t>
  </si>
  <si>
    <t xml:space="preserve">    D3 - Zařízení č.2 - rekuperační větrání klubu a kanceláří</t>
  </si>
  <si>
    <t xml:space="preserve">    D4 - Zařízení č.3 - rekuperační větrání 1.PP</t>
  </si>
  <si>
    <t xml:space="preserve">    D5 - Zařízení č.4 - podtlakové odvětrání soc.zázemí 2.NP</t>
  </si>
  <si>
    <t xml:space="preserve">    D6 - Zařízení č.5 - podtlakové odvětrání šatny ve 2.NP</t>
  </si>
  <si>
    <t xml:space="preserve">    D7 - Zařízení č.6 - podtlakové odvětrání kuchyňky ve 2.NP</t>
  </si>
  <si>
    <t xml:space="preserve">    D8 - Větrání foyer a WC v 1.NP</t>
  </si>
  <si>
    <t xml:space="preserve">    D9 - Ostatní</t>
  </si>
  <si>
    <t>VZDUCHOTECHNIKA</t>
  </si>
  <si>
    <t>Zařízení č.1 - rekuperační větrání knihovny</t>
  </si>
  <si>
    <t>Pol321</t>
  </si>
  <si>
    <t>Přívodní ventilátor s EC motorem do čytřhranného potrubí, V = 6000 m3/h, dP = 700 Pa, Pc = 2400 W, U = 400 V, I = 3,5 A. Motoř řízen externím signálem 0-10V, včetně redukce na potrubí 1000x600mm, servisní přístup ze spodní strany</t>
  </si>
  <si>
    <t>Pol322</t>
  </si>
  <si>
    <t>Odvodní ventilátor s EC motorem do čytřhranného potrubí, V = 2000 m3/h, dP = 400 Pa, Pc = 870 W, U = 230 V, I = 3,7 A. Motoř řízen externím signálem 0-10V, včetně redukce na potrubí 600x400mm, servisní přístup ze spodní strany</t>
  </si>
  <si>
    <t>Pol323</t>
  </si>
  <si>
    <t>Venkovní splitová jednotka (zdroj tepla a chladu), Qt = 4 kW (-15°C), Qch = 13 kW (+35°C), U = 400 V, Imax = 20 A, ak.výkon = 70 dBA, včetně nosné ocelové kce včetně tlumících prvků</t>
  </si>
  <si>
    <t>Pol324</t>
  </si>
  <si>
    <t>Řídící box pro řízení topného a chladícího výkonu chladivového výměníku 103c, U = 230 V, box řízen externím signálem 0-10 V</t>
  </si>
  <si>
    <t>Pol325</t>
  </si>
  <si>
    <t>Přímý výměník do čtyřhranného potrubí 1000x600mm, dvouokruhový, Vcelkem = 6000 m3/h, dP vzduch max.150 Pa; Qch = 2 x 13 kW (vzduch 26 / 15,8°C), Qt = 2 x 4 kW (10 / 20°C), včetně eliminátoru kapek</t>
  </si>
  <si>
    <t>Pol326</t>
  </si>
  <si>
    <t>Deskový křížový rekuperační výměník s bypassem, V = 2000 m3/h, dP = 150 Pa, 4 x hrdlo 500x800mm, 1 x odvod kondenzátu, 1 x uzavírací klapka bypassu s pohonem, včetně parotěsné izolace tl.40mm</t>
  </si>
  <si>
    <t>Pol327</t>
  </si>
  <si>
    <t>Uzavírací těsná klapka 1000 x 600mm včetně pohonu on/off (24V)</t>
  </si>
  <si>
    <t>Pol328</t>
  </si>
  <si>
    <t>Požární klapka 800 x 400mm do potrubí, EI30, s termopojistkou +72°C, 2 x koncový signál na M+R</t>
  </si>
  <si>
    <t>Pol329</t>
  </si>
  <si>
    <t>Požární klapka 800 x 600mm do potrubí, EI30, s termopojistkou +72°C, 2 x koncový signál na M+R</t>
  </si>
  <si>
    <t>Pol330</t>
  </si>
  <si>
    <t>Filtr G4 do čtyřhranného potrubí 800 x 500mm, V = 2000 m3/h, dP max 50 Pa; servisní přístup do delší straně</t>
  </si>
  <si>
    <t>Pol331</t>
  </si>
  <si>
    <t>Filtr G4 do čtyřhranného potrubí 1000 x 600mm, V = 6000 m3/h, dP max 50 Pa; servisní přístup po delší straně</t>
  </si>
  <si>
    <t>Pol332</t>
  </si>
  <si>
    <t>Kulisový tlumič do čtyřhranného potrubí 1000 x 600mm, l = 1000mm, V = 6000 m3/h, dP max.50 Pa, akustický útlum - 25 dBA</t>
  </si>
  <si>
    <t>Pol333</t>
  </si>
  <si>
    <t>Kulisový tlumič do čtyřhranného potrubí 900 x 900mm, l = 1500mm, V = 6000 m3/h, dP max.50 Pa, akustický útlum - 30 dBA</t>
  </si>
  <si>
    <t>Pol334</t>
  </si>
  <si>
    <t>Přívodní vířivý anemostat (V = 750 m3/h, dP max.30Pa) s kruhovou deskou 600x48 včetně regulační klapky a napojovacího boxu s hrdlem DN250; barevné řešení desky dle architekta</t>
  </si>
  <si>
    <t>Pol335</t>
  </si>
  <si>
    <t>Čtyřhranné pozinkované potrubí 350 x 350mm včetně tvarovek (20%) a zavěšení; spojování pomocí přírub</t>
  </si>
  <si>
    <t>Pol336</t>
  </si>
  <si>
    <t>Čtyřhranné pozinkované potrubí 600 x 600mm včetně tvarovek (20%) a zavěšení; spojování pomocí přírub</t>
  </si>
  <si>
    <t>Pol337</t>
  </si>
  <si>
    <t>Čtyřhranné pozinkované potrubí 800 x 400mm včetně tvarovek (20%) a zavěšení; spojování pomocí přírub</t>
  </si>
  <si>
    <t>Pol338</t>
  </si>
  <si>
    <t>Čtyřhranné pozinkované potrubí 1000 x 600mm včetně tvarovek (20%) a zavěšení; spojování pomocí přírub</t>
  </si>
  <si>
    <t>Pol339</t>
  </si>
  <si>
    <t>Čtyřhranné pozinkované potrubí 800 x 500mm včetně tvarovek (20%) a zavěšení; spojování pomocí přírub</t>
  </si>
  <si>
    <t>Pol340</t>
  </si>
  <si>
    <t>Oblouk 350x350 - 90°</t>
  </si>
  <si>
    <t>Pol341</t>
  </si>
  <si>
    <t>Oblouk 350x350 - 45°</t>
  </si>
  <si>
    <t>Pol342</t>
  </si>
  <si>
    <t>Oblouk 800x400 - 90°</t>
  </si>
  <si>
    <t>Pol343</t>
  </si>
  <si>
    <t>Oblouk 800x500 - 90°</t>
  </si>
  <si>
    <t>Pol344</t>
  </si>
  <si>
    <t>Oblouk 500x800 - 90°</t>
  </si>
  <si>
    <t>Pol345</t>
  </si>
  <si>
    <t>Oblouk 1000x600 - 90°</t>
  </si>
  <si>
    <t>Pol346</t>
  </si>
  <si>
    <t>Oblouk 400x800 - 90°</t>
  </si>
  <si>
    <t>Pol347</t>
  </si>
  <si>
    <t>Oblouk 600x600 - 90°</t>
  </si>
  <si>
    <t>Pol348</t>
  </si>
  <si>
    <t>Redukce 500x800 // 350x350</t>
  </si>
  <si>
    <t>Pol349</t>
  </si>
  <si>
    <t>Redukce asymetrická 800x400 // 1000x600</t>
  </si>
  <si>
    <t>Pol350</t>
  </si>
  <si>
    <t>Redukce 1000x600 // 600x600</t>
  </si>
  <si>
    <t>Pol351</t>
  </si>
  <si>
    <t>Redukce 350x350 // 400x200</t>
  </si>
  <si>
    <t>Pol352</t>
  </si>
  <si>
    <t>Redukce 600x600 // 900x900</t>
  </si>
  <si>
    <t>Pol353</t>
  </si>
  <si>
    <t>Redukce 600x600 // DN250</t>
  </si>
  <si>
    <t>Pol354</t>
  </si>
  <si>
    <t>Tepelná izolace z minerální vaty tl.40mm s Al.folií</t>
  </si>
  <si>
    <t>Pol355</t>
  </si>
  <si>
    <t>Požární izolace EI 30 (tl.40mm)</t>
  </si>
  <si>
    <t>Pol356</t>
  </si>
  <si>
    <t>Potrubí měděné pro chladivové potrubí; spojování letováním, včetně všech fitinků a závěsného systému; 9,52x1</t>
  </si>
  <si>
    <t>Pol357</t>
  </si>
  <si>
    <t>Potrubí měděné pro chladivové potrubí; spojování letováním, včetně všech fitinků a závěsného systému; 15,88x1</t>
  </si>
  <si>
    <t>Pol358</t>
  </si>
  <si>
    <t>Pol359</t>
  </si>
  <si>
    <t>Pol360</t>
  </si>
  <si>
    <t>Doplnění chladiva</t>
  </si>
  <si>
    <t>Pol361</t>
  </si>
  <si>
    <t>Zaregulování průtoků vzduchu a uvedení zařízení do provozu</t>
  </si>
  <si>
    <t>Pol362</t>
  </si>
  <si>
    <t>Provozní zkouška zařízení</t>
  </si>
  <si>
    <t>Zařízení č.2 - rekuperační větrání klubu a kanceláří</t>
  </si>
  <si>
    <t>Pol363</t>
  </si>
  <si>
    <t>Kompaktní venkovní VZT rekuperační jednotka</t>
  </si>
  <si>
    <t>Poznámka k položce:_x000D_
Kompaktní venkovní VZT rekuperační jednotka - ležatá, bez cirkulace, filtry G4, V = 1500 m3/h, dP ext. = 400 Pa, Pc = 1200 W, U = 400 V, I = 1,7 A, EC motory, 1 x přímý chladivový výměník (Qt = 6 kW, 10-20°C, Qch = 8 kW, 28-18°C), vlastní el.rozvaděč, vlastní regulační svorkovnice pro plné dálkové ovládání jednotky: řízení ventilátorů ext.signálem 0-10V, regulace topného a chladícího výkonu, ovládání bypassu rekuperátoru, sledování dP u filtrů, rekuperátoru a ventilátorů; souhrnná porucha. Vlastní pomocná ocelová kce s pružným uložením. Doprava na střechu autojeřábem.</t>
  </si>
  <si>
    <t>Pol364</t>
  </si>
  <si>
    <t>Venkovní splitová jednotka (zdroj tepla a chladu), Qt = 6 kW (-15°C), Qch = 8 kW (+35°C), U = 400 V, Imax = 20 A, ak.výkon = 70 dBA, včetně nosné ocelové kce včetně tlumících prvků</t>
  </si>
  <si>
    <t>Pol365</t>
  </si>
  <si>
    <t>Řídící box pro řízení topného a chladícího výkonu chladivového výměníku ve VZT 201, U = 230 V, box řízen externím signálem 0-10 V</t>
  </si>
  <si>
    <t>Pol366</t>
  </si>
  <si>
    <t>Regulátor variabilního průtoku DN160 se spojitým pohonem – komunikace MOD-BUS, U = 24 V</t>
  </si>
  <si>
    <t>Pol367</t>
  </si>
  <si>
    <t>Regulátor variabilního průtoku DN250 se spojitým pohonem – komunikace MOD-BUS, U = 24 V</t>
  </si>
  <si>
    <t>Pol368</t>
  </si>
  <si>
    <t>Regulátor variabilního průtoku DN350 se spojitým pohonem – komunikace MOD-BUS, U = 24 V</t>
  </si>
  <si>
    <t>Pol369</t>
  </si>
  <si>
    <t>Potrubní tlumič do potrubí DN500, l = 900mm, venkovní provedení včetně tepelné izolace a oplechování</t>
  </si>
  <si>
    <t>Pol370</t>
  </si>
  <si>
    <t>Přívodní vířivý anemostat (V = 200 m3/h, dP max.30Pa) se čtvercovou deskou 400x16 včetně regulační klapky a napojovacího boxu s hrdlem DN160; barevné řešení desky dle architekta</t>
  </si>
  <si>
    <t>Pol371</t>
  </si>
  <si>
    <t>Přívodní vířivý anemostat (V = 250 m3/h, dP max.30Pa) s kruhovou deskou 400x16 včetně regulační klapky a napojovacího boxu s hrdlem DN150; barevné řešení desky dle architekta</t>
  </si>
  <si>
    <t>Pol372</t>
  </si>
  <si>
    <t>Odvodní anemostat (V = 600 m3/h) se čtvercovou deskou 600x24 včetně napojovacího boxu s hrdlem DN250; barevné řešení desky dle architekta</t>
  </si>
  <si>
    <t>Pol373</t>
  </si>
  <si>
    <t>Odvodní anemostat (V = 200 m3/h) se čtvercovou deskou 400x16 včetně napojovacího boxu s hrdlem DN160; barevné řešení desky dle architekta</t>
  </si>
  <si>
    <t>Pol374</t>
  </si>
  <si>
    <t>Odvodní stěnová mřížka 800 x 150mm, jednořadá, V = 750 m3/h, dP = 30 Pa, včetně rámečku do SDK stěny, barva dle architekta</t>
  </si>
  <si>
    <t>Pol375</t>
  </si>
  <si>
    <t>Čtyřhranné pozinkované potrubí 400 x 200mm  včetně tvarovek (20%) a zavěšení; spojování pomocí přírub</t>
  </si>
  <si>
    <t>Pol376</t>
  </si>
  <si>
    <t>Čtyřhranné pozinkované potrubí 800 x 150mm  včetně tvarovek (20%) a zavěšení; spojování pomocí přírub</t>
  </si>
  <si>
    <t>Pol377</t>
  </si>
  <si>
    <t>Oblouk 400x200 - 90°</t>
  </si>
  <si>
    <t>Pol378</t>
  </si>
  <si>
    <t>Oblouk 400x200 - 45°</t>
  </si>
  <si>
    <t>Pol379</t>
  </si>
  <si>
    <t>Oblouk 800x150 - 45°</t>
  </si>
  <si>
    <t>Pol380</t>
  </si>
  <si>
    <t>Redukce 400x200 / 800x150</t>
  </si>
  <si>
    <t>Pol381</t>
  </si>
  <si>
    <t>Redukce 400x200 / DN355</t>
  </si>
  <si>
    <t>Pol382</t>
  </si>
  <si>
    <t>Redukce 400x200 / DN150</t>
  </si>
  <si>
    <t>Pol383</t>
  </si>
  <si>
    <t>Kruhové pozinkované spiro potrubí Ø 150mm včetně tvarovek (50%) a zavěšení</t>
  </si>
  <si>
    <t>Pol384</t>
  </si>
  <si>
    <t>Kruhové pozinkované spiro potrubí Ø 160mm včetně tvarovek (50%) a zavěšení</t>
  </si>
  <si>
    <t>Pol385</t>
  </si>
  <si>
    <t>Kruhové pozinkované spiro potrubí Ø 250mm včetně tvarovek (50%) a zavěšení</t>
  </si>
  <si>
    <t>Pol386</t>
  </si>
  <si>
    <t>Kruhové pozinkované spiro potrubí Ø 355mm včetně tvarovek (50%) a zavěšení</t>
  </si>
  <si>
    <t>Pol387</t>
  </si>
  <si>
    <t>Kruhové pozinkované spiro potrubí Ø 500mm včetně tvarovek (50%) a zavěšení</t>
  </si>
  <si>
    <t>Pol388</t>
  </si>
  <si>
    <t>Koleno DN150 - 90°</t>
  </si>
  <si>
    <t>Pol389</t>
  </si>
  <si>
    <t>Koleno DN160 - 90°</t>
  </si>
  <si>
    <t>Pol390</t>
  </si>
  <si>
    <t>Koleno DN250 - 90°</t>
  </si>
  <si>
    <t>Pol391</t>
  </si>
  <si>
    <t>Koleno DN355 - 90°</t>
  </si>
  <si>
    <t>Pol392</t>
  </si>
  <si>
    <t>Redukce DN500 / DN355</t>
  </si>
  <si>
    <t>Pol393</t>
  </si>
  <si>
    <t>Tepelná izolace z minerální vaty tl.40mm s Al.plechem</t>
  </si>
  <si>
    <t>Zařízení č.3 - rekuperační větrání 1.PP</t>
  </si>
  <si>
    <t>Pol394</t>
  </si>
  <si>
    <t>Kompaktní podstropní VZT rekuperační jednotka</t>
  </si>
  <si>
    <t>Poznámka k položce:_x000D_
Kompaktní podstropní VZT rekuperační jednotka, bez cirkulace, filtry G4, V = 1000 m3/h, dP ext. = 300 Pa, Pc = 4500 W, U = 230 V, I = 20 A, EC motory, 1 x el.ohřívač (Qt = 4 kW, Tmax.28°C), vlastní el.rozvaděč, vlastní regulační svorkovnice pro plné dálkové ovládání jednotky: řízení ventilátorů ext.signálem 0-10V, regulace topného výkonu, ovládání bypassu rekuperátoru, sledování dP u filtrů, rekuperátoru a ventilátorů; souhrnná porucha. Zavěšení do ŽB stropu.</t>
  </si>
  <si>
    <t>Pol395</t>
  </si>
  <si>
    <t>Uzavírací těsná klapka DN224 včetně pohonu on/off (24V)</t>
  </si>
  <si>
    <t>Pol396</t>
  </si>
  <si>
    <t>Přívodní lineární vyústka 600x75mm do kruhového spiro potrubí DN224, dvouřadá, regulace R1, včetně mtž rámečku, barva dle architekta</t>
  </si>
  <si>
    <t>Pol397</t>
  </si>
  <si>
    <t>Odvodní lineární vyústka 600x75mm do kruhového spiro potrubí DN224, jednořadá, včetně mtž rámečku, barva dle architekta</t>
  </si>
  <si>
    <t>Pol398</t>
  </si>
  <si>
    <t>Odvodní lineární vyústka 300x75mm do kruhového spiro potrubí DN125, jednořadá, včetně mtž rámečku, barva dle architekta</t>
  </si>
  <si>
    <t>Pol399</t>
  </si>
  <si>
    <t>Odvodní talířový ventil DN125 do SDK podhledu, včetně flex dopojení DN125</t>
  </si>
  <si>
    <t>Pol400</t>
  </si>
  <si>
    <t>Stěnová mřížka 800 x 150mm včetně rámečku, barva dle architekta</t>
  </si>
  <si>
    <t>Pol401</t>
  </si>
  <si>
    <t>Kruhové pozinkované spiro potrubí Ø 125mm včetně tvarovek (50%) a zavěšení</t>
  </si>
  <si>
    <t>Pol402</t>
  </si>
  <si>
    <t>Kruhové pozinkované spiro potrubí Ø 224mm včetně tvarovek (50%) a zavěšení</t>
  </si>
  <si>
    <t>Pol403</t>
  </si>
  <si>
    <t>Koleno DN224 - 90°</t>
  </si>
  <si>
    <t>Pol404</t>
  </si>
  <si>
    <t>Redukce DN355 / DN244</t>
  </si>
  <si>
    <t>Pol405</t>
  </si>
  <si>
    <t>Redukce DN355 / DN250</t>
  </si>
  <si>
    <t>Pol406</t>
  </si>
  <si>
    <t>Redukce DN355 / 800x400mm</t>
  </si>
  <si>
    <t>Pol407</t>
  </si>
  <si>
    <t>Redukce DN250 / 800x400x500mm - sání z fasády -  ATYP</t>
  </si>
  <si>
    <t>Pol408</t>
  </si>
  <si>
    <t>Zařízení č.4 - podtlakové odvětrání soc.zázemí 2.NP</t>
  </si>
  <si>
    <t>Pol409</t>
  </si>
  <si>
    <t>Odvodní diagonální ventilátor do kruhového potrubí, V = 290 m3/h, dP = 150 Pa, Pc = 50 W, U = 230 V, I = 0,22 A, včetně pružného napojení, 2 x časový spouštěč (nižší otáčky / vyšší otáčky + doběh)</t>
  </si>
  <si>
    <t>Pol410</t>
  </si>
  <si>
    <t>Zpětná těsná klapka motýlková DN160</t>
  </si>
  <si>
    <t>Pol411</t>
  </si>
  <si>
    <t>Odvodní talířový ventil DN100 do SDK podhledu, včetně flex dopojení DN100</t>
  </si>
  <si>
    <t>Pol412</t>
  </si>
  <si>
    <t>Kruhové pozinkované spiro potrubí Ø 100mm včetně tvarovek (50%) a zavěšení</t>
  </si>
  <si>
    <t>Pol413</t>
  </si>
  <si>
    <t>Kruhové pozinkované spiro potrubí Ø 200mm včetně tvarovek (50%) a zavěšení</t>
  </si>
  <si>
    <t>Pol414</t>
  </si>
  <si>
    <t>Koleno DN100 - 90°</t>
  </si>
  <si>
    <t>Pol415</t>
  </si>
  <si>
    <t>Koleno DN200 - 90°</t>
  </si>
  <si>
    <t>Pol416</t>
  </si>
  <si>
    <t>Redukce DN160 / DN100</t>
  </si>
  <si>
    <t>Pol417</t>
  </si>
  <si>
    <t>Protidešťové ukončení DN200 na střeše</t>
  </si>
  <si>
    <t>Pol418</t>
  </si>
  <si>
    <t>Zařízení č.5 - podtlakové odvětrání šatny ve 2.NP</t>
  </si>
  <si>
    <t>Pol419</t>
  </si>
  <si>
    <t>Odvodní diagonální ventilátor do kruhového potrubí, V = 200 m3/h, dP = 60 Pa, Pc = 30 W, U = 230 V, I = 0,13 A, včetně pružného napojení, 1 x časový spouštěč (nižší otáčky / vyšší otáčky + doběh)</t>
  </si>
  <si>
    <t>Pol420</t>
  </si>
  <si>
    <t>Zpětná těsná klapka motýlková DN125</t>
  </si>
  <si>
    <t>Pol421</t>
  </si>
  <si>
    <t>Redukce DN125 / DN200</t>
  </si>
  <si>
    <t>Zařízení č.6 - podtlakové odvětrání kuchyňky ve 2.NP</t>
  </si>
  <si>
    <t>Pol422</t>
  </si>
  <si>
    <t>Odvodní diagonální ventilátor do kruhového potrubí, V = 100 m3/h, dP = 8 Pa, Pc = 24 W, U = 230 V, I = 0,11 A, včetně pružného napojení</t>
  </si>
  <si>
    <t>Pol423</t>
  </si>
  <si>
    <t>Protidešťové ukončení DN100 na střeše</t>
  </si>
  <si>
    <t>Větrání foyer a WC v 1.NP</t>
  </si>
  <si>
    <t>Pol424</t>
  </si>
  <si>
    <t>VZT blok firmy Ventus s chladivovým výměníkem - doplnění stávající VZT jednotky Ventus, V = 1800 m3/h, Qch = 10 kW (28 / 18°C), Qt = 7 kW (10 / 20°C), dP max.60 Pa, včetně eliminátoru kapek</t>
  </si>
  <si>
    <t>Pol425</t>
  </si>
  <si>
    <t>Venkovní splitová jednotka (zdroj tepla a chladu), Qt = 7 kW (-15°C), Qch = 10 kW (+35°C), U = 400 V, Imax = 20 A, ak.výkon = 70 dBA, včetně nosné ocelové kce včetně tlumících prvků</t>
  </si>
  <si>
    <t>Pol426</t>
  </si>
  <si>
    <t>Řídící box pro řízení topného a chladícího výkonu chladivového výměníku ve VZT foyer, U = 230 V, box řízen externím signálem 0-10 V</t>
  </si>
  <si>
    <t>Pol427</t>
  </si>
  <si>
    <t>Přívodní stěnová mřížka 800 x 100mm, dvouřadá, včetně napojovacího boxu 800x100 + 2 x hrdlo DN100, včetně mtž rámečku do SDK stěny, barva dle architekta</t>
  </si>
  <si>
    <t>Pol428</t>
  </si>
  <si>
    <t>Požární klapka 500 x 200mm do potrubí, EI30, s termopojistkou +72°C, 2 x koncový signál na M+R</t>
  </si>
  <si>
    <t>Pol429</t>
  </si>
  <si>
    <t>Čtyřhranné pozinkované potrubí 350x350mm včetně tvarovek (20%) a zavěšení; spojování pomocí přírub</t>
  </si>
  <si>
    <t>Pol430</t>
  </si>
  <si>
    <t>Čtyřhranné pozinkované potrubí 500x200mm včetně tvarovek (20%) a zavěšení; spojování pomocí přírub</t>
  </si>
  <si>
    <t>Pol431</t>
  </si>
  <si>
    <t>Oblouk 500x200 - 90°</t>
  </si>
  <si>
    <t>272</t>
  </si>
  <si>
    <t>Pol432</t>
  </si>
  <si>
    <t>Oblouk 200x500 - 90°</t>
  </si>
  <si>
    <t>274</t>
  </si>
  <si>
    <t>Pol433</t>
  </si>
  <si>
    <t>276</t>
  </si>
  <si>
    <t>Pol434</t>
  </si>
  <si>
    <t>278</t>
  </si>
  <si>
    <t>Pol435</t>
  </si>
  <si>
    <t>Redukce asymetrická 350 x 350 / 800 x 400</t>
  </si>
  <si>
    <t>280</t>
  </si>
  <si>
    <t>Pol436</t>
  </si>
  <si>
    <t>Redukce asymetrická 500 x 200 / 800 x 400</t>
  </si>
  <si>
    <t>282</t>
  </si>
  <si>
    <t>Pol437</t>
  </si>
  <si>
    <t>Redukce asymetrická 350 x 350 / 800 x 300</t>
  </si>
  <si>
    <t>284</t>
  </si>
  <si>
    <t>286</t>
  </si>
  <si>
    <t>288</t>
  </si>
  <si>
    <t>Pol438</t>
  </si>
  <si>
    <t>Flex potrubí DN100</t>
  </si>
  <si>
    <t>290</t>
  </si>
  <si>
    <t>Pol439</t>
  </si>
  <si>
    <t>Koleno DN125 - 90°</t>
  </si>
  <si>
    <t>292</t>
  </si>
  <si>
    <t>Pol440</t>
  </si>
  <si>
    <t>Redukce DN125 / DN100</t>
  </si>
  <si>
    <t>294</t>
  </si>
  <si>
    <t>296</t>
  </si>
  <si>
    <t>298</t>
  </si>
  <si>
    <t>300</t>
  </si>
  <si>
    <t>302</t>
  </si>
  <si>
    <t>304</t>
  </si>
  <si>
    <t>306</t>
  </si>
  <si>
    <t>308</t>
  </si>
  <si>
    <t>310</t>
  </si>
  <si>
    <t>312</t>
  </si>
  <si>
    <t>D9</t>
  </si>
  <si>
    <t>Pol441</t>
  </si>
  <si>
    <t>Dtž rušeného a nepotřebného stávajícího zařízení VZT</t>
  </si>
  <si>
    <t>314</t>
  </si>
  <si>
    <t>Pol442</t>
  </si>
  <si>
    <t>Doprava materiálu a přesun hmot (1.PP - střecha)</t>
  </si>
  <si>
    <t>316</t>
  </si>
  <si>
    <t>Pol443</t>
  </si>
  <si>
    <t>Dílenská dokumentace prvků VZT dle skutečného stavu montáže na stavbě</t>
  </si>
  <si>
    <t>318</t>
  </si>
  <si>
    <t>Pol444</t>
  </si>
  <si>
    <t>Pomocný mtž materíál, kotvící a těsnící materiál</t>
  </si>
  <si>
    <t>320</t>
  </si>
  <si>
    <t>Pol445</t>
  </si>
  <si>
    <t>Stavební přípomoci při mtž VZT</t>
  </si>
  <si>
    <t>322</t>
  </si>
  <si>
    <t>Pol446</t>
  </si>
  <si>
    <t>Protipožární ucpávky na VZT potrubí (minerální vata + zatmelení) dle PBŘS</t>
  </si>
  <si>
    <t>324</t>
  </si>
  <si>
    <t>Pol447</t>
  </si>
  <si>
    <t>Instalace ochranných bodlin proti ptákům na VZT jednotlách a VZT potrubí na střeše</t>
  </si>
  <si>
    <t>326</t>
  </si>
  <si>
    <t>001-06 - Silnoproud</t>
  </si>
  <si>
    <t>D1 - Kabeláž :</t>
  </si>
  <si>
    <t>D2 - Silnoproudý rozváděč RP:</t>
  </si>
  <si>
    <t>D3 - Silnoproudý rozváděč RP1.1:</t>
  </si>
  <si>
    <t>D4 - Silnoproudý rozváděč RP1.2:</t>
  </si>
  <si>
    <t>D5 - Silnoproudý rozváděč RP2.1:</t>
  </si>
  <si>
    <t>D6 - Silnoproudý rozváděč RP2.2:</t>
  </si>
  <si>
    <t>D7 - Silnoproudý rozváděč R-VZT:</t>
  </si>
  <si>
    <t>D8 - Zásuvky, spínače, krabice, elektroinstalační materiál :</t>
  </si>
  <si>
    <t>D9 - Svítidla, stropní vývody, apod… :</t>
  </si>
  <si>
    <t>D10 - Hromosvod, uzemnění</t>
  </si>
  <si>
    <t>D11 - Ostatní náklady :</t>
  </si>
  <si>
    <t>Kabeláž :</t>
  </si>
  <si>
    <t>Pol54</t>
  </si>
  <si>
    <t>Kabel 1-CYKY 4x50mm2</t>
  </si>
  <si>
    <t>Pol55</t>
  </si>
  <si>
    <t>Kabel CYKY-J 5x16mm2</t>
  </si>
  <si>
    <t>Pol56</t>
  </si>
  <si>
    <t>Kabel CYKY-J 5x10mm2</t>
  </si>
  <si>
    <t>Pol57</t>
  </si>
  <si>
    <t>Kabel CYKY-J 5x4mm2</t>
  </si>
  <si>
    <t>Pol58</t>
  </si>
  <si>
    <t>Kabel CYKY-J 5x2,5mm2</t>
  </si>
  <si>
    <t>Pol59</t>
  </si>
  <si>
    <t>Kabel CYKY-J 5x1,5mm2</t>
  </si>
  <si>
    <t>Pol60</t>
  </si>
  <si>
    <t>Kabel CYKY-J 3x2,5mm2</t>
  </si>
  <si>
    <t>Pol61</t>
  </si>
  <si>
    <t>Kabel CYKY-J 3x1,5mm2</t>
  </si>
  <si>
    <t>Pol62</t>
  </si>
  <si>
    <t>Kabel CYKY-O 3x1,5mm2</t>
  </si>
  <si>
    <t>Pol63</t>
  </si>
  <si>
    <t>Kabel CYKY-O 2x1,5mm2</t>
  </si>
  <si>
    <t>Pol64</t>
  </si>
  <si>
    <t>Kabel CYA 10 zel./žl.</t>
  </si>
  <si>
    <t>Pol65</t>
  </si>
  <si>
    <t>Kabel CYA 4 zel./žl.</t>
  </si>
  <si>
    <t>Pol66</t>
  </si>
  <si>
    <t>Kabelová lávka - stoupací vedení</t>
  </si>
  <si>
    <t>Pol67</t>
  </si>
  <si>
    <t>Kabelový žlaby 300x50, včetně uchycení</t>
  </si>
  <si>
    <t>Pol68</t>
  </si>
  <si>
    <t>Trubka kopoflex Ø50mm - pro venkovní rozvod</t>
  </si>
  <si>
    <t>Pol69</t>
  </si>
  <si>
    <t>Skříň hlavního pospojení (HOP)</t>
  </si>
  <si>
    <t>Pol70</t>
  </si>
  <si>
    <t>Ostatní elektroinstalační materiál (příchytky, koncovky, svorky a pod.)</t>
  </si>
  <si>
    <t>Silnoproudý rozváděč RP:</t>
  </si>
  <si>
    <t>Pol71</t>
  </si>
  <si>
    <t>Rozvodnice zapuštěná, 5x33 modulů</t>
  </si>
  <si>
    <t>Pol72</t>
  </si>
  <si>
    <t>Hlavní vypínač QM 125/3, 125A</t>
  </si>
  <si>
    <t>Pol73</t>
  </si>
  <si>
    <t>Přepěťová ochrana třídy B+C – 4xFLP-B+C</t>
  </si>
  <si>
    <t>Pol74</t>
  </si>
  <si>
    <t>3f. proudový chránič FI40-4p/0,03, 40A/0,03A</t>
  </si>
  <si>
    <t>Pol75</t>
  </si>
  <si>
    <t>Třífázový jistič B32/3, 20A</t>
  </si>
  <si>
    <t>Pol76</t>
  </si>
  <si>
    <t>Třífázový jistič B25/3, 16A</t>
  </si>
  <si>
    <t>Pol77</t>
  </si>
  <si>
    <t>Třífázový jistič B16/3, 16A</t>
  </si>
  <si>
    <t>Pol78</t>
  </si>
  <si>
    <t>Jednofázový jistič B16/1, 16A</t>
  </si>
  <si>
    <t>Pol79</t>
  </si>
  <si>
    <t>Jednofázový jistič B10/1, 10A</t>
  </si>
  <si>
    <t>Pol80</t>
  </si>
  <si>
    <t>Jednofázový jistič B6/1, 6A</t>
  </si>
  <si>
    <t>Pol81</t>
  </si>
  <si>
    <t>Ostatní zařízení pro řízení osvětlení (relé, stykač,časovač)</t>
  </si>
  <si>
    <t>Pol82</t>
  </si>
  <si>
    <t>Drobný materiál (svorky, hřeben, atd…)</t>
  </si>
  <si>
    <t>Silnoproudý rozváděč RP1.1:</t>
  </si>
  <si>
    <t>Pol83</t>
  </si>
  <si>
    <t>Rozvodnice zapuštěná, 5x24 modulů</t>
  </si>
  <si>
    <t>Pol84</t>
  </si>
  <si>
    <t>Hlavní vypínač QM 32/3, 32A</t>
  </si>
  <si>
    <t>Silnoproudý rozváděč RP1.2:</t>
  </si>
  <si>
    <t>Silnoproudý rozváděč RP2.1:</t>
  </si>
  <si>
    <t>Silnoproudý rozváděč RP2.2:</t>
  </si>
  <si>
    <t>Silnoproudý rozváděč R-VZT:</t>
  </si>
  <si>
    <t>Pol85</t>
  </si>
  <si>
    <t>Hlavní vypínač QM 100/3, 100A</t>
  </si>
  <si>
    <t>Pol86</t>
  </si>
  <si>
    <t>Třífázový jistič B20/3, 20A</t>
  </si>
  <si>
    <t>Pol87</t>
  </si>
  <si>
    <t>Ostatní zařízení pro řízení technologií (relé, stykač,časovač)</t>
  </si>
  <si>
    <t>Zásuvky, spínače, krabice, elektroinstalační materiál :</t>
  </si>
  <si>
    <t>Pol88</t>
  </si>
  <si>
    <t>Vypínač jednopólový zapuštěný, řaz.1, IP20, komplet</t>
  </si>
  <si>
    <t>Pol89</t>
  </si>
  <si>
    <t>Vypínač sériový zapuštěný, řaz.5, IP20, komplet</t>
  </si>
  <si>
    <t>Pol90</t>
  </si>
  <si>
    <t>Vypínač schodišťový zapuštěný, řaz.6, IP20, komplet</t>
  </si>
  <si>
    <t>Pol91</t>
  </si>
  <si>
    <t>Vypínač dvojitý schodišťový zapuštěný, řaz.6+6, IP20, komplet</t>
  </si>
  <si>
    <t>Pol92</t>
  </si>
  <si>
    <t>Spínací tlačítko zapuštěné, řaz.1/0, IP20, komplet</t>
  </si>
  <si>
    <t>Pol93</t>
  </si>
  <si>
    <t>Zásuvka jednoduchá pod omítku, 16A, 230V, IP20</t>
  </si>
  <si>
    <t>Pol94</t>
  </si>
  <si>
    <t>Pohybové čidlo (ovládání osvětlení) 360</t>
  </si>
  <si>
    <t>Pol95</t>
  </si>
  <si>
    <t>Přítomnostní čidlo sběrnicové (ovládání osvětlení)</t>
  </si>
  <si>
    <t>Pol96</t>
  </si>
  <si>
    <t>Řídící jednotka DALI, pod vypínač</t>
  </si>
  <si>
    <t>Pol97</t>
  </si>
  <si>
    <t>Podlahová krabice 16 mod. včetně sil. Vybavení (6x230V)</t>
  </si>
  <si>
    <t>Pol98</t>
  </si>
  <si>
    <t>Podlahová krabice 12 mod. včetně sil. vybavení (4x230V)</t>
  </si>
  <si>
    <t>Pol99</t>
  </si>
  <si>
    <t>Podlahová krabice 6 mod. včetně sil. Vybavení (2x230V)</t>
  </si>
  <si>
    <t>Pol100</t>
  </si>
  <si>
    <t>Instalační krabice přístrojová KP</t>
  </si>
  <si>
    <t>Pol101</t>
  </si>
  <si>
    <t>Instalační krabice odbočná KU</t>
  </si>
  <si>
    <t>Pol102</t>
  </si>
  <si>
    <t>Přímotop</t>
  </si>
  <si>
    <t>Pol103</t>
  </si>
  <si>
    <t>Dveřní clona</t>
  </si>
  <si>
    <t>Pol104</t>
  </si>
  <si>
    <t>Ostatní drobný elektroinstalační materiál</t>
  </si>
  <si>
    <t>Poznámka k položce:_x000D_
ref. ABB ZONI</t>
  </si>
  <si>
    <t>Svítidla, stropní vývody, apod… :</t>
  </si>
  <si>
    <t>Pol105</t>
  </si>
  <si>
    <t>Svítidlo, Typ EX1, vestavěné</t>
  </si>
  <si>
    <t>Pol106</t>
  </si>
  <si>
    <t>Svítidlo, Typ EX2, sloupkové</t>
  </si>
  <si>
    <t>Pol107</t>
  </si>
  <si>
    <t>Svítidlo, Typ EX3, sloupové</t>
  </si>
  <si>
    <t>Pol108</t>
  </si>
  <si>
    <t>Svítidlo, Typ EX4, vestavěné</t>
  </si>
  <si>
    <t>Pol109</t>
  </si>
  <si>
    <t>Svítidlo, Typ EX5</t>
  </si>
  <si>
    <t>Pol110</t>
  </si>
  <si>
    <t>Svítidlo, Typ EX6</t>
  </si>
  <si>
    <t>Pol111</t>
  </si>
  <si>
    <t>Svítidlo, Typ A dle knihy svítidel, 4x115cm</t>
  </si>
  <si>
    <t>Pol112</t>
  </si>
  <si>
    <t>Svítidlo, Typ B dle knihy svítidel, 2x115cm</t>
  </si>
  <si>
    <t>Pol113</t>
  </si>
  <si>
    <t>Svítidlo, Typ C dle knihy svítidel, 10x115cm</t>
  </si>
  <si>
    <t>Pol114</t>
  </si>
  <si>
    <t>Svítidlo, Typ D dle knihy svítidel, závěsné</t>
  </si>
  <si>
    <t>Pol115</t>
  </si>
  <si>
    <t>Svítidlo, Typ E dle knihy svítidel, stolní</t>
  </si>
  <si>
    <t>Pol116</t>
  </si>
  <si>
    <t>Svítidlo, Typ F dle knihy svítidel</t>
  </si>
  <si>
    <t>Pol117</t>
  </si>
  <si>
    <t>Svítidlo, Typ G dle knihy svítidel</t>
  </si>
  <si>
    <t>Pol118</t>
  </si>
  <si>
    <t>Svítidlo, Typ J dle knihy svítidel, stolní</t>
  </si>
  <si>
    <t>Pol119</t>
  </si>
  <si>
    <t>Svítidlo, Typ K1 dle knihy svítidel, stropní</t>
  </si>
  <si>
    <t>Pol120</t>
  </si>
  <si>
    <t>Svítidlo, Typ K2 dle knihy svítidel, stropní</t>
  </si>
  <si>
    <t>Pol121</t>
  </si>
  <si>
    <t>Svítidlo, Typ K3 dle knihy svítidel, stropní</t>
  </si>
  <si>
    <t>Pol122</t>
  </si>
  <si>
    <t>Svítidlo, Typ L1 dle knihy svítidel, 2x150</t>
  </si>
  <si>
    <t>Pol123</t>
  </si>
  <si>
    <t>Svítidlo, Typ L2 dle knihy svítidel, 150x2</t>
  </si>
  <si>
    <t>Pol124</t>
  </si>
  <si>
    <t>Svítidlo, Typ M dle knihy svítidel, cca 33m</t>
  </si>
  <si>
    <t>Pol125</t>
  </si>
  <si>
    <t>Svítidlo, Typ N dle knihy svítidel, 11x115cm</t>
  </si>
  <si>
    <t>Pol126</t>
  </si>
  <si>
    <t>Svítidlo, Typ O dle knihy svítidel, stolní</t>
  </si>
  <si>
    <t>Pol127</t>
  </si>
  <si>
    <t>Svítidlo, Typ P1 dle knihy svítidel, stropní</t>
  </si>
  <si>
    <t>Pol128</t>
  </si>
  <si>
    <t>Svítidlo, Typ P2a dle knihy svítidel, stropní</t>
  </si>
  <si>
    <t>Pol129</t>
  </si>
  <si>
    <t>Svítidlo, Typ P2b dle knihy svítidel, stropní</t>
  </si>
  <si>
    <t>Pol130</t>
  </si>
  <si>
    <t>Svítidlo, Typ P3 dle knihy svítidel, stropní</t>
  </si>
  <si>
    <t>Pol131</t>
  </si>
  <si>
    <t>Svítidlo, Typ Q dle knihy svítidel, nástěnné+stropní</t>
  </si>
  <si>
    <t>Pol132</t>
  </si>
  <si>
    <t>Svítidlo, Typ R1 dle knihy svítidel, stropní</t>
  </si>
  <si>
    <t>Pol133</t>
  </si>
  <si>
    <t>Svítidlo, Typ R2 dle knihy svítidel, stropní</t>
  </si>
  <si>
    <t>Pol134</t>
  </si>
  <si>
    <t>Svítidlo, Typ S dle knihy svítidel, 1x227cm</t>
  </si>
  <si>
    <t>Pol135</t>
  </si>
  <si>
    <t>Svítidlo, Typ T dle knihy svítidel</t>
  </si>
  <si>
    <t>Pol136</t>
  </si>
  <si>
    <t>Svítidlo, Typ U dle knihy svítidel, stropní</t>
  </si>
  <si>
    <t>Pol137</t>
  </si>
  <si>
    <t>Svítidlo, Typ AA dle knihy svítidel, 4x115</t>
  </si>
  <si>
    <t>Pol138</t>
  </si>
  <si>
    <t>Svítidlo, Typ BB dle knihy svítidel, 4x115</t>
  </si>
  <si>
    <t>Pol139</t>
  </si>
  <si>
    <t>Svítidlo, Typ CC dle knihy svítidel, 10x115</t>
  </si>
  <si>
    <t>Pol140</t>
  </si>
  <si>
    <t>Svítidlo, Typ DD dle knihy svítidel, DALI</t>
  </si>
  <si>
    <t>Pol141</t>
  </si>
  <si>
    <t>Svítidlo, Typ EE1 dle knihy svítidel, stropní</t>
  </si>
  <si>
    <t>Pol142</t>
  </si>
  <si>
    <t>Svítidlo, Typ EE2 dle knihy svítidel, stropní</t>
  </si>
  <si>
    <t>Pol143</t>
  </si>
  <si>
    <t>Svítidlo, Typ FF dle knihy svítidel, stolní</t>
  </si>
  <si>
    <t>Pol144</t>
  </si>
  <si>
    <t>Svítidlo, Typ GG dle knihy svítidel, stolní, trojité</t>
  </si>
  <si>
    <t>Pol145</t>
  </si>
  <si>
    <t>Svítidlo, Typ HH dle knihy svítidel, cca 3,9m</t>
  </si>
  <si>
    <t>Pol146</t>
  </si>
  <si>
    <t>Svítidlo, Typ JJ dle knihy svítidel, stropní</t>
  </si>
  <si>
    <t>Pol147</t>
  </si>
  <si>
    <t>Svítidlo, Typ KK dle knihy svítidel, 2x150cm</t>
  </si>
  <si>
    <t>Pol148</t>
  </si>
  <si>
    <t>Svítidlo, Typ LL dle knihy svítidel, cca 3,9m</t>
  </si>
  <si>
    <t>Pol149</t>
  </si>
  <si>
    <t>Svítidlo, Typ MM1 dle knihy svítidel, 2x150cm</t>
  </si>
  <si>
    <t>Pol150</t>
  </si>
  <si>
    <t>Svítidlo, Typ MM2 dle knihy svítidel, 2x150cm</t>
  </si>
  <si>
    <t>Pol151</t>
  </si>
  <si>
    <t>Svítidlo, Typ OO1 dle knihy svítidel, 2x150cm</t>
  </si>
  <si>
    <t>Pol152</t>
  </si>
  <si>
    <t>Svítidlo, Typ OO2 dle knihy svítidel, 2x150cm</t>
  </si>
  <si>
    <t>Pol153</t>
  </si>
  <si>
    <t>Svítidlo, Typ PP1 dle knihy svítidel, 2x150cm</t>
  </si>
  <si>
    <t>Pol154</t>
  </si>
  <si>
    <t>Svítidlo, Typ PP2 dle knihy svítidel, 2x150cm</t>
  </si>
  <si>
    <t>Pol155</t>
  </si>
  <si>
    <t>Svítidlo, Typ QQ1 dle knihy svítidel, stropní</t>
  </si>
  <si>
    <t>Pol156</t>
  </si>
  <si>
    <t>Svítidlo, Typ QQ2 dle knihy svítidel, stropní</t>
  </si>
  <si>
    <t>Pol157</t>
  </si>
  <si>
    <t>Svítidlo, Typ SA dle knihy svítidel, 1x115cm</t>
  </si>
  <si>
    <t>Pol158</t>
  </si>
  <si>
    <t>Svítidlo, Typ SB dle knihy svítidel, stropní</t>
  </si>
  <si>
    <t>Pol159</t>
  </si>
  <si>
    <t>Svítidlo, Typ SC1 dle knihy svítidel, stropní</t>
  </si>
  <si>
    <t>Pol160</t>
  </si>
  <si>
    <t>Svítidlo, Typ SC2 dle knihy svítidel, 60cm</t>
  </si>
  <si>
    <t>Pol161</t>
  </si>
  <si>
    <t>Svítidlo, Typ SD1 dle knihy svítidel, 2x150</t>
  </si>
  <si>
    <t>Pol162</t>
  </si>
  <si>
    <t>Svítidlo, Typ SD2 dle knihy svítidel, 2x150</t>
  </si>
  <si>
    <t>Pol163</t>
  </si>
  <si>
    <t>Svítidlo nouzové s autonomním zdrojem 8W s piktogramem</t>
  </si>
  <si>
    <t>Pol164</t>
  </si>
  <si>
    <t>Svítidlo nouzové s autonomním zdrojem 8W</t>
  </si>
  <si>
    <t>Pol165</t>
  </si>
  <si>
    <t>LED pásek včetně zdroje</t>
  </si>
  <si>
    <t>Pol166</t>
  </si>
  <si>
    <t>Recyklační poplatky</t>
  </si>
  <si>
    <t>Pol167</t>
  </si>
  <si>
    <t>D10</t>
  </si>
  <si>
    <t>Hromosvod, uzemnění</t>
  </si>
  <si>
    <t>D11</t>
  </si>
  <si>
    <t>Ostatní náklady :</t>
  </si>
  <si>
    <t>Pol168</t>
  </si>
  <si>
    <t>Doprava (silnoproud)</t>
  </si>
  <si>
    <t>Pol169</t>
  </si>
  <si>
    <t>Protipožární ucpávky (silnoproud)</t>
  </si>
  <si>
    <t>Pol170</t>
  </si>
  <si>
    <t>Stavební přípomoce</t>
  </si>
  <si>
    <t>Pol171</t>
  </si>
  <si>
    <t>Drobný materiál (hmoždinky, šrouby, sádra, atd..)</t>
  </si>
  <si>
    <t>Pol172</t>
  </si>
  <si>
    <t>Zkoušky, revize</t>
  </si>
  <si>
    <t>Pol173</t>
  </si>
  <si>
    <t>Dokumentace skutečného stavu</t>
  </si>
  <si>
    <t>001-07 - Slaboproud</t>
  </si>
  <si>
    <t>D1 - Datové rozvody + WI-FI :</t>
  </si>
  <si>
    <t>D2 - Poplachové zabezpečovací a tisňové systémy (PZTS) :</t>
  </si>
  <si>
    <t>D3 - CCTV (kamerový systém):</t>
  </si>
  <si>
    <t>D4 - Přístupový systém:</t>
  </si>
  <si>
    <t>D5 - Signalizační systém (tísňové volání na WC invalidé) :</t>
  </si>
  <si>
    <t>D6 - Ostatní náklady :</t>
  </si>
  <si>
    <t>Datové rozvody + WI-FI :</t>
  </si>
  <si>
    <t>Pol174</t>
  </si>
  <si>
    <t>RACK 19" 42U - nástěný 42U (rozměry 600x600x1970) (šxvxh)</t>
  </si>
  <si>
    <t>Pol175</t>
  </si>
  <si>
    <t>RACK/Router - WAN, LAN, Gbit - dodávka providera</t>
  </si>
  <si>
    <t>Pol176</t>
  </si>
  <si>
    <t>RACK/Ventilační jednotka 19", 2-4x vent., termostat, 1U</t>
  </si>
  <si>
    <t>Pol177</t>
  </si>
  <si>
    <t>RACK/Patch panel, 24 port, UTP, cat6</t>
  </si>
  <si>
    <t>Pol178</t>
  </si>
  <si>
    <t>RACK/Security gateway - WAN, LAN, SFP, 19"</t>
  </si>
  <si>
    <t>Pol179</t>
  </si>
  <si>
    <t>RACK/Switch - vyvazovací panel</t>
  </si>
  <si>
    <t>Pol180</t>
  </si>
  <si>
    <t>RACK/Switch - 24x, Gbit, LAN, SFP, 19",</t>
  </si>
  <si>
    <t>Pol181</t>
  </si>
  <si>
    <t>RACK/Switch - 24x, ePoE, Gbit, LAN, SFP, 19"</t>
  </si>
  <si>
    <t>Pol182</t>
  </si>
  <si>
    <t>RACK/Prodlužovací přívod 19" (1U, 230VAC, 8 zásuvek) vč. ochrany proti přepětí</t>
  </si>
  <si>
    <t>Pol183</t>
  </si>
  <si>
    <t>RACK/Police do RACK 19", perforace, 1U, 250 mm</t>
  </si>
  <si>
    <t>Pol184</t>
  </si>
  <si>
    <t>RACK/Patch kabel UTP cat.6</t>
  </si>
  <si>
    <t>Pol185</t>
  </si>
  <si>
    <t>RACK/Zásuvka nástěná</t>
  </si>
  <si>
    <t>Pol186</t>
  </si>
  <si>
    <t>RACK/Přepětová ochrana pro ETH - přívodní internet</t>
  </si>
  <si>
    <t>Pol187</t>
  </si>
  <si>
    <t>Zásuvka strukturované kabeláže pod omítku 2xRJ45 - cat6, komplet</t>
  </si>
  <si>
    <t>Pol188</t>
  </si>
  <si>
    <t>Zásuvka strukturované kabeláže pod omítku 1xRJ45 - cat6, komplet</t>
  </si>
  <si>
    <t>Pol189</t>
  </si>
  <si>
    <t>Zásuvka strukturované kabeláže modulová do PK 1xRJ45 - cat6, komplet</t>
  </si>
  <si>
    <t>Pol190</t>
  </si>
  <si>
    <t>Vnitřní wifi anténa - 2,4 GHz (450MB/s) a 5 GHz (867 MB/s)</t>
  </si>
  <si>
    <t>Pol191</t>
  </si>
  <si>
    <t>HDMI propoj (kabel, ukončení kabelu)</t>
  </si>
  <si>
    <t>Pol192</t>
  </si>
  <si>
    <t>Kabelový žlab 150x50, včetně uchycení</t>
  </si>
  <si>
    <t>Pol193</t>
  </si>
  <si>
    <t>Kabel UTP cat.6</t>
  </si>
  <si>
    <t>Pol194</t>
  </si>
  <si>
    <t>PVC trubka Ø20</t>
  </si>
  <si>
    <t>Pol195</t>
  </si>
  <si>
    <t>Poplachové zabezpečovací a tisňové systémy (PZTS) :</t>
  </si>
  <si>
    <t>Pol196</t>
  </si>
  <si>
    <t>Ústředna EZS</t>
  </si>
  <si>
    <t>Pol197</t>
  </si>
  <si>
    <t>Klávesnice</t>
  </si>
  <si>
    <t>Pol198</t>
  </si>
  <si>
    <t>PIR čidlo</t>
  </si>
  <si>
    <t>Pol199</t>
  </si>
  <si>
    <t>Siréna</t>
  </si>
  <si>
    <t>Pol200</t>
  </si>
  <si>
    <t>Magnetický kontakt</t>
  </si>
  <si>
    <t>Pol201</t>
  </si>
  <si>
    <t>Systémový kabel PZTS</t>
  </si>
  <si>
    <t>Pol202</t>
  </si>
  <si>
    <t>Opticko kouřový detektor</t>
  </si>
  <si>
    <t>Pol203</t>
  </si>
  <si>
    <t>CCTV (kamerový systém):</t>
  </si>
  <si>
    <t>Pol204</t>
  </si>
  <si>
    <t>Kamera IP, 4-5Mpx, H.265, ePoe, krytí IP6x, antivandal IK10</t>
  </si>
  <si>
    <t>Pol220</t>
  </si>
  <si>
    <t>Záznamové zařízení NVR pro kamery, 2x SATA HDD 6TB 2.5" pro NVR, umístěno v racku</t>
  </si>
  <si>
    <t>Pol221</t>
  </si>
  <si>
    <t>Kabel FTP cat.6</t>
  </si>
  <si>
    <t>Pol222</t>
  </si>
  <si>
    <t>Trubka kopoflex 20</t>
  </si>
  <si>
    <t>Pol223</t>
  </si>
  <si>
    <t>Ostatní drobný elektroinstalační materiál (uchycení, RJ45 cat6 konektory apod.)</t>
  </si>
  <si>
    <t>Přístupový systém:</t>
  </si>
  <si>
    <t>Pol224</t>
  </si>
  <si>
    <t>2N Access Commander-Advanced-Nová instalace    - 30 zařízení/300 uživatelů</t>
  </si>
  <si>
    <t>Pol225</t>
  </si>
  <si>
    <t>2N® Access Commander Box     - mini PC, vhodné až pro 500 zařízení a 7000 uživatelů. Obsahuje licenci BASIC</t>
  </si>
  <si>
    <t>Pol226</t>
  </si>
  <si>
    <t>2N® IP Verso 2.0 - Hlavní jednotka s kamerou, nikl</t>
  </si>
  <si>
    <t>Pol227</t>
  </si>
  <si>
    <t>2N® IP Verso - RFID Reader NFC support, 13.56 MHz  PICard compatible</t>
  </si>
  <si>
    <t>Pol228</t>
  </si>
  <si>
    <t>2N® IP Verso - Rám pro instalaci do zdi, 2 moduly</t>
  </si>
  <si>
    <t>Pol229</t>
  </si>
  <si>
    <t>2N® IP Verso - Krabice pro instalaci do zdi, 2 moduly</t>
  </si>
  <si>
    <t>Pol230</t>
  </si>
  <si>
    <t>AXIS A9188 Network I/O Relay Module  (8 relé, lze propojit až 8 modulů)</t>
  </si>
  <si>
    <t>Pol231</t>
  </si>
  <si>
    <t>2N® IP interkom - externí RFID čtečka 13.56MHz + 125kHz (USB rozhraní)</t>
  </si>
  <si>
    <t>Pol232</t>
  </si>
  <si>
    <t>2N® IP interkom - RFID Klíčenka Mifare 13.56MHz</t>
  </si>
  <si>
    <t>Pol233</t>
  </si>
  <si>
    <t>Elektromechanický zámek</t>
  </si>
  <si>
    <t>Pol234</t>
  </si>
  <si>
    <t>Signalizační systém (tísňové volání na WC invalidé) :</t>
  </si>
  <si>
    <t>Pol235</t>
  </si>
  <si>
    <t>Sada pro nouzovou signalizaci obsahuje: Signální tahové tlačítko, Resetovací tlačítko, Kontrolní modul s alarmem, Transformátor</t>
  </si>
  <si>
    <t>Pol236</t>
  </si>
  <si>
    <t>Kabel J-Y(ST)Y 4x2x0,8</t>
  </si>
  <si>
    <t>Pol237</t>
  </si>
  <si>
    <t>Pol238</t>
  </si>
  <si>
    <t>Doprava (slaboproud)</t>
  </si>
  <si>
    <t>Pol239</t>
  </si>
  <si>
    <t>Protipožární ucpávky (slaboproud)</t>
  </si>
  <si>
    <t>Pol240</t>
  </si>
  <si>
    <t>Stavební přípomoce (slaboproud)</t>
  </si>
  <si>
    <t>Pol241</t>
  </si>
  <si>
    <t>Drobný materiál (slaboproud)</t>
  </si>
  <si>
    <t>Pol242</t>
  </si>
  <si>
    <t>Revizní zprávy (slaboproud)</t>
  </si>
  <si>
    <t>Pol243</t>
  </si>
  <si>
    <t>Naprogramování, uvedení do provozu (slaboproud)</t>
  </si>
  <si>
    <t>Pol244</t>
  </si>
  <si>
    <t>Dokumentace skutečného stavu (slaboproud)</t>
  </si>
  <si>
    <t>001-08 - Vybavení ineteriéru</t>
  </si>
  <si>
    <t>Úroveň 3:</t>
  </si>
  <si>
    <t>001-08-02 - Technické prvky</t>
  </si>
  <si>
    <t>OST - Ostatní-technické prvky</t>
  </si>
  <si>
    <t>Ostatní-technické prvky</t>
  </si>
  <si>
    <t>1T</t>
  </si>
  <si>
    <t>BEZPEČNOSTNÍ BRÁNA</t>
  </si>
  <si>
    <t>262144</t>
  </si>
  <si>
    <t>2T</t>
  </si>
  <si>
    <t>OBOUSTRANNÝ DIGITÁLNÍ TOTEM</t>
  </si>
  <si>
    <t>001-08-04 - Atypický nábytek</t>
  </si>
  <si>
    <t>ceny vč. doměření a výrobní dokumentace</t>
  </si>
  <si>
    <t>Pol251</t>
  </si>
  <si>
    <t>RECEPCE FOYER</t>
  </si>
  <si>
    <t>Pol252</t>
  </si>
  <si>
    <t>POLICE ZA RECEPCÍ</t>
  </si>
  <si>
    <t>Pol253</t>
  </si>
  <si>
    <t>ŠATNÍ SKŘÍŇKY FOYER</t>
  </si>
  <si>
    <t>Pol254</t>
  </si>
  <si>
    <t>VYŠŠÍ PULT PRO PC</t>
  </si>
  <si>
    <t>Pol255</t>
  </si>
  <si>
    <t>PULT PRO JEDNOHO</t>
  </si>
  <si>
    <t>Pol256</t>
  </si>
  <si>
    <t>PULT PRO DVA</t>
  </si>
  <si>
    <t>Pol257</t>
  </si>
  <si>
    <t>POSLECHOVÉ NIKY</t>
  </si>
  <si>
    <t>Pol258</t>
  </si>
  <si>
    <t>SKLAD NÁBYTKU</t>
  </si>
  <si>
    <t>Pol259</t>
  </si>
  <si>
    <t>KRYT TOPENÍ SE SEZENÍM</t>
  </si>
  <si>
    <t>Pol260</t>
  </si>
  <si>
    <t>KRYT TOPENÍ DĚTSKÝ SVĚT</t>
  </si>
  <si>
    <t>Pol261</t>
  </si>
  <si>
    <t>KNIHOVNA DĚTSKÝ SVĚT</t>
  </si>
  <si>
    <t>Pol262</t>
  </si>
  <si>
    <t>PULT CHECK POINT</t>
  </si>
  <si>
    <t>Pol263</t>
  </si>
  <si>
    <t>KRYT TOPENÍ MLÁDEŽ</t>
  </si>
  <si>
    <t>Pol264</t>
  </si>
  <si>
    <t>MYCÍ CENTRUM MLÁDEŽ</t>
  </si>
  <si>
    <t>Pol265</t>
  </si>
  <si>
    <t>KUCHYŇKA</t>
  </si>
  <si>
    <t>Poznámka k položce:_x000D_
včetně spotřebičů</t>
  </si>
  <si>
    <t>Pol266</t>
  </si>
  <si>
    <t>Umyvadlová deska, 1850mm</t>
  </si>
  <si>
    <t>Poznámka k položce:_x000D_
vč. ceny umyvadla</t>
  </si>
  <si>
    <t>Pol267</t>
  </si>
  <si>
    <t>Umyvadlová deska, 2170mm</t>
  </si>
  <si>
    <t>Pol268</t>
  </si>
  <si>
    <t>Umyvadlová deska, 2660mm</t>
  </si>
  <si>
    <t>Pol269</t>
  </si>
  <si>
    <t>Obklad pro automaty se skříní na koš</t>
  </si>
  <si>
    <t>Pol270</t>
  </si>
  <si>
    <t>Vestavné skříně otevřená/uzavřená</t>
  </si>
  <si>
    <t>Pol271</t>
  </si>
  <si>
    <t>Skříň pro vozíky</t>
  </si>
  <si>
    <t>Pol272</t>
  </si>
  <si>
    <t>Pódium s výsuvnými zásuvkami</t>
  </si>
  <si>
    <t>Pol273</t>
  </si>
  <si>
    <t>Vestavný PC stůl třímístný</t>
  </si>
  <si>
    <t>Pol274</t>
  </si>
  <si>
    <t>NIŽŠÍ PULT PRO PC</t>
  </si>
  <si>
    <t>001-08-05 - Sanita a sanitární doplňky</t>
  </si>
  <si>
    <t>D1 - 1.PP</t>
  </si>
  <si>
    <t xml:space="preserve">    D2 - Umyvadlo</t>
  </si>
  <si>
    <t xml:space="preserve">    D3 - WC závěsné</t>
  </si>
  <si>
    <t xml:space="preserve">    D4 - Sprcha</t>
  </si>
  <si>
    <t xml:space="preserve">    D5 - Doplňky</t>
  </si>
  <si>
    <t>D6 - 1.NP</t>
  </si>
  <si>
    <t xml:space="preserve">    D7 - Výlevka závěsná</t>
  </si>
  <si>
    <t>D8 - 2.NP</t>
  </si>
  <si>
    <t xml:space="preserve">    D9 - Pisoár</t>
  </si>
  <si>
    <t>1.PP</t>
  </si>
  <si>
    <t>Umyvadlo</t>
  </si>
  <si>
    <t>Pol275</t>
  </si>
  <si>
    <t>Umyvadlo keramické bílé 49x36 cm s otvorem na armaturu a přepadem, vestavné zespodu</t>
  </si>
  <si>
    <t>Poznámka k položce:_x000D_
umyvvadlo součástí atypického nábytku - umyvadlová deska</t>
  </si>
  <si>
    <t>Pol276</t>
  </si>
  <si>
    <t>Umyvadlová armatura stojánková s odtokovou soupravou, chrom</t>
  </si>
  <si>
    <t>Pol448</t>
  </si>
  <si>
    <t>Odotoková souprava ClickClack</t>
  </si>
  <si>
    <t>Pol449</t>
  </si>
  <si>
    <t>Zápachová uzávěra válcová, chrom</t>
  </si>
  <si>
    <t>Pol450</t>
  </si>
  <si>
    <t>Rohový ventil s filtrem</t>
  </si>
  <si>
    <t>WC závěsné</t>
  </si>
  <si>
    <t>Pol451</t>
  </si>
  <si>
    <t>WC závěsné bílé, vč sedátka Duroplast</t>
  </si>
  <si>
    <t>Pol452</t>
  </si>
  <si>
    <t>Ovládací tlačítko chrom (pokud je osazena nádrž Omega)</t>
  </si>
  <si>
    <t>Pol453</t>
  </si>
  <si>
    <t>Izolace</t>
  </si>
  <si>
    <t>Sprcha</t>
  </si>
  <si>
    <t>Pol454</t>
  </si>
  <si>
    <t>Sprchový žlab 750 mm s nerezovým plným roštem</t>
  </si>
  <si>
    <t>Pol455</t>
  </si>
  <si>
    <t>Sprchová armatura nástěnná termostatická 150 mm, chrom + sprchová sestava s tyčí 650 mm</t>
  </si>
  <si>
    <t>Pol456</t>
  </si>
  <si>
    <t>Sprchová zástěna - dveře s pevným dílem a boční stěnou, 90x90x200 cm, čiré sklo + aluchrom</t>
  </si>
  <si>
    <t>Doplňky</t>
  </si>
  <si>
    <t>Pol457</t>
  </si>
  <si>
    <t>Zásobník papírových ručníků kombinovaný s dávkovačem mýdla</t>
  </si>
  <si>
    <t>Pol458</t>
  </si>
  <si>
    <t>Odpadkový koš závěsný 18 l</t>
  </si>
  <si>
    <t>Pol459</t>
  </si>
  <si>
    <t>WC čistící souprava</t>
  </si>
  <si>
    <t>Pol460</t>
  </si>
  <si>
    <t>Odpadkový koš závěsný s víkem 4 l</t>
  </si>
  <si>
    <t>Pol461</t>
  </si>
  <si>
    <t>Zásobník WC papíru</t>
  </si>
  <si>
    <t>1.NP</t>
  </si>
  <si>
    <t>Výlevka závěsná</t>
  </si>
  <si>
    <t>Pol462</t>
  </si>
  <si>
    <t>Výlevka bílá, závěsná, vč sklopné mřížky</t>
  </si>
  <si>
    <t>Pol463</t>
  </si>
  <si>
    <t>Dřezová armatura nástěnná, rozteč 150 mm</t>
  </si>
  <si>
    <t>2.NP</t>
  </si>
  <si>
    <t>Pisoár</t>
  </si>
  <si>
    <t>Pol464</t>
  </si>
  <si>
    <t>Pisoár odsávací, radarové splachování vč zdroje</t>
  </si>
  <si>
    <t>Pol465</t>
  </si>
  <si>
    <t>Dávkovač nástěnný</t>
  </si>
  <si>
    <t>Pol466</t>
  </si>
  <si>
    <t>Zásobník papírových ručníků</t>
  </si>
  <si>
    <t>001-09 - Informační a orientační systém</t>
  </si>
  <si>
    <t>D1 - Venkovní fasáda</t>
  </si>
  <si>
    <t>D2 - Vestibul</t>
  </si>
  <si>
    <t>D3 - Knihovna dospělí</t>
  </si>
  <si>
    <t>D4 - Knihovna mládež</t>
  </si>
  <si>
    <t>D5 - Zázemí a Skleněné dveře</t>
  </si>
  <si>
    <t>D6 - Označení oddělení</t>
  </si>
  <si>
    <t>Venkovní fasáda</t>
  </si>
  <si>
    <t>Pol205</t>
  </si>
  <si>
    <t>Venkovní nápis KNIHOVNA</t>
  </si>
  <si>
    <t xml:space="preserve">Poznámka k položce:_x000D_
Vyroba: AL 10mm, navařene trny 150mm + komaxit černý mat _x000D_
_x000D_
Montaž: montaž, šablona, kotevní material, doprava_x000D_
</t>
  </si>
  <si>
    <t>Vestibul</t>
  </si>
  <si>
    <t>Pol206</t>
  </si>
  <si>
    <t>MKB - logo informační pult - horní</t>
  </si>
  <si>
    <t>Poznámka k položce:_x000D_
řezaný perspex - lepený NCS 3000N 1 ks nalepená jednotlivá písmena</t>
  </si>
  <si>
    <t>Pol207</t>
  </si>
  <si>
    <t>Městská knihovna Benešov - logo informační pult - dolní</t>
  </si>
  <si>
    <t>Pol208</t>
  </si>
  <si>
    <t>Navigace - stěna do Dětského světa</t>
  </si>
  <si>
    <t>Pol209</t>
  </si>
  <si>
    <t>Navigace - stěna do Knihovna dospělí</t>
  </si>
  <si>
    <t>Knihovna dospělí</t>
  </si>
  <si>
    <t>Pol210</t>
  </si>
  <si>
    <t>Podlahová růžice 1</t>
  </si>
  <si>
    <t>Poznámka k položce:_x000D_
řezaná samolepka - lepená NCS 3000N 1 ks</t>
  </si>
  <si>
    <t>Pol211</t>
  </si>
  <si>
    <t>Podlahová růžice 2</t>
  </si>
  <si>
    <t>Pol212</t>
  </si>
  <si>
    <t>Hvězdná stěna</t>
  </si>
  <si>
    <t>Poznámka k položce:_x000D_
řezaná samolepka - lepená NCS 3000N nebo NCS 2000N 1 ks (celá stěna) nalepeny jednotlivé hvězdy, ozměr hvězd předpokládaná 6-10 cm</t>
  </si>
  <si>
    <t>Knihovna mládež</t>
  </si>
  <si>
    <t>Pol213</t>
  </si>
  <si>
    <t>Herní místnost Arena</t>
  </si>
  <si>
    <t>Poznámka k položce:_x000D_
řezaná samolepka - lepená Satin - pískovaná - Frost 1 ks nalepená jednotlivá písmena</t>
  </si>
  <si>
    <t>Pol214</t>
  </si>
  <si>
    <t>Citát u schodiště</t>
  </si>
  <si>
    <t>Poznámka k položce:_x000D_
řezaný perspex - lepený Satinice White WH02 - Frost 1 ks nalepená jednotlivá písmena</t>
  </si>
  <si>
    <t>Zázemí a Skleněné dveře</t>
  </si>
  <si>
    <t>Pol215</t>
  </si>
  <si>
    <t>Cedulky na dveře</t>
  </si>
  <si>
    <t>Poznámka k položce:_x000D_
cedulka 150x100 mm řezaný perspex - lepený - cedulka Frost 25 ks nalepená jednotlivá písmena, cedulka má radius rohů 10 mm</t>
  </si>
  <si>
    <t>Pol216</t>
  </si>
  <si>
    <t>Označení Skleněných dveří – Průchody</t>
  </si>
  <si>
    <t>Poznámka k položce:_x000D_
šířka nápisu do 400 mm řezaná grafika lepená na sklo černá 10 ks nalepená jednotlivá písmena</t>
  </si>
  <si>
    <t>Označení oddělení</t>
  </si>
  <si>
    <t>Pol217</t>
  </si>
  <si>
    <t>Hlavní kategorie - na knihovnách</t>
  </si>
  <si>
    <t>Poznámka k položce:_x000D_
viditelná plocha cedulky 300x150 mm kov matný černý + bílá řezaná typografie bílá samolepka 20 ks nalepená jednotlivá písmena, cedulka má radius rohů 10 mm, kovové prvky budou dodány zadavatelem</t>
  </si>
  <si>
    <t>Pol218</t>
  </si>
  <si>
    <t>Podkategorie - na policích</t>
  </si>
  <si>
    <t>Poznámka k položce:_x000D_
viditelná plocha cedulky 200x40 mm kov matný černý + bílá řezaná typografie bílá samolepka 30 ks nalepená jednotlivá písmena, cedulka má radius rohů 10 mm, kovové prvky budou dodány zadavatelem</t>
  </si>
  <si>
    <t>Pol219</t>
  </si>
  <si>
    <t>Zarážky do polic</t>
  </si>
  <si>
    <t>Poznámka k položce:_x000D_
viditelná plocha cedulky 60x150 mm kov matný černý + bílá řezaná typografie bílá samolepka 112 ks - popisky + 240 písmen (6 sad po 40 písmenech abecedy) nalepená jednotlivá písmena, cedulka má radius rohů 10 mm, kovové prvky budou dodány zadavatelem</t>
  </si>
  <si>
    <t>Autorský dohled</t>
  </si>
  <si>
    <t>1543077051</t>
  </si>
  <si>
    <t>Instalace</t>
  </si>
  <si>
    <t>-1117193145</t>
  </si>
  <si>
    <t>Doprava</t>
  </si>
  <si>
    <t>-1645607731</t>
  </si>
  <si>
    <t>Kovové prvky - nahoru na police</t>
  </si>
  <si>
    <t>1548762717</t>
  </si>
  <si>
    <t>Kovové prvky - do polic</t>
  </si>
  <si>
    <t>-1624159912</t>
  </si>
  <si>
    <t>Kovové prvky - zarážky</t>
  </si>
  <si>
    <t>-1645109711</t>
  </si>
  <si>
    <t>asfalt</t>
  </si>
  <si>
    <t>dlažba1</t>
  </si>
  <si>
    <t>377</t>
  </si>
  <si>
    <t>dlažba2</t>
  </si>
  <si>
    <t>21,726</t>
  </si>
  <si>
    <t>odkop</t>
  </si>
  <si>
    <t>213,6</t>
  </si>
  <si>
    <t>90,618</t>
  </si>
  <si>
    <t>002 - Venkovní úpravy piazzetty</t>
  </si>
  <si>
    <t>rýha</t>
  </si>
  <si>
    <t>58,518</t>
  </si>
  <si>
    <t>zásyp1</t>
  </si>
  <si>
    <t>142,5</t>
  </si>
  <si>
    <t>zásyp2</t>
  </si>
  <si>
    <t xml:space="preserve">    4a - Vodorovné konstrukce - prefabrikáty</t>
  </si>
  <si>
    <t xml:space="preserve">    5 - Komunikace pozemní</t>
  </si>
  <si>
    <t xml:space="preserve">    782 - Dokončovací práce - obklady z kamene</t>
  </si>
  <si>
    <t>111211101R</t>
  </si>
  <si>
    <t>Odstranění křovin vč. likvidace</t>
  </si>
  <si>
    <t>865707866</t>
  </si>
  <si>
    <t>2,5*2+18*4+27*1,5+2*2</t>
  </si>
  <si>
    <t>112101105R</t>
  </si>
  <si>
    <t>Odstranění stromů vč. odstranění pařezu a likvidace</t>
  </si>
  <si>
    <t>-1823458195</t>
  </si>
  <si>
    <t>113106143</t>
  </si>
  <si>
    <t>Rozebrání dlažeb z kamenných dlaždic komunikací pro pěší strojně pl přes 50 m2</t>
  </si>
  <si>
    <t>1317604064</t>
  </si>
  <si>
    <t>8,5*12</t>
  </si>
  <si>
    <t>2*4*12</t>
  </si>
  <si>
    <t>113+67</t>
  </si>
  <si>
    <t>122251102</t>
  </si>
  <si>
    <t>Odkopávky a prokopávky nezapažené v hornině třídy těžitelnosti I skupiny 3 objem do 50 m3 strojně</t>
  </si>
  <si>
    <t>-437062950</t>
  </si>
  <si>
    <t>200*0,5</t>
  </si>
  <si>
    <t>36*0,5</t>
  </si>
  <si>
    <t>630*0,12</t>
  </si>
  <si>
    <t>132251103</t>
  </si>
  <si>
    <t>Hloubení rýh nezapažených š do 800 mm v hornině třídy těžitelnosti I skupiny 3 objem do 100 m3 strojně</t>
  </si>
  <si>
    <t>1825047221</t>
  </si>
  <si>
    <t>"pro základové pasy"</t>
  </si>
  <si>
    <t>"schodiště do foyer"</t>
  </si>
  <si>
    <t>4*2,75*0,4*1</t>
  </si>
  <si>
    <t>"samostatné lavičky"</t>
  </si>
  <si>
    <t>(2*2,65+2*0,35)*0,3*0,8</t>
  </si>
  <si>
    <t>"schodiště s rampou"</t>
  </si>
  <si>
    <t>12,5*0,4*0,75</t>
  </si>
  <si>
    <t>2*1,8*0,4*0,75</t>
  </si>
  <si>
    <t>4,7*0,4*0,75</t>
  </si>
  <si>
    <t>8*0,55*0,75</t>
  </si>
  <si>
    <t>3*0,5*0,3*0,9</t>
  </si>
  <si>
    <t>3*0,82*0,3*0,6</t>
  </si>
  <si>
    <t>2*0,54*0,3*0,6</t>
  </si>
  <si>
    <t>2*7,9*0,3*0,6</t>
  </si>
  <si>
    <t>0,5*0,5*0,9</t>
  </si>
  <si>
    <t>2,5*0,5*0,6</t>
  </si>
  <si>
    <t>6*0,4*0,6</t>
  </si>
  <si>
    <t>2,3*0,3*0,6</t>
  </si>
  <si>
    <t>2,3*0,5*0,6</t>
  </si>
  <si>
    <t>"schodiště"</t>
  </si>
  <si>
    <t>3*0,54*0,76*0,3</t>
  </si>
  <si>
    <t>5,1*0,76*0,3</t>
  </si>
  <si>
    <t>6,4*0,76*0,3</t>
  </si>
  <si>
    <t>1,5*0,91*0,3</t>
  </si>
  <si>
    <t>2*0,6*0,91*0,3</t>
  </si>
  <si>
    <t>2*0,6*0,76*0,3</t>
  </si>
  <si>
    <t>3*1,05*0,76*0,3</t>
  </si>
  <si>
    <t>4,3*0,76*0,3</t>
  </si>
  <si>
    <t>2,5*0,31*0,3</t>
  </si>
  <si>
    <t>2,4*0,76*0,3</t>
  </si>
  <si>
    <t>12,6*0,76*0,3</t>
  </si>
  <si>
    <t>2,2*0,61*0,3</t>
  </si>
  <si>
    <t>2*2,3*0,76*0,3</t>
  </si>
  <si>
    <t>2,7*0,61*0,3</t>
  </si>
  <si>
    <t>5*1,5*0,61*0,3</t>
  </si>
  <si>
    <t>4*0,91*0,3</t>
  </si>
  <si>
    <t>8,7*0,91*0,3</t>
  </si>
  <si>
    <t>1,8*0,91*0,3</t>
  </si>
  <si>
    <t>1,8*0,76*0,3</t>
  </si>
  <si>
    <t>1,8*0,61*0,3</t>
  </si>
  <si>
    <t>0,7*0,91*0,3</t>
  </si>
  <si>
    <t>2*1,8*0,76*0,3</t>
  </si>
  <si>
    <t>2*2,9*0,7*0,3</t>
  </si>
  <si>
    <t>0,6*0,91*0,3</t>
  </si>
  <si>
    <t>2*1,9*0,91*0,3</t>
  </si>
  <si>
    <t>3,3*0,76*0,3</t>
  </si>
  <si>
    <t>3,3*0,91*0,3</t>
  </si>
  <si>
    <t>3*1,5*0,91*0,3</t>
  </si>
  <si>
    <t>4*1,5*0,61*0,3</t>
  </si>
  <si>
    <t>3*2,2*0,91*0,3</t>
  </si>
  <si>
    <t>12,6*0,91*0,3</t>
  </si>
  <si>
    <t>5,3</t>
  </si>
  <si>
    <t>-1549323753</t>
  </si>
  <si>
    <t>odkop+rýha</t>
  </si>
  <si>
    <t>-(zásyp1+zásyp2)</t>
  </si>
  <si>
    <t>-1214578781</t>
  </si>
  <si>
    <t>337699568</t>
  </si>
  <si>
    <t>1060537892</t>
  </si>
  <si>
    <t>174151101</t>
  </si>
  <si>
    <t>Zásyp jam, šachet rýh nebo kolem objektů sypaninou se zhutněním</t>
  </si>
  <si>
    <t>376427650</t>
  </si>
  <si>
    <t>"u nového vstupu"  13*2,5*3</t>
  </si>
  <si>
    <t>"u rampy"  12*2,5*1,5</t>
  </si>
  <si>
    <t>174251101</t>
  </si>
  <si>
    <t>Zásyp jam, šachet rýh nebo kolem objektů sypaninou bez zhutnění</t>
  </si>
  <si>
    <t>-925566334</t>
  </si>
  <si>
    <t>"po rampou"</t>
  </si>
  <si>
    <t>13*1,5*2</t>
  </si>
  <si>
    <t>181912112</t>
  </si>
  <si>
    <t>Úprava pláně v hornině třídy těžitelnosti I skupiny 3 se zhutněním ručně</t>
  </si>
  <si>
    <t>221703116</t>
  </si>
  <si>
    <t>dlažba1+asfalt</t>
  </si>
  <si>
    <t>274321511</t>
  </si>
  <si>
    <t>Základové pasy ze ŽB bez zvýšených nároků na prostředí tř. C 25/30</t>
  </si>
  <si>
    <t>1143717723</t>
  </si>
  <si>
    <t>4*2,75*0,4*0,6</t>
  </si>
  <si>
    <t>(2*2,65+2*0,35)*0,3*0,6</t>
  </si>
  <si>
    <t>5,1</t>
  </si>
  <si>
    <t>274351121</t>
  </si>
  <si>
    <t>Zřízení bednění základových pasů rovného</t>
  </si>
  <si>
    <t>-1035044117</t>
  </si>
  <si>
    <t>4*2,75*0,6*2</t>
  </si>
  <si>
    <t>(2*2,65+2*0,35)*0,6*2</t>
  </si>
  <si>
    <t>12,5*0,75*2</t>
  </si>
  <si>
    <t>2*1,8*0,75*2</t>
  </si>
  <si>
    <t>4,7*0,75*2</t>
  </si>
  <si>
    <t>8*0,75*2</t>
  </si>
  <si>
    <t>3*0,5*0,9*2</t>
  </si>
  <si>
    <t>3*0,82*0,6*2</t>
  </si>
  <si>
    <t>2*0,54*0,6*2</t>
  </si>
  <si>
    <t>2*7,9*0,6*2</t>
  </si>
  <si>
    <t>0,5*0,9*2</t>
  </si>
  <si>
    <t>2,5*0,6*2</t>
  </si>
  <si>
    <t>6*0,6*2</t>
  </si>
  <si>
    <t>2,3*0,6*2</t>
  </si>
  <si>
    <t>3*0,54*0,76*2</t>
  </si>
  <si>
    <t>5,1*0,76*2</t>
  </si>
  <si>
    <t>6,4*0,76*2</t>
  </si>
  <si>
    <t>1,5*0,91*2</t>
  </si>
  <si>
    <t>2*0,6*0,91*2</t>
  </si>
  <si>
    <t>2*0,6*0,76*2</t>
  </si>
  <si>
    <t>3*1,05*0,76*2</t>
  </si>
  <si>
    <t>4,3*0,76*2</t>
  </si>
  <si>
    <t>2,5*0,31*2</t>
  </si>
  <si>
    <t>2,4*0,76*2</t>
  </si>
  <si>
    <t>12,6*0,76*2</t>
  </si>
  <si>
    <t>2,2*0,61*2</t>
  </si>
  <si>
    <t>2*2,3*0,76*2</t>
  </si>
  <si>
    <t>2,7*0,61*2</t>
  </si>
  <si>
    <t>5*1,5*0,61*2</t>
  </si>
  <si>
    <t>4*0,91*2</t>
  </si>
  <si>
    <t>8,7*0,91*2</t>
  </si>
  <si>
    <t>1,8*0,91*2</t>
  </si>
  <si>
    <t>1,8*0,76*2</t>
  </si>
  <si>
    <t>1,8*0,61*2</t>
  </si>
  <si>
    <t>0,7*0,91*2</t>
  </si>
  <si>
    <t>2*1,8*0,76*2</t>
  </si>
  <si>
    <t>2*2,9*0,7*2</t>
  </si>
  <si>
    <t>0,6*0,91*2</t>
  </si>
  <si>
    <t>2*1,9*0,91*2</t>
  </si>
  <si>
    <t>3,3*0,76*2</t>
  </si>
  <si>
    <t>3,3*0,91*2</t>
  </si>
  <si>
    <t>3*1,5*0,91*2</t>
  </si>
  <si>
    <t>4*1,5*0,61*2</t>
  </si>
  <si>
    <t>3*2,2*0,91*2</t>
  </si>
  <si>
    <t>12,6*0,91*2</t>
  </si>
  <si>
    <t>274351122</t>
  </si>
  <si>
    <t>Odstranění bednění základových pasů rovného</t>
  </si>
  <si>
    <t>-249683227</t>
  </si>
  <si>
    <t>274361821</t>
  </si>
  <si>
    <t>Výztuž základových pasů betonářskou ocelí 10 505 (R)</t>
  </si>
  <si>
    <t>48809149</t>
  </si>
  <si>
    <t>(2,974+0,264+1,661)*1,1</t>
  </si>
  <si>
    <t>279113151</t>
  </si>
  <si>
    <t>Základová zeď tl přes 100 do 150 mm z tvárnic ztraceného bednění včetně výplně z betonu tř. C 25/30</t>
  </si>
  <si>
    <t>428778202</t>
  </si>
  <si>
    <t>4*2,55*0,465</t>
  </si>
  <si>
    <t>4*2,55*1,2*0,5</t>
  </si>
  <si>
    <t>279113154</t>
  </si>
  <si>
    <t>Základová zeď tl přes 250 do 300 mm z tvárnic ztraceného bednění včetně výplně z betonu tř. C 25/30</t>
  </si>
  <si>
    <t>-2007018591</t>
  </si>
  <si>
    <t>1,8*2,75</t>
  </si>
  <si>
    <t>1,8*1,1</t>
  </si>
  <si>
    <t>2*12*(1,1+2,75)*0,5</t>
  </si>
  <si>
    <t>"nadezdívky stáv. truhlíku"</t>
  </si>
  <si>
    <t>2*11,5*0,5</t>
  </si>
  <si>
    <t>2*3,8*0,75</t>
  </si>
  <si>
    <t>(2*7,6+2)*1,8</t>
  </si>
  <si>
    <t>1320534725</t>
  </si>
  <si>
    <t>"dle výkazu materiálu - schodiště"</t>
  </si>
  <si>
    <t>(0,1547+1,787)*1,1</t>
  </si>
  <si>
    <t>"nadezdívka truhlíku"</t>
  </si>
  <si>
    <t>48,16*0,008</t>
  </si>
  <si>
    <t>4a</t>
  </si>
  <si>
    <t>Vodorovné konstrukce - prefabrikáty</t>
  </si>
  <si>
    <t>41001</t>
  </si>
  <si>
    <t>Stupeň S01- schodiště do foyer</t>
  </si>
  <si>
    <t>-846856660</t>
  </si>
  <si>
    <t>Poznámka k položce:_x000D_
cena zahrnuje kompletní provedení vč. vyýroby prefabrikátu, povrchové úpravy, osazení a kotvení dle popisu v PD</t>
  </si>
  <si>
    <t>41002</t>
  </si>
  <si>
    <t>Lavička P31</t>
  </si>
  <si>
    <t>-456767462</t>
  </si>
  <si>
    <t>41003</t>
  </si>
  <si>
    <t>Rampa ozn. P01</t>
  </si>
  <si>
    <t>1907490911</t>
  </si>
  <si>
    <t>41004</t>
  </si>
  <si>
    <t>Schod. stupeň  I. ozn. P02</t>
  </si>
  <si>
    <t>931317713</t>
  </si>
  <si>
    <t>41005</t>
  </si>
  <si>
    <t>Schod. stupeň  II. ozn. P03</t>
  </si>
  <si>
    <t>512598683</t>
  </si>
  <si>
    <t>41006</t>
  </si>
  <si>
    <t>Schod. stupeň  III. ozn. P04</t>
  </si>
  <si>
    <t>152060187</t>
  </si>
  <si>
    <t>41007</t>
  </si>
  <si>
    <t>Schod. stupeň  IV. ozn. P05</t>
  </si>
  <si>
    <t>-380816164</t>
  </si>
  <si>
    <t>41008</t>
  </si>
  <si>
    <t>Lavička I. ozn. P06</t>
  </si>
  <si>
    <t>-1219574819</t>
  </si>
  <si>
    <t>41009</t>
  </si>
  <si>
    <t>Lavička II. ozn. P07</t>
  </si>
  <si>
    <t>-636503773</t>
  </si>
  <si>
    <t>41010</t>
  </si>
  <si>
    <t>Lavička III. ozn. P08</t>
  </si>
  <si>
    <t>-1024653377</t>
  </si>
  <si>
    <t>41011</t>
  </si>
  <si>
    <t>Květník I. ozn. P09</t>
  </si>
  <si>
    <t>12701878</t>
  </si>
  <si>
    <t>41012</t>
  </si>
  <si>
    <t>Květník II. ozn. P10</t>
  </si>
  <si>
    <t>147014519</t>
  </si>
  <si>
    <t>41013</t>
  </si>
  <si>
    <t>Květník III. ozn. P11</t>
  </si>
  <si>
    <t>1083497679</t>
  </si>
  <si>
    <t>41014</t>
  </si>
  <si>
    <t>Podesta ozn. P12</t>
  </si>
  <si>
    <t>-1312009589</t>
  </si>
  <si>
    <t>41015</t>
  </si>
  <si>
    <t>Květník  I ozn. P23</t>
  </si>
  <si>
    <t>-1931036581</t>
  </si>
  <si>
    <t>41016</t>
  </si>
  <si>
    <t>Květník  II ozn. P24</t>
  </si>
  <si>
    <t>582722118</t>
  </si>
  <si>
    <t>41017</t>
  </si>
  <si>
    <t>Květník  III ozn. P25</t>
  </si>
  <si>
    <t>2145505541</t>
  </si>
  <si>
    <t>41018</t>
  </si>
  <si>
    <t>Schod. stupeň  ozn. P21</t>
  </si>
  <si>
    <t>-849235558</t>
  </si>
  <si>
    <t>41019</t>
  </si>
  <si>
    <t>Lavička I ozn. P22</t>
  </si>
  <si>
    <t>-358072534</t>
  </si>
  <si>
    <t>41020</t>
  </si>
  <si>
    <t>Zábradlí I ozn. P26</t>
  </si>
  <si>
    <t>-2097039357</t>
  </si>
  <si>
    <t>41021</t>
  </si>
  <si>
    <t>Zábradlí II ozn. P27</t>
  </si>
  <si>
    <t>-142248757</t>
  </si>
  <si>
    <t>41022</t>
  </si>
  <si>
    <t>Panel rampy ozn. P28</t>
  </si>
  <si>
    <t>1140694355</t>
  </si>
  <si>
    <t>Komunikace pozemní</t>
  </si>
  <si>
    <t>564710001</t>
  </si>
  <si>
    <t>Podklad z kameniva hrubého drceného vel. 8-16 mm plochy do 100 m2 tl 50 mm</t>
  </si>
  <si>
    <t>55289392</t>
  </si>
  <si>
    <t>dlažba1+dlažba2</t>
  </si>
  <si>
    <t>564760101</t>
  </si>
  <si>
    <t>Podklad z kameniva hrubého drceného vel. 16-32 mm plochy do 100 m2 tl 200 mm</t>
  </si>
  <si>
    <t>1585975688</t>
  </si>
  <si>
    <t>564861011</t>
  </si>
  <si>
    <t>Podklad ze štěrkodrtě ŠD plochy do 100 m2 tl 200 mm</t>
  </si>
  <si>
    <t>-2050456920</t>
  </si>
  <si>
    <t>565135101</t>
  </si>
  <si>
    <t>Asfaltový beton vrstva podkladní ACP 16 (obalované kamenivo OKS) tl 50 mm š do 1,5 m</t>
  </si>
  <si>
    <t>1303323525</t>
  </si>
  <si>
    <t>577143111R</t>
  </si>
  <si>
    <t>Asfaltový beton vrstva obrusná tl 50 mm š do 3 m z nemodifikovaného asfaltu</t>
  </si>
  <si>
    <t>-321592409</t>
  </si>
  <si>
    <t>"chodník před zastávkou"  70</t>
  </si>
  <si>
    <t>"doplnění ul. Na Bezděkově"  25</t>
  </si>
  <si>
    <t>596811222</t>
  </si>
  <si>
    <t>Kladení betonové dlažby komunikací pro pěší do lože z kameniva velikosti přes 0,09 do 0,25 m2 pl přes 100 do 300 m2</t>
  </si>
  <si>
    <t>-1116958667</t>
  </si>
  <si>
    <t>"dlažba pod schodištěm"</t>
  </si>
  <si>
    <t>592460021</t>
  </si>
  <si>
    <t>dlažba plošná 600 x 300  tryskaná tl 40mm</t>
  </si>
  <si>
    <t>1784526289</t>
  </si>
  <si>
    <t>dlažba2*1,03</t>
  </si>
  <si>
    <t>596811321</t>
  </si>
  <si>
    <t>Kladení velkoformátové betonové dlažby tl přes 50 do 100 mm velikosti přes 0,5 m2 pl do 300 m2</t>
  </si>
  <si>
    <t>407600010</t>
  </si>
  <si>
    <t>592460191</t>
  </si>
  <si>
    <t>dlažba velkoformátová betonová  tl 80mm trýskaný povrch</t>
  </si>
  <si>
    <t>1763666443</t>
  </si>
  <si>
    <t>dlažba1*1,03</t>
  </si>
  <si>
    <t>599001</t>
  </si>
  <si>
    <t>Doplnění kamenné dlažby - tryskaná žula 600/400</t>
  </si>
  <si>
    <t>-346485934</t>
  </si>
  <si>
    <t>"nad horním schoidštěm"  9,5</t>
  </si>
  <si>
    <t>622142001</t>
  </si>
  <si>
    <t>Sklovláknité pletivo vnějších stěn vtlačené do tmelu</t>
  </si>
  <si>
    <t>2002901898</t>
  </si>
  <si>
    <t>"schodiště do foyer - schodnicové stěny"</t>
  </si>
  <si>
    <t>4*2,55*0,465*2</t>
  </si>
  <si>
    <t>4*2,55*1,2*0,5*2</t>
  </si>
  <si>
    <t>622331121</t>
  </si>
  <si>
    <t>Cementová omítka hladká jednovrstvá vnějších stěn nanášená ručně</t>
  </si>
  <si>
    <t>-1630918165</t>
  </si>
  <si>
    <t>"pod nový kamenný obklad"</t>
  </si>
  <si>
    <t>622541012</t>
  </si>
  <si>
    <t>Tenkovrstvá silikonsilikátová zatíraná omítka zrnitost 1,5 mm vnějších stěn</t>
  </si>
  <si>
    <t>1104542010</t>
  </si>
  <si>
    <t>962042321</t>
  </si>
  <si>
    <t>Bourání zdiva nadzákladového z betonu prostého přes 1 m3</t>
  </si>
  <si>
    <t>777069329</t>
  </si>
  <si>
    <t>"kašna"  (3+3)*2*0,5*0,9</t>
  </si>
  <si>
    <t>"zídky"  (7,5+3,2+2*1,5)*0,5*0,5</t>
  </si>
  <si>
    <t>"ubourání římsy"  11,5*0,5*0,5</t>
  </si>
  <si>
    <t>"ubourání truhlíku"  2*8*0,5*0,5</t>
  </si>
  <si>
    <t>"schodiště, ostatní" 5</t>
  </si>
  <si>
    <t>965041341R</t>
  </si>
  <si>
    <t>Bourání podkladních vrstev pod dlažbou</t>
  </si>
  <si>
    <t>335420118</t>
  </si>
  <si>
    <t>418,000*0,2</t>
  </si>
  <si>
    <t>Odstranění autobusové zastávky vč. likvidace suti</t>
  </si>
  <si>
    <t>293263475</t>
  </si>
  <si>
    <t>Odstranění trafiky vč. likvidace suti</t>
  </si>
  <si>
    <t>416685788</t>
  </si>
  <si>
    <t>999001</t>
  </si>
  <si>
    <t>Demontáž zámečnických prvků (zábradlí, sedačky)</t>
  </si>
  <si>
    <t>-1106292813</t>
  </si>
  <si>
    <t>999002</t>
  </si>
  <si>
    <t>Kompl. dod. + mtž. vpusť u pítka vč. litinové mříže  400/400</t>
  </si>
  <si>
    <t>1562792381</t>
  </si>
  <si>
    <t>999003</t>
  </si>
  <si>
    <t>Kompl. dod. + mtž. revizní šachta u pítka vč. poklopu pro zadláždění</t>
  </si>
  <si>
    <t>1207159661</t>
  </si>
  <si>
    <t>997013111</t>
  </si>
  <si>
    <t>Vnitrostaveništní doprava suti a vybouraných hmot pro budovy v do 6 m</t>
  </si>
  <si>
    <t>-1954569056</t>
  </si>
  <si>
    <t>-1373698477</t>
  </si>
  <si>
    <t>793555384</t>
  </si>
  <si>
    <t>289,33*29 'Přepočtené koeficientem množství</t>
  </si>
  <si>
    <t>2095716159</t>
  </si>
  <si>
    <t>998223011</t>
  </si>
  <si>
    <t>Přesun hmot pro pozemní komunikace s krytem dlážděným</t>
  </si>
  <si>
    <t>923350398</t>
  </si>
  <si>
    <t>-1041712007</t>
  </si>
  <si>
    <t>"stávající stěn u rampy před zasypáním"</t>
  </si>
  <si>
    <t>13*3</t>
  </si>
  <si>
    <t>-1641355214</t>
  </si>
  <si>
    <t>711113117</t>
  </si>
  <si>
    <t>Izolace proti vlhkosti vodorovná za studena těsnicí stěrkou jednosložkovou na bázi cementu</t>
  </si>
  <si>
    <t>-109037459</t>
  </si>
  <si>
    <t>"pod čistící zónu"</t>
  </si>
  <si>
    <t>5,6*1</t>
  </si>
  <si>
    <t>-558208773</t>
  </si>
  <si>
    <t>62855002</t>
  </si>
  <si>
    <t>pás asfaltový natavitelný modifikovaný SBS s vložkou z polyesterové rohože a spalitelnou PE fólií nebo jemnozrnným minerálním posypem na horním povrchu tl 5,0mm</t>
  </si>
  <si>
    <t>1455672863</t>
  </si>
  <si>
    <t>711161212</t>
  </si>
  <si>
    <t>Izolace proti zemní vlhkosti nopovou fólií svislá, nopek v 8,0 mm, tl do 0,6 mm</t>
  </si>
  <si>
    <t>-594194062</t>
  </si>
  <si>
    <t>998711201</t>
  </si>
  <si>
    <t>Přesun hmot procentní pro izolace proti vodě, vlhkosti a plynům v objektech v do 6 m</t>
  </si>
  <si>
    <t>141830181</t>
  </si>
  <si>
    <t>766001</t>
  </si>
  <si>
    <t>Dřevěné obložení lavice ozn. T/2</t>
  </si>
  <si>
    <t>487511687</t>
  </si>
  <si>
    <t>Poznámka k položce:_x000D_
cena zahrnuje kompletní provedení dle popisu v PD vč. dodávky potřebného materiálu, kotvení a povrchové úpravy</t>
  </si>
  <si>
    <t>766002</t>
  </si>
  <si>
    <t>Atypický dřevěný sedák ozn. T/3</t>
  </si>
  <si>
    <t>1631253466</t>
  </si>
  <si>
    <t>766003</t>
  </si>
  <si>
    <t>Atypický dřevěný sedák ozn. T/4</t>
  </si>
  <si>
    <t>-1496386302</t>
  </si>
  <si>
    <t>766004</t>
  </si>
  <si>
    <t>Atypický dřevěný sedák ozn. T/5</t>
  </si>
  <si>
    <t>-1993538243</t>
  </si>
  <si>
    <t>998766201</t>
  </si>
  <si>
    <t>Přesun hmot procentní pro kce truhlářské v objektech v do 6 m</t>
  </si>
  <si>
    <t>2025693527</t>
  </si>
  <si>
    <t>7672001</t>
  </si>
  <si>
    <t>Kompl. dod. + mtž. ocelové zábradlí ozn. Z1</t>
  </si>
  <si>
    <t>-1037727146</t>
  </si>
  <si>
    <t>7672002</t>
  </si>
  <si>
    <t>Kompl. dod. + mtž. ocelové zábradlí ozn. Z2</t>
  </si>
  <si>
    <t>1610431875</t>
  </si>
  <si>
    <t>7672003</t>
  </si>
  <si>
    <t>Kompl. dod. + mtž. ocelové zábradlí ozn. Z3</t>
  </si>
  <si>
    <t>1809096418</t>
  </si>
  <si>
    <t>7672004</t>
  </si>
  <si>
    <t>Kompl. dod. + mtž. ocelová zábrana ozn. Z4</t>
  </si>
  <si>
    <t>522058461</t>
  </si>
  <si>
    <t>7672005</t>
  </si>
  <si>
    <t>Kompl. dod. + mtž. ocelové zábradlí ozn. Z5</t>
  </si>
  <si>
    <t>-1003914967</t>
  </si>
  <si>
    <t>7672006</t>
  </si>
  <si>
    <t>Kompl. dod. + mtž. ocelové zábradlí ozn. Z6</t>
  </si>
  <si>
    <t>1278940391</t>
  </si>
  <si>
    <t>7672007</t>
  </si>
  <si>
    <t>Kompl. dod. + mtž. ocelová konzola ozn. Z8</t>
  </si>
  <si>
    <t>1803710113</t>
  </si>
  <si>
    <t>7672008</t>
  </si>
  <si>
    <t>Kompl. dod. + mtž. venkovní čistící zóna ozn. Z9</t>
  </si>
  <si>
    <t>1383835041</t>
  </si>
  <si>
    <t>Poznámka k položce:_x000D_
cena zahrnuje kompletní provedení vč. dodávky potřebného materiálu a rámečku dle popisu v tabulce zámečnických výrobků</t>
  </si>
  <si>
    <t>998767201</t>
  </si>
  <si>
    <t>Přesun hmot procentní pro zámečnické konstrukce v objektech v do 6 m</t>
  </si>
  <si>
    <t>616241044</t>
  </si>
  <si>
    <t>782</t>
  </si>
  <si>
    <t>Dokončovací práce - obklady z kamene</t>
  </si>
  <si>
    <t>782001</t>
  </si>
  <si>
    <t>Kamenný obklad - použití rozebraného materiálu</t>
  </si>
  <si>
    <t>-311691108</t>
  </si>
  <si>
    <t>"u rampy"  13*1</t>
  </si>
  <si>
    <t>"doplnění po odkopání u schodiště"  2,5*2</t>
  </si>
  <si>
    <t>"úpravy stáv. truhlíku"</t>
  </si>
  <si>
    <t>2*8*0,5</t>
  </si>
  <si>
    <t>"ostatní"  10</t>
  </si>
  <si>
    <t>782133811</t>
  </si>
  <si>
    <t>Demontáž obkladů stěn z kamene k dalšímu použití z tvrdých kamenů kladených do malty</t>
  </si>
  <si>
    <t>1828140522</t>
  </si>
  <si>
    <t>"předpoklad"  100</t>
  </si>
  <si>
    <t>998782201</t>
  </si>
  <si>
    <t>Přesun hmot procentní pro obklady kamenné v objektech v do 6 m</t>
  </si>
  <si>
    <t>192812820</t>
  </si>
  <si>
    <t>783823131</t>
  </si>
  <si>
    <t>Penetrační akrylátový nátěr hladkých, tenkovrstvých zrnitých nebo štukových omítek</t>
  </si>
  <si>
    <t>579198467</t>
  </si>
  <si>
    <t>783827421</t>
  </si>
  <si>
    <t>Krycí dvojnásobný akrylátový nátěr omítek stupně členitosti 1 a 2</t>
  </si>
  <si>
    <t>-194034682</t>
  </si>
  <si>
    <t>783897619</t>
  </si>
  <si>
    <t>Příplatek k cenám dvojnásobného krycího nátěru omítek za barevné provedení v odstínu náročném</t>
  </si>
  <si>
    <t>-510025616</t>
  </si>
  <si>
    <t>2003</t>
  </si>
  <si>
    <t>Přemístění sochy vč.  pískovcového soklu</t>
  </si>
  <si>
    <t>2071819647</t>
  </si>
  <si>
    <t>Poznámka k položce:_x000D_
socha bude přemístěna na novou pozici a resturátorsky opravena - cena je orientační a konkrétní provedení bude upřesněno při valstní realizaci</t>
  </si>
  <si>
    <t>21001</t>
  </si>
  <si>
    <t>Veřejné pítko ozn. 1E</t>
  </si>
  <si>
    <t>-1748139430</t>
  </si>
  <si>
    <t>Poznámka k položce:_x000D_
cena zahrnuje kompletní provedení dle popisu v PD vč. základu a napojení na rozvod vody</t>
  </si>
  <si>
    <t>21002</t>
  </si>
  <si>
    <t>Lavička  ozn. 2E</t>
  </si>
  <si>
    <t>887631895</t>
  </si>
  <si>
    <t xml:space="preserve">Poznámka k položce:_x000D_
cena zahrnuje kompletní provedení dle popisu v PD </t>
  </si>
  <si>
    <t>21003</t>
  </si>
  <si>
    <t>Kruhový venkovní stůl ozn. 3E</t>
  </si>
  <si>
    <t>-323811049</t>
  </si>
  <si>
    <t>21004</t>
  </si>
  <si>
    <t>Kruhový venkovní stůl ozn. 4E</t>
  </si>
  <si>
    <t>-94357534</t>
  </si>
  <si>
    <t>21005</t>
  </si>
  <si>
    <t>Venkovní židle ozn. 5E</t>
  </si>
  <si>
    <t>635998457</t>
  </si>
  <si>
    <t>21006</t>
  </si>
  <si>
    <t>Stojan na kola ozn. 6E</t>
  </si>
  <si>
    <t>1494400105</t>
  </si>
  <si>
    <t xml:space="preserve">Poznámka k položce:_x000D_
cena zahrnuje kompletní provedení dle popisu v PD vč. základu </t>
  </si>
  <si>
    <t>21007</t>
  </si>
  <si>
    <t>Odpadkový koš ozn. 7E</t>
  </si>
  <si>
    <t>-2112924399</t>
  </si>
  <si>
    <t>21008</t>
  </si>
  <si>
    <t>Zastávkový přístřešek ozn. 8E</t>
  </si>
  <si>
    <t>-19542597</t>
  </si>
  <si>
    <t xml:space="preserve">Poznámka k položce:_x000D_
cena zahrnuje kompletní provedení dle popisu v PD vč. základů a kotvení </t>
  </si>
  <si>
    <t>21009</t>
  </si>
  <si>
    <t>Ochranná mříž ke stromům ozn. 9E</t>
  </si>
  <si>
    <t>-1860965399</t>
  </si>
  <si>
    <t>21010</t>
  </si>
  <si>
    <t>Dílenská dokumentace pro zámečnické a truhlářské výrobky</t>
  </si>
  <si>
    <t>-873361901</t>
  </si>
  <si>
    <t>21011</t>
  </si>
  <si>
    <t>Dílenská dokumentace pro betonové prafebrikáty</t>
  </si>
  <si>
    <t>851396999</t>
  </si>
  <si>
    <t>003 - Venkovní vodovod a kanalizace</t>
  </si>
  <si>
    <t>597101030RAA</t>
  </si>
  <si>
    <t>Žlab odvodňovací polymerbeton, zatížení C250 kN, včetně dodávky roštu a žlabu ACO DRAIN SEAL V 100S</t>
  </si>
  <si>
    <t>597103015RA0</t>
  </si>
  <si>
    <t>Vpusť k žlabu polymerbetonová C250, litinový rošt, s kalovým košem</t>
  </si>
  <si>
    <t>831230110RAB</t>
  </si>
  <si>
    <t>Vodovodní přípojka z trub polyetylénových D 25, hloubka 1,2 m</t>
  </si>
  <si>
    <t>831350012RAD</t>
  </si>
  <si>
    <t>Kanalizace z trub PVC hrdlových D 160 mm, hloubka 3,0 m</t>
  </si>
  <si>
    <t>831350111RAD</t>
  </si>
  <si>
    <t>Kanalizační přípojka z trub PVC, D 110/125 mm, rýha šířky 0,9 m, hloubky 1,5 m</t>
  </si>
  <si>
    <t>831990010RA0</t>
  </si>
  <si>
    <t>Příplatek za každých dalších 50 cm hloubky rýhy, Vodovod</t>
  </si>
  <si>
    <t>894412311RBA</t>
  </si>
  <si>
    <t>Šachta, DN 1000 stěna 120 mm, dno přímé V max. 40, hloubka dna 3,26 m poklop litina 12,5 t</t>
  </si>
  <si>
    <t>894431442RAA</t>
  </si>
  <si>
    <t>Šachta D 600 mm, dl.šach.roury 3,00 m, 1 přítok, dno KG D 160 mm, poklop litina 12,5 t</t>
  </si>
  <si>
    <t>896410020RA0</t>
  </si>
  <si>
    <t>Spadiště kanalizační jednoduché pro DN 150, PVC</t>
  </si>
  <si>
    <t>896410020RA0.1</t>
  </si>
  <si>
    <t>Spadiště kanalizační jednoduché pro DN 150, Kamenina</t>
  </si>
  <si>
    <t>892271111R00</t>
  </si>
  <si>
    <t>Tlaková zkouška vodovodního potrubí DN 125</t>
  </si>
  <si>
    <t>892571111R00</t>
  </si>
  <si>
    <t>Zkouška těsnosti kanalizace DN do 200, vodou</t>
  </si>
  <si>
    <t>28325060.AR</t>
  </si>
  <si>
    <t>Tvarovka prostupu průměr potrubí D 25 mm, Vodovod</t>
  </si>
  <si>
    <t>721223423R00</t>
  </si>
  <si>
    <t>Vpusť podlahová se zápachovou uzávěrkou HL 310N</t>
  </si>
  <si>
    <t>722224112R00</t>
  </si>
  <si>
    <t>Kohout plnicí a vypouštěcí, DN 20 mm</t>
  </si>
  <si>
    <t>004 - Sadové úpravy</t>
  </si>
  <si>
    <t>004-01 - Rostliny</t>
  </si>
  <si>
    <t>D1 - LISTNATÉ STROMY</t>
  </si>
  <si>
    <t>D2 - NEOPADAVÉ KEŘE</t>
  </si>
  <si>
    <t>D3 - OPADAVÉ KEŘE</t>
  </si>
  <si>
    <t>D4 - RŮŽE</t>
  </si>
  <si>
    <t>D5 - TRAVINY</t>
  </si>
  <si>
    <t>D6 - POPÍNAVÉ ROSTLINY</t>
  </si>
  <si>
    <t>D7 - CIBULOVINY</t>
  </si>
  <si>
    <t>D8 - TRVALKY</t>
  </si>
  <si>
    <t>LISTNATÉ STROMY</t>
  </si>
  <si>
    <t>Pol1</t>
  </si>
  <si>
    <t>Višeň chloupkatá 'AUTUMNALIS'</t>
  </si>
  <si>
    <t>Poznámka k položce:_x000D_
Prunus subhirtella 'AUTUMNALIS' 16/18</t>
  </si>
  <si>
    <t>Pol2</t>
  </si>
  <si>
    <t>Dub šarlatový</t>
  </si>
  <si>
    <t>Poznámka k položce:_x000D_
Quercus coccinea 30/35</t>
  </si>
  <si>
    <t>Pol3</t>
  </si>
  <si>
    <t>Muchovník Lamarckův</t>
  </si>
  <si>
    <t>Poznámka k položce:_x000D_
Amelanchier lamarckii 200-220</t>
  </si>
  <si>
    <t>Pol4</t>
  </si>
  <si>
    <t>Lípa srdčitá 'GREENSPIRE'®</t>
  </si>
  <si>
    <t>Poznámka k položce:_x000D_
Tilia cordata 'GREENSPIRE'® 18/20</t>
  </si>
  <si>
    <t>NEOPADAVÉ KEŘE</t>
  </si>
  <si>
    <t>Pol5</t>
  </si>
  <si>
    <t>Brslen Fortuneův</t>
  </si>
  <si>
    <t>Poznámka k položce:_x000D_
Euonymus fortunei 20-30</t>
  </si>
  <si>
    <t>Pol6</t>
  </si>
  <si>
    <t>Skalník Dammerův</t>
  </si>
  <si>
    <t>Poznámka k položce:_x000D_
Cotoneaster dammeri 20-30</t>
  </si>
  <si>
    <t>Pol7</t>
  </si>
  <si>
    <t>Bobkovišeň lékařská 'OTTO LUYKEN'</t>
  </si>
  <si>
    <t>Poznámka k položce:_x000D_
Prunus laurocerasus 'Otto Luyken' 40-60</t>
  </si>
  <si>
    <t>Pol8</t>
  </si>
  <si>
    <t>Barvínek větší - Brčál</t>
  </si>
  <si>
    <t>Poznámka k položce:_x000D_
Vinca major K9</t>
  </si>
  <si>
    <t>Pol9</t>
  </si>
  <si>
    <t>Zimolez lesklý</t>
  </si>
  <si>
    <t>Poznámka k položce:_x000D_
Lonicera nitida 30-40</t>
  </si>
  <si>
    <t>OPADAVÉ KEŘE</t>
  </si>
  <si>
    <t>Pol10</t>
  </si>
  <si>
    <t>Kalina obecná 'COMPACTUM'</t>
  </si>
  <si>
    <t>Poznámka k položce:_x000D_
Viburnum opulus 'COMPACTUM' 40-60</t>
  </si>
  <si>
    <t>Pol11</t>
  </si>
  <si>
    <t>Hortenzie latnatá 'Little Lime'</t>
  </si>
  <si>
    <t>Poznámka k položce:_x000D_
Hydrangea paniculata 'Little Lime' 30-40</t>
  </si>
  <si>
    <t>Pol12</t>
  </si>
  <si>
    <t>Svída krvavá 'Winter Beauty'</t>
  </si>
  <si>
    <t>Poznámka k položce:_x000D_
Cornus sanguinea 'Winter Beauty' 30-40</t>
  </si>
  <si>
    <t>Pol13</t>
  </si>
  <si>
    <t>Jasmín nahokvětý</t>
  </si>
  <si>
    <t>Poznámka k položce:_x000D_
Jasminum nudiflorum 20-30</t>
  </si>
  <si>
    <t>RŮŽE</t>
  </si>
  <si>
    <t>Pol14</t>
  </si>
  <si>
    <t>Růže půdopokryvná Tantau 'Aspirin Rosa'</t>
  </si>
  <si>
    <t>Poznámka k položce:_x000D_
Rosa PK 'Aspirin Rose'</t>
  </si>
  <si>
    <t>TRAVINY</t>
  </si>
  <si>
    <t>Pol15</t>
  </si>
  <si>
    <t>Ozdobnice čínská  'Morning Light'</t>
  </si>
  <si>
    <t>Poznámka k položce:_x000D_
Miscanthus sinensis 'Morning Light' K11</t>
  </si>
  <si>
    <t>Pol16</t>
  </si>
  <si>
    <t>Ozdobnice čínská  'Gracillimus'</t>
  </si>
  <si>
    <t>Poznámka k položce:_x000D_
Miscanthus sinensis  'Gracillimus' K11</t>
  </si>
  <si>
    <t>Pol17</t>
  </si>
  <si>
    <t>Proso prutnaté</t>
  </si>
  <si>
    <t>Poznámka k položce:_x000D_
Panicum virgatum k9</t>
  </si>
  <si>
    <t>Pol18</t>
  </si>
  <si>
    <t>Imperata válcovitá 'Red Baron'</t>
  </si>
  <si>
    <t>Poznámka k položce:_x000D_
Imperata cylindrica 'Red Baron' K9</t>
  </si>
  <si>
    <t>Pol19</t>
  </si>
  <si>
    <t>Třtina rákosovitá</t>
  </si>
  <si>
    <t>Poznámka k položce:_x000D_
Calamagrostis brachytricha k9</t>
  </si>
  <si>
    <t>Pol20</t>
  </si>
  <si>
    <t>Pěchava podzimní</t>
  </si>
  <si>
    <t>Poznámka k položce:_x000D_
Sesleria autumnalis k9</t>
  </si>
  <si>
    <t>Pol21</t>
  </si>
  <si>
    <t>Metlice trsnatá</t>
  </si>
  <si>
    <t>Poznámka k položce:_x000D_
Deschampsia caespitosa k9</t>
  </si>
  <si>
    <t>Pol22</t>
  </si>
  <si>
    <t>Ostřice japonská</t>
  </si>
  <si>
    <t>Poznámka k položce:_x000D_
Carex morrowii k9</t>
  </si>
  <si>
    <t>Pol23</t>
  </si>
  <si>
    <t>Kavyl péřovitý 'Ponytails'</t>
  </si>
  <si>
    <t>Poznámka k položce:_x000D_
Stipa tenuissima  'Ponytails' k9</t>
  </si>
  <si>
    <t>Pol24</t>
  </si>
  <si>
    <t>Bezkolenec rákosovitý</t>
  </si>
  <si>
    <t>Poznámka k položce:_x000D_
Molinia arundinacea k9</t>
  </si>
  <si>
    <t>POPÍNAVÉ ROSTLINY</t>
  </si>
  <si>
    <t>Pol25</t>
  </si>
  <si>
    <t>Břečťan</t>
  </si>
  <si>
    <t>Poznámka k položce:_x000D_
Hedera helix 2l</t>
  </si>
  <si>
    <t>CIBULOVINY</t>
  </si>
  <si>
    <t>Pol26</t>
  </si>
  <si>
    <t>Narcis velkokorunný 'Carlton' - žlutý</t>
  </si>
  <si>
    <t>Poznámka k položce:_x000D_
Narcissus Large Cupped 'Carlton' - žlutý</t>
  </si>
  <si>
    <t>Pol27</t>
  </si>
  <si>
    <t>Okrasný česnek aflatunský 'Purple Sensation'</t>
  </si>
  <si>
    <t>Poznámka k položce:_x000D_
Allium aflatunense 'Purple Sensation'</t>
  </si>
  <si>
    <t>Pol28</t>
  </si>
  <si>
    <t>Ladoník modrý</t>
  </si>
  <si>
    <t>Poznámka k položce:_x000D_
Camassia leichtlinii 'Caerulea'</t>
  </si>
  <si>
    <t>Pol29</t>
  </si>
  <si>
    <t>Narcis 'Congress' - žlutooranžový</t>
  </si>
  <si>
    <t>Poznámka k položce:_x000D_
Narcissus 'Congress' - žlutooranžový</t>
  </si>
  <si>
    <t>Pol30</t>
  </si>
  <si>
    <t>Narcis bílý - bílý</t>
  </si>
  <si>
    <t>Poznámka k položce:_x000D_
Narcissus poëticus - bílý</t>
  </si>
  <si>
    <t>Pol31</t>
  </si>
  <si>
    <t>Okrasný česnek kulatohlavý</t>
  </si>
  <si>
    <t>Poznámka k položce:_x000D_
Allium sphaerocephalon</t>
  </si>
  <si>
    <t>TRVALKY</t>
  </si>
  <si>
    <t>Pol32</t>
  </si>
  <si>
    <t>Rohovec olověncovitý</t>
  </si>
  <si>
    <t>Poznámka k položce:_x000D_
Ceratostigma plumbaginoides K9</t>
  </si>
  <si>
    <t>Pol33</t>
  </si>
  <si>
    <t>Zběhovec plazivý</t>
  </si>
  <si>
    <t>Poznámka k položce:_x000D_
Ajuga reptans K9</t>
  </si>
  <si>
    <t>Pol34</t>
  </si>
  <si>
    <t>Pažitka čínská</t>
  </si>
  <si>
    <t>Poznámka k položce:_x000D_
Allium tuberosum K9</t>
  </si>
  <si>
    <t>Pol35</t>
  </si>
  <si>
    <t>Astra - Hvězdnice chlumní</t>
  </si>
  <si>
    <t>Poznámka k položce:_x000D_
Aster amellus K9</t>
  </si>
  <si>
    <t>Pol36</t>
  </si>
  <si>
    <t>Šanta hroznovitá</t>
  </si>
  <si>
    <t>Poznámka k položce:_x000D_
Nepeta x faassenii K9</t>
  </si>
  <si>
    <t>Pol37</t>
  </si>
  <si>
    <t>Čemeřice černá</t>
  </si>
  <si>
    <t>Poznámka k položce:_x000D_
Helleborus niger K1l</t>
  </si>
  <si>
    <t>Pol38</t>
  </si>
  <si>
    <t>Levandule úzkolistá/lékařská</t>
  </si>
  <si>
    <t>Poznámka k položce:_x000D_
Lavandula angustifolia K9</t>
  </si>
  <si>
    <t>Pol39</t>
  </si>
  <si>
    <t>Čemeřice východní</t>
  </si>
  <si>
    <t>Poznámka k položce:_x000D_
Helleborus orientalis K1l</t>
  </si>
  <si>
    <t>Pol40</t>
  </si>
  <si>
    <t>Plamenka latnatá - bílá</t>
  </si>
  <si>
    <t>Poznámka k položce:_x000D_
Phlox paniculata K9</t>
  </si>
  <si>
    <t>Pol41</t>
  </si>
  <si>
    <t>Mateřídouška časná</t>
  </si>
  <si>
    <t>Poznámka k položce:_x000D_
Thymus praecox K9</t>
  </si>
  <si>
    <t>Pol42</t>
  </si>
  <si>
    <t>Marulka lékařská ´Marvelette Blue´</t>
  </si>
  <si>
    <t>Poznámka k položce:_x000D_
Calamintha nepeta ´Marvelette Blue´ K9</t>
  </si>
  <si>
    <t>Pol43</t>
  </si>
  <si>
    <t>Sporýš argentinský</t>
  </si>
  <si>
    <t>Poznámka k položce:_x000D_
Verbena bonariensis K9</t>
  </si>
  <si>
    <t>Pol44</t>
  </si>
  <si>
    <t>Orlíček obecný 'Barlow Blue' - tmavě modrý</t>
  </si>
  <si>
    <t>Poznámka k položce:_x000D_
Aquilegia vulg. v.stellata 'Barlow Blue' K9</t>
  </si>
  <si>
    <t>Pol45</t>
  </si>
  <si>
    <t>Orlíček obecný 'Purple Barlow' - tmavě fialový</t>
  </si>
  <si>
    <t>Poznámka k položce:_x000D_
Aquilegia vulg. v.stellata 'Purple Barlow' K9</t>
  </si>
  <si>
    <t>Pol46</t>
  </si>
  <si>
    <t>Jarmanka větší 'Roma'</t>
  </si>
  <si>
    <t>Poznámka k položce:_x000D_
Astrantia 'Roma' K9</t>
  </si>
  <si>
    <t>Pol47</t>
  </si>
  <si>
    <t>Perovskie lebedolistá</t>
  </si>
  <si>
    <t>Poznámka k položce:_x000D_
Perovskia atriplicifolia K11</t>
  </si>
  <si>
    <t>Pol48</t>
  </si>
  <si>
    <t>Sasanka japonská bílá</t>
  </si>
  <si>
    <t>Poznámka k položce:_x000D_
Anemone japonica K9</t>
  </si>
  <si>
    <t>Pol49</t>
  </si>
  <si>
    <t>Huseník výběžkatý</t>
  </si>
  <si>
    <t>Poznámka k položce:_x000D_
Arabis procurrens K9</t>
  </si>
  <si>
    <t>Pol50</t>
  </si>
  <si>
    <t>Šalvěj lékařská ´Purpurea´</t>
  </si>
  <si>
    <t>Poznámka k položce:_x000D_
Salvia officinalis ´Purpurea´ K9</t>
  </si>
  <si>
    <t>Pol51</t>
  </si>
  <si>
    <t>Pomněnkovec velkolistý 'Betty Bowring' - bílý</t>
  </si>
  <si>
    <t>Poznámka k položce:_x000D_
Brunnera macrophylla 'Betty Bowring' K9</t>
  </si>
  <si>
    <t>Pol52</t>
  </si>
  <si>
    <t>Vrbina penízková ´Aurea´</t>
  </si>
  <si>
    <t>Poznámka k položce:_x000D_
Lysimachia nummuralia ´Aurea´ K9</t>
  </si>
  <si>
    <t>Pol53</t>
  </si>
  <si>
    <t>Šalvěj hajní 'Caradonna'</t>
  </si>
  <si>
    <t>Poznámka k položce:_x000D_
Salvia nemorosa 'Caradonna' K9</t>
  </si>
  <si>
    <t>004-02 - Sadové úpravy</t>
  </si>
  <si>
    <t>D1 - V Ý S A D B Y</t>
  </si>
  <si>
    <t>D2 - O S T A T N Í    P R Á C E</t>
  </si>
  <si>
    <t>D3 - M A T E R I Á L Y, DOPRAVA, PÉČE</t>
  </si>
  <si>
    <t>V Ý S A D B Y</t>
  </si>
  <si>
    <t>Výsadba a rozmístění solitery extra bal 0,5m3 plus</t>
  </si>
  <si>
    <t>Výsadba a rozmístění solitery</t>
  </si>
  <si>
    <t>Výsadba a rozmístění keře + růže</t>
  </si>
  <si>
    <t>Výsadba a rozmístění popínavé rostliny</t>
  </si>
  <si>
    <t>Výsadba a rozmístění okr.trávy</t>
  </si>
  <si>
    <t>Výsadba a rozmístění trvalky</t>
  </si>
  <si>
    <t>Výsadba a rozmístění cibuloviny</t>
  </si>
  <si>
    <t>O S T A T N Í    P R Á C E</t>
  </si>
  <si>
    <t xml:space="preserve">Postřik herbicidem 2x před založením  </t>
  </si>
  <si>
    <t>Odstranění původní zeminy</t>
  </si>
  <si>
    <t>Odvoz a skládkovné</t>
  </si>
  <si>
    <t>Dodávka a montáž Kari sítě 6/150/150</t>
  </si>
  <si>
    <t>Podklad buněk z vibrovaného štěrku 100 mm frakce 0-63mm</t>
  </si>
  <si>
    <t>Založení ploch modrozel. infrastruktury -  instalace prok. buněk</t>
  </si>
  <si>
    <t>Zásyp rýh a buněk str. substrátem se zhutněním pošlapáním</t>
  </si>
  <si>
    <t>Přesuny hmot zemina do koryta s výsadbou trav</t>
  </si>
  <si>
    <t>Přesuny hmot mulčování výsadeb tl.8-10 cm</t>
  </si>
  <si>
    <t>Přesuny hmot trávníkový substrát</t>
  </si>
  <si>
    <t>Přesuny hmot štěrk pro střešní drenáž</t>
  </si>
  <si>
    <t>Přesuny hmot střešní sub.  do terasových koryt</t>
  </si>
  <si>
    <t xml:space="preserve">Přesuny hmot střešní substrát  </t>
  </si>
  <si>
    <t>Pokládka rozchodníkových koberců</t>
  </si>
  <si>
    <t>Rekonstrukce stávajícího záhonu, oddrnování, vyhrabání odvoz</t>
  </si>
  <si>
    <t>Rozvoz a umístění stromů Bobcat + přesuny hmot</t>
  </si>
  <si>
    <t>hod</t>
  </si>
  <si>
    <t>Osazení kůlů včetně dodávky a úvazků</t>
  </si>
  <si>
    <t>Instalace zavlažovacích vaků včetně jejich dodávky</t>
  </si>
  <si>
    <t>Ruční uhrabání po terénních úpravách začištění</t>
  </si>
  <si>
    <t>Instalace jutové ochrany kmene</t>
  </si>
  <si>
    <t>bm</t>
  </si>
  <si>
    <t xml:space="preserve">Kotvení </t>
  </si>
  <si>
    <t>Přípravné práce vytyčení záhonů, zaměření stromů</t>
  </si>
  <si>
    <t xml:space="preserve">Založení luční směsi </t>
  </si>
  <si>
    <t>Založení ploch pro výsev do spár</t>
  </si>
  <si>
    <t>Zalití výsadeb 14 dní po založení včetně vody</t>
  </si>
  <si>
    <t>Závlahový systém</t>
  </si>
  <si>
    <t>M A T E R I Á L Y, DOPRAVA, PÉČE</t>
  </si>
  <si>
    <t>Strukturální substrát do směsí</t>
  </si>
  <si>
    <t>Poznámka k položce:_x000D_
volný</t>
  </si>
  <si>
    <t xml:space="preserve">Substrát Extenzivní </t>
  </si>
  <si>
    <t xml:space="preserve">Substrát Intenzivní </t>
  </si>
  <si>
    <t>Zemina na doplnění koryta s výsadbou trav</t>
  </si>
  <si>
    <t>Profi substrát (Gramoflor) pro 50 ti% výměnu zeminy</t>
  </si>
  <si>
    <t>Poznámka k položce:_x000D_
balený</t>
  </si>
  <si>
    <t>Hnojivo  tablety pro výsadbu</t>
  </si>
  <si>
    <t>Štěrk drcený žula frakce 0/63 mm podklad</t>
  </si>
  <si>
    <t>Štěrk drcený do směsí se substrátem frakce 16/32</t>
  </si>
  <si>
    <t>Směs zeminy s hrubozrným pískem do směsí</t>
  </si>
  <si>
    <t>Prokořenitelné buňky</t>
  </si>
  <si>
    <t>Mulčovací kůra výběrová borová I.</t>
  </si>
  <si>
    <t>Substrát zahradní pro založení trávníků</t>
  </si>
  <si>
    <t>Říční štěrk</t>
  </si>
  <si>
    <t xml:space="preserve">Kotevní systém </t>
  </si>
  <si>
    <t>Kari síť 6/150/150</t>
  </si>
  <si>
    <t xml:space="preserve">Rozchodníkové koberce </t>
  </si>
  <si>
    <t xml:space="preserve">Letničkovo luční směs </t>
  </si>
  <si>
    <t>Semena thymus serpyllumm, sagina subulata</t>
  </si>
  <si>
    <t>g</t>
  </si>
  <si>
    <t>Povýsadbová údržba 1x /měsíc</t>
  </si>
  <si>
    <t>měs</t>
  </si>
  <si>
    <t>Doprva stromy Lorberg - Benešov kamion</t>
  </si>
  <si>
    <t>Mimostaveništní doprava</t>
  </si>
  <si>
    <t>km</t>
  </si>
  <si>
    <t>Doprava nákladní MAN substráty, štěrk, mulčovací kůra</t>
  </si>
  <si>
    <t>Povýsadbová údržba 1x/měsíc</t>
  </si>
  <si>
    <t>měsíc</t>
  </si>
  <si>
    <t>-2084182821</t>
  </si>
  <si>
    <t>Následná péče 6x/rok</t>
  </si>
  <si>
    <t>roky</t>
  </si>
  <si>
    <t>-1477123959</t>
  </si>
  <si>
    <t>005 - Přeložka kanalizace</t>
  </si>
  <si>
    <t xml:space="preserve">    8 - Přeložka kanaliazce</t>
  </si>
  <si>
    <t>Přeložka kanaliazce</t>
  </si>
  <si>
    <t>133100010RAC</t>
  </si>
  <si>
    <t>Hloubení šachet, pažení a rozepření, v hornině 1-4, odvoz do 10 km, uložení na skládku</t>
  </si>
  <si>
    <t>130900030RAC</t>
  </si>
  <si>
    <t>Bourání konstrukcí z betonu prostého ve výkopu, odvoz do 10 km, uložení na skládku</t>
  </si>
  <si>
    <t>130001101R00</t>
  </si>
  <si>
    <t>Příplatek za ztížené hloubení v blízkosti vedení</t>
  </si>
  <si>
    <t>831260019RAE</t>
  </si>
  <si>
    <t>Kanalizace z trub kameninových DN 400, hloubka 3,0 m</t>
  </si>
  <si>
    <t>831990010RAB</t>
  </si>
  <si>
    <t>Příplatek za každých dalších 50 cm hloubky rýhy, při šířce rýhy do 1,20 m</t>
  </si>
  <si>
    <t>831990101RA0</t>
  </si>
  <si>
    <t>Příplatek za trasu ve vozovce živičné</t>
  </si>
  <si>
    <t>894412311RCB</t>
  </si>
  <si>
    <t>Šachta, DN 1000 stěna 120 mm,dno  pro DN 400, hloubka dna 4,00 m poklop litina 40 t</t>
  </si>
  <si>
    <t>jámy</t>
  </si>
  <si>
    <t>31,637</t>
  </si>
  <si>
    <t>přebytek</t>
  </si>
  <si>
    <t>34,977</t>
  </si>
  <si>
    <t>rýhy</t>
  </si>
  <si>
    <t>53,16</t>
  </si>
  <si>
    <t>49,82</t>
  </si>
  <si>
    <t>ornic</t>
  </si>
  <si>
    <t>50,55</t>
  </si>
  <si>
    <t>zb</t>
  </si>
  <si>
    <t>9,36</t>
  </si>
  <si>
    <t>btn</t>
  </si>
  <si>
    <t>12,431</t>
  </si>
  <si>
    <t>006 - Rekonstrukce teplovodní přípojky</t>
  </si>
  <si>
    <t>kamen</t>
  </si>
  <si>
    <t>10,237</t>
  </si>
  <si>
    <t>asf</t>
  </si>
  <si>
    <t>7,766</t>
  </si>
  <si>
    <t xml:space="preserve">SK24047 - Rekonstrukce teplovodní přípojky k objektu polikliniky a městské knihovny </t>
  </si>
  <si>
    <t>LORENC TZB spol. s.r.o.</t>
  </si>
  <si>
    <t>Martin Škrabal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</si>
  <si>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</si>
  <si>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 xml:space="preserve">    8 - Trubní vedení</t>
  </si>
  <si>
    <t>M - Práce a dodávky M</t>
  </si>
  <si>
    <t>113107522</t>
  </si>
  <si>
    <t>Odstranění podkladu z kameniva drceného tl přes 100 do 200 mm při překopech strojně pl přes 15 m2</t>
  </si>
  <si>
    <t>CS ÚRS 2024 02</t>
  </si>
  <si>
    <t>-2068428713</t>
  </si>
  <si>
    <t>20,2*1,5+2,5*2</t>
  </si>
  <si>
    <t>113107531</t>
  </si>
  <si>
    <t>Odstranění podkladu z betonu prostého tl přes 100 do 150 mm při překopech strojně pl přes 15 m2</t>
  </si>
  <si>
    <t>-98491896</t>
  </si>
  <si>
    <t>113107542</t>
  </si>
  <si>
    <t>Odstranění podkladu živičných tl přes 50 do 100 mm při překopech strojně pl přes 15 m2</t>
  </si>
  <si>
    <t>-1473165511</t>
  </si>
  <si>
    <t>113201112</t>
  </si>
  <si>
    <t>Vytrhání obrub silničních ležatých</t>
  </si>
  <si>
    <t>1590636189</t>
  </si>
  <si>
    <t>121151103</t>
  </si>
  <si>
    <t>Sejmutí ornice plochy do 100 m2 tl vrstvy do 200 mm strojně</t>
  </si>
  <si>
    <t>449960713</t>
  </si>
  <si>
    <t>33,7*1,5</t>
  </si>
  <si>
    <t>131251202</t>
  </si>
  <si>
    <t>Hloubení jam zapažených v hornině třídy těžitelnosti I skupiny 3 objem do 50 m3 strojně</t>
  </si>
  <si>
    <t>-1657300985</t>
  </si>
  <si>
    <t>"šachta 1"  3,4*2,4*1,3</t>
  </si>
  <si>
    <t>"šachta 2" 2,9*2,9*2,2</t>
  </si>
  <si>
    <t>"jímka" 1,9*1,9*0,7</t>
  </si>
  <si>
    <t>132251253</t>
  </si>
  <si>
    <t>Hloubení rýh nezapažených š do 2000 mm v hornině třídy těžitelnosti I skupiny 3 objem do 100 m3 strojně</t>
  </si>
  <si>
    <t>1339722422</t>
  </si>
  <si>
    <t>1,6*1*1,2</t>
  </si>
  <si>
    <t>26,4*1*0,85</t>
  </si>
  <si>
    <t>24*1*1,2</t>
  </si>
  <si>
    <t>139001101</t>
  </si>
  <si>
    <t>Příplatek za ztížení vykopávky v blízkosti podzemního vedení</t>
  </si>
  <si>
    <t>-1705777211</t>
  </si>
  <si>
    <t>jámy*0,15</t>
  </si>
  <si>
    <t>rýhy*0,15</t>
  </si>
  <si>
    <t>528086017</t>
  </si>
  <si>
    <t>-302173314</t>
  </si>
  <si>
    <t>přebytek*5</t>
  </si>
  <si>
    <t>167151111</t>
  </si>
  <si>
    <t>Nakládání výkopku z hornin třídy těžitelnosti I skupiny 1 až 3 přes 100 m3</t>
  </si>
  <si>
    <t>93981963</t>
  </si>
  <si>
    <t>rýhy+jámy</t>
  </si>
  <si>
    <t>-zásyp</t>
  </si>
  <si>
    <t>1227185143</t>
  </si>
  <si>
    <t>přebytek*1,85</t>
  </si>
  <si>
    <t>1835985058</t>
  </si>
  <si>
    <t>1887870581</t>
  </si>
  <si>
    <t>"šachta 1"  3,4*2,4*1,3-2,4*1,4*1,3</t>
  </si>
  <si>
    <t>"šachta 2" 2,9*2,9*2,2-1,9*1,9*2,2</t>
  </si>
  <si>
    <t>"jímka" 1,9*1,9*0,7-0,9*0,9*0,7</t>
  </si>
  <si>
    <t>1,6*1*(1,2-0,1-0,325)</t>
  </si>
  <si>
    <t>26,4*1*(0,85-0,1-0,325)</t>
  </si>
  <si>
    <t>24*1*(1,2-0,1-0,325)</t>
  </si>
  <si>
    <t>175151101</t>
  </si>
  <si>
    <t>Obsypání potrubí strojně sypaninou bez prohození, uloženou do 3 m</t>
  </si>
  <si>
    <t>-1032744242</t>
  </si>
  <si>
    <t>1,6*(1*0,325-3,14*0,115*0,155*2)</t>
  </si>
  <si>
    <t>26,4*(1*0,325-3,14*0,115*0,155*2)</t>
  </si>
  <si>
    <t>24*(1*0,325-3,14*0,115*0,155*2)</t>
  </si>
  <si>
    <t>58331351</t>
  </si>
  <si>
    <t>kamenivo těžené drobné frakce 0/4</t>
  </si>
  <si>
    <t>-1676525719</t>
  </si>
  <si>
    <t>11,079*2 "Přepočtené koeficientem množství</t>
  </si>
  <si>
    <t>181351003</t>
  </si>
  <si>
    <t>Rozprostření ornice tl vrstvy do 200 mm pl do 100 m2 v rovině nebo ve svahu do 1:5 strojně</t>
  </si>
  <si>
    <t>-1575214417</t>
  </si>
  <si>
    <t>181411131</t>
  </si>
  <si>
    <t>Založení parkového trávníku výsevem pl do 1000 m2 v rovině a ve svahu do 1:5</t>
  </si>
  <si>
    <t>-1274333647</t>
  </si>
  <si>
    <t>00572410</t>
  </si>
  <si>
    <t>osivo směs travní parková</t>
  </si>
  <si>
    <t>649015064</t>
  </si>
  <si>
    <t>50,55*0,02 "Přepočtené koeficientem množství</t>
  </si>
  <si>
    <t>181951111</t>
  </si>
  <si>
    <t>Úprava pláně v hornině třídy těžitelnosti I skupiny 1 až 3 bez zhutnění strojně</t>
  </si>
  <si>
    <t>-1825739157</t>
  </si>
  <si>
    <t>181951112</t>
  </si>
  <si>
    <t>Úprava pláně v hornině třídy těžitelnosti I skupiny 1 až 3 se zhutněním strojně</t>
  </si>
  <si>
    <t>2028638288</t>
  </si>
  <si>
    <t>"šachta 1"  3,4*2,4</t>
  </si>
  <si>
    <t>"šachta 2" 2,9*2,9</t>
  </si>
  <si>
    <t>"jímka" 1,9*1,9</t>
  </si>
  <si>
    <t>1,6*1</t>
  </si>
  <si>
    <t>26,4*1</t>
  </si>
  <si>
    <t>24*1</t>
  </si>
  <si>
    <t>312231115</t>
  </si>
  <si>
    <t>Zdivo výplňové z cihel dl 290 mm P7 až 15 na SMS 5 MPa</t>
  </si>
  <si>
    <t>-44036314</t>
  </si>
  <si>
    <t>1*1,2*0,15</t>
  </si>
  <si>
    <t>312311951</t>
  </si>
  <si>
    <t>Výplňová zeď z betonu prostého tř. C 20/25</t>
  </si>
  <si>
    <t>-1748143158</t>
  </si>
  <si>
    <t>0,1</t>
  </si>
  <si>
    <t>451572111</t>
  </si>
  <si>
    <t>Lože pod potrubí otevřený výkop z kameniva drobného těženého</t>
  </si>
  <si>
    <t>399321170</t>
  </si>
  <si>
    <t>"šachta 1"  2,6*1,6*0,1</t>
  </si>
  <si>
    <t>"šachta 2" 2,1*2,1*0,1</t>
  </si>
  <si>
    <t xml:space="preserve">"jímka" </t>
  </si>
  <si>
    <t>1,6*1*0,1</t>
  </si>
  <si>
    <t>26,4*1*0,1</t>
  </si>
  <si>
    <t>24*1*0,1</t>
  </si>
  <si>
    <t>452311151</t>
  </si>
  <si>
    <t>Podkladní desky z betonu prostého bez zvýšených nároků na prostředí tř. C 20/25 otevřený výkop</t>
  </si>
  <si>
    <t>131276474</t>
  </si>
  <si>
    <t>"šachta 1"  2,6*1,6*0,15</t>
  </si>
  <si>
    <t>"šachta 2" 2,1*2,1*0,15</t>
  </si>
  <si>
    <t>452351111</t>
  </si>
  <si>
    <t>Bednění podkladních desek nebo sedlového lože pod potrubí, stoky a drobné objekty otevřený výkop zřízení</t>
  </si>
  <si>
    <t>-2095849072</t>
  </si>
  <si>
    <t>"šachta 1"  (2,6+1,6)*2*0,15</t>
  </si>
  <si>
    <t>"šachta 2" (2,1+2,1)*2*0,15</t>
  </si>
  <si>
    <t>452368211</t>
  </si>
  <si>
    <t>Výztuž podkladních desek nebo bloků nebo pražců otevřený výkop ze svařovaných sítí Kari</t>
  </si>
  <si>
    <t>-19026893</t>
  </si>
  <si>
    <t>"šachta 1"  2,6*1,6*5,4/1000</t>
  </si>
  <si>
    <t>"šachta 2" 2,1*2,1*5,4/1000</t>
  </si>
  <si>
    <t>566901133</t>
  </si>
  <si>
    <t>Vyspravení podkladu po překopech inženýrských sítí plochy do 15 m2 štěrkodrtí tl. 200 mm</t>
  </si>
  <si>
    <t>-1716223478</t>
  </si>
  <si>
    <t>566901161</t>
  </si>
  <si>
    <t>Vyspravení podkladu po překopech inženýrských sítí plochy do 15 m2 obalovaným kamenivem ACP (OK) tl. 100 mm</t>
  </si>
  <si>
    <t>444526257</t>
  </si>
  <si>
    <t>566901172</t>
  </si>
  <si>
    <t>Vyspravení podkladu po překopech inženýrských sítí plochy do 15 m2 směsí stmelenou cementem SC 20/25 tl 150 mm</t>
  </si>
  <si>
    <t>-1226976813</t>
  </si>
  <si>
    <t>572340111</t>
  </si>
  <si>
    <t>Vyspravení krytu komunikací po překopech pl do 15 m2 asfaltovým betonem ACO (AB) tl přes 30 do 50 mm</t>
  </si>
  <si>
    <t>741294132</t>
  </si>
  <si>
    <t>612131102</t>
  </si>
  <si>
    <t>Cementový postřik vnitřních stěn nanášený síťovitě ručně</t>
  </si>
  <si>
    <t>1818963086</t>
  </si>
  <si>
    <t>1*1*1</t>
  </si>
  <si>
    <t>612131121</t>
  </si>
  <si>
    <t>Penetrační disperzní nátěr vnitřních stěn nanášený ručně</t>
  </si>
  <si>
    <t>-295248282</t>
  </si>
  <si>
    <t>612321141</t>
  </si>
  <si>
    <t>Vápenocementová omítka štuková dvouvrstvá vnitřních stěn nanášená ručně</t>
  </si>
  <si>
    <t>-139757354</t>
  </si>
  <si>
    <t>622131102</t>
  </si>
  <si>
    <t>Cementový postřik vnějších stěn nanášený síťovitě ručně</t>
  </si>
  <si>
    <t>-294475621</t>
  </si>
  <si>
    <t>1,2*1</t>
  </si>
  <si>
    <t>622131121</t>
  </si>
  <si>
    <t>Penetrační nátěr vnějších stěn nanášený ručně</t>
  </si>
  <si>
    <t>2123204729</t>
  </si>
  <si>
    <t>1,2</t>
  </si>
  <si>
    <t>622331111</t>
  </si>
  <si>
    <t>Cementová omítka hrubá jednovrstvá zatřená vnějších stěn nanášená ručně</t>
  </si>
  <si>
    <t>-1747788928</t>
  </si>
  <si>
    <t>894201161</t>
  </si>
  <si>
    <t>Dno šachet tl přes 200 mm z prostého betonu se zvýšenými nároky na prostředí tř. C 30/37</t>
  </si>
  <si>
    <t>-1428762778</t>
  </si>
  <si>
    <t>"šachta 1"</t>
  </si>
  <si>
    <t>2,4*1,2*0,2</t>
  </si>
  <si>
    <t>"šachta 2 + jímka"</t>
  </si>
  <si>
    <t>(1,9*1,5-0,5*0,5)*0,2</t>
  </si>
  <si>
    <t>0,9*0,9*0,2</t>
  </si>
  <si>
    <t>894302171</t>
  </si>
  <si>
    <t>Stěny šachet tl přes 200 mm ze ŽB bez zvýšených nároků na prostředí tř. C 30/37</t>
  </si>
  <si>
    <t>384891294</t>
  </si>
  <si>
    <t>(1+2,4)*2*2*0,2</t>
  </si>
  <si>
    <t>(1,9+1,5)*2*1,5*0,2</t>
  </si>
  <si>
    <t>0,7*4*0,5*0,2</t>
  </si>
  <si>
    <t>894302271</t>
  </si>
  <si>
    <t>Strop šachet ze ŽB bez zvýšených nároků na prostředí tř. C 30/37</t>
  </si>
  <si>
    <t>-1243904308</t>
  </si>
  <si>
    <t>1,9*1,5*0,2</t>
  </si>
  <si>
    <t>894501111</t>
  </si>
  <si>
    <t>Bednění stěn šachet pravoúhlých nebo vícehranných oboustranné zřízení</t>
  </si>
  <si>
    <t>170357127</t>
  </si>
  <si>
    <t>(1+2,4)*2*(2+2,2)</t>
  </si>
  <si>
    <t>(1,9+1,5)*2*(1,5+1,7)</t>
  </si>
  <si>
    <t>0,7*4*0,5*2</t>
  </si>
  <si>
    <t>894501112</t>
  </si>
  <si>
    <t>Bednění stěn šachet pravoúhlých nebo vícehranných oboustranné odstranění</t>
  </si>
  <si>
    <t>1615096752</t>
  </si>
  <si>
    <t>894501211</t>
  </si>
  <si>
    <t>Bednění deskových stropů šachet zřízení</t>
  </si>
  <si>
    <t>-1514667695</t>
  </si>
  <si>
    <t>2*1+(2,4+1,4)*2*0,2</t>
  </si>
  <si>
    <t>1,5*1,5+(1,9+1,9)*2*0,2</t>
  </si>
  <si>
    <t>894501212</t>
  </si>
  <si>
    <t>Bednění deskových stropů šachet odstranění</t>
  </si>
  <si>
    <t>-1128833072</t>
  </si>
  <si>
    <t>894501221</t>
  </si>
  <si>
    <t>Podpěrná kce bednění stropů šachet zřízení</t>
  </si>
  <si>
    <t>33118691</t>
  </si>
  <si>
    <t>1,5*1,5</t>
  </si>
  <si>
    <t>894501222</t>
  </si>
  <si>
    <t>Podpěrná kce bednění stropů šachet odstranění</t>
  </si>
  <si>
    <t>586882349</t>
  </si>
  <si>
    <t>894608112</t>
  </si>
  <si>
    <t>Výztuž šachet z betonářské oceli 10 505</t>
  </si>
  <si>
    <t>917143466</t>
  </si>
  <si>
    <t>(1,258+5,04+1,146)*175/1000</t>
  </si>
  <si>
    <t>899102113</t>
  </si>
  <si>
    <t>Osazení poklopů litinových, ocelových nebo železobetonových bez rámů přes 50 kg do 100 kg</t>
  </si>
  <si>
    <t>-1073181572</t>
  </si>
  <si>
    <t>PK1</t>
  </si>
  <si>
    <t>Poklop  600x600 dle specifikace</t>
  </si>
  <si>
    <t>-146824146</t>
  </si>
  <si>
    <t>PK2</t>
  </si>
  <si>
    <t xml:space="preserve">Odjímatelný poklop  dle specifikace </t>
  </si>
  <si>
    <t>936519046</t>
  </si>
  <si>
    <t>899501221</t>
  </si>
  <si>
    <t>Stupadla do šachet ocelová s PE povlakem vidlicová pro přímé zabudování do hmoždinek</t>
  </si>
  <si>
    <t>-1034556144</t>
  </si>
  <si>
    <t>6+4</t>
  </si>
  <si>
    <t>899914214</t>
  </si>
  <si>
    <t>Montáž ocelové chráničky D přes 250 do 300 mm</t>
  </si>
  <si>
    <t>-433615348</t>
  </si>
  <si>
    <t>24,3*2+0,5*2</t>
  </si>
  <si>
    <t>14011112</t>
  </si>
  <si>
    <t>trubka ocelová bezešvá hladká jakost 11 353 324x8,0mm</t>
  </si>
  <si>
    <t>1169677493</t>
  </si>
  <si>
    <t>49,6*1,05 "Přepočtené koeficientem množství</t>
  </si>
  <si>
    <t>916131213</t>
  </si>
  <si>
    <t>Osazení silničního obrubníku betonového stojatého s boční opěrou do lože z betonu prostého</t>
  </si>
  <si>
    <t>-435069214</t>
  </si>
  <si>
    <t>59217031</t>
  </si>
  <si>
    <t>obrubník silniční betonový 1000x150x250mm</t>
  </si>
  <si>
    <t>-61019180</t>
  </si>
  <si>
    <t>2*1,02 "Přepočtené koeficientem množství</t>
  </si>
  <si>
    <t>919121111</t>
  </si>
  <si>
    <t>Těsnění spár zálivkou za studena pro komůrky š 10 mm hl 20 mm s těsnicím profilem</t>
  </si>
  <si>
    <t>744392228</t>
  </si>
  <si>
    <t>919735112</t>
  </si>
  <si>
    <t>Řezání stávajícího živičného krytu hl přes 50 do 100 mm</t>
  </si>
  <si>
    <t>-771353748</t>
  </si>
  <si>
    <t>22,4*2</t>
  </si>
  <si>
    <t>-527164090</t>
  </si>
  <si>
    <t>"opěrná zeď" 2,4*1*1</t>
  </si>
  <si>
    <t>962052211</t>
  </si>
  <si>
    <t>Bourání zdiva nadzákladového ze ŽB přes 1 m3</t>
  </si>
  <si>
    <t>-825738283</t>
  </si>
  <si>
    <t>"opěrná zeď" 2,4*2,5*0,25</t>
  </si>
  <si>
    <t>977151129</t>
  </si>
  <si>
    <t>Jádrové vrty diamantovými korunkami do stavebních materiálů D přes 300 do 350 mm</t>
  </si>
  <si>
    <t>-1314781252</t>
  </si>
  <si>
    <t>"budova"0,5*2</t>
  </si>
  <si>
    <t>"zídka" 0,4*2</t>
  </si>
  <si>
    <t>997221551</t>
  </si>
  <si>
    <t>Vodorovná doprava suti ze sypkých materiálů do 1 km</t>
  </si>
  <si>
    <t>-1253012827</t>
  </si>
  <si>
    <t>997221559</t>
  </si>
  <si>
    <t>Příplatek ZKD 1 km u vodorovné dopravy suti ze sypkých materiálů</t>
  </si>
  <si>
    <t>-666183958</t>
  </si>
  <si>
    <t>kamen*15</t>
  </si>
  <si>
    <t>997221561</t>
  </si>
  <si>
    <t>Vodorovná doprava suti z kusových materiálů do 1 km</t>
  </si>
  <si>
    <t>-708607105</t>
  </si>
  <si>
    <t>997221569</t>
  </si>
  <si>
    <t>Příplatek ZKD 1 km u vodorovné dopravy suti z kusových materiálů</t>
  </si>
  <si>
    <t>1840390829</t>
  </si>
  <si>
    <t>asf*14</t>
  </si>
  <si>
    <t>btn*14</t>
  </si>
  <si>
    <t>zb*14</t>
  </si>
  <si>
    <t>997221611</t>
  </si>
  <si>
    <t>Nakládání suti na dopravní prostředky pro vodorovnou dopravu</t>
  </si>
  <si>
    <t>1154655803</t>
  </si>
  <si>
    <t>997221861</t>
  </si>
  <si>
    <t>Poplatek za uložení na recyklační skládce (skládkovné) stavebního odpadu z prostého betonu pod kódem 17 01 01</t>
  </si>
  <si>
    <t>-640341515</t>
  </si>
  <si>
    <t>0,378+0,58+11,473</t>
  </si>
  <si>
    <t>997221862</t>
  </si>
  <si>
    <t>Poplatek za uložení na recyklační skládce (skládkovné) stavebního odpadu z armovaného betonu pod kódem 17 01 01</t>
  </si>
  <si>
    <t>-1285226691</t>
  </si>
  <si>
    <t>5,76+3,6</t>
  </si>
  <si>
    <t>997221873</t>
  </si>
  <si>
    <t>Poplatek za uložení na recyklační skládce (skládkovné) stavebního odpadu zeminy a kamení zatříděného do Katalogu odpadů pod kódem 17 05 04</t>
  </si>
  <si>
    <t>1439546053</t>
  </si>
  <si>
    <t>997221875</t>
  </si>
  <si>
    <t>Poplatek za uložení na recyklační skládce (skládkovné) stavebního odpadu asfaltového bez obsahu dehtu zatříděného do Katalogu odpadů pod kódem 17 03 02</t>
  </si>
  <si>
    <t>-1648921096</t>
  </si>
  <si>
    <t>998272201</t>
  </si>
  <si>
    <t>Přesun hmot pro trubní vedení z ocelových trub svařovaných otevřený výkop</t>
  </si>
  <si>
    <t>-1508879595</t>
  </si>
  <si>
    <t>456675754</t>
  </si>
  <si>
    <t>-2131445409</t>
  </si>
  <si>
    <t>2,94117647058824*0,00034 "Přepočtené koeficientem množství</t>
  </si>
  <si>
    <t>1412818102</t>
  </si>
  <si>
    <t>62855007</t>
  </si>
  <si>
    <t>pás asfaltový natavitelný modifikovaný SBS s vložkou z polyesterové vyztužené rohože a hrubozrnným břidličným posypem na horním povrchu tl 4,5mm</t>
  </si>
  <si>
    <t>-1045599781</t>
  </si>
  <si>
    <t>1,2*1,221 "Přepočtené koeficientem množství</t>
  </si>
  <si>
    <t>1037612982</t>
  </si>
  <si>
    <t>784111001</t>
  </si>
  <si>
    <t>Oprášení (ometení ) podkladu v místnostech v do 3,80 m</t>
  </si>
  <si>
    <t>-1624875511</t>
  </si>
  <si>
    <t>205723533</t>
  </si>
  <si>
    <t>784221001</t>
  </si>
  <si>
    <t>Jednonásobné bílé malby ze směsí za sucha dobře otěruvzdorných v místnostech do 3,80 m</t>
  </si>
  <si>
    <t>-1685794334</t>
  </si>
  <si>
    <t>Práce a dodávky M</t>
  </si>
  <si>
    <t>230086115</t>
  </si>
  <si>
    <t>Demontáž plastového potrubí dn do 110 mm</t>
  </si>
  <si>
    <t>-1896464</t>
  </si>
  <si>
    <t>012164000</t>
  </si>
  <si>
    <t>Vytyčení a zaměření inženýrských sítí</t>
  </si>
  <si>
    <t>-1984757111</t>
  </si>
  <si>
    <t>-2103939964</t>
  </si>
  <si>
    <t>-1973606841</t>
  </si>
  <si>
    <t>045203000</t>
  </si>
  <si>
    <t>Kompletační činnost</t>
  </si>
  <si>
    <t>48682503</t>
  </si>
  <si>
    <t>045303000</t>
  </si>
  <si>
    <t>Koordinační činnost</t>
  </si>
  <si>
    <t>-1474022502</t>
  </si>
  <si>
    <t>T - Trubní vedení</t>
  </si>
  <si>
    <t>D1 - Napojení</t>
  </si>
  <si>
    <t>D2 - Potrubí ocelové, předizolované</t>
  </si>
  <si>
    <t xml:space="preserve">    D3 - Potrubí</t>
  </si>
  <si>
    <t xml:space="preserve">    D4 - Kolena</t>
  </si>
  <si>
    <t xml:space="preserve">    D5 - Doizolování</t>
  </si>
  <si>
    <t xml:space="preserve">    D6 - Ukoncovací manžety a labyrintové těsnění</t>
  </si>
  <si>
    <t>D7 - Ostatní potrubí a armatury</t>
  </si>
  <si>
    <t>D8 - Ostatní</t>
  </si>
  <si>
    <t>Napojení</t>
  </si>
  <si>
    <t>Napojení potrubí na stávající trasu odbočky</t>
  </si>
  <si>
    <t>1925200601</t>
  </si>
  <si>
    <t>Potrubí ocelové, předizolované</t>
  </si>
  <si>
    <t>Potrubí</t>
  </si>
  <si>
    <t>Předizolované ocelové potrubí DN100, DA225, 12m, izolace serie 2-P</t>
  </si>
  <si>
    <t>-1535171606</t>
  </si>
  <si>
    <t>Kolena</t>
  </si>
  <si>
    <t>Předizolované ocelové koleno 90°DN100, 1,0 x 1,0 m, DA 225, izolace serie 2-P</t>
  </si>
  <si>
    <t>-883891486</t>
  </si>
  <si>
    <t>Doizolování</t>
  </si>
  <si>
    <t>Doizolování DN100, DA225, izolace serie 2-P</t>
  </si>
  <si>
    <t>-2074257795</t>
  </si>
  <si>
    <t>Ukoncovací manžety a labyrintové těsnění</t>
  </si>
  <si>
    <t>Ukončovací manžeta DN100, DA225, serie 2-P</t>
  </si>
  <si>
    <t>-6302651</t>
  </si>
  <si>
    <t>Labirintové těsnění DN100,DA225, serie 2-P</t>
  </si>
  <si>
    <t>1923954880</t>
  </si>
  <si>
    <t>Monitorovací systém - P</t>
  </si>
  <si>
    <t>-134488858</t>
  </si>
  <si>
    <t>Dilatační polštář 2000x1000x40-P</t>
  </si>
  <si>
    <t>270159441</t>
  </si>
  <si>
    <t>Ostatní potrubí a armatury</t>
  </si>
  <si>
    <t>DM</t>
  </si>
  <si>
    <t>Demontáž stávajícího potrubí včetně likvidace</t>
  </si>
  <si>
    <t>1834471834</t>
  </si>
  <si>
    <t>Výstražná folie potrubí ve výkopu</t>
  </si>
  <si>
    <t>1599177265</t>
  </si>
  <si>
    <t>Šoupě přírubové DN100, PN16 včetně protipřírub</t>
  </si>
  <si>
    <t>461836304</t>
  </si>
  <si>
    <t>Šoupě DN25, přírubový, včetně proti přírub</t>
  </si>
  <si>
    <t>1931275298</t>
  </si>
  <si>
    <t>Potrubí ocelové bezešvé DN100 s návarkem pro šoupě DN25 l=500</t>
  </si>
  <si>
    <t>-1338867381</t>
  </si>
  <si>
    <t>Doizolování potrubí, izolace tl. 80, oplechovat pozinkovaným plechem tl. 0,55</t>
  </si>
  <si>
    <t>1057377583</t>
  </si>
  <si>
    <t>Značení potrubních tras</t>
  </si>
  <si>
    <t>347100914</t>
  </si>
  <si>
    <t>Funkční zkouška, tlaková zkouška, výplach systému, zaškolení obsluhy</t>
  </si>
  <si>
    <t>-1128039827</t>
  </si>
  <si>
    <t>Těsnící a spojovací materiál, šroubení</t>
  </si>
  <si>
    <t>-916428330</t>
  </si>
  <si>
    <t>Provozní řád, pokyny pro provoz, ostatní dokumentace</t>
  </si>
  <si>
    <t>1902616070</t>
  </si>
  <si>
    <t>765903117</t>
  </si>
  <si>
    <t>SEZNAM FIGUR</t>
  </si>
  <si>
    <t>Výměra</t>
  </si>
  <si>
    <t>001/ 001-01</t>
  </si>
  <si>
    <t>Použití figury:</t>
  </si>
  <si>
    <t>006/ SK24047</t>
  </si>
  <si>
    <t>zásypN</t>
  </si>
  <si>
    <t>zásypS</t>
  </si>
  <si>
    <t>006/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</si>
</sst>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9"/>
  <sheetViews>
    <sheetView showGridLines="0" topLeftCell="A106" workbookViewId="0"/>
  </sheetViews>
  <sheetFormatPr defaultRowHeight="14.4"/>
  <cols>
    <col min="1" max="1" width="8.375" customWidth="1"/>
    <col min="2" max="2" width="1.625" customWidth="1"/>
    <col min="3" max="3" width="4.125" customWidth="1"/>
    <col min="4" max="33" width="2.625" customWidth="1"/>
    <col min="34" max="34" width="3.375" customWidth="1"/>
    <col min="35" max="35" width="31.625" customWidth="1"/>
    <col min="36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5.625" hidden="1" customWidth="1"/>
    <col min="44" max="44" width="13.625" customWidth="1"/>
    <col min="45" max="47" width="25.875" hidden="1" customWidth="1"/>
    <col min="48" max="49" width="21.625" hidden="1" customWidth="1"/>
    <col min="50" max="51" width="25" hidden="1" customWidth="1"/>
    <col min="52" max="52" width="21.625" hidden="1" customWidth="1"/>
    <col min="53" max="53" width="19.125" hidden="1" customWidth="1"/>
    <col min="54" max="54" width="25" hidden="1" customWidth="1"/>
    <col min="55" max="55" width="21.625" hidden="1" customWidth="1"/>
    <col min="56" max="56" width="19.125" hidden="1" customWidth="1"/>
    <col min="57" max="57" width="66.5" customWidth="1"/>
    <col min="71" max="91" width="9.375" hidden="1"/>
  </cols>
  <sheetData>
    <row r="1" spans="1:74" ht="10.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7.049999999999997" customHeight="1">
      <c r="AR2" s="250" t="s">
        <v>5</v>
      </c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1.95" customHeight="1">
      <c r="B5" s="20"/>
      <c r="D5" s="24" t="s">
        <v>13</v>
      </c>
      <c r="K5" s="234" t="s">
        <v>14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R5" s="20"/>
      <c r="BE5" s="231" t="s">
        <v>15</v>
      </c>
      <c r="BS5" s="17" t="s">
        <v>6</v>
      </c>
    </row>
    <row r="6" spans="1:74" ht="37.049999999999997" customHeight="1">
      <c r="B6" s="20"/>
      <c r="D6" s="26" t="s">
        <v>16</v>
      </c>
      <c r="K6" s="236" t="s">
        <v>17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R6" s="20"/>
      <c r="BE6" s="232"/>
      <c r="BS6" s="17" t="s">
        <v>6</v>
      </c>
    </row>
    <row r="7" spans="1:74" ht="11.95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2"/>
      <c r="BS7" s="17" t="s">
        <v>6</v>
      </c>
    </row>
    <row r="8" spans="1:74" ht="11.95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2"/>
      <c r="BS8" s="17" t="s">
        <v>6</v>
      </c>
    </row>
    <row r="9" spans="1:74" ht="14.4" customHeight="1">
      <c r="B9" s="20"/>
      <c r="AR9" s="20"/>
      <c r="BE9" s="232"/>
      <c r="BS9" s="17" t="s">
        <v>6</v>
      </c>
    </row>
    <row r="10" spans="1:74" ht="11.95" customHeight="1">
      <c r="B10" s="20"/>
      <c r="D10" s="27" t="s">
        <v>24</v>
      </c>
      <c r="AK10" s="27" t="s">
        <v>25</v>
      </c>
      <c r="AN10" s="25" t="s">
        <v>1</v>
      </c>
      <c r="AR10" s="20"/>
      <c r="BE10" s="232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232"/>
      <c r="BS11" s="17" t="s">
        <v>6</v>
      </c>
    </row>
    <row r="12" spans="1:74" ht="6.95" customHeight="1">
      <c r="B12" s="20"/>
      <c r="AR12" s="20"/>
      <c r="BE12" s="232"/>
      <c r="BS12" s="17" t="s">
        <v>6</v>
      </c>
    </row>
    <row r="13" spans="1:74" ht="11.95" customHeight="1">
      <c r="B13" s="20"/>
      <c r="D13" s="27" t="s">
        <v>28</v>
      </c>
      <c r="AK13" s="27" t="s">
        <v>25</v>
      </c>
      <c r="AN13" s="29" t="s">
        <v>29</v>
      </c>
      <c r="AR13" s="20"/>
      <c r="BE13" s="232"/>
      <c r="BS13" s="17" t="s">
        <v>6</v>
      </c>
    </row>
    <row r="14" spans="1:74" ht="12.7">
      <c r="B14" s="20"/>
      <c r="E14" s="237" t="s">
        <v>29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7" t="s">
        <v>27</v>
      </c>
      <c r="AN14" s="29" t="s">
        <v>29</v>
      </c>
      <c r="AR14" s="20"/>
      <c r="BE14" s="232"/>
      <c r="BS14" s="17" t="s">
        <v>6</v>
      </c>
    </row>
    <row r="15" spans="1:74" ht="6.95" customHeight="1">
      <c r="B15" s="20"/>
      <c r="AR15" s="20"/>
      <c r="BE15" s="232"/>
      <c r="BS15" s="17" t="s">
        <v>3</v>
      </c>
    </row>
    <row r="16" spans="1:74" ht="11.95" customHeight="1">
      <c r="B16" s="20"/>
      <c r="D16" s="27" t="s">
        <v>30</v>
      </c>
      <c r="AK16" s="27" t="s">
        <v>25</v>
      </c>
      <c r="AN16" s="25" t="s">
        <v>1</v>
      </c>
      <c r="AR16" s="20"/>
      <c r="BE16" s="232"/>
      <c r="BS16" s="17" t="s">
        <v>3</v>
      </c>
    </row>
    <row r="17" spans="2:71" ht="18.45" customHeight="1">
      <c r="B17" s="20"/>
      <c r="E17" s="25" t="s">
        <v>31</v>
      </c>
      <c r="AK17" s="27" t="s">
        <v>27</v>
      </c>
      <c r="AN17" s="25" t="s">
        <v>1</v>
      </c>
      <c r="AR17" s="20"/>
      <c r="BE17" s="232"/>
      <c r="BS17" s="17" t="s">
        <v>32</v>
      </c>
    </row>
    <row r="18" spans="2:71" ht="6.95" customHeight="1">
      <c r="B18" s="20"/>
      <c r="AR18" s="20"/>
      <c r="BE18" s="232"/>
      <c r="BS18" s="17" t="s">
        <v>6</v>
      </c>
    </row>
    <row r="19" spans="2:71" ht="11.95" customHeight="1">
      <c r="B19" s="20"/>
      <c r="D19" s="27" t="s">
        <v>33</v>
      </c>
      <c r="AK19" s="27" t="s">
        <v>25</v>
      </c>
      <c r="AN19" s="25" t="s">
        <v>1</v>
      </c>
      <c r="AR19" s="20"/>
      <c r="BE19" s="232"/>
      <c r="BS19" s="17" t="s">
        <v>6</v>
      </c>
    </row>
    <row r="20" spans="2:71" ht="18.45" customHeight="1">
      <c r="B20" s="20"/>
      <c r="E20" s="25" t="s">
        <v>34</v>
      </c>
      <c r="AK20" s="27" t="s">
        <v>27</v>
      </c>
      <c r="AN20" s="25" t="s">
        <v>1</v>
      </c>
      <c r="AR20" s="20"/>
      <c r="BE20" s="232"/>
      <c r="BS20" s="17" t="s">
        <v>32</v>
      </c>
    </row>
    <row r="21" spans="2:71" ht="6.95" customHeight="1">
      <c r="B21" s="20"/>
      <c r="AR21" s="20"/>
      <c r="BE21" s="232"/>
    </row>
    <row r="22" spans="2:71" ht="11.95" customHeight="1">
      <c r="B22" s="20"/>
      <c r="D22" s="27" t="s">
        <v>35</v>
      </c>
      <c r="AR22" s="20"/>
      <c r="BE22" s="232"/>
    </row>
    <row r="23" spans="2:71" ht="16.600000000000001" customHeight="1">
      <c r="B23" s="20"/>
      <c r="E23" s="239" t="s">
        <v>1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R23" s="20"/>
      <c r="BE23" s="232"/>
    </row>
    <row r="24" spans="2:71" ht="6.95" customHeight="1">
      <c r="B24" s="20"/>
      <c r="AR24" s="20"/>
      <c r="BE24" s="23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2"/>
    </row>
    <row r="26" spans="2:71" s="1" customFormat="1" ht="25.95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0">
        <f>ROUND(AG94,2)</f>
        <v>0</v>
      </c>
      <c r="AL26" s="241"/>
      <c r="AM26" s="241"/>
      <c r="AN26" s="241"/>
      <c r="AO26" s="241"/>
      <c r="AR26" s="32"/>
      <c r="BE26" s="232"/>
    </row>
    <row r="27" spans="2:71" s="1" customFormat="1" ht="6.95" customHeight="1">
      <c r="B27" s="32"/>
      <c r="AR27" s="32"/>
      <c r="BE27" s="232"/>
    </row>
    <row r="28" spans="2:71" s="1" customFormat="1" ht="12.7">
      <c r="B28" s="32"/>
      <c r="L28" s="242" t="s">
        <v>37</v>
      </c>
      <c r="M28" s="242"/>
      <c r="N28" s="242"/>
      <c r="O28" s="242"/>
      <c r="P28" s="242"/>
      <c r="W28" s="242" t="s">
        <v>38</v>
      </c>
      <c r="X28" s="242"/>
      <c r="Y28" s="242"/>
      <c r="Z28" s="242"/>
      <c r="AA28" s="242"/>
      <c r="AB28" s="242"/>
      <c r="AC28" s="242"/>
      <c r="AD28" s="242"/>
      <c r="AE28" s="242"/>
      <c r="AK28" s="242" t="s">
        <v>39</v>
      </c>
      <c r="AL28" s="242"/>
      <c r="AM28" s="242"/>
      <c r="AN28" s="242"/>
      <c r="AO28" s="242"/>
      <c r="AR28" s="32"/>
      <c r="BE28" s="232"/>
    </row>
    <row r="29" spans="2:71" s="2" customFormat="1" ht="14.4" customHeight="1">
      <c r="B29" s="36"/>
      <c r="D29" s="27" t="s">
        <v>40</v>
      </c>
      <c r="F29" s="27" t="s">
        <v>41</v>
      </c>
      <c r="L29" s="245">
        <v>0.21</v>
      </c>
      <c r="M29" s="244"/>
      <c r="N29" s="244"/>
      <c r="O29" s="244"/>
      <c r="P29" s="244"/>
      <c r="W29" s="243">
        <f>ROUND(AZ94, 2)</f>
        <v>0</v>
      </c>
      <c r="X29" s="244"/>
      <c r="Y29" s="244"/>
      <c r="Z29" s="244"/>
      <c r="AA29" s="244"/>
      <c r="AB29" s="244"/>
      <c r="AC29" s="244"/>
      <c r="AD29" s="244"/>
      <c r="AE29" s="244"/>
      <c r="AK29" s="243">
        <f>ROUND(AV94, 2)</f>
        <v>0</v>
      </c>
      <c r="AL29" s="244"/>
      <c r="AM29" s="244"/>
      <c r="AN29" s="244"/>
      <c r="AO29" s="244"/>
      <c r="AR29" s="36"/>
      <c r="BE29" s="233"/>
    </row>
    <row r="30" spans="2:71" s="2" customFormat="1" ht="14.4" customHeight="1">
      <c r="B30" s="36"/>
      <c r="F30" s="27" t="s">
        <v>42</v>
      </c>
      <c r="L30" s="245">
        <v>0.12</v>
      </c>
      <c r="M30" s="244"/>
      <c r="N30" s="244"/>
      <c r="O30" s="244"/>
      <c r="P30" s="244"/>
      <c r="W30" s="243">
        <f>ROUND(BA94, 2)</f>
        <v>0</v>
      </c>
      <c r="X30" s="244"/>
      <c r="Y30" s="244"/>
      <c r="Z30" s="244"/>
      <c r="AA30" s="244"/>
      <c r="AB30" s="244"/>
      <c r="AC30" s="244"/>
      <c r="AD30" s="244"/>
      <c r="AE30" s="244"/>
      <c r="AK30" s="243">
        <f>ROUND(AW94, 2)</f>
        <v>0</v>
      </c>
      <c r="AL30" s="244"/>
      <c r="AM30" s="244"/>
      <c r="AN30" s="244"/>
      <c r="AO30" s="244"/>
      <c r="AR30" s="36"/>
      <c r="BE30" s="233"/>
    </row>
    <row r="31" spans="2:71" s="2" customFormat="1" ht="14.4" hidden="1" customHeight="1">
      <c r="B31" s="36"/>
      <c r="F31" s="27" t="s">
        <v>43</v>
      </c>
      <c r="L31" s="245">
        <v>0.21</v>
      </c>
      <c r="M31" s="244"/>
      <c r="N31" s="244"/>
      <c r="O31" s="244"/>
      <c r="P31" s="244"/>
      <c r="W31" s="243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K31" s="243">
        <v>0</v>
      </c>
      <c r="AL31" s="244"/>
      <c r="AM31" s="244"/>
      <c r="AN31" s="244"/>
      <c r="AO31" s="244"/>
      <c r="AR31" s="36"/>
      <c r="BE31" s="233"/>
    </row>
    <row r="32" spans="2:71" s="2" customFormat="1" ht="14.4" hidden="1" customHeight="1">
      <c r="B32" s="36"/>
      <c r="F32" s="27" t="s">
        <v>44</v>
      </c>
      <c r="L32" s="245">
        <v>0.12</v>
      </c>
      <c r="M32" s="244"/>
      <c r="N32" s="244"/>
      <c r="O32" s="244"/>
      <c r="P32" s="244"/>
      <c r="W32" s="243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K32" s="243">
        <v>0</v>
      </c>
      <c r="AL32" s="244"/>
      <c r="AM32" s="244"/>
      <c r="AN32" s="244"/>
      <c r="AO32" s="244"/>
      <c r="AR32" s="36"/>
      <c r="BE32" s="233"/>
    </row>
    <row r="33" spans="2:57" s="2" customFormat="1" ht="14.4" hidden="1" customHeight="1">
      <c r="B33" s="36"/>
      <c r="F33" s="27" t="s">
        <v>45</v>
      </c>
      <c r="L33" s="245">
        <v>0</v>
      </c>
      <c r="M33" s="244"/>
      <c r="N33" s="244"/>
      <c r="O33" s="244"/>
      <c r="P33" s="244"/>
      <c r="W33" s="243">
        <f>ROUND(BD94, 2)</f>
        <v>0</v>
      </c>
      <c r="X33" s="244"/>
      <c r="Y33" s="244"/>
      <c r="Z33" s="244"/>
      <c r="AA33" s="244"/>
      <c r="AB33" s="244"/>
      <c r="AC33" s="244"/>
      <c r="AD33" s="244"/>
      <c r="AE33" s="244"/>
      <c r="AK33" s="243">
        <v>0</v>
      </c>
      <c r="AL33" s="244"/>
      <c r="AM33" s="244"/>
      <c r="AN33" s="244"/>
      <c r="AO33" s="244"/>
      <c r="AR33" s="36"/>
      <c r="BE33" s="233"/>
    </row>
    <row r="34" spans="2:57" s="1" customFormat="1" ht="6.95" customHeight="1">
      <c r="B34" s="32"/>
      <c r="AR34" s="32"/>
      <c r="BE34" s="232"/>
    </row>
    <row r="35" spans="2:57" s="1" customFormat="1" ht="25.95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49" t="s">
        <v>48</v>
      </c>
      <c r="Y35" s="247"/>
      <c r="Z35" s="247"/>
      <c r="AA35" s="247"/>
      <c r="AB35" s="247"/>
      <c r="AC35" s="39"/>
      <c r="AD35" s="39"/>
      <c r="AE35" s="39"/>
      <c r="AF35" s="39"/>
      <c r="AG35" s="39"/>
      <c r="AH35" s="39"/>
      <c r="AI35" s="39"/>
      <c r="AJ35" s="39"/>
      <c r="AK35" s="246">
        <f>SUM(AK26:AK33)</f>
        <v>0</v>
      </c>
      <c r="AL35" s="247"/>
      <c r="AM35" s="247"/>
      <c r="AN35" s="247"/>
      <c r="AO35" s="248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ht="10.4">
      <c r="B50" s="20"/>
      <c r="AR50" s="20"/>
    </row>
    <row r="51" spans="2:44" ht="10.4">
      <c r="B51" s="20"/>
      <c r="AR51" s="20"/>
    </row>
    <row r="52" spans="2:44" ht="10.4">
      <c r="B52" s="20"/>
      <c r="AR52" s="20"/>
    </row>
    <row r="53" spans="2:44" ht="10.4">
      <c r="B53" s="20"/>
      <c r="AR53" s="20"/>
    </row>
    <row r="54" spans="2:44" ht="10.4">
      <c r="B54" s="20"/>
      <c r="AR54" s="20"/>
    </row>
    <row r="55" spans="2:44" ht="10.4">
      <c r="B55" s="20"/>
      <c r="AR55" s="20"/>
    </row>
    <row r="56" spans="2:44" ht="10.4">
      <c r="B56" s="20"/>
      <c r="AR56" s="20"/>
    </row>
    <row r="57" spans="2:44" ht="10.4">
      <c r="B57" s="20"/>
      <c r="AR57" s="20"/>
    </row>
    <row r="58" spans="2:44" ht="10.4">
      <c r="B58" s="20"/>
      <c r="AR58" s="20"/>
    </row>
    <row r="59" spans="2:44" ht="10.4">
      <c r="B59" s="20"/>
      <c r="AR59" s="20"/>
    </row>
    <row r="60" spans="2:44" s="1" customFormat="1" ht="12.7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ht="10.4">
      <c r="B61" s="20"/>
      <c r="AR61" s="20"/>
    </row>
    <row r="62" spans="2:44" ht="10.4">
      <c r="B62" s="20"/>
      <c r="AR62" s="20"/>
    </row>
    <row r="63" spans="2:44" ht="10.4">
      <c r="B63" s="20"/>
      <c r="AR63" s="20"/>
    </row>
    <row r="64" spans="2:44" s="1" customFormat="1" ht="12.7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ht="10.4">
      <c r="B65" s="20"/>
      <c r="AR65" s="20"/>
    </row>
    <row r="66" spans="2:44" ht="10.4">
      <c r="B66" s="20"/>
      <c r="AR66" s="20"/>
    </row>
    <row r="67" spans="2:44" ht="10.4">
      <c r="B67" s="20"/>
      <c r="AR67" s="20"/>
    </row>
    <row r="68" spans="2:44" ht="10.4">
      <c r="B68" s="20"/>
      <c r="AR68" s="20"/>
    </row>
    <row r="69" spans="2:44" ht="10.4">
      <c r="B69" s="20"/>
      <c r="AR69" s="20"/>
    </row>
    <row r="70" spans="2:44" ht="10.4">
      <c r="B70" s="20"/>
      <c r="AR70" s="20"/>
    </row>
    <row r="71" spans="2:44" ht="10.4">
      <c r="B71" s="20"/>
      <c r="AR71" s="20"/>
    </row>
    <row r="72" spans="2:44" ht="10.4">
      <c r="B72" s="20"/>
      <c r="AR72" s="20"/>
    </row>
    <row r="73" spans="2:44" ht="10.4">
      <c r="B73" s="20"/>
      <c r="AR73" s="20"/>
    </row>
    <row r="74" spans="2:44" ht="10.4">
      <c r="B74" s="20"/>
      <c r="AR74" s="20"/>
    </row>
    <row r="75" spans="2:44" s="1" customFormat="1" ht="12.7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ht="10.4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1.95" customHeight="1">
      <c r="B84" s="48"/>
      <c r="C84" s="27" t="s">
        <v>13</v>
      </c>
      <c r="L84" s="3" t="str">
        <f>K5</f>
        <v>2298c</v>
      </c>
      <c r="AR84" s="48"/>
    </row>
    <row r="85" spans="1:91" s="4" customFormat="1" ht="37.049999999999997" customHeight="1">
      <c r="B85" s="49"/>
      <c r="C85" s="50" t="s">
        <v>16</v>
      </c>
      <c r="L85" s="208" t="str">
        <f>K6</f>
        <v>Zázemí pro městskou knihovnu Benešov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R85" s="49"/>
    </row>
    <row r="86" spans="1:91" s="1" customFormat="1" ht="6.95" customHeight="1">
      <c r="B86" s="32"/>
      <c r="AR86" s="32"/>
    </row>
    <row r="87" spans="1:91" s="1" customFormat="1" ht="11.95" customHeight="1">
      <c r="B87" s="32"/>
      <c r="C87" s="27" t="s">
        <v>20</v>
      </c>
      <c r="L87" s="51" t="str">
        <f>IF(K8="","",K8)</f>
        <v>Benešov</v>
      </c>
      <c r="AI87" s="27" t="s">
        <v>22</v>
      </c>
      <c r="AM87" s="210" t="str">
        <f>IF(AN8= "","",AN8)</f>
        <v>23. 12. 2024</v>
      </c>
      <c r="AN87" s="210"/>
      <c r="AR87" s="32"/>
    </row>
    <row r="88" spans="1:91" s="1" customFormat="1" ht="6.95" customHeight="1">
      <c r="B88" s="32"/>
      <c r="AR88" s="32"/>
    </row>
    <row r="89" spans="1:91" s="1" customFormat="1" ht="15.15" customHeight="1">
      <c r="B89" s="32"/>
      <c r="C89" s="27" t="s">
        <v>24</v>
      </c>
      <c r="L89" s="3" t="str">
        <f>IF(E11= "","",E11)</f>
        <v>Město Benešov</v>
      </c>
      <c r="AI89" s="27" t="s">
        <v>30</v>
      </c>
      <c r="AM89" s="220" t="str">
        <f>IF(E17="","",E17)</f>
        <v>Ateliér Jasné s.r.o., Praha 1</v>
      </c>
      <c r="AN89" s="221"/>
      <c r="AO89" s="221"/>
      <c r="AP89" s="221"/>
      <c r="AR89" s="32"/>
      <c r="AS89" s="211" t="s">
        <v>56</v>
      </c>
      <c r="AT89" s="212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20" t="str">
        <f>IF(E20="","",E20)</f>
        <v>Ing. Lenka Kasperová</v>
      </c>
      <c r="AN90" s="221"/>
      <c r="AO90" s="221"/>
      <c r="AP90" s="221"/>
      <c r="AR90" s="32"/>
      <c r="AS90" s="213"/>
      <c r="AT90" s="214"/>
      <c r="BD90" s="56"/>
    </row>
    <row r="91" spans="1:91" s="1" customFormat="1" ht="10.8" customHeight="1">
      <c r="B91" s="32"/>
      <c r="AR91" s="32"/>
      <c r="AS91" s="213"/>
      <c r="AT91" s="214"/>
      <c r="BD91" s="56"/>
    </row>
    <row r="92" spans="1:91" s="1" customFormat="1" ht="29.25" customHeight="1">
      <c r="B92" s="32"/>
      <c r="C92" s="217" t="s">
        <v>57</v>
      </c>
      <c r="D92" s="216"/>
      <c r="E92" s="216"/>
      <c r="F92" s="216"/>
      <c r="G92" s="216"/>
      <c r="H92" s="57"/>
      <c r="I92" s="215" t="s">
        <v>58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23" t="s">
        <v>59</v>
      </c>
      <c r="AH92" s="216"/>
      <c r="AI92" s="216"/>
      <c r="AJ92" s="216"/>
      <c r="AK92" s="216"/>
      <c r="AL92" s="216"/>
      <c r="AM92" s="216"/>
      <c r="AN92" s="215" t="s">
        <v>60</v>
      </c>
      <c r="AO92" s="216"/>
      <c r="AP92" s="222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9">
        <f>ROUND(AG95+AG96+SUM(AG109:AG111)+AG114+AG115,2)</f>
        <v>0</v>
      </c>
      <c r="AH94" s="229"/>
      <c r="AI94" s="229"/>
      <c r="AJ94" s="229"/>
      <c r="AK94" s="229"/>
      <c r="AL94" s="229"/>
      <c r="AM94" s="229"/>
      <c r="AN94" s="230">
        <f t="shared" ref="AN94:AN117" si="0">SUM(AG94,AT94)</f>
        <v>0</v>
      </c>
      <c r="AO94" s="230"/>
      <c r="AP94" s="230"/>
      <c r="AQ94" s="67" t="s">
        <v>1</v>
      </c>
      <c r="AR94" s="63"/>
      <c r="AS94" s="68">
        <f>ROUND(AS95+AS96+SUM(AS109:AS111)+AS114+AS115,2)</f>
        <v>0</v>
      </c>
      <c r="AT94" s="69">
        <f t="shared" ref="AT94:AT117" si="1">ROUND(SUM(AV94:AW94),2)</f>
        <v>0</v>
      </c>
      <c r="AU94" s="70">
        <f>ROUND(AU95+AU96+SUM(AU109:AU111)+AU114+AU115,5)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ROUND(AZ95+AZ96+SUM(AZ109:AZ111)+AZ114+AZ115,2)</f>
        <v>0</v>
      </c>
      <c r="BA94" s="69">
        <f>ROUND(BA95+BA96+SUM(BA109:BA111)+BA114+BA115,2)</f>
        <v>0</v>
      </c>
      <c r="BB94" s="69">
        <f>ROUND(BB95+BB96+SUM(BB109:BB111)+BB114+BB115,2)</f>
        <v>0</v>
      </c>
      <c r="BC94" s="69">
        <f>ROUND(BC95+BC96+SUM(BC109:BC111)+BC114+BC115,2)</f>
        <v>0</v>
      </c>
      <c r="BD94" s="71">
        <f>ROUND(BD95+BD96+SUM(BD109:BD111)+BD114+BD115,2)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4</v>
      </c>
      <c r="BX94" s="72" t="s">
        <v>79</v>
      </c>
      <c r="CL94" s="72" t="s">
        <v>1</v>
      </c>
    </row>
    <row r="95" spans="1:91" s="6" customFormat="1" ht="16.600000000000001" customHeight="1">
      <c r="A95" s="74" t="s">
        <v>80</v>
      </c>
      <c r="B95" s="75"/>
      <c r="C95" s="76"/>
      <c r="D95" s="218" t="s">
        <v>81</v>
      </c>
      <c r="E95" s="218"/>
      <c r="F95" s="218"/>
      <c r="G95" s="218"/>
      <c r="H95" s="218"/>
      <c r="I95" s="77"/>
      <c r="J95" s="218" t="s">
        <v>82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24">
        <f>'000 - Vedlejší a ostatní ...'!J30</f>
        <v>0</v>
      </c>
      <c r="AH95" s="225"/>
      <c r="AI95" s="225"/>
      <c r="AJ95" s="225"/>
      <c r="AK95" s="225"/>
      <c r="AL95" s="225"/>
      <c r="AM95" s="225"/>
      <c r="AN95" s="224">
        <f t="shared" si="0"/>
        <v>0</v>
      </c>
      <c r="AO95" s="225"/>
      <c r="AP95" s="225"/>
      <c r="AQ95" s="78" t="s">
        <v>83</v>
      </c>
      <c r="AR95" s="75"/>
      <c r="AS95" s="79">
        <v>0</v>
      </c>
      <c r="AT95" s="80">
        <f t="shared" si="1"/>
        <v>0</v>
      </c>
      <c r="AU95" s="81">
        <f>'000 - Vedlejší a ostatní ...'!P122</f>
        <v>0</v>
      </c>
      <c r="AV95" s="80">
        <f>'000 - Vedlejší a ostatní ...'!J33</f>
        <v>0</v>
      </c>
      <c r="AW95" s="80">
        <f>'000 - Vedlejší a ostatní ...'!J34</f>
        <v>0</v>
      </c>
      <c r="AX95" s="80">
        <f>'000 - Vedlejší a ostatní ...'!J35</f>
        <v>0</v>
      </c>
      <c r="AY95" s="80">
        <f>'000 - Vedlejší a ostatní ...'!J36</f>
        <v>0</v>
      </c>
      <c r="AZ95" s="80">
        <f>'000 - Vedlejší a ostatní ...'!F33</f>
        <v>0</v>
      </c>
      <c r="BA95" s="80">
        <f>'000 - Vedlejší a ostatní ...'!F34</f>
        <v>0</v>
      </c>
      <c r="BB95" s="80">
        <f>'000 - Vedlejší a ostatní ...'!F35</f>
        <v>0</v>
      </c>
      <c r="BC95" s="80">
        <f>'000 - Vedlejší a ostatní ...'!F36</f>
        <v>0</v>
      </c>
      <c r="BD95" s="82">
        <f>'000 - Vedlejší a ostatní ...'!F37</f>
        <v>0</v>
      </c>
      <c r="BT95" s="83" t="s">
        <v>84</v>
      </c>
      <c r="BV95" s="83" t="s">
        <v>78</v>
      </c>
      <c r="BW95" s="83" t="s">
        <v>85</v>
      </c>
      <c r="BX95" s="83" t="s">
        <v>4</v>
      </c>
      <c r="CL95" s="83" t="s">
        <v>1</v>
      </c>
      <c r="CM95" s="83" t="s">
        <v>86</v>
      </c>
    </row>
    <row r="96" spans="1:91" s="6" customFormat="1" ht="16.600000000000001" customHeight="1">
      <c r="B96" s="75"/>
      <c r="C96" s="76"/>
      <c r="D96" s="218" t="s">
        <v>87</v>
      </c>
      <c r="E96" s="218"/>
      <c r="F96" s="218"/>
      <c r="G96" s="218"/>
      <c r="H96" s="218"/>
      <c r="I96" s="77"/>
      <c r="J96" s="218" t="s">
        <v>88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26">
        <f>ROUND(AG97+SUM(AG98:AG104)+AG108,2)</f>
        <v>0</v>
      </c>
      <c r="AH96" s="225"/>
      <c r="AI96" s="225"/>
      <c r="AJ96" s="225"/>
      <c r="AK96" s="225"/>
      <c r="AL96" s="225"/>
      <c r="AM96" s="225"/>
      <c r="AN96" s="224">
        <f t="shared" si="0"/>
        <v>0</v>
      </c>
      <c r="AO96" s="225"/>
      <c r="AP96" s="225"/>
      <c r="AQ96" s="78" t="s">
        <v>89</v>
      </c>
      <c r="AR96" s="75"/>
      <c r="AS96" s="79">
        <f>ROUND(AS97+SUM(AS98:AS104)+AS108,2)</f>
        <v>0</v>
      </c>
      <c r="AT96" s="80">
        <f t="shared" si="1"/>
        <v>0</v>
      </c>
      <c r="AU96" s="81">
        <f>ROUND(AU97+SUM(AU98:AU104)+AU108,5)</f>
        <v>0</v>
      </c>
      <c r="AV96" s="80">
        <f>ROUND(AZ96*L29,2)</f>
        <v>0</v>
      </c>
      <c r="AW96" s="80">
        <f>ROUND(BA96*L30,2)</f>
        <v>0</v>
      </c>
      <c r="AX96" s="80">
        <f>ROUND(BB96*L29,2)</f>
        <v>0</v>
      </c>
      <c r="AY96" s="80">
        <f>ROUND(BC96*L30,2)</f>
        <v>0</v>
      </c>
      <c r="AZ96" s="80">
        <f>ROUND(AZ97+SUM(AZ98:AZ104)+AZ108,2)</f>
        <v>0</v>
      </c>
      <c r="BA96" s="80">
        <f>ROUND(BA97+SUM(BA98:BA104)+BA108,2)</f>
        <v>0</v>
      </c>
      <c r="BB96" s="80">
        <f>ROUND(BB97+SUM(BB98:BB104)+BB108,2)</f>
        <v>0</v>
      </c>
      <c r="BC96" s="80">
        <f>ROUND(BC97+SUM(BC98:BC104)+BC108,2)</f>
        <v>0</v>
      </c>
      <c r="BD96" s="82">
        <f>ROUND(BD97+SUM(BD98:BD104)+BD108,2)</f>
        <v>0</v>
      </c>
      <c r="BS96" s="83" t="s">
        <v>75</v>
      </c>
      <c r="BT96" s="83" t="s">
        <v>84</v>
      </c>
      <c r="BU96" s="83" t="s">
        <v>77</v>
      </c>
      <c r="BV96" s="83" t="s">
        <v>78</v>
      </c>
      <c r="BW96" s="83" t="s">
        <v>90</v>
      </c>
      <c r="BX96" s="83" t="s">
        <v>4</v>
      </c>
      <c r="CL96" s="83" t="s">
        <v>1</v>
      </c>
      <c r="CM96" s="83" t="s">
        <v>86</v>
      </c>
    </row>
    <row r="97" spans="1:91" s="3" customFormat="1" ht="16.600000000000001" customHeight="1">
      <c r="A97" s="74" t="s">
        <v>80</v>
      </c>
      <c r="B97" s="48"/>
      <c r="C97" s="9"/>
      <c r="D97" s="9"/>
      <c r="E97" s="219" t="s">
        <v>91</v>
      </c>
      <c r="F97" s="219"/>
      <c r="G97" s="219"/>
      <c r="H97" s="219"/>
      <c r="I97" s="219"/>
      <c r="J97" s="9"/>
      <c r="K97" s="219" t="s">
        <v>92</v>
      </c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27">
        <f>'001-01 - Stavební část'!J32</f>
        <v>0</v>
      </c>
      <c r="AH97" s="228"/>
      <c r="AI97" s="228"/>
      <c r="AJ97" s="228"/>
      <c r="AK97" s="228"/>
      <c r="AL97" s="228"/>
      <c r="AM97" s="228"/>
      <c r="AN97" s="227">
        <f t="shared" si="0"/>
        <v>0</v>
      </c>
      <c r="AO97" s="228"/>
      <c r="AP97" s="228"/>
      <c r="AQ97" s="84" t="s">
        <v>93</v>
      </c>
      <c r="AR97" s="48"/>
      <c r="AS97" s="85">
        <v>0</v>
      </c>
      <c r="AT97" s="86">
        <f t="shared" si="1"/>
        <v>0</v>
      </c>
      <c r="AU97" s="87">
        <f>'001-01 - Stavební část'!P151</f>
        <v>0</v>
      </c>
      <c r="AV97" s="86">
        <f>'001-01 - Stavební část'!J35</f>
        <v>0</v>
      </c>
      <c r="AW97" s="86">
        <f>'001-01 - Stavební část'!J36</f>
        <v>0</v>
      </c>
      <c r="AX97" s="86">
        <f>'001-01 - Stavební část'!J37</f>
        <v>0</v>
      </c>
      <c r="AY97" s="86">
        <f>'001-01 - Stavební část'!J38</f>
        <v>0</v>
      </c>
      <c r="AZ97" s="86">
        <f>'001-01 - Stavební část'!F35</f>
        <v>0</v>
      </c>
      <c r="BA97" s="86">
        <f>'001-01 - Stavební část'!F36</f>
        <v>0</v>
      </c>
      <c r="BB97" s="86">
        <f>'001-01 - Stavební část'!F37</f>
        <v>0</v>
      </c>
      <c r="BC97" s="86">
        <f>'001-01 - Stavební část'!F38</f>
        <v>0</v>
      </c>
      <c r="BD97" s="88">
        <f>'001-01 - Stavební část'!F39</f>
        <v>0</v>
      </c>
      <c r="BT97" s="25" t="s">
        <v>86</v>
      </c>
      <c r="BV97" s="25" t="s">
        <v>78</v>
      </c>
      <c r="BW97" s="25" t="s">
        <v>94</v>
      </c>
      <c r="BX97" s="25" t="s">
        <v>90</v>
      </c>
      <c r="CL97" s="25" t="s">
        <v>1</v>
      </c>
    </row>
    <row r="98" spans="1:91" s="3" customFormat="1" ht="16.600000000000001" customHeight="1">
      <c r="A98" s="74" t="s">
        <v>80</v>
      </c>
      <c r="B98" s="48"/>
      <c r="C98" s="9"/>
      <c r="D98" s="9"/>
      <c r="E98" s="219" t="s">
        <v>95</v>
      </c>
      <c r="F98" s="219"/>
      <c r="G98" s="219"/>
      <c r="H98" s="219"/>
      <c r="I98" s="219"/>
      <c r="J98" s="9"/>
      <c r="K98" s="219" t="s">
        <v>96</v>
      </c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27">
        <f>'001-02 - Zdravotně techni...'!J32</f>
        <v>0</v>
      </c>
      <c r="AH98" s="228"/>
      <c r="AI98" s="228"/>
      <c r="AJ98" s="228"/>
      <c r="AK98" s="228"/>
      <c r="AL98" s="228"/>
      <c r="AM98" s="228"/>
      <c r="AN98" s="227">
        <f t="shared" si="0"/>
        <v>0</v>
      </c>
      <c r="AO98" s="228"/>
      <c r="AP98" s="228"/>
      <c r="AQ98" s="84" t="s">
        <v>93</v>
      </c>
      <c r="AR98" s="48"/>
      <c r="AS98" s="85">
        <v>0</v>
      </c>
      <c r="AT98" s="86">
        <f t="shared" si="1"/>
        <v>0</v>
      </c>
      <c r="AU98" s="87">
        <f>'001-02 - Zdravotně techni...'!P120</f>
        <v>0</v>
      </c>
      <c r="AV98" s="86">
        <f>'001-02 - Zdravotně techni...'!J35</f>
        <v>0</v>
      </c>
      <c r="AW98" s="86">
        <f>'001-02 - Zdravotně techni...'!J36</f>
        <v>0</v>
      </c>
      <c r="AX98" s="86">
        <f>'001-02 - Zdravotně techni...'!J37</f>
        <v>0</v>
      </c>
      <c r="AY98" s="86">
        <f>'001-02 - Zdravotně techni...'!J38</f>
        <v>0</v>
      </c>
      <c r="AZ98" s="86">
        <f>'001-02 - Zdravotně techni...'!F35</f>
        <v>0</v>
      </c>
      <c r="BA98" s="86">
        <f>'001-02 - Zdravotně techni...'!F36</f>
        <v>0</v>
      </c>
      <c r="BB98" s="86">
        <f>'001-02 - Zdravotně techni...'!F37</f>
        <v>0</v>
      </c>
      <c r="BC98" s="86">
        <f>'001-02 - Zdravotně techni...'!F38</f>
        <v>0</v>
      </c>
      <c r="BD98" s="88">
        <f>'001-02 - Zdravotně techni...'!F39</f>
        <v>0</v>
      </c>
      <c r="BT98" s="25" t="s">
        <v>86</v>
      </c>
      <c r="BV98" s="25" t="s">
        <v>78</v>
      </c>
      <c r="BW98" s="25" t="s">
        <v>97</v>
      </c>
      <c r="BX98" s="25" t="s">
        <v>90</v>
      </c>
      <c r="CL98" s="25" t="s">
        <v>1</v>
      </c>
    </row>
    <row r="99" spans="1:91" s="3" customFormat="1" ht="16.600000000000001" customHeight="1">
      <c r="A99" s="74" t="s">
        <v>80</v>
      </c>
      <c r="B99" s="48"/>
      <c r="C99" s="9"/>
      <c r="D99" s="9"/>
      <c r="E99" s="219" t="s">
        <v>98</v>
      </c>
      <c r="F99" s="219"/>
      <c r="G99" s="219"/>
      <c r="H99" s="219"/>
      <c r="I99" s="219"/>
      <c r="J99" s="9"/>
      <c r="K99" s="219" t="s">
        <v>99</v>
      </c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27">
        <f>'001-03 - Vytápění'!J32</f>
        <v>0</v>
      </c>
      <c r="AH99" s="228"/>
      <c r="AI99" s="228"/>
      <c r="AJ99" s="228"/>
      <c r="AK99" s="228"/>
      <c r="AL99" s="228"/>
      <c r="AM99" s="228"/>
      <c r="AN99" s="227">
        <f t="shared" si="0"/>
        <v>0</v>
      </c>
      <c r="AO99" s="228"/>
      <c r="AP99" s="228"/>
      <c r="AQ99" s="84" t="s">
        <v>93</v>
      </c>
      <c r="AR99" s="48"/>
      <c r="AS99" s="85">
        <v>0</v>
      </c>
      <c r="AT99" s="86">
        <f t="shared" si="1"/>
        <v>0</v>
      </c>
      <c r="AU99" s="87">
        <f>'001-03 - Vytápění'!P128</f>
        <v>0</v>
      </c>
      <c r="AV99" s="86">
        <f>'001-03 - Vytápění'!J35</f>
        <v>0</v>
      </c>
      <c r="AW99" s="86">
        <f>'001-03 - Vytápění'!J36</f>
        <v>0</v>
      </c>
      <c r="AX99" s="86">
        <f>'001-03 - Vytápění'!J37</f>
        <v>0</v>
      </c>
      <c r="AY99" s="86">
        <f>'001-03 - Vytápění'!J38</f>
        <v>0</v>
      </c>
      <c r="AZ99" s="86">
        <f>'001-03 - Vytápění'!F35</f>
        <v>0</v>
      </c>
      <c r="BA99" s="86">
        <f>'001-03 - Vytápění'!F36</f>
        <v>0</v>
      </c>
      <c r="BB99" s="86">
        <f>'001-03 - Vytápění'!F37</f>
        <v>0</v>
      </c>
      <c r="BC99" s="86">
        <f>'001-03 - Vytápění'!F38</f>
        <v>0</v>
      </c>
      <c r="BD99" s="88">
        <f>'001-03 - Vytápění'!F39</f>
        <v>0</v>
      </c>
      <c r="BT99" s="25" t="s">
        <v>86</v>
      </c>
      <c r="BV99" s="25" t="s">
        <v>78</v>
      </c>
      <c r="BW99" s="25" t="s">
        <v>100</v>
      </c>
      <c r="BX99" s="25" t="s">
        <v>90</v>
      </c>
      <c r="CL99" s="25" t="s">
        <v>1</v>
      </c>
    </row>
    <row r="100" spans="1:91" s="3" customFormat="1" ht="16.600000000000001" customHeight="1">
      <c r="A100" s="74" t="s">
        <v>80</v>
      </c>
      <c r="B100" s="48"/>
      <c r="C100" s="9"/>
      <c r="D100" s="9"/>
      <c r="E100" s="219" t="s">
        <v>101</v>
      </c>
      <c r="F100" s="219"/>
      <c r="G100" s="219"/>
      <c r="H100" s="219"/>
      <c r="I100" s="219"/>
      <c r="J100" s="9"/>
      <c r="K100" s="219" t="s">
        <v>102</v>
      </c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27">
        <f>'001-04 - Chlazení'!J32</f>
        <v>0</v>
      </c>
      <c r="AH100" s="228"/>
      <c r="AI100" s="228"/>
      <c r="AJ100" s="228"/>
      <c r="AK100" s="228"/>
      <c r="AL100" s="228"/>
      <c r="AM100" s="228"/>
      <c r="AN100" s="227">
        <f t="shared" si="0"/>
        <v>0</v>
      </c>
      <c r="AO100" s="228"/>
      <c r="AP100" s="228"/>
      <c r="AQ100" s="84" t="s">
        <v>93</v>
      </c>
      <c r="AR100" s="48"/>
      <c r="AS100" s="85">
        <v>0</v>
      </c>
      <c r="AT100" s="86">
        <f t="shared" si="1"/>
        <v>0</v>
      </c>
      <c r="AU100" s="87">
        <f>'001-04 - Chlazení'!P121</f>
        <v>0</v>
      </c>
      <c r="AV100" s="86">
        <f>'001-04 - Chlazení'!J35</f>
        <v>0</v>
      </c>
      <c r="AW100" s="86">
        <f>'001-04 - Chlazení'!J36</f>
        <v>0</v>
      </c>
      <c r="AX100" s="86">
        <f>'001-04 - Chlazení'!J37</f>
        <v>0</v>
      </c>
      <c r="AY100" s="86">
        <f>'001-04 - Chlazení'!J38</f>
        <v>0</v>
      </c>
      <c r="AZ100" s="86">
        <f>'001-04 - Chlazení'!F35</f>
        <v>0</v>
      </c>
      <c r="BA100" s="86">
        <f>'001-04 - Chlazení'!F36</f>
        <v>0</v>
      </c>
      <c r="BB100" s="86">
        <f>'001-04 - Chlazení'!F37</f>
        <v>0</v>
      </c>
      <c r="BC100" s="86">
        <f>'001-04 - Chlazení'!F38</f>
        <v>0</v>
      </c>
      <c r="BD100" s="88">
        <f>'001-04 - Chlazení'!F39</f>
        <v>0</v>
      </c>
      <c r="BT100" s="25" t="s">
        <v>86</v>
      </c>
      <c r="BV100" s="25" t="s">
        <v>78</v>
      </c>
      <c r="BW100" s="25" t="s">
        <v>103</v>
      </c>
      <c r="BX100" s="25" t="s">
        <v>90</v>
      </c>
      <c r="CL100" s="25" t="s">
        <v>1</v>
      </c>
    </row>
    <row r="101" spans="1:91" s="3" customFormat="1" ht="16.600000000000001" customHeight="1">
      <c r="A101" s="74" t="s">
        <v>80</v>
      </c>
      <c r="B101" s="48"/>
      <c r="C101" s="9"/>
      <c r="D101" s="9"/>
      <c r="E101" s="219" t="s">
        <v>104</v>
      </c>
      <c r="F101" s="219"/>
      <c r="G101" s="219"/>
      <c r="H101" s="219"/>
      <c r="I101" s="219"/>
      <c r="J101" s="9"/>
      <c r="K101" s="219" t="s">
        <v>105</v>
      </c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27">
        <f>'001-05 - Vzduchotechnika'!J32</f>
        <v>0</v>
      </c>
      <c r="AH101" s="228"/>
      <c r="AI101" s="228"/>
      <c r="AJ101" s="228"/>
      <c r="AK101" s="228"/>
      <c r="AL101" s="228"/>
      <c r="AM101" s="228"/>
      <c r="AN101" s="227">
        <f t="shared" si="0"/>
        <v>0</v>
      </c>
      <c r="AO101" s="228"/>
      <c r="AP101" s="228"/>
      <c r="AQ101" s="84" t="s">
        <v>93</v>
      </c>
      <c r="AR101" s="48"/>
      <c r="AS101" s="85">
        <v>0</v>
      </c>
      <c r="AT101" s="86">
        <f t="shared" si="1"/>
        <v>0</v>
      </c>
      <c r="AU101" s="87">
        <f>'001-05 - Vzduchotechnika'!P129</f>
        <v>0</v>
      </c>
      <c r="AV101" s="86">
        <f>'001-05 - Vzduchotechnika'!J35</f>
        <v>0</v>
      </c>
      <c r="AW101" s="86">
        <f>'001-05 - Vzduchotechnika'!J36</f>
        <v>0</v>
      </c>
      <c r="AX101" s="86">
        <f>'001-05 - Vzduchotechnika'!J37</f>
        <v>0</v>
      </c>
      <c r="AY101" s="86">
        <f>'001-05 - Vzduchotechnika'!J38</f>
        <v>0</v>
      </c>
      <c r="AZ101" s="86">
        <f>'001-05 - Vzduchotechnika'!F35</f>
        <v>0</v>
      </c>
      <c r="BA101" s="86">
        <f>'001-05 - Vzduchotechnika'!F36</f>
        <v>0</v>
      </c>
      <c r="BB101" s="86">
        <f>'001-05 - Vzduchotechnika'!F37</f>
        <v>0</v>
      </c>
      <c r="BC101" s="86">
        <f>'001-05 - Vzduchotechnika'!F38</f>
        <v>0</v>
      </c>
      <c r="BD101" s="88">
        <f>'001-05 - Vzduchotechnika'!F39</f>
        <v>0</v>
      </c>
      <c r="BT101" s="25" t="s">
        <v>86</v>
      </c>
      <c r="BV101" s="25" t="s">
        <v>78</v>
      </c>
      <c r="BW101" s="25" t="s">
        <v>106</v>
      </c>
      <c r="BX101" s="25" t="s">
        <v>90</v>
      </c>
      <c r="CL101" s="25" t="s">
        <v>1</v>
      </c>
    </row>
    <row r="102" spans="1:91" s="3" customFormat="1" ht="16.600000000000001" customHeight="1">
      <c r="A102" s="74" t="s">
        <v>80</v>
      </c>
      <c r="B102" s="48"/>
      <c r="C102" s="9"/>
      <c r="D102" s="9"/>
      <c r="E102" s="219" t="s">
        <v>107</v>
      </c>
      <c r="F102" s="219"/>
      <c r="G102" s="219"/>
      <c r="H102" s="219"/>
      <c r="I102" s="219"/>
      <c r="J102" s="9"/>
      <c r="K102" s="219" t="s">
        <v>108</v>
      </c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27">
        <f>'001-06 - Silnoproud'!J32</f>
        <v>0</v>
      </c>
      <c r="AH102" s="228"/>
      <c r="AI102" s="228"/>
      <c r="AJ102" s="228"/>
      <c r="AK102" s="228"/>
      <c r="AL102" s="228"/>
      <c r="AM102" s="228"/>
      <c r="AN102" s="227">
        <f t="shared" si="0"/>
        <v>0</v>
      </c>
      <c r="AO102" s="228"/>
      <c r="AP102" s="228"/>
      <c r="AQ102" s="84" t="s">
        <v>93</v>
      </c>
      <c r="AR102" s="48"/>
      <c r="AS102" s="85">
        <v>0</v>
      </c>
      <c r="AT102" s="86">
        <f t="shared" si="1"/>
        <v>0</v>
      </c>
      <c r="AU102" s="87">
        <f>'001-06 - Silnoproud'!P131</f>
        <v>0</v>
      </c>
      <c r="AV102" s="86">
        <f>'001-06 - Silnoproud'!J35</f>
        <v>0</v>
      </c>
      <c r="AW102" s="86">
        <f>'001-06 - Silnoproud'!J36</f>
        <v>0</v>
      </c>
      <c r="AX102" s="86">
        <f>'001-06 - Silnoproud'!J37</f>
        <v>0</v>
      </c>
      <c r="AY102" s="86">
        <f>'001-06 - Silnoproud'!J38</f>
        <v>0</v>
      </c>
      <c r="AZ102" s="86">
        <f>'001-06 - Silnoproud'!F35</f>
        <v>0</v>
      </c>
      <c r="BA102" s="86">
        <f>'001-06 - Silnoproud'!F36</f>
        <v>0</v>
      </c>
      <c r="BB102" s="86">
        <f>'001-06 - Silnoproud'!F37</f>
        <v>0</v>
      </c>
      <c r="BC102" s="86">
        <f>'001-06 - Silnoproud'!F38</f>
        <v>0</v>
      </c>
      <c r="BD102" s="88">
        <f>'001-06 - Silnoproud'!F39</f>
        <v>0</v>
      </c>
      <c r="BT102" s="25" t="s">
        <v>86</v>
      </c>
      <c r="BV102" s="25" t="s">
        <v>78</v>
      </c>
      <c r="BW102" s="25" t="s">
        <v>109</v>
      </c>
      <c r="BX102" s="25" t="s">
        <v>90</v>
      </c>
      <c r="CL102" s="25" t="s">
        <v>1</v>
      </c>
    </row>
    <row r="103" spans="1:91" s="3" customFormat="1" ht="16.600000000000001" customHeight="1">
      <c r="A103" s="74" t="s">
        <v>80</v>
      </c>
      <c r="B103" s="48"/>
      <c r="C103" s="9"/>
      <c r="D103" s="9"/>
      <c r="E103" s="219" t="s">
        <v>110</v>
      </c>
      <c r="F103" s="219"/>
      <c r="G103" s="219"/>
      <c r="H103" s="219"/>
      <c r="I103" s="219"/>
      <c r="J103" s="9"/>
      <c r="K103" s="219" t="s">
        <v>111</v>
      </c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27">
        <f>'001-07 - Slaboproud'!J32</f>
        <v>0</v>
      </c>
      <c r="AH103" s="228"/>
      <c r="AI103" s="228"/>
      <c r="AJ103" s="228"/>
      <c r="AK103" s="228"/>
      <c r="AL103" s="228"/>
      <c r="AM103" s="228"/>
      <c r="AN103" s="227">
        <f t="shared" si="0"/>
        <v>0</v>
      </c>
      <c r="AO103" s="228"/>
      <c r="AP103" s="228"/>
      <c r="AQ103" s="84" t="s">
        <v>93</v>
      </c>
      <c r="AR103" s="48"/>
      <c r="AS103" s="85">
        <v>0</v>
      </c>
      <c r="AT103" s="86">
        <f t="shared" si="1"/>
        <v>0</v>
      </c>
      <c r="AU103" s="87">
        <f>'001-07 - Slaboproud'!P126</f>
        <v>0</v>
      </c>
      <c r="AV103" s="86">
        <f>'001-07 - Slaboproud'!J35</f>
        <v>0</v>
      </c>
      <c r="AW103" s="86">
        <f>'001-07 - Slaboproud'!J36</f>
        <v>0</v>
      </c>
      <c r="AX103" s="86">
        <f>'001-07 - Slaboproud'!J37</f>
        <v>0</v>
      </c>
      <c r="AY103" s="86">
        <f>'001-07 - Slaboproud'!J38</f>
        <v>0</v>
      </c>
      <c r="AZ103" s="86">
        <f>'001-07 - Slaboproud'!F35</f>
        <v>0</v>
      </c>
      <c r="BA103" s="86">
        <f>'001-07 - Slaboproud'!F36</f>
        <v>0</v>
      </c>
      <c r="BB103" s="86">
        <f>'001-07 - Slaboproud'!F37</f>
        <v>0</v>
      </c>
      <c r="BC103" s="86">
        <f>'001-07 - Slaboproud'!F38</f>
        <v>0</v>
      </c>
      <c r="BD103" s="88">
        <f>'001-07 - Slaboproud'!F39</f>
        <v>0</v>
      </c>
      <c r="BT103" s="25" t="s">
        <v>86</v>
      </c>
      <c r="BV103" s="25" t="s">
        <v>78</v>
      </c>
      <c r="BW103" s="25" t="s">
        <v>112</v>
      </c>
      <c r="BX103" s="25" t="s">
        <v>90</v>
      </c>
      <c r="CL103" s="25" t="s">
        <v>1</v>
      </c>
    </row>
    <row r="104" spans="1:91" s="3" customFormat="1" ht="16.600000000000001" customHeight="1">
      <c r="B104" s="48"/>
      <c r="C104" s="9"/>
      <c r="D104" s="9"/>
      <c r="E104" s="219" t="s">
        <v>113</v>
      </c>
      <c r="F104" s="219"/>
      <c r="G104" s="219"/>
      <c r="H104" s="219"/>
      <c r="I104" s="219"/>
      <c r="J104" s="9"/>
      <c r="K104" s="219" t="s">
        <v>114</v>
      </c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51">
        <f>ROUND(SUM(AG105:AG107),2)</f>
        <v>0</v>
      </c>
      <c r="AH104" s="228"/>
      <c r="AI104" s="228"/>
      <c r="AJ104" s="228"/>
      <c r="AK104" s="228"/>
      <c r="AL104" s="228"/>
      <c r="AM104" s="228"/>
      <c r="AN104" s="227">
        <f t="shared" si="0"/>
        <v>0</v>
      </c>
      <c r="AO104" s="228"/>
      <c r="AP104" s="228"/>
      <c r="AQ104" s="84" t="s">
        <v>93</v>
      </c>
      <c r="AR104" s="48"/>
      <c r="AS104" s="85">
        <f>ROUND(SUM(AS105:AS107),2)</f>
        <v>0</v>
      </c>
      <c r="AT104" s="86">
        <f t="shared" si="1"/>
        <v>0</v>
      </c>
      <c r="AU104" s="87">
        <f>ROUND(SUM(AU105:AU107),5)</f>
        <v>0</v>
      </c>
      <c r="AV104" s="86">
        <f>ROUND(AZ104*L29,2)</f>
        <v>0</v>
      </c>
      <c r="AW104" s="86">
        <f>ROUND(BA104*L30,2)</f>
        <v>0</v>
      </c>
      <c r="AX104" s="86">
        <f>ROUND(BB104*L29,2)</f>
        <v>0</v>
      </c>
      <c r="AY104" s="86">
        <f>ROUND(BC104*L30,2)</f>
        <v>0</v>
      </c>
      <c r="AZ104" s="86">
        <f>ROUND(SUM(AZ105:AZ107),2)</f>
        <v>0</v>
      </c>
      <c r="BA104" s="86">
        <f>ROUND(SUM(BA105:BA107),2)</f>
        <v>0</v>
      </c>
      <c r="BB104" s="86">
        <f>ROUND(SUM(BB105:BB107),2)</f>
        <v>0</v>
      </c>
      <c r="BC104" s="86">
        <f>ROUND(SUM(BC105:BC107),2)</f>
        <v>0</v>
      </c>
      <c r="BD104" s="88">
        <f>ROUND(SUM(BD105:BD107),2)</f>
        <v>0</v>
      </c>
      <c r="BS104" s="25" t="s">
        <v>75</v>
      </c>
      <c r="BT104" s="25" t="s">
        <v>86</v>
      </c>
      <c r="BU104" s="25" t="s">
        <v>77</v>
      </c>
      <c r="BV104" s="25" t="s">
        <v>78</v>
      </c>
      <c r="BW104" s="25" t="s">
        <v>115</v>
      </c>
      <c r="BX104" s="25" t="s">
        <v>90</v>
      </c>
      <c r="CL104" s="25" t="s">
        <v>1</v>
      </c>
    </row>
    <row r="105" spans="1:91" s="3" customFormat="1" ht="23.2" customHeight="1">
      <c r="A105" s="74" t="s">
        <v>80</v>
      </c>
      <c r="B105" s="48"/>
      <c r="C105" s="9"/>
      <c r="D105" s="9"/>
      <c r="E105" s="9"/>
      <c r="F105" s="219" t="s">
        <v>116</v>
      </c>
      <c r="G105" s="219"/>
      <c r="H105" s="219"/>
      <c r="I105" s="219"/>
      <c r="J105" s="219"/>
      <c r="K105" s="9"/>
      <c r="L105" s="219" t="s">
        <v>117</v>
      </c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27">
        <f>'001-08-02 - Technické prvky'!J34</f>
        <v>0</v>
      </c>
      <c r="AH105" s="228"/>
      <c r="AI105" s="228"/>
      <c r="AJ105" s="228"/>
      <c r="AK105" s="228"/>
      <c r="AL105" s="228"/>
      <c r="AM105" s="228"/>
      <c r="AN105" s="227">
        <f t="shared" si="0"/>
        <v>0</v>
      </c>
      <c r="AO105" s="228"/>
      <c r="AP105" s="228"/>
      <c r="AQ105" s="84" t="s">
        <v>93</v>
      </c>
      <c r="AR105" s="48"/>
      <c r="AS105" s="85">
        <v>0</v>
      </c>
      <c r="AT105" s="86">
        <f t="shared" si="1"/>
        <v>0</v>
      </c>
      <c r="AU105" s="87">
        <f>'001-08-02 - Technické prvky'!P125</f>
        <v>0</v>
      </c>
      <c r="AV105" s="86">
        <f>'001-08-02 - Technické prvky'!J37</f>
        <v>0</v>
      </c>
      <c r="AW105" s="86">
        <f>'001-08-02 - Technické prvky'!J38</f>
        <v>0</v>
      </c>
      <c r="AX105" s="86">
        <f>'001-08-02 - Technické prvky'!J39</f>
        <v>0</v>
      </c>
      <c r="AY105" s="86">
        <f>'001-08-02 - Technické prvky'!J40</f>
        <v>0</v>
      </c>
      <c r="AZ105" s="86">
        <f>'001-08-02 - Technické prvky'!F37</f>
        <v>0</v>
      </c>
      <c r="BA105" s="86">
        <f>'001-08-02 - Technické prvky'!F38</f>
        <v>0</v>
      </c>
      <c r="BB105" s="86">
        <f>'001-08-02 - Technické prvky'!F39</f>
        <v>0</v>
      </c>
      <c r="BC105" s="86">
        <f>'001-08-02 - Technické prvky'!F40</f>
        <v>0</v>
      </c>
      <c r="BD105" s="88">
        <f>'001-08-02 - Technické prvky'!F41</f>
        <v>0</v>
      </c>
      <c r="BT105" s="25" t="s">
        <v>118</v>
      </c>
      <c r="BV105" s="25" t="s">
        <v>78</v>
      </c>
      <c r="BW105" s="25" t="s">
        <v>119</v>
      </c>
      <c r="BX105" s="25" t="s">
        <v>115</v>
      </c>
      <c r="CL105" s="25" t="s">
        <v>1</v>
      </c>
    </row>
    <row r="106" spans="1:91" s="3" customFormat="1" ht="23.2" customHeight="1">
      <c r="A106" s="74" t="s">
        <v>80</v>
      </c>
      <c r="B106" s="48"/>
      <c r="C106" s="9"/>
      <c r="D106" s="9"/>
      <c r="E106" s="9"/>
      <c r="F106" s="219" t="s">
        <v>120</v>
      </c>
      <c r="G106" s="219"/>
      <c r="H106" s="219"/>
      <c r="I106" s="219"/>
      <c r="J106" s="219"/>
      <c r="K106" s="9"/>
      <c r="L106" s="219" t="s">
        <v>121</v>
      </c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27">
        <f>'001-08-04 - Atypický nábytek'!J34</f>
        <v>0</v>
      </c>
      <c r="AH106" s="228"/>
      <c r="AI106" s="228"/>
      <c r="AJ106" s="228"/>
      <c r="AK106" s="228"/>
      <c r="AL106" s="228"/>
      <c r="AM106" s="228"/>
      <c r="AN106" s="227">
        <f t="shared" si="0"/>
        <v>0</v>
      </c>
      <c r="AO106" s="228"/>
      <c r="AP106" s="228"/>
      <c r="AQ106" s="84" t="s">
        <v>93</v>
      </c>
      <c r="AR106" s="48"/>
      <c r="AS106" s="85">
        <v>0</v>
      </c>
      <c r="AT106" s="86">
        <f t="shared" si="1"/>
        <v>0</v>
      </c>
      <c r="AU106" s="87">
        <f>'001-08-04 - Atypický nábytek'!P124</f>
        <v>0</v>
      </c>
      <c r="AV106" s="86">
        <f>'001-08-04 - Atypický nábytek'!J37</f>
        <v>0</v>
      </c>
      <c r="AW106" s="86">
        <f>'001-08-04 - Atypický nábytek'!J38</f>
        <v>0</v>
      </c>
      <c r="AX106" s="86">
        <f>'001-08-04 - Atypický nábytek'!J39</f>
        <v>0</v>
      </c>
      <c r="AY106" s="86">
        <f>'001-08-04 - Atypický nábytek'!J40</f>
        <v>0</v>
      </c>
      <c r="AZ106" s="86">
        <f>'001-08-04 - Atypický nábytek'!F37</f>
        <v>0</v>
      </c>
      <c r="BA106" s="86">
        <f>'001-08-04 - Atypický nábytek'!F38</f>
        <v>0</v>
      </c>
      <c r="BB106" s="86">
        <f>'001-08-04 - Atypický nábytek'!F39</f>
        <v>0</v>
      </c>
      <c r="BC106" s="86">
        <f>'001-08-04 - Atypický nábytek'!F40</f>
        <v>0</v>
      </c>
      <c r="BD106" s="88">
        <f>'001-08-04 - Atypický nábytek'!F41</f>
        <v>0</v>
      </c>
      <c r="BT106" s="25" t="s">
        <v>118</v>
      </c>
      <c r="BV106" s="25" t="s">
        <v>78</v>
      </c>
      <c r="BW106" s="25" t="s">
        <v>122</v>
      </c>
      <c r="BX106" s="25" t="s">
        <v>115</v>
      </c>
      <c r="CL106" s="25" t="s">
        <v>1</v>
      </c>
    </row>
    <row r="107" spans="1:91" s="3" customFormat="1" ht="23.2" customHeight="1">
      <c r="A107" s="74" t="s">
        <v>80</v>
      </c>
      <c r="B107" s="48"/>
      <c r="C107" s="9"/>
      <c r="D107" s="9"/>
      <c r="E107" s="9"/>
      <c r="F107" s="219" t="s">
        <v>123</v>
      </c>
      <c r="G107" s="219"/>
      <c r="H107" s="219"/>
      <c r="I107" s="219"/>
      <c r="J107" s="219"/>
      <c r="K107" s="9"/>
      <c r="L107" s="219" t="s">
        <v>124</v>
      </c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27">
        <f>'001-08-05 - Sanita a sani...'!J34</f>
        <v>0</v>
      </c>
      <c r="AH107" s="228"/>
      <c r="AI107" s="228"/>
      <c r="AJ107" s="228"/>
      <c r="AK107" s="228"/>
      <c r="AL107" s="228"/>
      <c r="AM107" s="228"/>
      <c r="AN107" s="227">
        <f t="shared" si="0"/>
        <v>0</v>
      </c>
      <c r="AO107" s="228"/>
      <c r="AP107" s="228"/>
      <c r="AQ107" s="84" t="s">
        <v>93</v>
      </c>
      <c r="AR107" s="48"/>
      <c r="AS107" s="85">
        <v>0</v>
      </c>
      <c r="AT107" s="86">
        <f t="shared" si="1"/>
        <v>0</v>
      </c>
      <c r="AU107" s="87">
        <f>'001-08-05 - Sanita a sani...'!P140</f>
        <v>0</v>
      </c>
      <c r="AV107" s="86">
        <f>'001-08-05 - Sanita a sani...'!J37</f>
        <v>0</v>
      </c>
      <c r="AW107" s="86">
        <f>'001-08-05 - Sanita a sani...'!J38</f>
        <v>0</v>
      </c>
      <c r="AX107" s="86">
        <f>'001-08-05 - Sanita a sani...'!J39</f>
        <v>0</v>
      </c>
      <c r="AY107" s="86">
        <f>'001-08-05 - Sanita a sani...'!J40</f>
        <v>0</v>
      </c>
      <c r="AZ107" s="86">
        <f>'001-08-05 - Sanita a sani...'!F37</f>
        <v>0</v>
      </c>
      <c r="BA107" s="86">
        <f>'001-08-05 - Sanita a sani...'!F38</f>
        <v>0</v>
      </c>
      <c r="BB107" s="86">
        <f>'001-08-05 - Sanita a sani...'!F39</f>
        <v>0</v>
      </c>
      <c r="BC107" s="86">
        <f>'001-08-05 - Sanita a sani...'!F40</f>
        <v>0</v>
      </c>
      <c r="BD107" s="88">
        <f>'001-08-05 - Sanita a sani...'!F41</f>
        <v>0</v>
      </c>
      <c r="BT107" s="25" t="s">
        <v>118</v>
      </c>
      <c r="BV107" s="25" t="s">
        <v>78</v>
      </c>
      <c r="BW107" s="25" t="s">
        <v>125</v>
      </c>
      <c r="BX107" s="25" t="s">
        <v>115</v>
      </c>
      <c r="CL107" s="25" t="s">
        <v>1</v>
      </c>
    </row>
    <row r="108" spans="1:91" s="3" customFormat="1" ht="16.600000000000001" customHeight="1">
      <c r="A108" s="74" t="s">
        <v>80</v>
      </c>
      <c r="B108" s="48"/>
      <c r="C108" s="9"/>
      <c r="D108" s="9"/>
      <c r="E108" s="219" t="s">
        <v>126</v>
      </c>
      <c r="F108" s="219"/>
      <c r="G108" s="219"/>
      <c r="H108" s="219"/>
      <c r="I108" s="219"/>
      <c r="J108" s="9"/>
      <c r="K108" s="219" t="s">
        <v>127</v>
      </c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27">
        <f>'001-09 - Informační a ori...'!J32</f>
        <v>0</v>
      </c>
      <c r="AH108" s="228"/>
      <c r="AI108" s="228"/>
      <c r="AJ108" s="228"/>
      <c r="AK108" s="228"/>
      <c r="AL108" s="228"/>
      <c r="AM108" s="228"/>
      <c r="AN108" s="227">
        <f t="shared" si="0"/>
        <v>0</v>
      </c>
      <c r="AO108" s="228"/>
      <c r="AP108" s="228"/>
      <c r="AQ108" s="84" t="s">
        <v>93</v>
      </c>
      <c r="AR108" s="48"/>
      <c r="AS108" s="85">
        <v>0</v>
      </c>
      <c r="AT108" s="86">
        <f t="shared" si="1"/>
        <v>0</v>
      </c>
      <c r="AU108" s="87">
        <f>'001-09 - Informační a ori...'!P127</f>
        <v>0</v>
      </c>
      <c r="AV108" s="86">
        <f>'001-09 - Informační a ori...'!J35</f>
        <v>0</v>
      </c>
      <c r="AW108" s="86">
        <f>'001-09 - Informační a ori...'!J36</f>
        <v>0</v>
      </c>
      <c r="AX108" s="86">
        <f>'001-09 - Informační a ori...'!J37</f>
        <v>0</v>
      </c>
      <c r="AY108" s="86">
        <f>'001-09 - Informační a ori...'!J38</f>
        <v>0</v>
      </c>
      <c r="AZ108" s="86">
        <f>'001-09 - Informační a ori...'!F35</f>
        <v>0</v>
      </c>
      <c r="BA108" s="86">
        <f>'001-09 - Informační a ori...'!F36</f>
        <v>0</v>
      </c>
      <c r="BB108" s="86">
        <f>'001-09 - Informační a ori...'!F37</f>
        <v>0</v>
      </c>
      <c r="BC108" s="86">
        <f>'001-09 - Informační a ori...'!F38</f>
        <v>0</v>
      </c>
      <c r="BD108" s="88">
        <f>'001-09 - Informační a ori...'!F39</f>
        <v>0</v>
      </c>
      <c r="BT108" s="25" t="s">
        <v>86</v>
      </c>
      <c r="BV108" s="25" t="s">
        <v>78</v>
      </c>
      <c r="BW108" s="25" t="s">
        <v>128</v>
      </c>
      <c r="BX108" s="25" t="s">
        <v>90</v>
      </c>
      <c r="CL108" s="25" t="s">
        <v>1</v>
      </c>
    </row>
    <row r="109" spans="1:91" s="6" customFormat="1" ht="16.600000000000001" customHeight="1">
      <c r="A109" s="74" t="s">
        <v>80</v>
      </c>
      <c r="B109" s="75"/>
      <c r="C109" s="76"/>
      <c r="D109" s="218" t="s">
        <v>129</v>
      </c>
      <c r="E109" s="218"/>
      <c r="F109" s="218"/>
      <c r="G109" s="218"/>
      <c r="H109" s="218"/>
      <c r="I109" s="77"/>
      <c r="J109" s="218" t="s">
        <v>130</v>
      </c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218"/>
      <c r="AB109" s="218"/>
      <c r="AC109" s="218"/>
      <c r="AD109" s="218"/>
      <c r="AE109" s="218"/>
      <c r="AF109" s="218"/>
      <c r="AG109" s="224">
        <f>'002 - Venkovní úpravy pia...'!J30</f>
        <v>0</v>
      </c>
      <c r="AH109" s="225"/>
      <c r="AI109" s="225"/>
      <c r="AJ109" s="225"/>
      <c r="AK109" s="225"/>
      <c r="AL109" s="225"/>
      <c r="AM109" s="225"/>
      <c r="AN109" s="224">
        <f t="shared" si="0"/>
        <v>0</v>
      </c>
      <c r="AO109" s="225"/>
      <c r="AP109" s="225"/>
      <c r="AQ109" s="78" t="s">
        <v>89</v>
      </c>
      <c r="AR109" s="75"/>
      <c r="AS109" s="79">
        <v>0</v>
      </c>
      <c r="AT109" s="80">
        <f t="shared" si="1"/>
        <v>0</v>
      </c>
      <c r="AU109" s="81">
        <f>'002 - Venkovní úpravy pia...'!P132</f>
        <v>0</v>
      </c>
      <c r="AV109" s="80">
        <f>'002 - Venkovní úpravy pia...'!J33</f>
        <v>0</v>
      </c>
      <c r="AW109" s="80">
        <f>'002 - Venkovní úpravy pia...'!J34</f>
        <v>0</v>
      </c>
      <c r="AX109" s="80">
        <f>'002 - Venkovní úpravy pia...'!J35</f>
        <v>0</v>
      </c>
      <c r="AY109" s="80">
        <f>'002 - Venkovní úpravy pia...'!J36</f>
        <v>0</v>
      </c>
      <c r="AZ109" s="80">
        <f>'002 - Venkovní úpravy pia...'!F33</f>
        <v>0</v>
      </c>
      <c r="BA109" s="80">
        <f>'002 - Venkovní úpravy pia...'!F34</f>
        <v>0</v>
      </c>
      <c r="BB109" s="80">
        <f>'002 - Venkovní úpravy pia...'!F35</f>
        <v>0</v>
      </c>
      <c r="BC109" s="80">
        <f>'002 - Venkovní úpravy pia...'!F36</f>
        <v>0</v>
      </c>
      <c r="BD109" s="82">
        <f>'002 - Venkovní úpravy pia...'!F37</f>
        <v>0</v>
      </c>
      <c r="BT109" s="83" t="s">
        <v>84</v>
      </c>
      <c r="BV109" s="83" t="s">
        <v>78</v>
      </c>
      <c r="BW109" s="83" t="s">
        <v>131</v>
      </c>
      <c r="BX109" s="83" t="s">
        <v>4</v>
      </c>
      <c r="CL109" s="83" t="s">
        <v>1</v>
      </c>
      <c r="CM109" s="83" t="s">
        <v>86</v>
      </c>
    </row>
    <row r="110" spans="1:91" s="6" customFormat="1" ht="16.600000000000001" customHeight="1">
      <c r="A110" s="74" t="s">
        <v>80</v>
      </c>
      <c r="B110" s="75"/>
      <c r="C110" s="76"/>
      <c r="D110" s="218" t="s">
        <v>132</v>
      </c>
      <c r="E110" s="218"/>
      <c r="F110" s="218"/>
      <c r="G110" s="218"/>
      <c r="H110" s="218"/>
      <c r="I110" s="77"/>
      <c r="J110" s="218" t="s">
        <v>133</v>
      </c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24">
        <f>'003 - Venkovní vodovod a ...'!J30</f>
        <v>0</v>
      </c>
      <c r="AH110" s="225"/>
      <c r="AI110" s="225"/>
      <c r="AJ110" s="225"/>
      <c r="AK110" s="225"/>
      <c r="AL110" s="225"/>
      <c r="AM110" s="225"/>
      <c r="AN110" s="224">
        <f t="shared" si="0"/>
        <v>0</v>
      </c>
      <c r="AO110" s="225"/>
      <c r="AP110" s="225"/>
      <c r="AQ110" s="78" t="s">
        <v>89</v>
      </c>
      <c r="AR110" s="75"/>
      <c r="AS110" s="79">
        <v>0</v>
      </c>
      <c r="AT110" s="80">
        <f t="shared" si="1"/>
        <v>0</v>
      </c>
      <c r="AU110" s="81">
        <f>'003 - Venkovní vodovod a ...'!P116</f>
        <v>0</v>
      </c>
      <c r="AV110" s="80">
        <f>'003 - Venkovní vodovod a ...'!J33</f>
        <v>0</v>
      </c>
      <c r="AW110" s="80">
        <f>'003 - Venkovní vodovod a ...'!J34</f>
        <v>0</v>
      </c>
      <c r="AX110" s="80">
        <f>'003 - Venkovní vodovod a ...'!J35</f>
        <v>0</v>
      </c>
      <c r="AY110" s="80">
        <f>'003 - Venkovní vodovod a ...'!J36</f>
        <v>0</v>
      </c>
      <c r="AZ110" s="80">
        <f>'003 - Venkovní vodovod a ...'!F33</f>
        <v>0</v>
      </c>
      <c r="BA110" s="80">
        <f>'003 - Venkovní vodovod a ...'!F34</f>
        <v>0</v>
      </c>
      <c r="BB110" s="80">
        <f>'003 - Venkovní vodovod a ...'!F35</f>
        <v>0</v>
      </c>
      <c r="BC110" s="80">
        <f>'003 - Venkovní vodovod a ...'!F36</f>
        <v>0</v>
      </c>
      <c r="BD110" s="82">
        <f>'003 - Venkovní vodovod a ...'!F37</f>
        <v>0</v>
      </c>
      <c r="BT110" s="83" t="s">
        <v>84</v>
      </c>
      <c r="BV110" s="83" t="s">
        <v>78</v>
      </c>
      <c r="BW110" s="83" t="s">
        <v>134</v>
      </c>
      <c r="BX110" s="83" t="s">
        <v>4</v>
      </c>
      <c r="CL110" s="83" t="s">
        <v>1</v>
      </c>
      <c r="CM110" s="83" t="s">
        <v>86</v>
      </c>
    </row>
    <row r="111" spans="1:91" s="6" customFormat="1" ht="16.600000000000001" customHeight="1">
      <c r="B111" s="75"/>
      <c r="C111" s="76"/>
      <c r="D111" s="218" t="s">
        <v>135</v>
      </c>
      <c r="E111" s="218"/>
      <c r="F111" s="218"/>
      <c r="G111" s="218"/>
      <c r="H111" s="218"/>
      <c r="I111" s="77"/>
      <c r="J111" s="218" t="s">
        <v>136</v>
      </c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26">
        <f>ROUND(SUM(AG112:AG113),2)</f>
        <v>0</v>
      </c>
      <c r="AH111" s="225"/>
      <c r="AI111" s="225"/>
      <c r="AJ111" s="225"/>
      <c r="AK111" s="225"/>
      <c r="AL111" s="225"/>
      <c r="AM111" s="225"/>
      <c r="AN111" s="224">
        <f t="shared" si="0"/>
        <v>0</v>
      </c>
      <c r="AO111" s="225"/>
      <c r="AP111" s="225"/>
      <c r="AQ111" s="78" t="s">
        <v>89</v>
      </c>
      <c r="AR111" s="75"/>
      <c r="AS111" s="79">
        <f>ROUND(SUM(AS112:AS113),2)</f>
        <v>0</v>
      </c>
      <c r="AT111" s="80">
        <f t="shared" si="1"/>
        <v>0</v>
      </c>
      <c r="AU111" s="81">
        <f>ROUND(SUM(AU112:AU113),5)</f>
        <v>0</v>
      </c>
      <c r="AV111" s="80">
        <f>ROUND(AZ111*L29,2)</f>
        <v>0</v>
      </c>
      <c r="AW111" s="80">
        <f>ROUND(BA111*L30,2)</f>
        <v>0</v>
      </c>
      <c r="AX111" s="80">
        <f>ROUND(BB111*L29,2)</f>
        <v>0</v>
      </c>
      <c r="AY111" s="80">
        <f>ROUND(BC111*L30,2)</f>
        <v>0</v>
      </c>
      <c r="AZ111" s="80">
        <f>ROUND(SUM(AZ112:AZ113),2)</f>
        <v>0</v>
      </c>
      <c r="BA111" s="80">
        <f>ROUND(SUM(BA112:BA113),2)</f>
        <v>0</v>
      </c>
      <c r="BB111" s="80">
        <f>ROUND(SUM(BB112:BB113),2)</f>
        <v>0</v>
      </c>
      <c r="BC111" s="80">
        <f>ROUND(SUM(BC112:BC113),2)</f>
        <v>0</v>
      </c>
      <c r="BD111" s="82">
        <f>ROUND(SUM(BD112:BD113),2)</f>
        <v>0</v>
      </c>
      <c r="BS111" s="83" t="s">
        <v>75</v>
      </c>
      <c r="BT111" s="83" t="s">
        <v>84</v>
      </c>
      <c r="BU111" s="83" t="s">
        <v>77</v>
      </c>
      <c r="BV111" s="83" t="s">
        <v>78</v>
      </c>
      <c r="BW111" s="83" t="s">
        <v>137</v>
      </c>
      <c r="BX111" s="83" t="s">
        <v>4</v>
      </c>
      <c r="CL111" s="83" t="s">
        <v>1</v>
      </c>
      <c r="CM111" s="83" t="s">
        <v>86</v>
      </c>
    </row>
    <row r="112" spans="1:91" s="3" customFormat="1" ht="16.600000000000001" customHeight="1">
      <c r="A112" s="74" t="s">
        <v>80</v>
      </c>
      <c r="B112" s="48"/>
      <c r="C112" s="9"/>
      <c r="D112" s="9"/>
      <c r="E112" s="219" t="s">
        <v>138</v>
      </c>
      <c r="F112" s="219"/>
      <c r="G112" s="219"/>
      <c r="H112" s="219"/>
      <c r="I112" s="219"/>
      <c r="J112" s="9"/>
      <c r="K112" s="219" t="s">
        <v>139</v>
      </c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27">
        <f>'004-01 - Rostliny'!J32</f>
        <v>0</v>
      </c>
      <c r="AH112" s="228"/>
      <c r="AI112" s="228"/>
      <c r="AJ112" s="228"/>
      <c r="AK112" s="228"/>
      <c r="AL112" s="228"/>
      <c r="AM112" s="228"/>
      <c r="AN112" s="227">
        <f t="shared" si="0"/>
        <v>0</v>
      </c>
      <c r="AO112" s="228"/>
      <c r="AP112" s="228"/>
      <c r="AQ112" s="84" t="s">
        <v>93</v>
      </c>
      <c r="AR112" s="48"/>
      <c r="AS112" s="85">
        <v>0</v>
      </c>
      <c r="AT112" s="86">
        <f t="shared" si="1"/>
        <v>0</v>
      </c>
      <c r="AU112" s="87">
        <f>'004-01 - Rostliny'!P128</f>
        <v>0</v>
      </c>
      <c r="AV112" s="86">
        <f>'004-01 - Rostliny'!J35</f>
        <v>0</v>
      </c>
      <c r="AW112" s="86">
        <f>'004-01 - Rostliny'!J36</f>
        <v>0</v>
      </c>
      <c r="AX112" s="86">
        <f>'004-01 - Rostliny'!J37</f>
        <v>0</v>
      </c>
      <c r="AY112" s="86">
        <f>'004-01 - Rostliny'!J38</f>
        <v>0</v>
      </c>
      <c r="AZ112" s="86">
        <f>'004-01 - Rostliny'!F35</f>
        <v>0</v>
      </c>
      <c r="BA112" s="86">
        <f>'004-01 - Rostliny'!F36</f>
        <v>0</v>
      </c>
      <c r="BB112" s="86">
        <f>'004-01 - Rostliny'!F37</f>
        <v>0</v>
      </c>
      <c r="BC112" s="86">
        <f>'004-01 - Rostliny'!F38</f>
        <v>0</v>
      </c>
      <c r="BD112" s="88">
        <f>'004-01 - Rostliny'!F39</f>
        <v>0</v>
      </c>
      <c r="BT112" s="25" t="s">
        <v>86</v>
      </c>
      <c r="BV112" s="25" t="s">
        <v>78</v>
      </c>
      <c r="BW112" s="25" t="s">
        <v>140</v>
      </c>
      <c r="BX112" s="25" t="s">
        <v>137</v>
      </c>
      <c r="CL112" s="25" t="s">
        <v>1</v>
      </c>
    </row>
    <row r="113" spans="1:91" s="3" customFormat="1" ht="16.600000000000001" customHeight="1">
      <c r="A113" s="74" t="s">
        <v>80</v>
      </c>
      <c r="B113" s="48"/>
      <c r="C113" s="9"/>
      <c r="D113" s="9"/>
      <c r="E113" s="219" t="s">
        <v>141</v>
      </c>
      <c r="F113" s="219"/>
      <c r="G113" s="219"/>
      <c r="H113" s="219"/>
      <c r="I113" s="219"/>
      <c r="J113" s="9"/>
      <c r="K113" s="219" t="s">
        <v>136</v>
      </c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27">
        <f>'004-02 - Sadové úpravy'!J32</f>
        <v>0</v>
      </c>
      <c r="AH113" s="228"/>
      <c r="AI113" s="228"/>
      <c r="AJ113" s="228"/>
      <c r="AK113" s="228"/>
      <c r="AL113" s="228"/>
      <c r="AM113" s="228"/>
      <c r="AN113" s="227">
        <f t="shared" si="0"/>
        <v>0</v>
      </c>
      <c r="AO113" s="228"/>
      <c r="AP113" s="228"/>
      <c r="AQ113" s="84" t="s">
        <v>93</v>
      </c>
      <c r="AR113" s="48"/>
      <c r="AS113" s="85">
        <v>0</v>
      </c>
      <c r="AT113" s="86">
        <f t="shared" si="1"/>
        <v>0</v>
      </c>
      <c r="AU113" s="87">
        <f>'004-02 - Sadové úpravy'!P123</f>
        <v>0</v>
      </c>
      <c r="AV113" s="86">
        <f>'004-02 - Sadové úpravy'!J35</f>
        <v>0</v>
      </c>
      <c r="AW113" s="86">
        <f>'004-02 - Sadové úpravy'!J36</f>
        <v>0</v>
      </c>
      <c r="AX113" s="86">
        <f>'004-02 - Sadové úpravy'!J37</f>
        <v>0</v>
      </c>
      <c r="AY113" s="86">
        <f>'004-02 - Sadové úpravy'!J38</f>
        <v>0</v>
      </c>
      <c r="AZ113" s="86">
        <f>'004-02 - Sadové úpravy'!F35</f>
        <v>0</v>
      </c>
      <c r="BA113" s="86">
        <f>'004-02 - Sadové úpravy'!F36</f>
        <v>0</v>
      </c>
      <c r="BB113" s="86">
        <f>'004-02 - Sadové úpravy'!F37</f>
        <v>0</v>
      </c>
      <c r="BC113" s="86">
        <f>'004-02 - Sadové úpravy'!F38</f>
        <v>0</v>
      </c>
      <c r="BD113" s="88">
        <f>'004-02 - Sadové úpravy'!F39</f>
        <v>0</v>
      </c>
      <c r="BT113" s="25" t="s">
        <v>86</v>
      </c>
      <c r="BV113" s="25" t="s">
        <v>78</v>
      </c>
      <c r="BW113" s="25" t="s">
        <v>142</v>
      </c>
      <c r="BX113" s="25" t="s">
        <v>137</v>
      </c>
      <c r="CL113" s="25" t="s">
        <v>1</v>
      </c>
    </row>
    <row r="114" spans="1:91" s="6" customFormat="1" ht="16.600000000000001" customHeight="1">
      <c r="A114" s="74" t="s">
        <v>80</v>
      </c>
      <c r="B114" s="75"/>
      <c r="C114" s="76"/>
      <c r="D114" s="218" t="s">
        <v>143</v>
      </c>
      <c r="E114" s="218"/>
      <c r="F114" s="218"/>
      <c r="G114" s="218"/>
      <c r="H114" s="218"/>
      <c r="I114" s="77"/>
      <c r="J114" s="218" t="s">
        <v>144</v>
      </c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24">
        <f>'005 - Přeložka kanalizace'!J30</f>
        <v>0</v>
      </c>
      <c r="AH114" s="225"/>
      <c r="AI114" s="225"/>
      <c r="AJ114" s="225"/>
      <c r="AK114" s="225"/>
      <c r="AL114" s="225"/>
      <c r="AM114" s="225"/>
      <c r="AN114" s="224">
        <f t="shared" si="0"/>
        <v>0</v>
      </c>
      <c r="AO114" s="225"/>
      <c r="AP114" s="225"/>
      <c r="AQ114" s="78" t="s">
        <v>89</v>
      </c>
      <c r="AR114" s="75"/>
      <c r="AS114" s="79">
        <v>0</v>
      </c>
      <c r="AT114" s="80">
        <f t="shared" si="1"/>
        <v>0</v>
      </c>
      <c r="AU114" s="81">
        <f>'005 - Přeložka kanalizace'!P118</f>
        <v>0</v>
      </c>
      <c r="AV114" s="80">
        <f>'005 - Přeložka kanalizace'!J33</f>
        <v>0</v>
      </c>
      <c r="AW114" s="80">
        <f>'005 - Přeložka kanalizace'!J34</f>
        <v>0</v>
      </c>
      <c r="AX114" s="80">
        <f>'005 - Přeložka kanalizace'!J35</f>
        <v>0</v>
      </c>
      <c r="AY114" s="80">
        <f>'005 - Přeložka kanalizace'!J36</f>
        <v>0</v>
      </c>
      <c r="AZ114" s="80">
        <f>'005 - Přeložka kanalizace'!F33</f>
        <v>0</v>
      </c>
      <c r="BA114" s="80">
        <f>'005 - Přeložka kanalizace'!F34</f>
        <v>0</v>
      </c>
      <c r="BB114" s="80">
        <f>'005 - Přeložka kanalizace'!F35</f>
        <v>0</v>
      </c>
      <c r="BC114" s="80">
        <f>'005 - Přeložka kanalizace'!F36</f>
        <v>0</v>
      </c>
      <c r="BD114" s="82">
        <f>'005 - Přeložka kanalizace'!F37</f>
        <v>0</v>
      </c>
      <c r="BT114" s="83" t="s">
        <v>84</v>
      </c>
      <c r="BV114" s="83" t="s">
        <v>78</v>
      </c>
      <c r="BW114" s="83" t="s">
        <v>145</v>
      </c>
      <c r="BX114" s="83" t="s">
        <v>4</v>
      </c>
      <c r="CL114" s="83" t="s">
        <v>1</v>
      </c>
      <c r="CM114" s="83" t="s">
        <v>86</v>
      </c>
    </row>
    <row r="115" spans="1:91" s="6" customFormat="1" ht="16.600000000000001" customHeight="1">
      <c r="B115" s="75"/>
      <c r="C115" s="76"/>
      <c r="D115" s="218" t="s">
        <v>146</v>
      </c>
      <c r="E115" s="218"/>
      <c r="F115" s="218"/>
      <c r="G115" s="218"/>
      <c r="H115" s="218"/>
      <c r="I115" s="77"/>
      <c r="J115" s="218" t="s">
        <v>147</v>
      </c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26">
        <f>ROUND(SUM(AG116:AG117),2)</f>
        <v>0</v>
      </c>
      <c r="AH115" s="225"/>
      <c r="AI115" s="225"/>
      <c r="AJ115" s="225"/>
      <c r="AK115" s="225"/>
      <c r="AL115" s="225"/>
      <c r="AM115" s="225"/>
      <c r="AN115" s="224">
        <f t="shared" si="0"/>
        <v>0</v>
      </c>
      <c r="AO115" s="225"/>
      <c r="AP115" s="225"/>
      <c r="AQ115" s="78" t="s">
        <v>89</v>
      </c>
      <c r="AR115" s="75"/>
      <c r="AS115" s="79">
        <f>ROUND(SUM(AS116:AS117),2)</f>
        <v>0</v>
      </c>
      <c r="AT115" s="80">
        <f t="shared" si="1"/>
        <v>0</v>
      </c>
      <c r="AU115" s="81">
        <f>ROUND(SUM(AU116:AU117),5)</f>
        <v>0</v>
      </c>
      <c r="AV115" s="80">
        <f>ROUND(AZ115*L29,2)</f>
        <v>0</v>
      </c>
      <c r="AW115" s="80">
        <f>ROUND(BA115*L30,2)</f>
        <v>0</v>
      </c>
      <c r="AX115" s="80">
        <f>ROUND(BB115*L29,2)</f>
        <v>0</v>
      </c>
      <c r="AY115" s="80">
        <f>ROUND(BC115*L30,2)</f>
        <v>0</v>
      </c>
      <c r="AZ115" s="80">
        <f>ROUND(SUM(AZ116:AZ117),2)</f>
        <v>0</v>
      </c>
      <c r="BA115" s="80">
        <f>ROUND(SUM(BA116:BA117),2)</f>
        <v>0</v>
      </c>
      <c r="BB115" s="80">
        <f>ROUND(SUM(BB116:BB117),2)</f>
        <v>0</v>
      </c>
      <c r="BC115" s="80">
        <f>ROUND(SUM(BC116:BC117),2)</f>
        <v>0</v>
      </c>
      <c r="BD115" s="82">
        <f>ROUND(SUM(BD116:BD117),2)</f>
        <v>0</v>
      </c>
      <c r="BS115" s="83" t="s">
        <v>75</v>
      </c>
      <c r="BT115" s="83" t="s">
        <v>84</v>
      </c>
      <c r="BU115" s="83" t="s">
        <v>77</v>
      </c>
      <c r="BV115" s="83" t="s">
        <v>78</v>
      </c>
      <c r="BW115" s="83" t="s">
        <v>148</v>
      </c>
      <c r="BX115" s="83" t="s">
        <v>4</v>
      </c>
      <c r="CL115" s="83" t="s">
        <v>1</v>
      </c>
      <c r="CM115" s="83" t="s">
        <v>86</v>
      </c>
    </row>
    <row r="116" spans="1:91" s="3" customFormat="1" ht="23.2" customHeight="1">
      <c r="A116" s="74" t="s">
        <v>80</v>
      </c>
      <c r="B116" s="48"/>
      <c r="C116" s="9"/>
      <c r="D116" s="9"/>
      <c r="E116" s="219" t="s">
        <v>149</v>
      </c>
      <c r="F116" s="219"/>
      <c r="G116" s="219"/>
      <c r="H116" s="219"/>
      <c r="I116" s="219"/>
      <c r="J116" s="9"/>
      <c r="K116" s="219" t="s">
        <v>150</v>
      </c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27">
        <f>'SK24047 - Rekonstrukce te...'!J32</f>
        <v>0</v>
      </c>
      <c r="AH116" s="228"/>
      <c r="AI116" s="228"/>
      <c r="AJ116" s="228"/>
      <c r="AK116" s="228"/>
      <c r="AL116" s="228"/>
      <c r="AM116" s="228"/>
      <c r="AN116" s="227">
        <f t="shared" si="0"/>
        <v>0</v>
      </c>
      <c r="AO116" s="228"/>
      <c r="AP116" s="228"/>
      <c r="AQ116" s="84" t="s">
        <v>93</v>
      </c>
      <c r="AR116" s="48"/>
      <c r="AS116" s="85">
        <v>0</v>
      </c>
      <c r="AT116" s="86">
        <f t="shared" si="1"/>
        <v>0</v>
      </c>
      <c r="AU116" s="87">
        <f>'SK24047 - Rekonstrukce te...'!P138</f>
        <v>0</v>
      </c>
      <c r="AV116" s="86">
        <f>'SK24047 - Rekonstrukce te...'!J35</f>
        <v>0</v>
      </c>
      <c r="AW116" s="86">
        <f>'SK24047 - Rekonstrukce te...'!J36</f>
        <v>0</v>
      </c>
      <c r="AX116" s="86">
        <f>'SK24047 - Rekonstrukce te...'!J37</f>
        <v>0</v>
      </c>
      <c r="AY116" s="86">
        <f>'SK24047 - Rekonstrukce te...'!J38</f>
        <v>0</v>
      </c>
      <c r="AZ116" s="86">
        <f>'SK24047 - Rekonstrukce te...'!F35</f>
        <v>0</v>
      </c>
      <c r="BA116" s="86">
        <f>'SK24047 - Rekonstrukce te...'!F36</f>
        <v>0</v>
      </c>
      <c r="BB116" s="86">
        <f>'SK24047 - Rekonstrukce te...'!F37</f>
        <v>0</v>
      </c>
      <c r="BC116" s="86">
        <f>'SK24047 - Rekonstrukce te...'!F38</f>
        <v>0</v>
      </c>
      <c r="BD116" s="88">
        <f>'SK24047 - Rekonstrukce te...'!F39</f>
        <v>0</v>
      </c>
      <c r="BT116" s="25" t="s">
        <v>86</v>
      </c>
      <c r="BV116" s="25" t="s">
        <v>78</v>
      </c>
      <c r="BW116" s="25" t="s">
        <v>151</v>
      </c>
      <c r="BX116" s="25" t="s">
        <v>148</v>
      </c>
      <c r="CL116" s="25" t="s">
        <v>1</v>
      </c>
    </row>
    <row r="117" spans="1:91" s="3" customFormat="1" ht="16.600000000000001" customHeight="1">
      <c r="A117" s="74" t="s">
        <v>80</v>
      </c>
      <c r="B117" s="48"/>
      <c r="C117" s="9"/>
      <c r="D117" s="9"/>
      <c r="E117" s="219" t="s">
        <v>152</v>
      </c>
      <c r="F117" s="219"/>
      <c r="G117" s="219"/>
      <c r="H117" s="219"/>
      <c r="I117" s="219"/>
      <c r="J117" s="9"/>
      <c r="K117" s="219" t="s">
        <v>153</v>
      </c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27">
        <f>'T - Trubní vedení'!J32</f>
        <v>0</v>
      </c>
      <c r="AH117" s="228"/>
      <c r="AI117" s="228"/>
      <c r="AJ117" s="228"/>
      <c r="AK117" s="228"/>
      <c r="AL117" s="228"/>
      <c r="AM117" s="228"/>
      <c r="AN117" s="227">
        <f t="shared" si="0"/>
        <v>0</v>
      </c>
      <c r="AO117" s="228"/>
      <c r="AP117" s="228"/>
      <c r="AQ117" s="84" t="s">
        <v>93</v>
      </c>
      <c r="AR117" s="48"/>
      <c r="AS117" s="89">
        <v>0</v>
      </c>
      <c r="AT117" s="90">
        <f t="shared" si="1"/>
        <v>0</v>
      </c>
      <c r="AU117" s="91">
        <f>'T - Trubní vedení'!P128</f>
        <v>0</v>
      </c>
      <c r="AV117" s="90">
        <f>'T - Trubní vedení'!J35</f>
        <v>0</v>
      </c>
      <c r="AW117" s="90">
        <f>'T - Trubní vedení'!J36</f>
        <v>0</v>
      </c>
      <c r="AX117" s="90">
        <f>'T - Trubní vedení'!J37</f>
        <v>0</v>
      </c>
      <c r="AY117" s="90">
        <f>'T - Trubní vedení'!J38</f>
        <v>0</v>
      </c>
      <c r="AZ117" s="90">
        <f>'T - Trubní vedení'!F35</f>
        <v>0</v>
      </c>
      <c r="BA117" s="90">
        <f>'T - Trubní vedení'!F36</f>
        <v>0</v>
      </c>
      <c r="BB117" s="90">
        <f>'T - Trubní vedení'!F37</f>
        <v>0</v>
      </c>
      <c r="BC117" s="90">
        <f>'T - Trubní vedení'!F38</f>
        <v>0</v>
      </c>
      <c r="BD117" s="92">
        <f>'T - Trubní vedení'!F39</f>
        <v>0</v>
      </c>
      <c r="BT117" s="25" t="s">
        <v>86</v>
      </c>
      <c r="BV117" s="25" t="s">
        <v>78</v>
      </c>
      <c r="BW117" s="25" t="s">
        <v>154</v>
      </c>
      <c r="BX117" s="25" t="s">
        <v>148</v>
      </c>
      <c r="CL117" s="25" t="s">
        <v>1</v>
      </c>
    </row>
    <row r="118" spans="1:91" s="1" customFormat="1" ht="29.95" customHeight="1">
      <c r="B118" s="32"/>
      <c r="AR118" s="32"/>
    </row>
    <row r="119" spans="1:91" s="1" customFormat="1" ht="6.95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32"/>
    </row>
  </sheetData>
  <mergeCells count="130">
    <mergeCell ref="E113:I113"/>
    <mergeCell ref="J114:AF114"/>
    <mergeCell ref="D114:H114"/>
    <mergeCell ref="D115:H115"/>
    <mergeCell ref="J115:AF115"/>
    <mergeCell ref="K116:AF116"/>
    <mergeCell ref="E116:I116"/>
    <mergeCell ref="K117:AF117"/>
    <mergeCell ref="E117:I117"/>
    <mergeCell ref="E108:I108"/>
    <mergeCell ref="K108:AF108"/>
    <mergeCell ref="J109:AF109"/>
    <mergeCell ref="D109:H109"/>
    <mergeCell ref="J110:AF110"/>
    <mergeCell ref="D110:H110"/>
    <mergeCell ref="J111:AF111"/>
    <mergeCell ref="D111:H111"/>
    <mergeCell ref="K112:AF112"/>
    <mergeCell ref="E112:I112"/>
    <mergeCell ref="E103:I103"/>
    <mergeCell ref="K104:AF104"/>
    <mergeCell ref="E104:I104"/>
    <mergeCell ref="L105:AF105"/>
    <mergeCell ref="F105:J105"/>
    <mergeCell ref="F106:J106"/>
    <mergeCell ref="L106:AF106"/>
    <mergeCell ref="F107:J107"/>
    <mergeCell ref="L107:AF107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K103:AF103"/>
    <mergeCell ref="K113:AF113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G113:AM113"/>
    <mergeCell ref="AN113:AP113"/>
    <mergeCell ref="AN104:AP104"/>
    <mergeCell ref="AG104:AM104"/>
    <mergeCell ref="AG105:AM105"/>
    <mergeCell ref="AN105:AP105"/>
    <mergeCell ref="AG106:AM106"/>
    <mergeCell ref="AN106:AP106"/>
    <mergeCell ref="AG107:AM107"/>
    <mergeCell ref="AN107:AP107"/>
    <mergeCell ref="AG108:AM108"/>
    <mergeCell ref="AN108:AP108"/>
    <mergeCell ref="AK35:AO35"/>
    <mergeCell ref="X35:AB35"/>
    <mergeCell ref="AR2:BE2"/>
    <mergeCell ref="AN101:AP101"/>
    <mergeCell ref="AG101:AM101"/>
    <mergeCell ref="AN102:AP102"/>
    <mergeCell ref="AG102:AM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E102:I102"/>
    <mergeCell ref="K102:AF102"/>
    <mergeCell ref="AM89:AP89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E101:I101"/>
    <mergeCell ref="K101:AF101"/>
    <mergeCell ref="L85:AO85"/>
    <mergeCell ref="AM87:AN87"/>
    <mergeCell ref="AS89:AT91"/>
    <mergeCell ref="I92:AF92"/>
    <mergeCell ref="C92:G92"/>
    <mergeCell ref="J95:AF95"/>
    <mergeCell ref="D95:H95"/>
    <mergeCell ref="D96:H96"/>
    <mergeCell ref="J96:AF96"/>
  </mergeCells>
  <hyperlinks>
    <hyperlink ref="A95" location="'000 - Vedlejší a ostatní ...'!C2" display="/" xr:uid="{00000000-0004-0000-0000-000000000000}"/>
    <hyperlink ref="A97" location="'001-01 - Stavební část'!C2" display="/" xr:uid="{00000000-0004-0000-0000-000001000000}"/>
    <hyperlink ref="A98" location="'001-02 - Zdravotně techni...'!C2" display="/" xr:uid="{00000000-0004-0000-0000-000002000000}"/>
    <hyperlink ref="A99" location="'001-03 - Vytápění'!C2" display="/" xr:uid="{00000000-0004-0000-0000-000003000000}"/>
    <hyperlink ref="A100" location="'001-04 - Chlazení'!C2" display="/" xr:uid="{00000000-0004-0000-0000-000004000000}"/>
    <hyperlink ref="A101" location="'001-05 - Vzduchotechnika'!C2" display="/" xr:uid="{00000000-0004-0000-0000-000005000000}"/>
    <hyperlink ref="A102" location="'001-06 - Silnoproud'!C2" display="/" xr:uid="{00000000-0004-0000-0000-000006000000}"/>
    <hyperlink ref="A103" location="'001-07 - Slaboproud'!C2" display="/" xr:uid="{00000000-0004-0000-0000-000007000000}"/>
    <hyperlink ref="A105" location="'001-08-02 - Technické prvky'!C2" display="/" xr:uid="{00000000-0004-0000-0000-000008000000}"/>
    <hyperlink ref="A106" location="'001-08-04 - Atypický nábytek'!C2" display="/" xr:uid="{00000000-0004-0000-0000-000009000000}"/>
    <hyperlink ref="A107" location="'001-08-05 - Sanita a sani...'!C2" display="/" xr:uid="{00000000-0004-0000-0000-00000A000000}"/>
    <hyperlink ref="A108" location="'001-09 - Informační a ori...'!C2" display="/" xr:uid="{00000000-0004-0000-0000-00000B000000}"/>
    <hyperlink ref="A109" location="'002 - Venkovní úpravy pia...'!C2" display="/" xr:uid="{00000000-0004-0000-0000-00000C000000}"/>
    <hyperlink ref="A110" location="'003 - Venkovní vodovod a ...'!C2" display="/" xr:uid="{00000000-0004-0000-0000-00000D000000}"/>
    <hyperlink ref="A112" location="'004-01 - Rostliny'!C2" display="/" xr:uid="{00000000-0004-0000-0000-00000E000000}"/>
    <hyperlink ref="A113" location="'004-02 - Sadové úpravy'!C2" display="/" xr:uid="{00000000-0004-0000-0000-00000F000000}"/>
    <hyperlink ref="A114" location="'005 - Přeložka kanalizace'!C2" display="/" xr:uid="{00000000-0004-0000-0000-000010000000}"/>
    <hyperlink ref="A116" location="'SK24047 - Rekonstrukce te...'!C2" display="/" xr:uid="{00000000-0004-0000-0000-000011000000}"/>
    <hyperlink ref="A117" location="'T - Trubní vedení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4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4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155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1.95" customHeight="1">
      <c r="B6" s="20"/>
      <c r="D6" s="27" t="s">
        <v>16</v>
      </c>
      <c r="L6" s="20"/>
    </row>
    <row r="7" spans="2:4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</row>
    <row r="8" spans="2:46" s="1" customFormat="1" ht="11.95" customHeight="1">
      <c r="B8" s="32"/>
      <c r="D8" s="27" t="s">
        <v>156</v>
      </c>
      <c r="L8" s="32"/>
    </row>
    <row r="9" spans="2:46" s="1" customFormat="1" ht="16.600000000000001" customHeight="1">
      <c r="B9" s="32"/>
      <c r="E9" s="208" t="s">
        <v>157</v>
      </c>
      <c r="F9" s="254"/>
      <c r="G9" s="254"/>
      <c r="H9" s="254"/>
      <c r="L9" s="32"/>
    </row>
    <row r="10" spans="2:46" s="1" customFormat="1" ht="10.4">
      <c r="B10" s="32"/>
      <c r="L10" s="32"/>
    </row>
    <row r="11" spans="2:46" s="1" customFormat="1" ht="11.95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1.95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23. 12. 2024</v>
      </c>
      <c r="L12" s="32"/>
    </row>
    <row r="13" spans="2:46" s="1" customFormat="1" ht="10.8" customHeight="1">
      <c r="B13" s="32"/>
      <c r="L13" s="32"/>
    </row>
    <row r="14" spans="2:46" s="1" customFormat="1" ht="11.95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1.95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5" t="str">
        <f>'Rekapitulace stavby'!E14</f>
        <v>Vyplň údaj</v>
      </c>
      <c r="F18" s="234"/>
      <c r="G18" s="234"/>
      <c r="H18" s="23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1.95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158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1.95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1.95" customHeight="1">
      <c r="B26" s="32"/>
      <c r="D26" s="27" t="s">
        <v>35</v>
      </c>
      <c r="L26" s="32"/>
    </row>
    <row r="27" spans="2:12" s="7" customFormat="1" ht="16.600000000000001" customHeight="1">
      <c r="B27" s="94"/>
      <c r="E27" s="239" t="s">
        <v>1</v>
      </c>
      <c r="F27" s="239"/>
      <c r="G27" s="239"/>
      <c r="H27" s="239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36</v>
      </c>
      <c r="J30" s="66">
        <f>ROUND(J122,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5" t="s">
        <v>40</v>
      </c>
      <c r="E33" s="27" t="s">
        <v>41</v>
      </c>
      <c r="F33" s="86">
        <f>ROUND((SUM(BE122:BE133)),  2)</f>
        <v>0</v>
      </c>
      <c r="I33" s="96">
        <v>0.21</v>
      </c>
      <c r="J33" s="86">
        <f>ROUND(((SUM(BE122:BE133))*I33),  2)</f>
        <v>0</v>
      </c>
      <c r="L33" s="32"/>
    </row>
    <row r="34" spans="2:12" s="1" customFormat="1" ht="14.4" customHeight="1">
      <c r="B34" s="32"/>
      <c r="E34" s="27" t="s">
        <v>42</v>
      </c>
      <c r="F34" s="86">
        <f>ROUND((SUM(BF122:BF133)),  2)</f>
        <v>0</v>
      </c>
      <c r="I34" s="96">
        <v>0.12</v>
      </c>
      <c r="J34" s="86">
        <f>ROUND(((SUM(BF122:BF133))*I34),  2)</f>
        <v>0</v>
      </c>
      <c r="L34" s="32"/>
    </row>
    <row r="35" spans="2:12" s="1" customFormat="1" ht="14.4" hidden="1" customHeight="1">
      <c r="B35" s="32"/>
      <c r="E35" s="27" t="s">
        <v>43</v>
      </c>
      <c r="F35" s="86">
        <f>ROUND((SUM(BG122:BG133)),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86">
        <f>ROUND((SUM(BH122:BH133)),  2)</f>
        <v>0</v>
      </c>
      <c r="I36" s="96">
        <v>0.12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45</v>
      </c>
      <c r="F37" s="86">
        <f>ROUND((SUM(BI122:BI133)),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159</v>
      </c>
      <c r="L82" s="32"/>
    </row>
    <row r="83" spans="2:47" s="1" customFormat="1" ht="6.95" customHeight="1">
      <c r="B83" s="32"/>
      <c r="L83" s="32"/>
    </row>
    <row r="84" spans="2:47" s="1" customFormat="1" ht="11.95" customHeight="1">
      <c r="B84" s="32"/>
      <c r="C84" s="27" t="s">
        <v>16</v>
      </c>
      <c r="L84" s="32"/>
    </row>
    <row r="85" spans="2:47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47" s="1" customFormat="1" ht="11.95" customHeight="1">
      <c r="B86" s="32"/>
      <c r="C86" s="27" t="s">
        <v>156</v>
      </c>
      <c r="L86" s="32"/>
    </row>
    <row r="87" spans="2:47" s="1" customFormat="1" ht="16.600000000000001" customHeight="1">
      <c r="B87" s="32"/>
      <c r="E87" s="208" t="str">
        <f>E9</f>
        <v>000 - Vedlejší a ostatní náklady</v>
      </c>
      <c r="F87" s="254"/>
      <c r="G87" s="254"/>
      <c r="H87" s="254"/>
      <c r="L87" s="32"/>
    </row>
    <row r="88" spans="2:47" s="1" customFormat="1" ht="6.95" customHeight="1">
      <c r="B88" s="32"/>
      <c r="L88" s="32"/>
    </row>
    <row r="89" spans="2:47" s="1" customFormat="1" ht="11.95" customHeight="1">
      <c r="B89" s="32"/>
      <c r="C89" s="27" t="s">
        <v>20</v>
      </c>
      <c r="F89" s="25" t="str">
        <f>F12</f>
        <v>Benešov</v>
      </c>
      <c r="I89" s="27" t="s">
        <v>22</v>
      </c>
      <c r="J89" s="52" t="str">
        <f>IF(J12="","",J12)</f>
        <v>23. 12. 2024</v>
      </c>
      <c r="L89" s="32"/>
    </row>
    <row r="90" spans="2:47" s="1" customFormat="1" ht="6.95" customHeight="1">
      <c r="B90" s="32"/>
      <c r="L90" s="32"/>
    </row>
    <row r="91" spans="2:47" s="1" customFormat="1" ht="25.65" customHeight="1">
      <c r="B91" s="32"/>
      <c r="C91" s="27" t="s">
        <v>24</v>
      </c>
      <c r="F91" s="25" t="str">
        <f>E15</f>
        <v>Město Benešov</v>
      </c>
      <c r="I91" s="27" t="s">
        <v>30</v>
      </c>
      <c r="J91" s="30" t="str">
        <f>E21</f>
        <v>ateliér Jasné s.r.o., Praha 1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 Lenka Kasperová</v>
      </c>
      <c r="L92" s="32"/>
    </row>
    <row r="93" spans="2:47" s="1" customFormat="1" ht="10.4" customHeight="1">
      <c r="B93" s="32"/>
      <c r="L93" s="32"/>
    </row>
    <row r="94" spans="2:47" s="1" customFormat="1" ht="29.25" customHeight="1">
      <c r="B94" s="32"/>
      <c r="C94" s="105" t="s">
        <v>160</v>
      </c>
      <c r="D94" s="97"/>
      <c r="E94" s="97"/>
      <c r="F94" s="97"/>
      <c r="G94" s="97"/>
      <c r="H94" s="97"/>
      <c r="I94" s="97"/>
      <c r="J94" s="106" t="s">
        <v>161</v>
      </c>
      <c r="K94" s="97"/>
      <c r="L94" s="32"/>
    </row>
    <row r="95" spans="2:47" s="1" customFormat="1" ht="10.4" customHeight="1">
      <c r="B95" s="32"/>
      <c r="L95" s="32"/>
    </row>
    <row r="96" spans="2:47" s="1" customFormat="1" ht="22.75" customHeight="1">
      <c r="B96" s="32"/>
      <c r="C96" s="107" t="s">
        <v>162</v>
      </c>
      <c r="J96" s="66">
        <f>J122</f>
        <v>0</v>
      </c>
      <c r="L96" s="32"/>
      <c r="AU96" s="17" t="s">
        <v>163</v>
      </c>
    </row>
    <row r="97" spans="2:12" s="8" customFormat="1" ht="24.95" customHeight="1">
      <c r="B97" s="108"/>
      <c r="D97" s="109" t="s">
        <v>164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2:12" s="9" customFormat="1" ht="19.899999999999999" customHeight="1">
      <c r="B98" s="112"/>
      <c r="D98" s="113" t="s">
        <v>165</v>
      </c>
      <c r="E98" s="114"/>
      <c r="F98" s="114"/>
      <c r="G98" s="114"/>
      <c r="H98" s="114"/>
      <c r="I98" s="114"/>
      <c r="J98" s="115">
        <f>J124</f>
        <v>0</v>
      </c>
      <c r="L98" s="112"/>
    </row>
    <row r="99" spans="2:12" s="9" customFormat="1" ht="19.899999999999999" customHeight="1">
      <c r="B99" s="112"/>
      <c r="D99" s="113" t="s">
        <v>166</v>
      </c>
      <c r="E99" s="114"/>
      <c r="F99" s="114"/>
      <c r="G99" s="114"/>
      <c r="H99" s="114"/>
      <c r="I99" s="114"/>
      <c r="J99" s="115">
        <f>J126</f>
        <v>0</v>
      </c>
      <c r="L99" s="112"/>
    </row>
    <row r="100" spans="2:12" s="9" customFormat="1" ht="19.899999999999999" customHeight="1">
      <c r="B100" s="112"/>
      <c r="D100" s="113" t="s">
        <v>167</v>
      </c>
      <c r="E100" s="114"/>
      <c r="F100" s="114"/>
      <c r="G100" s="114"/>
      <c r="H100" s="114"/>
      <c r="I100" s="114"/>
      <c r="J100" s="115">
        <f>J128</f>
        <v>0</v>
      </c>
      <c r="L100" s="112"/>
    </row>
    <row r="101" spans="2:12" s="9" customFormat="1" ht="19.899999999999999" customHeight="1">
      <c r="B101" s="112"/>
      <c r="D101" s="113" t="s">
        <v>168</v>
      </c>
      <c r="E101" s="114"/>
      <c r="F101" s="114"/>
      <c r="G101" s="114"/>
      <c r="H101" s="114"/>
      <c r="I101" s="114"/>
      <c r="J101" s="115">
        <f>J130</f>
        <v>0</v>
      </c>
      <c r="L101" s="112"/>
    </row>
    <row r="102" spans="2:12" s="9" customFormat="1" ht="19.899999999999999" customHeight="1">
      <c r="B102" s="112"/>
      <c r="D102" s="113" t="s">
        <v>169</v>
      </c>
      <c r="E102" s="114"/>
      <c r="F102" s="114"/>
      <c r="G102" s="114"/>
      <c r="H102" s="114"/>
      <c r="I102" s="114"/>
      <c r="J102" s="115">
        <f>J132</f>
        <v>0</v>
      </c>
      <c r="L102" s="112"/>
    </row>
    <row r="103" spans="2:12" s="1" customFormat="1" ht="21.7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170</v>
      </c>
      <c r="L109" s="32"/>
    </row>
    <row r="110" spans="2:12" s="1" customFormat="1" ht="6.95" customHeight="1">
      <c r="B110" s="32"/>
      <c r="L110" s="32"/>
    </row>
    <row r="111" spans="2:12" s="1" customFormat="1" ht="11.95" customHeight="1">
      <c r="B111" s="32"/>
      <c r="C111" s="27" t="s">
        <v>16</v>
      </c>
      <c r="L111" s="32"/>
    </row>
    <row r="112" spans="2:12" s="1" customFormat="1" ht="16.600000000000001" customHeight="1">
      <c r="B112" s="32"/>
      <c r="E112" s="252" t="str">
        <f>E7</f>
        <v>Zázemí pro městskou knihovnu Benešov</v>
      </c>
      <c r="F112" s="253"/>
      <c r="G112" s="253"/>
      <c r="H112" s="253"/>
      <c r="L112" s="32"/>
    </row>
    <row r="113" spans="2:65" s="1" customFormat="1" ht="11.95" customHeight="1">
      <c r="B113" s="32"/>
      <c r="C113" s="27" t="s">
        <v>156</v>
      </c>
      <c r="L113" s="32"/>
    </row>
    <row r="114" spans="2:65" s="1" customFormat="1" ht="16.600000000000001" customHeight="1">
      <c r="B114" s="32"/>
      <c r="E114" s="208" t="str">
        <f>E9</f>
        <v>000 - Vedlejší a ostatní náklady</v>
      </c>
      <c r="F114" s="254"/>
      <c r="G114" s="254"/>
      <c r="H114" s="254"/>
      <c r="L114" s="32"/>
    </row>
    <row r="115" spans="2:65" s="1" customFormat="1" ht="6.95" customHeight="1">
      <c r="B115" s="32"/>
      <c r="L115" s="32"/>
    </row>
    <row r="116" spans="2:65" s="1" customFormat="1" ht="11.95" customHeight="1">
      <c r="B116" s="32"/>
      <c r="C116" s="27" t="s">
        <v>20</v>
      </c>
      <c r="F116" s="25" t="str">
        <f>F12</f>
        <v>Benešov</v>
      </c>
      <c r="I116" s="27" t="s">
        <v>22</v>
      </c>
      <c r="J116" s="52" t="str">
        <f>IF(J12="","",J12)</f>
        <v>23. 12. 2024</v>
      </c>
      <c r="L116" s="32"/>
    </row>
    <row r="117" spans="2:65" s="1" customFormat="1" ht="6.95" customHeight="1">
      <c r="B117" s="32"/>
      <c r="L117" s="32"/>
    </row>
    <row r="118" spans="2:65" s="1" customFormat="1" ht="25.65" customHeight="1">
      <c r="B118" s="32"/>
      <c r="C118" s="27" t="s">
        <v>24</v>
      </c>
      <c r="F118" s="25" t="str">
        <f>E15</f>
        <v>Město Benešov</v>
      </c>
      <c r="I118" s="27" t="s">
        <v>30</v>
      </c>
      <c r="J118" s="30" t="str">
        <f>E21</f>
        <v>ateliér Jasné s.r.o., Praha 1</v>
      </c>
      <c r="L118" s="32"/>
    </row>
    <row r="119" spans="2:65" s="1" customFormat="1" ht="15.15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Ing. Lenka Kasperová</v>
      </c>
      <c r="L119" s="32"/>
    </row>
    <row r="120" spans="2:65" s="1" customFormat="1" ht="10.4" customHeight="1">
      <c r="B120" s="32"/>
      <c r="L120" s="32"/>
    </row>
    <row r="121" spans="2:65" s="10" customFormat="1" ht="29.25" customHeight="1">
      <c r="B121" s="116"/>
      <c r="C121" s="117" t="s">
        <v>171</v>
      </c>
      <c r="D121" s="118" t="s">
        <v>61</v>
      </c>
      <c r="E121" s="118" t="s">
        <v>57</v>
      </c>
      <c r="F121" s="118" t="s">
        <v>58</v>
      </c>
      <c r="G121" s="118" t="s">
        <v>172</v>
      </c>
      <c r="H121" s="118" t="s">
        <v>173</v>
      </c>
      <c r="I121" s="118" t="s">
        <v>174</v>
      </c>
      <c r="J121" s="118" t="s">
        <v>161</v>
      </c>
      <c r="K121" s="119" t="s">
        <v>175</v>
      </c>
      <c r="L121" s="116"/>
      <c r="M121" s="59" t="s">
        <v>1</v>
      </c>
      <c r="N121" s="60" t="s">
        <v>40</v>
      </c>
      <c r="O121" s="60" t="s">
        <v>176</v>
      </c>
      <c r="P121" s="60" t="s">
        <v>177</v>
      </c>
      <c r="Q121" s="60" t="s">
        <v>178</v>
      </c>
      <c r="R121" s="60" t="s">
        <v>179</v>
      </c>
      <c r="S121" s="60" t="s">
        <v>180</v>
      </c>
      <c r="T121" s="61" t="s">
        <v>181</v>
      </c>
    </row>
    <row r="122" spans="2:65" s="1" customFormat="1" ht="22.75" customHeight="1">
      <c r="B122" s="32"/>
      <c r="C122" s="64" t="s">
        <v>182</v>
      </c>
      <c r="J122" s="120">
        <f>BK122</f>
        <v>0</v>
      </c>
      <c r="L122" s="32"/>
      <c r="M122" s="62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75</v>
      </c>
      <c r="AU122" s="17" t="s">
        <v>163</v>
      </c>
      <c r="BK122" s="123">
        <f>BK123</f>
        <v>0</v>
      </c>
    </row>
    <row r="123" spans="2:65" s="11" customFormat="1" ht="25.95" customHeight="1">
      <c r="B123" s="124"/>
      <c r="D123" s="125" t="s">
        <v>75</v>
      </c>
      <c r="E123" s="126" t="s">
        <v>183</v>
      </c>
      <c r="F123" s="126" t="s">
        <v>184</v>
      </c>
      <c r="I123" s="127"/>
      <c r="J123" s="128">
        <f>BK123</f>
        <v>0</v>
      </c>
      <c r="L123" s="124"/>
      <c r="M123" s="129"/>
      <c r="P123" s="130">
        <f>P124+P126+P128+P130+P132</f>
        <v>0</v>
      </c>
      <c r="R123" s="130">
        <f>R124+R126+R128+R130+R132</f>
        <v>0</v>
      </c>
      <c r="T123" s="131">
        <f>T124+T126+T128+T130+T132</f>
        <v>0</v>
      </c>
      <c r="AR123" s="125" t="s">
        <v>185</v>
      </c>
      <c r="AT123" s="132" t="s">
        <v>75</v>
      </c>
      <c r="AU123" s="132" t="s">
        <v>76</v>
      </c>
      <c r="AY123" s="125" t="s">
        <v>186</v>
      </c>
      <c r="BK123" s="133">
        <f>BK124+BK126+BK128+BK130+BK132</f>
        <v>0</v>
      </c>
    </row>
    <row r="124" spans="2:65" s="11" customFormat="1" ht="22.75" customHeight="1">
      <c r="B124" s="124"/>
      <c r="D124" s="125" t="s">
        <v>75</v>
      </c>
      <c r="E124" s="134" t="s">
        <v>187</v>
      </c>
      <c r="F124" s="134" t="s">
        <v>188</v>
      </c>
      <c r="I124" s="127"/>
      <c r="J124" s="135">
        <f>BK124</f>
        <v>0</v>
      </c>
      <c r="L124" s="124"/>
      <c r="M124" s="129"/>
      <c r="P124" s="130">
        <f>P125</f>
        <v>0</v>
      </c>
      <c r="R124" s="130">
        <f>R125</f>
        <v>0</v>
      </c>
      <c r="T124" s="131">
        <f>T125</f>
        <v>0</v>
      </c>
      <c r="AR124" s="125" t="s">
        <v>185</v>
      </c>
      <c r="AT124" s="132" t="s">
        <v>75</v>
      </c>
      <c r="AU124" s="132" t="s">
        <v>84</v>
      </c>
      <c r="AY124" s="125" t="s">
        <v>186</v>
      </c>
      <c r="BK124" s="133">
        <f>BK125</f>
        <v>0</v>
      </c>
    </row>
    <row r="125" spans="2:65" s="1" customFormat="1" ht="16.600000000000001" customHeight="1">
      <c r="B125" s="136"/>
      <c r="C125" s="137" t="s">
        <v>84</v>
      </c>
      <c r="D125" s="137" t="s">
        <v>189</v>
      </c>
      <c r="E125" s="138" t="s">
        <v>190</v>
      </c>
      <c r="F125" s="139" t="s">
        <v>191</v>
      </c>
      <c r="G125" s="140" t="s">
        <v>192</v>
      </c>
      <c r="H125" s="141">
        <v>1</v>
      </c>
      <c r="I125" s="142"/>
      <c r="J125" s="143">
        <f>ROUND(I125*H125,2)</f>
        <v>0</v>
      </c>
      <c r="K125" s="139" t="s">
        <v>193</v>
      </c>
      <c r="L125" s="32"/>
      <c r="M125" s="144" t="s">
        <v>1</v>
      </c>
      <c r="N125" s="145" t="s">
        <v>41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194</v>
      </c>
      <c r="AT125" s="148" t="s">
        <v>189</v>
      </c>
      <c r="AU125" s="148" t="s">
        <v>86</v>
      </c>
      <c r="AY125" s="17" t="s">
        <v>186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84</v>
      </c>
      <c r="BK125" s="149">
        <f>ROUND(I125*H125,2)</f>
        <v>0</v>
      </c>
      <c r="BL125" s="17" t="s">
        <v>194</v>
      </c>
      <c r="BM125" s="148" t="s">
        <v>195</v>
      </c>
    </row>
    <row r="126" spans="2:65" s="11" customFormat="1" ht="22.75" customHeight="1">
      <c r="B126" s="124"/>
      <c r="D126" s="125" t="s">
        <v>75</v>
      </c>
      <c r="E126" s="134" t="s">
        <v>196</v>
      </c>
      <c r="F126" s="134" t="s">
        <v>197</v>
      </c>
      <c r="I126" s="127"/>
      <c r="J126" s="135">
        <f>BK126</f>
        <v>0</v>
      </c>
      <c r="L126" s="124"/>
      <c r="M126" s="129"/>
      <c r="P126" s="130">
        <f>P127</f>
        <v>0</v>
      </c>
      <c r="R126" s="130">
        <f>R127</f>
        <v>0</v>
      </c>
      <c r="T126" s="131">
        <f>T127</f>
        <v>0</v>
      </c>
      <c r="AR126" s="125" t="s">
        <v>185</v>
      </c>
      <c r="AT126" s="132" t="s">
        <v>75</v>
      </c>
      <c r="AU126" s="132" t="s">
        <v>84</v>
      </c>
      <c r="AY126" s="125" t="s">
        <v>186</v>
      </c>
      <c r="BK126" s="133">
        <f>BK127</f>
        <v>0</v>
      </c>
    </row>
    <row r="127" spans="2:65" s="1" customFormat="1" ht="16.600000000000001" customHeight="1">
      <c r="B127" s="136"/>
      <c r="C127" s="137" t="s">
        <v>86</v>
      </c>
      <c r="D127" s="137" t="s">
        <v>189</v>
      </c>
      <c r="E127" s="138" t="s">
        <v>198</v>
      </c>
      <c r="F127" s="139" t="s">
        <v>197</v>
      </c>
      <c r="G127" s="140" t="s">
        <v>192</v>
      </c>
      <c r="H127" s="141">
        <v>1</v>
      </c>
      <c r="I127" s="142"/>
      <c r="J127" s="143">
        <f>ROUND(I127*H127,2)</f>
        <v>0</v>
      </c>
      <c r="K127" s="139" t="s">
        <v>193</v>
      </c>
      <c r="L127" s="32"/>
      <c r="M127" s="144" t="s">
        <v>1</v>
      </c>
      <c r="N127" s="145" t="s">
        <v>41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194</v>
      </c>
      <c r="AT127" s="148" t="s">
        <v>189</v>
      </c>
      <c r="AU127" s="148" t="s">
        <v>86</v>
      </c>
      <c r="AY127" s="17" t="s">
        <v>186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84</v>
      </c>
      <c r="BK127" s="149">
        <f>ROUND(I127*H127,2)</f>
        <v>0</v>
      </c>
      <c r="BL127" s="17" t="s">
        <v>194</v>
      </c>
      <c r="BM127" s="148" t="s">
        <v>199</v>
      </c>
    </row>
    <row r="128" spans="2:65" s="11" customFormat="1" ht="22.75" customHeight="1">
      <c r="B128" s="124"/>
      <c r="D128" s="125" t="s">
        <v>75</v>
      </c>
      <c r="E128" s="134" t="s">
        <v>200</v>
      </c>
      <c r="F128" s="134" t="s">
        <v>201</v>
      </c>
      <c r="I128" s="127"/>
      <c r="J128" s="135">
        <f>BK128</f>
        <v>0</v>
      </c>
      <c r="L128" s="124"/>
      <c r="M128" s="129"/>
      <c r="P128" s="130">
        <f>P129</f>
        <v>0</v>
      </c>
      <c r="R128" s="130">
        <f>R129</f>
        <v>0</v>
      </c>
      <c r="T128" s="131">
        <f>T129</f>
        <v>0</v>
      </c>
      <c r="AR128" s="125" t="s">
        <v>185</v>
      </c>
      <c r="AT128" s="132" t="s">
        <v>75</v>
      </c>
      <c r="AU128" s="132" t="s">
        <v>84</v>
      </c>
      <c r="AY128" s="125" t="s">
        <v>186</v>
      </c>
      <c r="BK128" s="133">
        <f>BK129</f>
        <v>0</v>
      </c>
    </row>
    <row r="129" spans="2:65" s="1" customFormat="1" ht="16.600000000000001" customHeight="1">
      <c r="B129" s="136"/>
      <c r="C129" s="137" t="s">
        <v>118</v>
      </c>
      <c r="D129" s="137" t="s">
        <v>189</v>
      </c>
      <c r="E129" s="138" t="s">
        <v>202</v>
      </c>
      <c r="F129" s="139" t="s">
        <v>203</v>
      </c>
      <c r="G129" s="140" t="s">
        <v>192</v>
      </c>
      <c r="H129" s="141">
        <v>1</v>
      </c>
      <c r="I129" s="142"/>
      <c r="J129" s="143">
        <f>ROUND(I129*H129,2)</f>
        <v>0</v>
      </c>
      <c r="K129" s="139" t="s">
        <v>1</v>
      </c>
      <c r="L129" s="32"/>
      <c r="M129" s="144" t="s">
        <v>1</v>
      </c>
      <c r="N129" s="145" t="s">
        <v>41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194</v>
      </c>
      <c r="AT129" s="148" t="s">
        <v>189</v>
      </c>
      <c r="AU129" s="148" t="s">
        <v>86</v>
      </c>
      <c r="AY129" s="17" t="s">
        <v>186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84</v>
      </c>
      <c r="BK129" s="149">
        <f>ROUND(I129*H129,2)</f>
        <v>0</v>
      </c>
      <c r="BL129" s="17" t="s">
        <v>194</v>
      </c>
      <c r="BM129" s="148" t="s">
        <v>204</v>
      </c>
    </row>
    <row r="130" spans="2:65" s="11" customFormat="1" ht="22.75" customHeight="1">
      <c r="B130" s="124"/>
      <c r="D130" s="125" t="s">
        <v>75</v>
      </c>
      <c r="E130" s="134" t="s">
        <v>205</v>
      </c>
      <c r="F130" s="134" t="s">
        <v>206</v>
      </c>
      <c r="I130" s="127"/>
      <c r="J130" s="135">
        <f>BK130</f>
        <v>0</v>
      </c>
      <c r="L130" s="124"/>
      <c r="M130" s="129"/>
      <c r="P130" s="130">
        <f>P131</f>
        <v>0</v>
      </c>
      <c r="R130" s="130">
        <f>R131</f>
        <v>0</v>
      </c>
      <c r="T130" s="131">
        <f>T131</f>
        <v>0</v>
      </c>
      <c r="AR130" s="125" t="s">
        <v>185</v>
      </c>
      <c r="AT130" s="132" t="s">
        <v>75</v>
      </c>
      <c r="AU130" s="132" t="s">
        <v>84</v>
      </c>
      <c r="AY130" s="125" t="s">
        <v>186</v>
      </c>
      <c r="BK130" s="133">
        <f>BK131</f>
        <v>0</v>
      </c>
    </row>
    <row r="131" spans="2:65" s="1" customFormat="1" ht="16.600000000000001" customHeight="1">
      <c r="B131" s="136"/>
      <c r="C131" s="137" t="s">
        <v>207</v>
      </c>
      <c r="D131" s="137" t="s">
        <v>189</v>
      </c>
      <c r="E131" s="138" t="s">
        <v>208</v>
      </c>
      <c r="F131" s="139" t="s">
        <v>206</v>
      </c>
      <c r="G131" s="140" t="s">
        <v>192</v>
      </c>
      <c r="H131" s="141">
        <v>1</v>
      </c>
      <c r="I131" s="142"/>
      <c r="J131" s="143">
        <f>ROUND(I131*H131,2)</f>
        <v>0</v>
      </c>
      <c r="K131" s="139" t="s">
        <v>193</v>
      </c>
      <c r="L131" s="32"/>
      <c r="M131" s="144" t="s">
        <v>1</v>
      </c>
      <c r="N131" s="145" t="s">
        <v>41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194</v>
      </c>
      <c r="AT131" s="148" t="s">
        <v>189</v>
      </c>
      <c r="AU131" s="148" t="s">
        <v>86</v>
      </c>
      <c r="AY131" s="17" t="s">
        <v>186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84</v>
      </c>
      <c r="BK131" s="149">
        <f>ROUND(I131*H131,2)</f>
        <v>0</v>
      </c>
      <c r="BL131" s="17" t="s">
        <v>194</v>
      </c>
      <c r="BM131" s="148" t="s">
        <v>209</v>
      </c>
    </row>
    <row r="132" spans="2:65" s="11" customFormat="1" ht="22.75" customHeight="1">
      <c r="B132" s="124"/>
      <c r="D132" s="125" t="s">
        <v>75</v>
      </c>
      <c r="E132" s="134" t="s">
        <v>210</v>
      </c>
      <c r="F132" s="134" t="s">
        <v>211</v>
      </c>
      <c r="I132" s="127"/>
      <c r="J132" s="135">
        <f>BK132</f>
        <v>0</v>
      </c>
      <c r="L132" s="124"/>
      <c r="M132" s="129"/>
      <c r="P132" s="130">
        <f>P133</f>
        <v>0</v>
      </c>
      <c r="R132" s="130">
        <f>R133</f>
        <v>0</v>
      </c>
      <c r="T132" s="131">
        <f>T133</f>
        <v>0</v>
      </c>
      <c r="AR132" s="125" t="s">
        <v>185</v>
      </c>
      <c r="AT132" s="132" t="s">
        <v>75</v>
      </c>
      <c r="AU132" s="132" t="s">
        <v>84</v>
      </c>
      <c r="AY132" s="125" t="s">
        <v>186</v>
      </c>
      <c r="BK132" s="133">
        <f>BK133</f>
        <v>0</v>
      </c>
    </row>
    <row r="133" spans="2:65" s="1" customFormat="1" ht="16.600000000000001" customHeight="1">
      <c r="B133" s="136"/>
      <c r="C133" s="137" t="s">
        <v>185</v>
      </c>
      <c r="D133" s="137" t="s">
        <v>189</v>
      </c>
      <c r="E133" s="138" t="s">
        <v>212</v>
      </c>
      <c r="F133" s="139" t="s">
        <v>211</v>
      </c>
      <c r="G133" s="140" t="s">
        <v>192</v>
      </c>
      <c r="H133" s="141">
        <v>1</v>
      </c>
      <c r="I133" s="142"/>
      <c r="J133" s="143">
        <f>ROUND(I133*H133,2)</f>
        <v>0</v>
      </c>
      <c r="K133" s="139" t="s">
        <v>193</v>
      </c>
      <c r="L133" s="32"/>
      <c r="M133" s="150" t="s">
        <v>1</v>
      </c>
      <c r="N133" s="151" t="s">
        <v>41</v>
      </c>
      <c r="O133" s="152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48" t="s">
        <v>194</v>
      </c>
      <c r="AT133" s="148" t="s">
        <v>189</v>
      </c>
      <c r="AU133" s="148" t="s">
        <v>86</v>
      </c>
      <c r="AY133" s="17" t="s">
        <v>186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194</v>
      </c>
      <c r="BM133" s="148" t="s">
        <v>213</v>
      </c>
    </row>
    <row r="134" spans="2:65" s="1" customFormat="1" ht="6.95" customHeight="1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2"/>
    </row>
  </sheetData>
  <autoFilter ref="C121:K133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20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5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94</v>
      </c>
      <c r="AZ2" s="155" t="s">
        <v>214</v>
      </c>
      <c r="BA2" s="155" t="s">
        <v>1</v>
      </c>
      <c r="BB2" s="155" t="s">
        <v>1</v>
      </c>
      <c r="BC2" s="155" t="s">
        <v>215</v>
      </c>
      <c r="BD2" s="155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155" t="s">
        <v>216</v>
      </c>
      <c r="BA3" s="155" t="s">
        <v>1</v>
      </c>
      <c r="BB3" s="155" t="s">
        <v>1</v>
      </c>
      <c r="BC3" s="155" t="s">
        <v>217</v>
      </c>
      <c r="BD3" s="155" t="s">
        <v>86</v>
      </c>
    </row>
    <row r="4" spans="2:56" ht="24.95" customHeight="1">
      <c r="B4" s="20"/>
      <c r="D4" s="21" t="s">
        <v>155</v>
      </c>
      <c r="L4" s="20"/>
      <c r="M4" s="93" t="s">
        <v>10</v>
      </c>
      <c r="AT4" s="17" t="s">
        <v>3</v>
      </c>
      <c r="AZ4" s="155" t="s">
        <v>218</v>
      </c>
      <c r="BA4" s="155" t="s">
        <v>1</v>
      </c>
      <c r="BB4" s="155" t="s">
        <v>1</v>
      </c>
      <c r="BC4" s="155" t="s">
        <v>219</v>
      </c>
      <c r="BD4" s="155" t="s">
        <v>86</v>
      </c>
    </row>
    <row r="5" spans="2:56" ht="6.95" customHeight="1">
      <c r="B5" s="20"/>
      <c r="L5" s="20"/>
      <c r="AZ5" s="155" t="s">
        <v>220</v>
      </c>
      <c r="BA5" s="155" t="s">
        <v>1</v>
      </c>
      <c r="BB5" s="155" t="s">
        <v>1</v>
      </c>
      <c r="BC5" s="155" t="s">
        <v>221</v>
      </c>
      <c r="BD5" s="155" t="s">
        <v>86</v>
      </c>
    </row>
    <row r="6" spans="2:56" ht="11.95" customHeight="1">
      <c r="B6" s="20"/>
      <c r="D6" s="27" t="s">
        <v>16</v>
      </c>
      <c r="L6" s="20"/>
      <c r="AZ6" s="155" t="s">
        <v>222</v>
      </c>
      <c r="BA6" s="155" t="s">
        <v>1</v>
      </c>
      <c r="BB6" s="155" t="s">
        <v>1</v>
      </c>
      <c r="BC6" s="155" t="s">
        <v>223</v>
      </c>
      <c r="BD6" s="155" t="s">
        <v>86</v>
      </c>
    </row>
    <row r="7" spans="2:5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  <c r="AZ7" s="155" t="s">
        <v>224</v>
      </c>
      <c r="BA7" s="155" t="s">
        <v>1</v>
      </c>
      <c r="BB7" s="155" t="s">
        <v>1</v>
      </c>
      <c r="BC7" s="155" t="s">
        <v>225</v>
      </c>
      <c r="BD7" s="155" t="s">
        <v>86</v>
      </c>
    </row>
    <row r="8" spans="2:56" ht="11.95" customHeight="1">
      <c r="B8" s="20"/>
      <c r="D8" s="27" t="s">
        <v>156</v>
      </c>
      <c r="L8" s="20"/>
      <c r="AZ8" s="155" t="s">
        <v>226</v>
      </c>
      <c r="BA8" s="155" t="s">
        <v>1</v>
      </c>
      <c r="BB8" s="155" t="s">
        <v>1</v>
      </c>
      <c r="BC8" s="155" t="s">
        <v>227</v>
      </c>
      <c r="BD8" s="155" t="s">
        <v>86</v>
      </c>
    </row>
    <row r="9" spans="2:56" s="1" customFormat="1" ht="16.600000000000001" customHeight="1">
      <c r="B9" s="32"/>
      <c r="E9" s="252" t="s">
        <v>228</v>
      </c>
      <c r="F9" s="254"/>
      <c r="G9" s="254"/>
      <c r="H9" s="254"/>
      <c r="L9" s="32"/>
      <c r="AZ9" s="155" t="s">
        <v>229</v>
      </c>
      <c r="BA9" s="155" t="s">
        <v>1</v>
      </c>
      <c r="BB9" s="155" t="s">
        <v>1</v>
      </c>
      <c r="BC9" s="155" t="s">
        <v>230</v>
      </c>
      <c r="BD9" s="155" t="s">
        <v>86</v>
      </c>
    </row>
    <row r="10" spans="2:56" s="1" customFormat="1" ht="11.95" customHeight="1">
      <c r="B10" s="32"/>
      <c r="D10" s="27" t="s">
        <v>231</v>
      </c>
      <c r="L10" s="32"/>
      <c r="AZ10" s="155" t="s">
        <v>232</v>
      </c>
      <c r="BA10" s="155" t="s">
        <v>1</v>
      </c>
      <c r="BB10" s="155" t="s">
        <v>1</v>
      </c>
      <c r="BC10" s="155" t="s">
        <v>233</v>
      </c>
      <c r="BD10" s="155" t="s">
        <v>86</v>
      </c>
    </row>
    <row r="11" spans="2:56" s="1" customFormat="1" ht="16.600000000000001" customHeight="1">
      <c r="B11" s="32"/>
      <c r="E11" s="208" t="s">
        <v>234</v>
      </c>
      <c r="F11" s="254"/>
      <c r="G11" s="254"/>
      <c r="H11" s="254"/>
      <c r="L11" s="32"/>
      <c r="AZ11" s="155" t="s">
        <v>235</v>
      </c>
      <c r="BA11" s="155" t="s">
        <v>1</v>
      </c>
      <c r="BB11" s="155" t="s">
        <v>1</v>
      </c>
      <c r="BC11" s="155" t="s">
        <v>236</v>
      </c>
      <c r="BD11" s="155" t="s">
        <v>86</v>
      </c>
    </row>
    <row r="12" spans="2:56" s="1" customFormat="1" ht="10.4">
      <c r="B12" s="32"/>
      <c r="L12" s="32"/>
      <c r="AZ12" s="155" t="s">
        <v>237</v>
      </c>
      <c r="BA12" s="155" t="s">
        <v>1</v>
      </c>
      <c r="BB12" s="155" t="s">
        <v>1</v>
      </c>
      <c r="BC12" s="155" t="s">
        <v>207</v>
      </c>
      <c r="BD12" s="155" t="s">
        <v>86</v>
      </c>
    </row>
    <row r="13" spans="2:56" s="1" customFormat="1" ht="11.95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  <c r="AZ13" s="155" t="s">
        <v>238</v>
      </c>
      <c r="BA13" s="155" t="s">
        <v>1</v>
      </c>
      <c r="BB13" s="155" t="s">
        <v>1</v>
      </c>
      <c r="BC13" s="155" t="s">
        <v>239</v>
      </c>
      <c r="BD13" s="155" t="s">
        <v>86</v>
      </c>
    </row>
    <row r="14" spans="2:56" s="1" customFormat="1" ht="11.95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23. 12. 2024</v>
      </c>
      <c r="L14" s="32"/>
      <c r="AZ14" s="155" t="s">
        <v>240</v>
      </c>
      <c r="BA14" s="155" t="s">
        <v>1</v>
      </c>
      <c r="BB14" s="155" t="s">
        <v>1</v>
      </c>
      <c r="BC14" s="155" t="s">
        <v>241</v>
      </c>
      <c r="BD14" s="155" t="s">
        <v>86</v>
      </c>
    </row>
    <row r="15" spans="2:56" s="1" customFormat="1" ht="10.8" customHeight="1">
      <c r="B15" s="32"/>
      <c r="L15" s="32"/>
      <c r="AZ15" s="155" t="s">
        <v>242</v>
      </c>
      <c r="BA15" s="155" t="s">
        <v>1</v>
      </c>
      <c r="BB15" s="155" t="s">
        <v>1</v>
      </c>
      <c r="BC15" s="155" t="s">
        <v>243</v>
      </c>
      <c r="BD15" s="155" t="s">
        <v>86</v>
      </c>
    </row>
    <row r="16" spans="2:56" s="1" customFormat="1" ht="11.95" customHeight="1">
      <c r="B16" s="32"/>
      <c r="D16" s="27" t="s">
        <v>24</v>
      </c>
      <c r="I16" s="27" t="s">
        <v>25</v>
      </c>
      <c r="J16" s="25" t="s">
        <v>1</v>
      </c>
      <c r="L16" s="32"/>
      <c r="AZ16" s="155" t="s">
        <v>244</v>
      </c>
      <c r="BA16" s="155" t="s">
        <v>1</v>
      </c>
      <c r="BB16" s="155" t="s">
        <v>1</v>
      </c>
      <c r="BC16" s="155" t="s">
        <v>245</v>
      </c>
      <c r="BD16" s="155" t="s">
        <v>86</v>
      </c>
    </row>
    <row r="17" spans="2:56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  <c r="AZ17" s="155" t="s">
        <v>246</v>
      </c>
      <c r="BA17" s="155" t="s">
        <v>1</v>
      </c>
      <c r="BB17" s="155" t="s">
        <v>1</v>
      </c>
      <c r="BC17" s="155" t="s">
        <v>247</v>
      </c>
      <c r="BD17" s="155" t="s">
        <v>86</v>
      </c>
    </row>
    <row r="18" spans="2:56" s="1" customFormat="1" ht="6.95" customHeight="1">
      <c r="B18" s="32"/>
      <c r="L18" s="32"/>
      <c r="AZ18" s="155" t="s">
        <v>248</v>
      </c>
      <c r="BA18" s="155" t="s">
        <v>1</v>
      </c>
      <c r="BB18" s="155" t="s">
        <v>1</v>
      </c>
      <c r="BC18" s="155" t="s">
        <v>249</v>
      </c>
      <c r="BD18" s="155" t="s">
        <v>86</v>
      </c>
    </row>
    <row r="19" spans="2:56" s="1" customFormat="1" ht="11.95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  <c r="AZ19" s="155" t="s">
        <v>250</v>
      </c>
      <c r="BA19" s="155" t="s">
        <v>1</v>
      </c>
      <c r="BB19" s="155" t="s">
        <v>1</v>
      </c>
      <c r="BC19" s="155" t="s">
        <v>251</v>
      </c>
      <c r="BD19" s="155" t="s">
        <v>86</v>
      </c>
    </row>
    <row r="20" spans="2:56" s="1" customFormat="1" ht="18" customHeight="1">
      <c r="B20" s="32"/>
      <c r="E20" s="255" t="str">
        <f>'Rekapitulace stavby'!E14</f>
        <v>Vyplň údaj</v>
      </c>
      <c r="F20" s="234"/>
      <c r="G20" s="234"/>
      <c r="H20" s="234"/>
      <c r="I20" s="27" t="s">
        <v>27</v>
      </c>
      <c r="J20" s="28" t="str">
        <f>'Rekapitulace stavby'!AN14</f>
        <v>Vyplň údaj</v>
      </c>
      <c r="L20" s="32"/>
      <c r="AZ20" s="155" t="s">
        <v>252</v>
      </c>
      <c r="BA20" s="155" t="s">
        <v>1</v>
      </c>
      <c r="BB20" s="155" t="s">
        <v>1</v>
      </c>
      <c r="BC20" s="155" t="s">
        <v>253</v>
      </c>
      <c r="BD20" s="155" t="s">
        <v>86</v>
      </c>
    </row>
    <row r="21" spans="2:56" s="1" customFormat="1" ht="6.95" customHeight="1">
      <c r="B21" s="32"/>
      <c r="L21" s="32"/>
      <c r="AZ21" s="155" t="s">
        <v>254</v>
      </c>
      <c r="BA21" s="155" t="s">
        <v>1</v>
      </c>
      <c r="BB21" s="155" t="s">
        <v>1</v>
      </c>
      <c r="BC21" s="155" t="s">
        <v>255</v>
      </c>
      <c r="BD21" s="155" t="s">
        <v>86</v>
      </c>
    </row>
    <row r="22" spans="2:56" s="1" customFormat="1" ht="11.95" customHeight="1">
      <c r="B22" s="32"/>
      <c r="D22" s="27" t="s">
        <v>30</v>
      </c>
      <c r="I22" s="27" t="s">
        <v>25</v>
      </c>
      <c r="J22" s="25" t="s">
        <v>1</v>
      </c>
      <c r="L22" s="32"/>
      <c r="AZ22" s="155" t="s">
        <v>256</v>
      </c>
      <c r="BA22" s="155" t="s">
        <v>1</v>
      </c>
      <c r="BB22" s="155" t="s">
        <v>1</v>
      </c>
      <c r="BC22" s="155" t="s">
        <v>257</v>
      </c>
      <c r="BD22" s="155" t="s">
        <v>86</v>
      </c>
    </row>
    <row r="23" spans="2:56" s="1" customFormat="1" ht="18" customHeight="1">
      <c r="B23" s="32"/>
      <c r="E23" s="25" t="s">
        <v>158</v>
      </c>
      <c r="I23" s="27" t="s">
        <v>27</v>
      </c>
      <c r="J23" s="25" t="s">
        <v>1</v>
      </c>
      <c r="L23" s="32"/>
    </row>
    <row r="24" spans="2:56" s="1" customFormat="1" ht="6.95" customHeight="1">
      <c r="B24" s="32"/>
      <c r="L24" s="32"/>
    </row>
    <row r="25" spans="2:56" s="1" customFormat="1" ht="11.95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56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56" s="1" customFormat="1" ht="6.95" customHeight="1">
      <c r="B27" s="32"/>
      <c r="L27" s="32"/>
    </row>
    <row r="28" spans="2:56" s="1" customFormat="1" ht="11.95" customHeight="1">
      <c r="B28" s="32"/>
      <c r="D28" s="27" t="s">
        <v>35</v>
      </c>
      <c r="L28" s="32"/>
    </row>
    <row r="29" spans="2:56" s="7" customFormat="1" ht="16.600000000000001" customHeight="1">
      <c r="B29" s="94"/>
      <c r="E29" s="239" t="s">
        <v>1</v>
      </c>
      <c r="F29" s="239"/>
      <c r="G29" s="239"/>
      <c r="H29" s="239"/>
      <c r="L29" s="94"/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25.35" customHeight="1">
      <c r="B32" s="32"/>
      <c r="D32" s="95" t="s">
        <v>36</v>
      </c>
      <c r="J32" s="66">
        <f>ROUND(J151,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" customHeight="1">
      <c r="B35" s="32"/>
      <c r="D35" s="55" t="s">
        <v>40</v>
      </c>
      <c r="E35" s="27" t="s">
        <v>41</v>
      </c>
      <c r="F35" s="86">
        <f>ROUND((SUM(BE151:BE1219)),  2)</f>
        <v>0</v>
      </c>
      <c r="I35" s="96">
        <v>0.21</v>
      </c>
      <c r="J35" s="86">
        <f>ROUND(((SUM(BE151:BE1219))*I35),  2)</f>
        <v>0</v>
      </c>
      <c r="L35" s="32"/>
    </row>
    <row r="36" spans="2:12" s="1" customFormat="1" ht="14.4" customHeight="1">
      <c r="B36" s="32"/>
      <c r="E36" s="27" t="s">
        <v>42</v>
      </c>
      <c r="F36" s="86">
        <f>ROUND((SUM(BF151:BF1219)),  2)</f>
        <v>0</v>
      </c>
      <c r="I36" s="96">
        <v>0.12</v>
      </c>
      <c r="J36" s="86">
        <f>ROUND(((SUM(BF151:BF1219))*I36),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6">
        <f>ROUND((SUM(BG151:BG1219)),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6">
        <f>ROUND((SUM(BH151:BH1219)),  2)</f>
        <v>0</v>
      </c>
      <c r="I38" s="96">
        <v>0.12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45</v>
      </c>
      <c r="F39" s="86">
        <f>ROUND((SUM(BI151:BI1219)),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1.95" customHeight="1">
      <c r="B84" s="32"/>
      <c r="C84" s="27" t="s">
        <v>16</v>
      </c>
      <c r="L84" s="32"/>
    </row>
    <row r="85" spans="2:12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12" ht="11.95" customHeight="1">
      <c r="B86" s="20"/>
      <c r="C86" s="27" t="s">
        <v>156</v>
      </c>
      <c r="L86" s="20"/>
    </row>
    <row r="87" spans="2:12" s="1" customFormat="1" ht="16.600000000000001" customHeight="1">
      <c r="B87" s="32"/>
      <c r="E87" s="252" t="s">
        <v>228</v>
      </c>
      <c r="F87" s="254"/>
      <c r="G87" s="254"/>
      <c r="H87" s="254"/>
      <c r="L87" s="32"/>
    </row>
    <row r="88" spans="2:12" s="1" customFormat="1" ht="11.95" customHeight="1">
      <c r="B88" s="32"/>
      <c r="C88" s="27" t="s">
        <v>231</v>
      </c>
      <c r="L88" s="32"/>
    </row>
    <row r="89" spans="2:12" s="1" customFormat="1" ht="16.600000000000001" customHeight="1">
      <c r="B89" s="32"/>
      <c r="E89" s="208" t="str">
        <f>E11</f>
        <v>001-01 - Stavební část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1.95" customHeight="1">
      <c r="B91" s="32"/>
      <c r="C91" s="27" t="s">
        <v>20</v>
      </c>
      <c r="F91" s="25" t="str">
        <f>F14</f>
        <v>Benešov</v>
      </c>
      <c r="I91" s="27" t="s">
        <v>22</v>
      </c>
      <c r="J91" s="52" t="str">
        <f>IF(J14="","",J14)</f>
        <v>23. 12. 2024</v>
      </c>
      <c r="L91" s="32"/>
    </row>
    <row r="92" spans="2:12" s="1" customFormat="1" ht="6.95" customHeight="1">
      <c r="B92" s="32"/>
      <c r="L92" s="32"/>
    </row>
    <row r="93" spans="2:12" s="1" customFormat="1" ht="25.65" customHeight="1">
      <c r="B93" s="32"/>
      <c r="C93" s="27" t="s">
        <v>24</v>
      </c>
      <c r="F93" s="25" t="str">
        <f>E17</f>
        <v>Město Benešov</v>
      </c>
      <c r="I93" s="27" t="s">
        <v>30</v>
      </c>
      <c r="J93" s="30" t="str">
        <f>E23</f>
        <v>ateliér Jasné s.r.o., Praha 1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Lenka Kasperová</v>
      </c>
      <c r="L94" s="32"/>
    </row>
    <row r="95" spans="2:12" s="1" customFormat="1" ht="10.4" customHeight="1">
      <c r="B95" s="32"/>
      <c r="L95" s="32"/>
    </row>
    <row r="96" spans="2:12" s="1" customFormat="1" ht="29.25" customHeight="1">
      <c r="B96" s="32"/>
      <c r="C96" s="105" t="s">
        <v>160</v>
      </c>
      <c r="D96" s="97"/>
      <c r="E96" s="97"/>
      <c r="F96" s="97"/>
      <c r="G96" s="97"/>
      <c r="H96" s="97"/>
      <c r="I96" s="97"/>
      <c r="J96" s="106" t="s">
        <v>161</v>
      </c>
      <c r="K96" s="97"/>
      <c r="L96" s="32"/>
    </row>
    <row r="97" spans="2:47" s="1" customFormat="1" ht="10.4" customHeight="1">
      <c r="B97" s="32"/>
      <c r="L97" s="32"/>
    </row>
    <row r="98" spans="2:47" s="1" customFormat="1" ht="22.75" customHeight="1">
      <c r="B98" s="32"/>
      <c r="C98" s="107" t="s">
        <v>162</v>
      </c>
      <c r="J98" s="66">
        <f>J151</f>
        <v>0</v>
      </c>
      <c r="L98" s="32"/>
      <c r="AU98" s="17" t="s">
        <v>163</v>
      </c>
    </row>
    <row r="99" spans="2:47" s="8" customFormat="1" ht="24.95" customHeight="1">
      <c r="B99" s="108"/>
      <c r="D99" s="109" t="s">
        <v>258</v>
      </c>
      <c r="E99" s="110"/>
      <c r="F99" s="110"/>
      <c r="G99" s="110"/>
      <c r="H99" s="110"/>
      <c r="I99" s="110"/>
      <c r="J99" s="111">
        <f>J152</f>
        <v>0</v>
      </c>
      <c r="L99" s="108"/>
    </row>
    <row r="100" spans="2:47" s="9" customFormat="1" ht="19.899999999999999" customHeight="1">
      <c r="B100" s="112"/>
      <c r="D100" s="113" t="s">
        <v>259</v>
      </c>
      <c r="E100" s="114"/>
      <c r="F100" s="114"/>
      <c r="G100" s="114"/>
      <c r="H100" s="114"/>
      <c r="I100" s="114"/>
      <c r="J100" s="115">
        <f>J153</f>
        <v>0</v>
      </c>
      <c r="L100" s="112"/>
    </row>
    <row r="101" spans="2:47" s="9" customFormat="1" ht="19.899999999999999" customHeight="1">
      <c r="B101" s="112"/>
      <c r="D101" s="113" t="s">
        <v>260</v>
      </c>
      <c r="E101" s="114"/>
      <c r="F101" s="114"/>
      <c r="G101" s="114"/>
      <c r="H101" s="114"/>
      <c r="I101" s="114"/>
      <c r="J101" s="115">
        <f>J177</f>
        <v>0</v>
      </c>
      <c r="L101" s="112"/>
    </row>
    <row r="102" spans="2:47" s="9" customFormat="1" ht="19.899999999999999" customHeight="1">
      <c r="B102" s="112"/>
      <c r="D102" s="113" t="s">
        <v>261</v>
      </c>
      <c r="E102" s="114"/>
      <c r="F102" s="114"/>
      <c r="G102" s="114"/>
      <c r="H102" s="114"/>
      <c r="I102" s="114"/>
      <c r="J102" s="115">
        <f>J200</f>
        <v>0</v>
      </c>
      <c r="L102" s="112"/>
    </row>
    <row r="103" spans="2:47" s="9" customFormat="1" ht="19.899999999999999" customHeight="1">
      <c r="B103" s="112"/>
      <c r="D103" s="113" t="s">
        <v>262</v>
      </c>
      <c r="E103" s="114"/>
      <c r="F103" s="114"/>
      <c r="G103" s="114"/>
      <c r="H103" s="114"/>
      <c r="I103" s="114"/>
      <c r="J103" s="115">
        <f>J260</f>
        <v>0</v>
      </c>
      <c r="L103" s="112"/>
    </row>
    <row r="104" spans="2:47" s="9" customFormat="1" ht="19.899999999999999" customHeight="1">
      <c r="B104" s="112"/>
      <c r="D104" s="113" t="s">
        <v>263</v>
      </c>
      <c r="E104" s="114"/>
      <c r="F104" s="114"/>
      <c r="G104" s="114"/>
      <c r="H104" s="114"/>
      <c r="I104" s="114"/>
      <c r="J104" s="115">
        <f>J285</f>
        <v>0</v>
      </c>
      <c r="L104" s="112"/>
    </row>
    <row r="105" spans="2:47" s="9" customFormat="1" ht="19.899999999999999" customHeight="1">
      <c r="B105" s="112"/>
      <c r="D105" s="113" t="s">
        <v>264</v>
      </c>
      <c r="E105" s="114"/>
      <c r="F105" s="114"/>
      <c r="G105" s="114"/>
      <c r="H105" s="114"/>
      <c r="I105" s="114"/>
      <c r="J105" s="115">
        <f>J427</f>
        <v>0</v>
      </c>
      <c r="L105" s="112"/>
    </row>
    <row r="106" spans="2:47" s="9" customFormat="1" ht="19.899999999999999" customHeight="1">
      <c r="B106" s="112"/>
      <c r="D106" s="113" t="s">
        <v>265</v>
      </c>
      <c r="E106" s="114"/>
      <c r="F106" s="114"/>
      <c r="G106" s="114"/>
      <c r="H106" s="114"/>
      <c r="I106" s="114"/>
      <c r="J106" s="115">
        <f>J578</f>
        <v>0</v>
      </c>
      <c r="L106" s="112"/>
    </row>
    <row r="107" spans="2:47" s="9" customFormat="1" ht="19.899999999999999" customHeight="1">
      <c r="B107" s="112"/>
      <c r="D107" s="113" t="s">
        <v>266</v>
      </c>
      <c r="E107" s="114"/>
      <c r="F107" s="114"/>
      <c r="G107" s="114"/>
      <c r="H107" s="114"/>
      <c r="I107" s="114"/>
      <c r="J107" s="115">
        <f>J585</f>
        <v>0</v>
      </c>
      <c r="L107" s="112"/>
    </row>
    <row r="108" spans="2:47" s="8" customFormat="1" ht="24.95" customHeight="1">
      <c r="B108" s="108"/>
      <c r="D108" s="109" t="s">
        <v>267</v>
      </c>
      <c r="E108" s="110"/>
      <c r="F108" s="110"/>
      <c r="G108" s="110"/>
      <c r="H108" s="110"/>
      <c r="I108" s="110"/>
      <c r="J108" s="111">
        <f>J587</f>
        <v>0</v>
      </c>
      <c r="L108" s="108"/>
    </row>
    <row r="109" spans="2:47" s="9" customFormat="1" ht="19.899999999999999" customHeight="1">
      <c r="B109" s="112"/>
      <c r="D109" s="113" t="s">
        <v>268</v>
      </c>
      <c r="E109" s="114"/>
      <c r="F109" s="114"/>
      <c r="G109" s="114"/>
      <c r="H109" s="114"/>
      <c r="I109" s="114"/>
      <c r="J109" s="115">
        <f>J588</f>
        <v>0</v>
      </c>
      <c r="L109" s="112"/>
    </row>
    <row r="110" spans="2:47" s="9" customFormat="1" ht="19.899999999999999" customHeight="1">
      <c r="B110" s="112"/>
      <c r="D110" s="113" t="s">
        <v>269</v>
      </c>
      <c r="E110" s="114"/>
      <c r="F110" s="114"/>
      <c r="G110" s="114"/>
      <c r="H110" s="114"/>
      <c r="I110" s="114"/>
      <c r="J110" s="115">
        <f>J612</f>
        <v>0</v>
      </c>
      <c r="L110" s="112"/>
    </row>
    <row r="111" spans="2:47" s="9" customFormat="1" ht="19.899999999999999" customHeight="1">
      <c r="B111" s="112"/>
      <c r="D111" s="113" t="s">
        <v>270</v>
      </c>
      <c r="E111" s="114"/>
      <c r="F111" s="114"/>
      <c r="G111" s="114"/>
      <c r="H111" s="114"/>
      <c r="I111" s="114"/>
      <c r="J111" s="115">
        <f>J650</f>
        <v>0</v>
      </c>
      <c r="L111" s="112"/>
    </row>
    <row r="112" spans="2:47" s="9" customFormat="1" ht="19.899999999999999" customHeight="1">
      <c r="B112" s="112"/>
      <c r="D112" s="113" t="s">
        <v>271</v>
      </c>
      <c r="E112" s="114"/>
      <c r="F112" s="114"/>
      <c r="G112" s="114"/>
      <c r="H112" s="114"/>
      <c r="I112" s="114"/>
      <c r="J112" s="115">
        <f>J682</f>
        <v>0</v>
      </c>
      <c r="L112" s="112"/>
    </row>
    <row r="113" spans="2:12" s="9" customFormat="1" ht="19.899999999999999" customHeight="1">
      <c r="B113" s="112"/>
      <c r="D113" s="113" t="s">
        <v>272</v>
      </c>
      <c r="E113" s="114"/>
      <c r="F113" s="114"/>
      <c r="G113" s="114"/>
      <c r="H113" s="114"/>
      <c r="I113" s="114"/>
      <c r="J113" s="115">
        <f>J694</f>
        <v>0</v>
      </c>
      <c r="L113" s="112"/>
    </row>
    <row r="114" spans="2:12" s="9" customFormat="1" ht="19.899999999999999" customHeight="1">
      <c r="B114" s="112"/>
      <c r="D114" s="113" t="s">
        <v>273</v>
      </c>
      <c r="E114" s="114"/>
      <c r="F114" s="114"/>
      <c r="G114" s="114"/>
      <c r="H114" s="114"/>
      <c r="I114" s="114"/>
      <c r="J114" s="115">
        <f>J706</f>
        <v>0</v>
      </c>
      <c r="L114" s="112"/>
    </row>
    <row r="115" spans="2:12" s="9" customFormat="1" ht="19.899999999999999" customHeight="1">
      <c r="B115" s="112"/>
      <c r="D115" s="113" t="s">
        <v>274</v>
      </c>
      <c r="E115" s="114"/>
      <c r="F115" s="114"/>
      <c r="G115" s="114"/>
      <c r="H115" s="114"/>
      <c r="I115" s="114"/>
      <c r="J115" s="115">
        <f>J832</f>
        <v>0</v>
      </c>
      <c r="L115" s="112"/>
    </row>
    <row r="116" spans="2:12" s="9" customFormat="1" ht="19.899999999999999" customHeight="1">
      <c r="B116" s="112"/>
      <c r="D116" s="113" t="s">
        <v>275</v>
      </c>
      <c r="E116" s="114"/>
      <c r="F116" s="114"/>
      <c r="G116" s="114"/>
      <c r="H116" s="114"/>
      <c r="I116" s="114"/>
      <c r="J116" s="115">
        <f>J842</f>
        <v>0</v>
      </c>
      <c r="L116" s="112"/>
    </row>
    <row r="117" spans="2:12" s="9" customFormat="1" ht="19.899999999999999" customHeight="1">
      <c r="B117" s="112"/>
      <c r="D117" s="113" t="s">
        <v>276</v>
      </c>
      <c r="E117" s="114"/>
      <c r="F117" s="114"/>
      <c r="G117" s="114"/>
      <c r="H117" s="114"/>
      <c r="I117" s="114"/>
      <c r="J117" s="115">
        <f>J850</f>
        <v>0</v>
      </c>
      <c r="L117" s="112"/>
    </row>
    <row r="118" spans="2:12" s="9" customFormat="1" ht="19.899999999999999" customHeight="1">
      <c r="B118" s="112"/>
      <c r="D118" s="113" t="s">
        <v>277</v>
      </c>
      <c r="E118" s="114"/>
      <c r="F118" s="114"/>
      <c r="G118" s="114"/>
      <c r="H118" s="114"/>
      <c r="I118" s="114"/>
      <c r="J118" s="115">
        <f>J918</f>
        <v>0</v>
      </c>
      <c r="L118" s="112"/>
    </row>
    <row r="119" spans="2:12" s="9" customFormat="1" ht="19.899999999999999" customHeight="1">
      <c r="B119" s="112"/>
      <c r="D119" s="113" t="s">
        <v>278</v>
      </c>
      <c r="E119" s="114"/>
      <c r="F119" s="114"/>
      <c r="G119" s="114"/>
      <c r="H119" s="114"/>
      <c r="I119" s="114"/>
      <c r="J119" s="115">
        <f>J933</f>
        <v>0</v>
      </c>
      <c r="L119" s="112"/>
    </row>
    <row r="120" spans="2:12" s="9" customFormat="1" ht="19.899999999999999" customHeight="1">
      <c r="B120" s="112"/>
      <c r="D120" s="113" t="s">
        <v>279</v>
      </c>
      <c r="E120" s="114"/>
      <c r="F120" s="114"/>
      <c r="G120" s="114"/>
      <c r="H120" s="114"/>
      <c r="I120" s="114"/>
      <c r="J120" s="115">
        <f>J959</f>
        <v>0</v>
      </c>
      <c r="L120" s="112"/>
    </row>
    <row r="121" spans="2:12" s="9" customFormat="1" ht="19.899999999999999" customHeight="1">
      <c r="B121" s="112"/>
      <c r="D121" s="113" t="s">
        <v>280</v>
      </c>
      <c r="E121" s="114"/>
      <c r="F121" s="114"/>
      <c r="G121" s="114"/>
      <c r="H121" s="114"/>
      <c r="I121" s="114"/>
      <c r="J121" s="115">
        <f>J985</f>
        <v>0</v>
      </c>
      <c r="L121" s="112"/>
    </row>
    <row r="122" spans="2:12" s="9" customFormat="1" ht="19.899999999999999" customHeight="1">
      <c r="B122" s="112"/>
      <c r="D122" s="113" t="s">
        <v>281</v>
      </c>
      <c r="E122" s="114"/>
      <c r="F122" s="114"/>
      <c r="G122" s="114"/>
      <c r="H122" s="114"/>
      <c r="I122" s="114"/>
      <c r="J122" s="115">
        <f>J995</f>
        <v>0</v>
      </c>
      <c r="L122" s="112"/>
    </row>
    <row r="123" spans="2:12" s="9" customFormat="1" ht="19.899999999999999" customHeight="1">
      <c r="B123" s="112"/>
      <c r="D123" s="113" t="s">
        <v>282</v>
      </c>
      <c r="E123" s="114"/>
      <c r="F123" s="114"/>
      <c r="G123" s="114"/>
      <c r="H123" s="114"/>
      <c r="I123" s="114"/>
      <c r="J123" s="115">
        <f>J1002</f>
        <v>0</v>
      </c>
      <c r="L123" s="112"/>
    </row>
    <row r="124" spans="2:12" s="9" customFormat="1" ht="19.899999999999999" customHeight="1">
      <c r="B124" s="112"/>
      <c r="D124" s="113" t="s">
        <v>283</v>
      </c>
      <c r="E124" s="114"/>
      <c r="F124" s="114"/>
      <c r="G124" s="114"/>
      <c r="H124" s="114"/>
      <c r="I124" s="114"/>
      <c r="J124" s="115">
        <f>J1089</f>
        <v>0</v>
      </c>
      <c r="L124" s="112"/>
    </row>
    <row r="125" spans="2:12" s="9" customFormat="1" ht="19.899999999999999" customHeight="1">
      <c r="B125" s="112"/>
      <c r="D125" s="113" t="s">
        <v>284</v>
      </c>
      <c r="E125" s="114"/>
      <c r="F125" s="114"/>
      <c r="G125" s="114"/>
      <c r="H125" s="114"/>
      <c r="I125" s="114"/>
      <c r="J125" s="115">
        <f>J1116</f>
        <v>0</v>
      </c>
      <c r="L125" s="112"/>
    </row>
    <row r="126" spans="2:12" s="9" customFormat="1" ht="19.899999999999999" customHeight="1">
      <c r="B126" s="112"/>
      <c r="D126" s="113" t="s">
        <v>285</v>
      </c>
      <c r="E126" s="114"/>
      <c r="F126" s="114"/>
      <c r="G126" s="114"/>
      <c r="H126" s="114"/>
      <c r="I126" s="114"/>
      <c r="J126" s="115">
        <f>J1138</f>
        <v>0</v>
      </c>
      <c r="L126" s="112"/>
    </row>
    <row r="127" spans="2:12" s="9" customFormat="1" ht="19.899999999999999" customHeight="1">
      <c r="B127" s="112"/>
      <c r="D127" s="113" t="s">
        <v>286</v>
      </c>
      <c r="E127" s="114"/>
      <c r="F127" s="114"/>
      <c r="G127" s="114"/>
      <c r="H127" s="114"/>
      <c r="I127" s="114"/>
      <c r="J127" s="115">
        <f>J1162</f>
        <v>0</v>
      </c>
      <c r="L127" s="112"/>
    </row>
    <row r="128" spans="2:12" s="9" customFormat="1" ht="19.899999999999999" customHeight="1">
      <c r="B128" s="112"/>
      <c r="D128" s="113" t="s">
        <v>287</v>
      </c>
      <c r="E128" s="114"/>
      <c r="F128" s="114"/>
      <c r="G128" s="114"/>
      <c r="H128" s="114"/>
      <c r="I128" s="114"/>
      <c r="J128" s="115">
        <f>J1197</f>
        <v>0</v>
      </c>
      <c r="L128" s="112"/>
    </row>
    <row r="129" spans="2:12" s="8" customFormat="1" ht="24.95" customHeight="1">
      <c r="B129" s="108"/>
      <c r="D129" s="109" t="s">
        <v>288</v>
      </c>
      <c r="E129" s="110"/>
      <c r="F129" s="110"/>
      <c r="G129" s="110"/>
      <c r="H129" s="110"/>
      <c r="I129" s="110"/>
      <c r="J129" s="111">
        <f>J1212</f>
        <v>0</v>
      </c>
      <c r="L129" s="108"/>
    </row>
    <row r="130" spans="2:12" s="1" customFormat="1" ht="21.75" customHeight="1">
      <c r="B130" s="32"/>
      <c r="L130" s="32"/>
    </row>
    <row r="131" spans="2:12" s="1" customFormat="1" ht="6.95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  <row r="135" spans="2:12" s="1" customFormat="1" ht="6.95" customHeight="1">
      <c r="B135" s="46"/>
      <c r="C135" s="47"/>
      <c r="D135" s="47"/>
      <c r="E135" s="47"/>
      <c r="F135" s="47"/>
      <c r="G135" s="47"/>
      <c r="H135" s="47"/>
      <c r="I135" s="47"/>
      <c r="J135" s="47"/>
      <c r="K135" s="47"/>
      <c r="L135" s="32"/>
    </row>
    <row r="136" spans="2:12" s="1" customFormat="1" ht="24.95" customHeight="1">
      <c r="B136" s="32"/>
      <c r="C136" s="21" t="s">
        <v>170</v>
      </c>
      <c r="L136" s="32"/>
    </row>
    <row r="137" spans="2:12" s="1" customFormat="1" ht="6.95" customHeight="1">
      <c r="B137" s="32"/>
      <c r="L137" s="32"/>
    </row>
    <row r="138" spans="2:12" s="1" customFormat="1" ht="11.95" customHeight="1">
      <c r="B138" s="32"/>
      <c r="C138" s="27" t="s">
        <v>16</v>
      </c>
      <c r="L138" s="32"/>
    </row>
    <row r="139" spans="2:12" s="1" customFormat="1" ht="16.600000000000001" customHeight="1">
      <c r="B139" s="32"/>
      <c r="E139" s="252" t="str">
        <f>E7</f>
        <v>Zázemí pro městskou knihovnu Benešov</v>
      </c>
      <c r="F139" s="253"/>
      <c r="G139" s="253"/>
      <c r="H139" s="253"/>
      <c r="L139" s="32"/>
    </row>
    <row r="140" spans="2:12" ht="11.95" customHeight="1">
      <c r="B140" s="20"/>
      <c r="C140" s="27" t="s">
        <v>156</v>
      </c>
      <c r="L140" s="20"/>
    </row>
    <row r="141" spans="2:12" s="1" customFormat="1" ht="16.600000000000001" customHeight="1">
      <c r="B141" s="32"/>
      <c r="E141" s="252" t="s">
        <v>228</v>
      </c>
      <c r="F141" s="254"/>
      <c r="G141" s="254"/>
      <c r="H141" s="254"/>
      <c r="L141" s="32"/>
    </row>
    <row r="142" spans="2:12" s="1" customFormat="1" ht="11.95" customHeight="1">
      <c r="B142" s="32"/>
      <c r="C142" s="27" t="s">
        <v>231</v>
      </c>
      <c r="L142" s="32"/>
    </row>
    <row r="143" spans="2:12" s="1" customFormat="1" ht="16.600000000000001" customHeight="1">
      <c r="B143" s="32"/>
      <c r="E143" s="208" t="str">
        <f>E11</f>
        <v>001-01 - Stavební část</v>
      </c>
      <c r="F143" s="254"/>
      <c r="G143" s="254"/>
      <c r="H143" s="254"/>
      <c r="L143" s="32"/>
    </row>
    <row r="144" spans="2:12" s="1" customFormat="1" ht="6.95" customHeight="1">
      <c r="B144" s="32"/>
      <c r="L144" s="32"/>
    </row>
    <row r="145" spans="2:65" s="1" customFormat="1" ht="11.95" customHeight="1">
      <c r="B145" s="32"/>
      <c r="C145" s="27" t="s">
        <v>20</v>
      </c>
      <c r="F145" s="25" t="str">
        <f>F14</f>
        <v>Benešov</v>
      </c>
      <c r="I145" s="27" t="s">
        <v>22</v>
      </c>
      <c r="J145" s="52" t="str">
        <f>IF(J14="","",J14)</f>
        <v>23. 12. 2024</v>
      </c>
      <c r="L145" s="32"/>
    </row>
    <row r="146" spans="2:65" s="1" customFormat="1" ht="6.95" customHeight="1">
      <c r="B146" s="32"/>
      <c r="L146" s="32"/>
    </row>
    <row r="147" spans="2:65" s="1" customFormat="1" ht="25.65" customHeight="1">
      <c r="B147" s="32"/>
      <c r="C147" s="27" t="s">
        <v>24</v>
      </c>
      <c r="F147" s="25" t="str">
        <f>E17</f>
        <v>Město Benešov</v>
      </c>
      <c r="I147" s="27" t="s">
        <v>30</v>
      </c>
      <c r="J147" s="30" t="str">
        <f>E23</f>
        <v>ateliér Jasné s.r.o., Praha 1</v>
      </c>
      <c r="L147" s="32"/>
    </row>
    <row r="148" spans="2:65" s="1" customFormat="1" ht="15.15" customHeight="1">
      <c r="B148" s="32"/>
      <c r="C148" s="27" t="s">
        <v>28</v>
      </c>
      <c r="F148" s="25" t="str">
        <f>IF(E20="","",E20)</f>
        <v>Vyplň údaj</v>
      </c>
      <c r="I148" s="27" t="s">
        <v>33</v>
      </c>
      <c r="J148" s="30" t="str">
        <f>E26</f>
        <v>Ing. Lenka Kasperová</v>
      </c>
      <c r="L148" s="32"/>
    </row>
    <row r="149" spans="2:65" s="1" customFormat="1" ht="10.4" customHeight="1">
      <c r="B149" s="32"/>
      <c r="L149" s="32"/>
    </row>
    <row r="150" spans="2:65" s="10" customFormat="1" ht="29.25" customHeight="1">
      <c r="B150" s="116"/>
      <c r="C150" s="117" t="s">
        <v>171</v>
      </c>
      <c r="D150" s="118" t="s">
        <v>61</v>
      </c>
      <c r="E150" s="118" t="s">
        <v>57</v>
      </c>
      <c r="F150" s="118" t="s">
        <v>58</v>
      </c>
      <c r="G150" s="118" t="s">
        <v>172</v>
      </c>
      <c r="H150" s="118" t="s">
        <v>173</v>
      </c>
      <c r="I150" s="118" t="s">
        <v>174</v>
      </c>
      <c r="J150" s="118" t="s">
        <v>161</v>
      </c>
      <c r="K150" s="119" t="s">
        <v>175</v>
      </c>
      <c r="L150" s="116"/>
      <c r="M150" s="59" t="s">
        <v>1</v>
      </c>
      <c r="N150" s="60" t="s">
        <v>40</v>
      </c>
      <c r="O150" s="60" t="s">
        <v>176</v>
      </c>
      <c r="P150" s="60" t="s">
        <v>177</v>
      </c>
      <c r="Q150" s="60" t="s">
        <v>178</v>
      </c>
      <c r="R150" s="60" t="s">
        <v>179</v>
      </c>
      <c r="S150" s="60" t="s">
        <v>180</v>
      </c>
      <c r="T150" s="61" t="s">
        <v>181</v>
      </c>
    </row>
    <row r="151" spans="2:65" s="1" customFormat="1" ht="22.75" customHeight="1">
      <c r="B151" s="32"/>
      <c r="C151" s="64" t="s">
        <v>182</v>
      </c>
      <c r="J151" s="120">
        <f>BK151</f>
        <v>0</v>
      </c>
      <c r="L151" s="32"/>
      <c r="M151" s="62"/>
      <c r="N151" s="53"/>
      <c r="O151" s="53"/>
      <c r="P151" s="121">
        <f>P152+P587+P1212</f>
        <v>0</v>
      </c>
      <c r="Q151" s="53"/>
      <c r="R151" s="121">
        <f>R152+R587+R1212</f>
        <v>179.95912276040002</v>
      </c>
      <c r="S151" s="53"/>
      <c r="T151" s="122">
        <f>T152+T587+T1212</f>
        <v>590.09263559999988</v>
      </c>
      <c r="AT151" s="17" t="s">
        <v>75</v>
      </c>
      <c r="AU151" s="17" t="s">
        <v>163</v>
      </c>
      <c r="BK151" s="123">
        <f>BK152+BK587+BK1212</f>
        <v>0</v>
      </c>
    </row>
    <row r="152" spans="2:65" s="11" customFormat="1" ht="25.95" customHeight="1">
      <c r="B152" s="124"/>
      <c r="D152" s="125" t="s">
        <v>75</v>
      </c>
      <c r="E152" s="126" t="s">
        <v>289</v>
      </c>
      <c r="F152" s="126" t="s">
        <v>290</v>
      </c>
      <c r="I152" s="127"/>
      <c r="J152" s="128">
        <f>BK152</f>
        <v>0</v>
      </c>
      <c r="L152" s="124"/>
      <c r="M152" s="129"/>
      <c r="P152" s="130">
        <f>P153+P177+P200+P260+P285+P427+P578+P585</f>
        <v>0</v>
      </c>
      <c r="R152" s="130">
        <f>R153+R177+R200+R260+R285+R427+R578+R585</f>
        <v>89.006155660000005</v>
      </c>
      <c r="T152" s="131">
        <f>T153+T177+T200+T260+T285+T427+T578+T585</f>
        <v>536.03357999999992</v>
      </c>
      <c r="AR152" s="125" t="s">
        <v>84</v>
      </c>
      <c r="AT152" s="132" t="s">
        <v>75</v>
      </c>
      <c r="AU152" s="132" t="s">
        <v>76</v>
      </c>
      <c r="AY152" s="125" t="s">
        <v>186</v>
      </c>
      <c r="BK152" s="133">
        <f>BK153+BK177+BK200+BK260+BK285+BK427+BK578+BK585</f>
        <v>0</v>
      </c>
    </row>
    <row r="153" spans="2:65" s="11" customFormat="1" ht="22.75" customHeight="1">
      <c r="B153" s="124"/>
      <c r="D153" s="125" t="s">
        <v>75</v>
      </c>
      <c r="E153" s="134" t="s">
        <v>84</v>
      </c>
      <c r="F153" s="134" t="s">
        <v>291</v>
      </c>
      <c r="I153" s="127"/>
      <c r="J153" s="135">
        <f>BK153</f>
        <v>0</v>
      </c>
      <c r="L153" s="124"/>
      <c r="M153" s="129"/>
      <c r="P153" s="130">
        <f>SUM(P154:P176)</f>
        <v>0</v>
      </c>
      <c r="R153" s="130">
        <f>SUM(R154:R176)</f>
        <v>0</v>
      </c>
      <c r="T153" s="131">
        <f>SUM(T154:T176)</f>
        <v>0</v>
      </c>
      <c r="AR153" s="125" t="s">
        <v>84</v>
      </c>
      <c r="AT153" s="132" t="s">
        <v>75</v>
      </c>
      <c r="AU153" s="132" t="s">
        <v>84</v>
      </c>
      <c r="AY153" s="125" t="s">
        <v>186</v>
      </c>
      <c r="BK153" s="133">
        <f>SUM(BK154:BK176)</f>
        <v>0</v>
      </c>
    </row>
    <row r="154" spans="2:65" s="1" customFormat="1" ht="24.2" customHeight="1">
      <c r="B154" s="136"/>
      <c r="C154" s="137" t="s">
        <v>84</v>
      </c>
      <c r="D154" s="137" t="s">
        <v>189</v>
      </c>
      <c r="E154" s="138" t="s">
        <v>292</v>
      </c>
      <c r="F154" s="139" t="s">
        <v>293</v>
      </c>
      <c r="G154" s="140" t="s">
        <v>294</v>
      </c>
      <c r="H154" s="141">
        <v>19</v>
      </c>
      <c r="I154" s="142"/>
      <c r="J154" s="143">
        <f>ROUND(I154*H154,2)</f>
        <v>0</v>
      </c>
      <c r="K154" s="139" t="s">
        <v>193</v>
      </c>
      <c r="L154" s="32"/>
      <c r="M154" s="144" t="s">
        <v>1</v>
      </c>
      <c r="N154" s="145" t="s">
        <v>41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207</v>
      </c>
      <c r="AT154" s="148" t="s">
        <v>189</v>
      </c>
      <c r="AU154" s="148" t="s">
        <v>86</v>
      </c>
      <c r="AY154" s="17" t="s">
        <v>186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84</v>
      </c>
      <c r="BK154" s="149">
        <f>ROUND(I154*H154,2)</f>
        <v>0</v>
      </c>
      <c r="BL154" s="17" t="s">
        <v>207</v>
      </c>
      <c r="BM154" s="148" t="s">
        <v>295</v>
      </c>
    </row>
    <row r="155" spans="2:65" s="12" customFormat="1" ht="10.4">
      <c r="B155" s="156"/>
      <c r="D155" s="157" t="s">
        <v>296</v>
      </c>
      <c r="E155" s="158" t="s">
        <v>1</v>
      </c>
      <c r="F155" s="159" t="s">
        <v>297</v>
      </c>
      <c r="H155" s="158" t="s">
        <v>1</v>
      </c>
      <c r="I155" s="160"/>
      <c r="L155" s="156"/>
      <c r="M155" s="161"/>
      <c r="T155" s="162"/>
      <c r="AT155" s="158" t="s">
        <v>296</v>
      </c>
      <c r="AU155" s="158" t="s">
        <v>86</v>
      </c>
      <c r="AV155" s="12" t="s">
        <v>84</v>
      </c>
      <c r="AW155" s="12" t="s">
        <v>32</v>
      </c>
      <c r="AX155" s="12" t="s">
        <v>76</v>
      </c>
      <c r="AY155" s="158" t="s">
        <v>186</v>
      </c>
    </row>
    <row r="156" spans="2:65" s="13" customFormat="1" ht="10.4">
      <c r="B156" s="163"/>
      <c r="D156" s="157" t="s">
        <v>296</v>
      </c>
      <c r="E156" s="164" t="s">
        <v>1</v>
      </c>
      <c r="F156" s="165" t="s">
        <v>298</v>
      </c>
      <c r="H156" s="166">
        <v>19</v>
      </c>
      <c r="I156" s="167"/>
      <c r="L156" s="163"/>
      <c r="M156" s="168"/>
      <c r="T156" s="169"/>
      <c r="AT156" s="164" t="s">
        <v>296</v>
      </c>
      <c r="AU156" s="164" t="s">
        <v>86</v>
      </c>
      <c r="AV156" s="13" t="s">
        <v>86</v>
      </c>
      <c r="AW156" s="13" t="s">
        <v>32</v>
      </c>
      <c r="AX156" s="13" t="s">
        <v>76</v>
      </c>
      <c r="AY156" s="164" t="s">
        <v>186</v>
      </c>
    </row>
    <row r="157" spans="2:65" s="14" customFormat="1" ht="10.4">
      <c r="B157" s="170"/>
      <c r="D157" s="157" t="s">
        <v>296</v>
      </c>
      <c r="E157" s="171" t="s">
        <v>252</v>
      </c>
      <c r="F157" s="172" t="s">
        <v>299</v>
      </c>
      <c r="H157" s="173">
        <v>19</v>
      </c>
      <c r="I157" s="174"/>
      <c r="L157" s="170"/>
      <c r="M157" s="175"/>
      <c r="T157" s="176"/>
      <c r="AT157" s="171" t="s">
        <v>296</v>
      </c>
      <c r="AU157" s="171" t="s">
        <v>86</v>
      </c>
      <c r="AV157" s="14" t="s">
        <v>207</v>
      </c>
      <c r="AW157" s="14" t="s">
        <v>32</v>
      </c>
      <c r="AX157" s="14" t="s">
        <v>84</v>
      </c>
      <c r="AY157" s="171" t="s">
        <v>186</v>
      </c>
    </row>
    <row r="158" spans="2:65" s="1" customFormat="1" ht="37.9" customHeight="1">
      <c r="B158" s="136"/>
      <c r="C158" s="137" t="s">
        <v>86</v>
      </c>
      <c r="D158" s="137" t="s">
        <v>189</v>
      </c>
      <c r="E158" s="138" t="s">
        <v>300</v>
      </c>
      <c r="F158" s="139" t="s">
        <v>301</v>
      </c>
      <c r="G158" s="140" t="s">
        <v>294</v>
      </c>
      <c r="H158" s="141">
        <v>12.24</v>
      </c>
      <c r="I158" s="142"/>
      <c r="J158" s="143">
        <f>ROUND(I158*H158,2)</f>
        <v>0</v>
      </c>
      <c r="K158" s="139" t="s">
        <v>193</v>
      </c>
      <c r="L158" s="32"/>
      <c r="M158" s="144" t="s">
        <v>1</v>
      </c>
      <c r="N158" s="145" t="s">
        <v>41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207</v>
      </c>
      <c r="AT158" s="148" t="s">
        <v>189</v>
      </c>
      <c r="AU158" s="148" t="s">
        <v>86</v>
      </c>
      <c r="AY158" s="17" t="s">
        <v>186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207</v>
      </c>
      <c r="BM158" s="148" t="s">
        <v>302</v>
      </c>
    </row>
    <row r="159" spans="2:65" s="13" customFormat="1" ht="10.4">
      <c r="B159" s="163"/>
      <c r="D159" s="157" t="s">
        <v>296</v>
      </c>
      <c r="E159" s="164" t="s">
        <v>1</v>
      </c>
      <c r="F159" s="165" t="s">
        <v>303</v>
      </c>
      <c r="H159" s="166">
        <v>12.24</v>
      </c>
      <c r="I159" s="167"/>
      <c r="L159" s="163"/>
      <c r="M159" s="168"/>
      <c r="T159" s="169"/>
      <c r="AT159" s="164" t="s">
        <v>296</v>
      </c>
      <c r="AU159" s="164" t="s">
        <v>86</v>
      </c>
      <c r="AV159" s="13" t="s">
        <v>86</v>
      </c>
      <c r="AW159" s="13" t="s">
        <v>32</v>
      </c>
      <c r="AX159" s="13" t="s">
        <v>76</v>
      </c>
      <c r="AY159" s="164" t="s">
        <v>186</v>
      </c>
    </row>
    <row r="160" spans="2:65" s="14" customFormat="1" ht="10.4">
      <c r="B160" s="170"/>
      <c r="D160" s="157" t="s">
        <v>296</v>
      </c>
      <c r="E160" s="171" t="s">
        <v>232</v>
      </c>
      <c r="F160" s="172" t="s">
        <v>299</v>
      </c>
      <c r="H160" s="173">
        <v>12.24</v>
      </c>
      <c r="I160" s="174"/>
      <c r="L160" s="170"/>
      <c r="M160" s="175"/>
      <c r="T160" s="176"/>
      <c r="AT160" s="171" t="s">
        <v>296</v>
      </c>
      <c r="AU160" s="171" t="s">
        <v>86</v>
      </c>
      <c r="AV160" s="14" t="s">
        <v>207</v>
      </c>
      <c r="AW160" s="14" t="s">
        <v>32</v>
      </c>
      <c r="AX160" s="14" t="s">
        <v>84</v>
      </c>
      <c r="AY160" s="171" t="s">
        <v>186</v>
      </c>
    </row>
    <row r="161" spans="2:65" s="1" customFormat="1" ht="37.9" customHeight="1">
      <c r="B161" s="136"/>
      <c r="C161" s="137" t="s">
        <v>118</v>
      </c>
      <c r="D161" s="137" t="s">
        <v>189</v>
      </c>
      <c r="E161" s="138" t="s">
        <v>304</v>
      </c>
      <c r="F161" s="139" t="s">
        <v>305</v>
      </c>
      <c r="G161" s="140" t="s">
        <v>294</v>
      </c>
      <c r="H161" s="141">
        <v>24.48</v>
      </c>
      <c r="I161" s="142"/>
      <c r="J161" s="143">
        <f>ROUND(I161*H161,2)</f>
        <v>0</v>
      </c>
      <c r="K161" s="139" t="s">
        <v>193</v>
      </c>
      <c r="L161" s="32"/>
      <c r="M161" s="144" t="s">
        <v>1</v>
      </c>
      <c r="N161" s="145" t="s">
        <v>41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207</v>
      </c>
      <c r="AT161" s="148" t="s">
        <v>189</v>
      </c>
      <c r="AU161" s="148" t="s">
        <v>86</v>
      </c>
      <c r="AY161" s="17" t="s">
        <v>186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207</v>
      </c>
      <c r="BM161" s="148" t="s">
        <v>306</v>
      </c>
    </row>
    <row r="162" spans="2:65" s="13" customFormat="1" ht="10.4">
      <c r="B162" s="163"/>
      <c r="D162" s="157" t="s">
        <v>296</v>
      </c>
      <c r="E162" s="164" t="s">
        <v>1</v>
      </c>
      <c r="F162" s="165" t="s">
        <v>307</v>
      </c>
      <c r="H162" s="166">
        <v>24.48</v>
      </c>
      <c r="I162" s="167"/>
      <c r="L162" s="163"/>
      <c r="M162" s="168"/>
      <c r="T162" s="169"/>
      <c r="AT162" s="164" t="s">
        <v>296</v>
      </c>
      <c r="AU162" s="164" t="s">
        <v>86</v>
      </c>
      <c r="AV162" s="13" t="s">
        <v>86</v>
      </c>
      <c r="AW162" s="13" t="s">
        <v>32</v>
      </c>
      <c r="AX162" s="13" t="s">
        <v>84</v>
      </c>
      <c r="AY162" s="164" t="s">
        <v>186</v>
      </c>
    </row>
    <row r="163" spans="2:65" s="1" customFormat="1" ht="37.9" customHeight="1">
      <c r="B163" s="136"/>
      <c r="C163" s="137" t="s">
        <v>207</v>
      </c>
      <c r="D163" s="137" t="s">
        <v>189</v>
      </c>
      <c r="E163" s="138" t="s">
        <v>308</v>
      </c>
      <c r="F163" s="139" t="s">
        <v>309</v>
      </c>
      <c r="G163" s="140" t="s">
        <v>294</v>
      </c>
      <c r="H163" s="141">
        <v>12.24</v>
      </c>
      <c r="I163" s="142"/>
      <c r="J163" s="143">
        <f>ROUND(I163*H163,2)</f>
        <v>0</v>
      </c>
      <c r="K163" s="139" t="s">
        <v>193</v>
      </c>
      <c r="L163" s="32"/>
      <c r="M163" s="144" t="s">
        <v>1</v>
      </c>
      <c r="N163" s="145" t="s">
        <v>41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207</v>
      </c>
      <c r="AT163" s="148" t="s">
        <v>189</v>
      </c>
      <c r="AU163" s="148" t="s">
        <v>86</v>
      </c>
      <c r="AY163" s="17" t="s">
        <v>186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84</v>
      </c>
      <c r="BK163" s="149">
        <f>ROUND(I163*H163,2)</f>
        <v>0</v>
      </c>
      <c r="BL163" s="17" t="s">
        <v>207</v>
      </c>
      <c r="BM163" s="148" t="s">
        <v>310</v>
      </c>
    </row>
    <row r="164" spans="2:65" s="13" customFormat="1" ht="10.4">
      <c r="B164" s="163"/>
      <c r="D164" s="157" t="s">
        <v>296</v>
      </c>
      <c r="E164" s="164" t="s">
        <v>1</v>
      </c>
      <c r="F164" s="165" t="s">
        <v>232</v>
      </c>
      <c r="H164" s="166">
        <v>12.24</v>
      </c>
      <c r="I164" s="167"/>
      <c r="L164" s="163"/>
      <c r="M164" s="168"/>
      <c r="T164" s="169"/>
      <c r="AT164" s="164" t="s">
        <v>296</v>
      </c>
      <c r="AU164" s="164" t="s">
        <v>86</v>
      </c>
      <c r="AV164" s="13" t="s">
        <v>86</v>
      </c>
      <c r="AW164" s="13" t="s">
        <v>32</v>
      </c>
      <c r="AX164" s="13" t="s">
        <v>84</v>
      </c>
      <c r="AY164" s="164" t="s">
        <v>186</v>
      </c>
    </row>
    <row r="165" spans="2:65" s="1" customFormat="1" ht="37.9" customHeight="1">
      <c r="B165" s="136"/>
      <c r="C165" s="137" t="s">
        <v>185</v>
      </c>
      <c r="D165" s="137" t="s">
        <v>189</v>
      </c>
      <c r="E165" s="138" t="s">
        <v>311</v>
      </c>
      <c r="F165" s="139" t="s">
        <v>312</v>
      </c>
      <c r="G165" s="140" t="s">
        <v>294</v>
      </c>
      <c r="H165" s="141">
        <v>244.8</v>
      </c>
      <c r="I165" s="142"/>
      <c r="J165" s="143">
        <f>ROUND(I165*H165,2)</f>
        <v>0</v>
      </c>
      <c r="K165" s="139" t="s">
        <v>193</v>
      </c>
      <c r="L165" s="32"/>
      <c r="M165" s="144" t="s">
        <v>1</v>
      </c>
      <c r="N165" s="145" t="s">
        <v>41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207</v>
      </c>
      <c r="AT165" s="148" t="s">
        <v>189</v>
      </c>
      <c r="AU165" s="148" t="s">
        <v>86</v>
      </c>
      <c r="AY165" s="17" t="s">
        <v>186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84</v>
      </c>
      <c r="BK165" s="149">
        <f>ROUND(I165*H165,2)</f>
        <v>0</v>
      </c>
      <c r="BL165" s="17" t="s">
        <v>207</v>
      </c>
      <c r="BM165" s="148" t="s">
        <v>313</v>
      </c>
    </row>
    <row r="166" spans="2:65" s="13" customFormat="1" ht="10.4">
      <c r="B166" s="163"/>
      <c r="D166" s="157" t="s">
        <v>296</v>
      </c>
      <c r="E166" s="164" t="s">
        <v>1</v>
      </c>
      <c r="F166" s="165" t="s">
        <v>314</v>
      </c>
      <c r="H166" s="166">
        <v>244.8</v>
      </c>
      <c r="I166" s="167"/>
      <c r="L166" s="163"/>
      <c r="M166" s="168"/>
      <c r="T166" s="169"/>
      <c r="AT166" s="164" t="s">
        <v>296</v>
      </c>
      <c r="AU166" s="164" t="s">
        <v>86</v>
      </c>
      <c r="AV166" s="13" t="s">
        <v>86</v>
      </c>
      <c r="AW166" s="13" t="s">
        <v>32</v>
      </c>
      <c r="AX166" s="13" t="s">
        <v>84</v>
      </c>
      <c r="AY166" s="164" t="s">
        <v>186</v>
      </c>
    </row>
    <row r="167" spans="2:65" s="1" customFormat="1" ht="24.2" customHeight="1">
      <c r="B167" s="136"/>
      <c r="C167" s="137" t="s">
        <v>315</v>
      </c>
      <c r="D167" s="137" t="s">
        <v>189</v>
      </c>
      <c r="E167" s="138" t="s">
        <v>316</v>
      </c>
      <c r="F167" s="139" t="s">
        <v>317</v>
      </c>
      <c r="G167" s="140" t="s">
        <v>294</v>
      </c>
      <c r="H167" s="141">
        <v>12.24</v>
      </c>
      <c r="I167" s="142"/>
      <c r="J167" s="143">
        <f>ROUND(I167*H167,2)</f>
        <v>0</v>
      </c>
      <c r="K167" s="139" t="s">
        <v>193</v>
      </c>
      <c r="L167" s="32"/>
      <c r="M167" s="144" t="s">
        <v>1</v>
      </c>
      <c r="N167" s="145" t="s">
        <v>41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207</v>
      </c>
      <c r="AT167" s="148" t="s">
        <v>189</v>
      </c>
      <c r="AU167" s="148" t="s">
        <v>86</v>
      </c>
      <c r="AY167" s="17" t="s">
        <v>186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84</v>
      </c>
      <c r="BK167" s="149">
        <f>ROUND(I167*H167,2)</f>
        <v>0</v>
      </c>
      <c r="BL167" s="17" t="s">
        <v>207</v>
      </c>
      <c r="BM167" s="148" t="s">
        <v>318</v>
      </c>
    </row>
    <row r="168" spans="2:65" s="13" customFormat="1" ht="10.4">
      <c r="B168" s="163"/>
      <c r="D168" s="157" t="s">
        <v>296</v>
      </c>
      <c r="E168" s="164" t="s">
        <v>1</v>
      </c>
      <c r="F168" s="165" t="s">
        <v>232</v>
      </c>
      <c r="H168" s="166">
        <v>12.24</v>
      </c>
      <c r="I168" s="167"/>
      <c r="L168" s="163"/>
      <c r="M168" s="168"/>
      <c r="T168" s="169"/>
      <c r="AT168" s="164" t="s">
        <v>296</v>
      </c>
      <c r="AU168" s="164" t="s">
        <v>86</v>
      </c>
      <c r="AV168" s="13" t="s">
        <v>86</v>
      </c>
      <c r="AW168" s="13" t="s">
        <v>32</v>
      </c>
      <c r="AX168" s="13" t="s">
        <v>84</v>
      </c>
      <c r="AY168" s="164" t="s">
        <v>186</v>
      </c>
    </row>
    <row r="169" spans="2:65" s="1" customFormat="1" ht="33" customHeight="1">
      <c r="B169" s="136"/>
      <c r="C169" s="137" t="s">
        <v>319</v>
      </c>
      <c r="D169" s="137" t="s">
        <v>189</v>
      </c>
      <c r="E169" s="138" t="s">
        <v>320</v>
      </c>
      <c r="F169" s="139" t="s">
        <v>321</v>
      </c>
      <c r="G169" s="140" t="s">
        <v>322</v>
      </c>
      <c r="H169" s="141">
        <v>22.032</v>
      </c>
      <c r="I169" s="142"/>
      <c r="J169" s="143">
        <f>ROUND(I169*H169,2)</f>
        <v>0</v>
      </c>
      <c r="K169" s="139" t="s">
        <v>193</v>
      </c>
      <c r="L169" s="32"/>
      <c r="M169" s="144" t="s">
        <v>1</v>
      </c>
      <c r="N169" s="145" t="s">
        <v>41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207</v>
      </c>
      <c r="AT169" s="148" t="s">
        <v>189</v>
      </c>
      <c r="AU169" s="148" t="s">
        <v>86</v>
      </c>
      <c r="AY169" s="17" t="s">
        <v>186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84</v>
      </c>
      <c r="BK169" s="149">
        <f>ROUND(I169*H169,2)</f>
        <v>0</v>
      </c>
      <c r="BL169" s="17" t="s">
        <v>207</v>
      </c>
      <c r="BM169" s="148" t="s">
        <v>323</v>
      </c>
    </row>
    <row r="170" spans="2:65" s="13" customFormat="1" ht="10.4">
      <c r="B170" s="163"/>
      <c r="D170" s="157" t="s">
        <v>296</v>
      </c>
      <c r="E170" s="164" t="s">
        <v>1</v>
      </c>
      <c r="F170" s="165" t="s">
        <v>324</v>
      </c>
      <c r="H170" s="166">
        <v>22.032</v>
      </c>
      <c r="I170" s="167"/>
      <c r="L170" s="163"/>
      <c r="M170" s="168"/>
      <c r="T170" s="169"/>
      <c r="AT170" s="164" t="s">
        <v>296</v>
      </c>
      <c r="AU170" s="164" t="s">
        <v>86</v>
      </c>
      <c r="AV170" s="13" t="s">
        <v>86</v>
      </c>
      <c r="AW170" s="13" t="s">
        <v>32</v>
      </c>
      <c r="AX170" s="13" t="s">
        <v>84</v>
      </c>
      <c r="AY170" s="164" t="s">
        <v>186</v>
      </c>
    </row>
    <row r="171" spans="2:65" s="1" customFormat="1" ht="16.600000000000001" customHeight="1">
      <c r="B171" s="136"/>
      <c r="C171" s="137" t="s">
        <v>325</v>
      </c>
      <c r="D171" s="137" t="s">
        <v>189</v>
      </c>
      <c r="E171" s="138" t="s">
        <v>326</v>
      </c>
      <c r="F171" s="139" t="s">
        <v>327</v>
      </c>
      <c r="G171" s="140" t="s">
        <v>294</v>
      </c>
      <c r="H171" s="141">
        <v>12.24</v>
      </c>
      <c r="I171" s="142"/>
      <c r="J171" s="143">
        <f>ROUND(I171*H171,2)</f>
        <v>0</v>
      </c>
      <c r="K171" s="139" t="s">
        <v>193</v>
      </c>
      <c r="L171" s="32"/>
      <c r="M171" s="144" t="s">
        <v>1</v>
      </c>
      <c r="N171" s="145" t="s">
        <v>41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207</v>
      </c>
      <c r="AT171" s="148" t="s">
        <v>189</v>
      </c>
      <c r="AU171" s="148" t="s">
        <v>86</v>
      </c>
      <c r="AY171" s="17" t="s">
        <v>186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84</v>
      </c>
      <c r="BK171" s="149">
        <f>ROUND(I171*H171,2)</f>
        <v>0</v>
      </c>
      <c r="BL171" s="17" t="s">
        <v>207</v>
      </c>
      <c r="BM171" s="148" t="s">
        <v>328</v>
      </c>
    </row>
    <row r="172" spans="2:65" s="13" customFormat="1" ht="10.4">
      <c r="B172" s="163"/>
      <c r="D172" s="157" t="s">
        <v>296</v>
      </c>
      <c r="E172" s="164" t="s">
        <v>1</v>
      </c>
      <c r="F172" s="165" t="s">
        <v>232</v>
      </c>
      <c r="H172" s="166">
        <v>12.24</v>
      </c>
      <c r="I172" s="167"/>
      <c r="L172" s="163"/>
      <c r="M172" s="168"/>
      <c r="T172" s="169"/>
      <c r="AT172" s="164" t="s">
        <v>296</v>
      </c>
      <c r="AU172" s="164" t="s">
        <v>86</v>
      </c>
      <c r="AV172" s="13" t="s">
        <v>86</v>
      </c>
      <c r="AW172" s="13" t="s">
        <v>32</v>
      </c>
      <c r="AX172" s="13" t="s">
        <v>84</v>
      </c>
      <c r="AY172" s="164" t="s">
        <v>186</v>
      </c>
    </row>
    <row r="173" spans="2:65" s="1" customFormat="1" ht="24.2" customHeight="1">
      <c r="B173" s="136"/>
      <c r="C173" s="137" t="s">
        <v>329</v>
      </c>
      <c r="D173" s="137" t="s">
        <v>189</v>
      </c>
      <c r="E173" s="138" t="s">
        <v>330</v>
      </c>
      <c r="F173" s="139" t="s">
        <v>331</v>
      </c>
      <c r="G173" s="140" t="s">
        <v>294</v>
      </c>
      <c r="H173" s="141">
        <v>6.76</v>
      </c>
      <c r="I173" s="142"/>
      <c r="J173" s="143">
        <f>ROUND(I173*H173,2)</f>
        <v>0</v>
      </c>
      <c r="K173" s="139" t="s">
        <v>193</v>
      </c>
      <c r="L173" s="32"/>
      <c r="M173" s="144" t="s">
        <v>1</v>
      </c>
      <c r="N173" s="145" t="s">
        <v>41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207</v>
      </c>
      <c r="AT173" s="148" t="s">
        <v>189</v>
      </c>
      <c r="AU173" s="148" t="s">
        <v>86</v>
      </c>
      <c r="AY173" s="17" t="s">
        <v>186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84</v>
      </c>
      <c r="BK173" s="149">
        <f>ROUND(I173*H173,2)</f>
        <v>0</v>
      </c>
      <c r="BL173" s="17" t="s">
        <v>207</v>
      </c>
      <c r="BM173" s="148" t="s">
        <v>332</v>
      </c>
    </row>
    <row r="174" spans="2:65" s="13" customFormat="1" ht="10.4">
      <c r="B174" s="163"/>
      <c r="D174" s="157" t="s">
        <v>296</v>
      </c>
      <c r="E174" s="164" t="s">
        <v>1</v>
      </c>
      <c r="F174" s="165" t="s">
        <v>252</v>
      </c>
      <c r="H174" s="166">
        <v>19</v>
      </c>
      <c r="I174" s="167"/>
      <c r="L174" s="163"/>
      <c r="M174" s="168"/>
      <c r="T174" s="169"/>
      <c r="AT174" s="164" t="s">
        <v>296</v>
      </c>
      <c r="AU174" s="164" t="s">
        <v>86</v>
      </c>
      <c r="AV174" s="13" t="s">
        <v>86</v>
      </c>
      <c r="AW174" s="13" t="s">
        <v>32</v>
      </c>
      <c r="AX174" s="13" t="s">
        <v>76</v>
      </c>
      <c r="AY174" s="164" t="s">
        <v>186</v>
      </c>
    </row>
    <row r="175" spans="2:65" s="13" customFormat="1" ht="10.4">
      <c r="B175" s="163"/>
      <c r="D175" s="157" t="s">
        <v>296</v>
      </c>
      <c r="E175" s="164" t="s">
        <v>1</v>
      </c>
      <c r="F175" s="165" t="s">
        <v>333</v>
      </c>
      <c r="H175" s="166">
        <v>-12.24</v>
      </c>
      <c r="I175" s="167"/>
      <c r="L175" s="163"/>
      <c r="M175" s="168"/>
      <c r="T175" s="169"/>
      <c r="AT175" s="164" t="s">
        <v>296</v>
      </c>
      <c r="AU175" s="164" t="s">
        <v>86</v>
      </c>
      <c r="AV175" s="13" t="s">
        <v>86</v>
      </c>
      <c r="AW175" s="13" t="s">
        <v>32</v>
      </c>
      <c r="AX175" s="13" t="s">
        <v>76</v>
      </c>
      <c r="AY175" s="164" t="s">
        <v>186</v>
      </c>
    </row>
    <row r="176" spans="2:65" s="14" customFormat="1" ht="10.4">
      <c r="B176" s="170"/>
      <c r="D176" s="157" t="s">
        <v>296</v>
      </c>
      <c r="E176" s="171" t="s">
        <v>256</v>
      </c>
      <c r="F176" s="172" t="s">
        <v>299</v>
      </c>
      <c r="H176" s="173">
        <v>6.76</v>
      </c>
      <c r="I176" s="174"/>
      <c r="L176" s="170"/>
      <c r="M176" s="175"/>
      <c r="T176" s="176"/>
      <c r="AT176" s="171" t="s">
        <v>296</v>
      </c>
      <c r="AU176" s="171" t="s">
        <v>86</v>
      </c>
      <c r="AV176" s="14" t="s">
        <v>207</v>
      </c>
      <c r="AW176" s="14" t="s">
        <v>32</v>
      </c>
      <c r="AX176" s="14" t="s">
        <v>84</v>
      </c>
      <c r="AY176" s="171" t="s">
        <v>186</v>
      </c>
    </row>
    <row r="177" spans="2:65" s="11" customFormat="1" ht="22.75" customHeight="1">
      <c r="B177" s="124"/>
      <c r="D177" s="125" t="s">
        <v>75</v>
      </c>
      <c r="E177" s="134" t="s">
        <v>86</v>
      </c>
      <c r="F177" s="134" t="s">
        <v>334</v>
      </c>
      <c r="I177" s="127"/>
      <c r="J177" s="135">
        <f>BK177</f>
        <v>0</v>
      </c>
      <c r="L177" s="124"/>
      <c r="M177" s="129"/>
      <c r="P177" s="130">
        <f>SUM(P178:P199)</f>
        <v>0</v>
      </c>
      <c r="R177" s="130">
        <f>SUM(R178:R199)</f>
        <v>23.193438709999999</v>
      </c>
      <c r="T177" s="131">
        <f>SUM(T178:T199)</f>
        <v>0</v>
      </c>
      <c r="AR177" s="125" t="s">
        <v>84</v>
      </c>
      <c r="AT177" s="132" t="s">
        <v>75</v>
      </c>
      <c r="AU177" s="132" t="s">
        <v>84</v>
      </c>
      <c r="AY177" s="125" t="s">
        <v>186</v>
      </c>
      <c r="BK177" s="133">
        <f>SUM(BK178:BK199)</f>
        <v>0</v>
      </c>
    </row>
    <row r="178" spans="2:65" s="1" customFormat="1" ht="16.600000000000001" customHeight="1">
      <c r="B178" s="136"/>
      <c r="C178" s="137" t="s">
        <v>335</v>
      </c>
      <c r="D178" s="137" t="s">
        <v>189</v>
      </c>
      <c r="E178" s="138" t="s">
        <v>336</v>
      </c>
      <c r="F178" s="139" t="s">
        <v>337</v>
      </c>
      <c r="G178" s="140" t="s">
        <v>294</v>
      </c>
      <c r="H178" s="141">
        <v>1.1519999999999999</v>
      </c>
      <c r="I178" s="142"/>
      <c r="J178" s="143">
        <f>ROUND(I178*H178,2)</f>
        <v>0</v>
      </c>
      <c r="K178" s="139" t="s">
        <v>193</v>
      </c>
      <c r="L178" s="32"/>
      <c r="M178" s="144" t="s">
        <v>1</v>
      </c>
      <c r="N178" s="145" t="s">
        <v>41</v>
      </c>
      <c r="P178" s="146">
        <f>O178*H178</f>
        <v>0</v>
      </c>
      <c r="Q178" s="146">
        <v>2.3010199999999998</v>
      </c>
      <c r="R178" s="146">
        <f>Q178*H178</f>
        <v>2.6507750399999996</v>
      </c>
      <c r="S178" s="146">
        <v>0</v>
      </c>
      <c r="T178" s="147">
        <f>S178*H178</f>
        <v>0</v>
      </c>
      <c r="AR178" s="148" t="s">
        <v>207</v>
      </c>
      <c r="AT178" s="148" t="s">
        <v>189</v>
      </c>
      <c r="AU178" s="148" t="s">
        <v>86</v>
      </c>
      <c r="AY178" s="17" t="s">
        <v>186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84</v>
      </c>
      <c r="BK178" s="149">
        <f>ROUND(I178*H178,2)</f>
        <v>0</v>
      </c>
      <c r="BL178" s="17" t="s">
        <v>207</v>
      </c>
      <c r="BM178" s="148" t="s">
        <v>338</v>
      </c>
    </row>
    <row r="179" spans="2:65" s="12" customFormat="1" ht="10.4">
      <c r="B179" s="156"/>
      <c r="D179" s="157" t="s">
        <v>296</v>
      </c>
      <c r="E179" s="158" t="s">
        <v>1</v>
      </c>
      <c r="F179" s="159" t="s">
        <v>339</v>
      </c>
      <c r="H179" s="158" t="s">
        <v>1</v>
      </c>
      <c r="I179" s="160"/>
      <c r="L179" s="156"/>
      <c r="M179" s="161"/>
      <c r="T179" s="162"/>
      <c r="AT179" s="158" t="s">
        <v>296</v>
      </c>
      <c r="AU179" s="158" t="s">
        <v>86</v>
      </c>
      <c r="AV179" s="12" t="s">
        <v>84</v>
      </c>
      <c r="AW179" s="12" t="s">
        <v>32</v>
      </c>
      <c r="AX179" s="12" t="s">
        <v>76</v>
      </c>
      <c r="AY179" s="158" t="s">
        <v>186</v>
      </c>
    </row>
    <row r="180" spans="2:65" s="13" customFormat="1" ht="10.4">
      <c r="B180" s="163"/>
      <c r="D180" s="157" t="s">
        <v>296</v>
      </c>
      <c r="E180" s="164" t="s">
        <v>1</v>
      </c>
      <c r="F180" s="165" t="s">
        <v>340</v>
      </c>
      <c r="H180" s="166">
        <v>1.1519999999999999</v>
      </c>
      <c r="I180" s="167"/>
      <c r="L180" s="163"/>
      <c r="M180" s="168"/>
      <c r="T180" s="169"/>
      <c r="AT180" s="164" t="s">
        <v>296</v>
      </c>
      <c r="AU180" s="164" t="s">
        <v>86</v>
      </c>
      <c r="AV180" s="13" t="s">
        <v>86</v>
      </c>
      <c r="AW180" s="13" t="s">
        <v>32</v>
      </c>
      <c r="AX180" s="13" t="s">
        <v>84</v>
      </c>
      <c r="AY180" s="164" t="s">
        <v>186</v>
      </c>
    </row>
    <row r="181" spans="2:65" s="1" customFormat="1" ht="24.2" customHeight="1">
      <c r="B181" s="136"/>
      <c r="C181" s="137" t="s">
        <v>341</v>
      </c>
      <c r="D181" s="137" t="s">
        <v>189</v>
      </c>
      <c r="E181" s="138" t="s">
        <v>342</v>
      </c>
      <c r="F181" s="139" t="s">
        <v>343</v>
      </c>
      <c r="G181" s="140" t="s">
        <v>294</v>
      </c>
      <c r="H181" s="141">
        <v>5.4809999999999999</v>
      </c>
      <c r="I181" s="142"/>
      <c r="J181" s="143">
        <f>ROUND(I181*H181,2)</f>
        <v>0</v>
      </c>
      <c r="K181" s="139" t="s">
        <v>193</v>
      </c>
      <c r="L181" s="32"/>
      <c r="M181" s="144" t="s">
        <v>1</v>
      </c>
      <c r="N181" s="145" t="s">
        <v>41</v>
      </c>
      <c r="P181" s="146">
        <f>O181*H181</f>
        <v>0</v>
      </c>
      <c r="Q181" s="146">
        <v>2.5018699999999998</v>
      </c>
      <c r="R181" s="146">
        <f>Q181*H181</f>
        <v>13.712749469999999</v>
      </c>
      <c r="S181" s="146">
        <v>0</v>
      </c>
      <c r="T181" s="147">
        <f>S181*H181</f>
        <v>0</v>
      </c>
      <c r="AR181" s="148" t="s">
        <v>207</v>
      </c>
      <c r="AT181" s="148" t="s">
        <v>189</v>
      </c>
      <c r="AU181" s="148" t="s">
        <v>86</v>
      </c>
      <c r="AY181" s="17" t="s">
        <v>186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84</v>
      </c>
      <c r="BK181" s="149">
        <f>ROUND(I181*H181,2)</f>
        <v>0</v>
      </c>
      <c r="BL181" s="17" t="s">
        <v>207</v>
      </c>
      <c r="BM181" s="148" t="s">
        <v>344</v>
      </c>
    </row>
    <row r="182" spans="2:65" s="12" customFormat="1" ht="10.4">
      <c r="B182" s="156"/>
      <c r="D182" s="157" t="s">
        <v>296</v>
      </c>
      <c r="E182" s="158" t="s">
        <v>1</v>
      </c>
      <c r="F182" s="159" t="s">
        <v>345</v>
      </c>
      <c r="H182" s="158" t="s">
        <v>1</v>
      </c>
      <c r="I182" s="160"/>
      <c r="L182" s="156"/>
      <c r="M182" s="161"/>
      <c r="T182" s="162"/>
      <c r="AT182" s="158" t="s">
        <v>296</v>
      </c>
      <c r="AU182" s="158" t="s">
        <v>86</v>
      </c>
      <c r="AV182" s="12" t="s">
        <v>84</v>
      </c>
      <c r="AW182" s="12" t="s">
        <v>32</v>
      </c>
      <c r="AX182" s="12" t="s">
        <v>76</v>
      </c>
      <c r="AY182" s="158" t="s">
        <v>186</v>
      </c>
    </row>
    <row r="183" spans="2:65" s="13" customFormat="1" ht="10.4">
      <c r="B183" s="163"/>
      <c r="D183" s="157" t="s">
        <v>296</v>
      </c>
      <c r="E183" s="164" t="s">
        <v>1</v>
      </c>
      <c r="F183" s="165" t="s">
        <v>346</v>
      </c>
      <c r="H183" s="166">
        <v>1.7010000000000001</v>
      </c>
      <c r="I183" s="167"/>
      <c r="L183" s="163"/>
      <c r="M183" s="168"/>
      <c r="T183" s="169"/>
      <c r="AT183" s="164" t="s">
        <v>296</v>
      </c>
      <c r="AU183" s="164" t="s">
        <v>86</v>
      </c>
      <c r="AV183" s="13" t="s">
        <v>86</v>
      </c>
      <c r="AW183" s="13" t="s">
        <v>32</v>
      </c>
      <c r="AX183" s="13" t="s">
        <v>76</v>
      </c>
      <c r="AY183" s="164" t="s">
        <v>186</v>
      </c>
    </row>
    <row r="184" spans="2:65" s="13" customFormat="1" ht="10.4">
      <c r="B184" s="163"/>
      <c r="D184" s="157" t="s">
        <v>296</v>
      </c>
      <c r="E184" s="164" t="s">
        <v>1</v>
      </c>
      <c r="F184" s="165" t="s">
        <v>347</v>
      </c>
      <c r="H184" s="166">
        <v>2.2679999999999998</v>
      </c>
      <c r="I184" s="167"/>
      <c r="L184" s="163"/>
      <c r="M184" s="168"/>
      <c r="T184" s="169"/>
      <c r="AT184" s="164" t="s">
        <v>296</v>
      </c>
      <c r="AU184" s="164" t="s">
        <v>86</v>
      </c>
      <c r="AV184" s="13" t="s">
        <v>86</v>
      </c>
      <c r="AW184" s="13" t="s">
        <v>32</v>
      </c>
      <c r="AX184" s="13" t="s">
        <v>76</v>
      </c>
      <c r="AY184" s="164" t="s">
        <v>186</v>
      </c>
    </row>
    <row r="185" spans="2:65" s="13" customFormat="1" ht="10.4">
      <c r="B185" s="163"/>
      <c r="D185" s="157" t="s">
        <v>296</v>
      </c>
      <c r="E185" s="164" t="s">
        <v>1</v>
      </c>
      <c r="F185" s="165" t="s">
        <v>348</v>
      </c>
      <c r="H185" s="166">
        <v>1.512</v>
      </c>
      <c r="I185" s="167"/>
      <c r="L185" s="163"/>
      <c r="M185" s="168"/>
      <c r="T185" s="169"/>
      <c r="AT185" s="164" t="s">
        <v>296</v>
      </c>
      <c r="AU185" s="164" t="s">
        <v>86</v>
      </c>
      <c r="AV185" s="13" t="s">
        <v>86</v>
      </c>
      <c r="AW185" s="13" t="s">
        <v>32</v>
      </c>
      <c r="AX185" s="13" t="s">
        <v>76</v>
      </c>
      <c r="AY185" s="164" t="s">
        <v>186</v>
      </c>
    </row>
    <row r="186" spans="2:65" s="14" customFormat="1" ht="10.4">
      <c r="B186" s="170"/>
      <c r="D186" s="157" t="s">
        <v>296</v>
      </c>
      <c r="E186" s="171" t="s">
        <v>1</v>
      </c>
      <c r="F186" s="172" t="s">
        <v>299</v>
      </c>
      <c r="H186" s="173">
        <v>5.4809999999999999</v>
      </c>
      <c r="I186" s="174"/>
      <c r="L186" s="170"/>
      <c r="M186" s="175"/>
      <c r="T186" s="176"/>
      <c r="AT186" s="171" t="s">
        <v>296</v>
      </c>
      <c r="AU186" s="171" t="s">
        <v>86</v>
      </c>
      <c r="AV186" s="14" t="s">
        <v>207</v>
      </c>
      <c r="AW186" s="14" t="s">
        <v>32</v>
      </c>
      <c r="AX186" s="14" t="s">
        <v>84</v>
      </c>
      <c r="AY186" s="171" t="s">
        <v>186</v>
      </c>
    </row>
    <row r="187" spans="2:65" s="1" customFormat="1" ht="16.600000000000001" customHeight="1">
      <c r="B187" s="136"/>
      <c r="C187" s="137" t="s">
        <v>8</v>
      </c>
      <c r="D187" s="137" t="s">
        <v>189</v>
      </c>
      <c r="E187" s="138" t="s">
        <v>349</v>
      </c>
      <c r="F187" s="139" t="s">
        <v>350</v>
      </c>
      <c r="G187" s="140" t="s">
        <v>351</v>
      </c>
      <c r="H187" s="141">
        <v>19.71</v>
      </c>
      <c r="I187" s="142"/>
      <c r="J187" s="143">
        <f>ROUND(I187*H187,2)</f>
        <v>0</v>
      </c>
      <c r="K187" s="139" t="s">
        <v>193</v>
      </c>
      <c r="L187" s="32"/>
      <c r="M187" s="144" t="s">
        <v>1</v>
      </c>
      <c r="N187" s="145" t="s">
        <v>41</v>
      </c>
      <c r="P187" s="146">
        <f>O187*H187</f>
        <v>0</v>
      </c>
      <c r="Q187" s="146">
        <v>2.9399999999999999E-3</v>
      </c>
      <c r="R187" s="146">
        <f>Q187*H187</f>
        <v>5.7947400000000003E-2</v>
      </c>
      <c r="S187" s="146">
        <v>0</v>
      </c>
      <c r="T187" s="147">
        <f>S187*H187</f>
        <v>0</v>
      </c>
      <c r="AR187" s="148" t="s">
        <v>207</v>
      </c>
      <c r="AT187" s="148" t="s">
        <v>189</v>
      </c>
      <c r="AU187" s="148" t="s">
        <v>86</v>
      </c>
      <c r="AY187" s="17" t="s">
        <v>186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84</v>
      </c>
      <c r="BK187" s="149">
        <f>ROUND(I187*H187,2)</f>
        <v>0</v>
      </c>
      <c r="BL187" s="17" t="s">
        <v>207</v>
      </c>
      <c r="BM187" s="148" t="s">
        <v>352</v>
      </c>
    </row>
    <row r="188" spans="2:65" s="13" customFormat="1" ht="10.4">
      <c r="B188" s="163"/>
      <c r="D188" s="157" t="s">
        <v>296</v>
      </c>
      <c r="E188" s="164" t="s">
        <v>1</v>
      </c>
      <c r="F188" s="165" t="s">
        <v>353</v>
      </c>
      <c r="H188" s="166">
        <v>11.73</v>
      </c>
      <c r="I188" s="167"/>
      <c r="L188" s="163"/>
      <c r="M188" s="168"/>
      <c r="T188" s="169"/>
      <c r="AT188" s="164" t="s">
        <v>296</v>
      </c>
      <c r="AU188" s="164" t="s">
        <v>86</v>
      </c>
      <c r="AV188" s="13" t="s">
        <v>86</v>
      </c>
      <c r="AW188" s="13" t="s">
        <v>32</v>
      </c>
      <c r="AX188" s="13" t="s">
        <v>76</v>
      </c>
      <c r="AY188" s="164" t="s">
        <v>186</v>
      </c>
    </row>
    <row r="189" spans="2:65" s="13" customFormat="1" ht="10.4">
      <c r="B189" s="163"/>
      <c r="D189" s="157" t="s">
        <v>296</v>
      </c>
      <c r="E189" s="164" t="s">
        <v>1</v>
      </c>
      <c r="F189" s="165" t="s">
        <v>354</v>
      </c>
      <c r="H189" s="166">
        <v>7.98</v>
      </c>
      <c r="I189" s="167"/>
      <c r="L189" s="163"/>
      <c r="M189" s="168"/>
      <c r="T189" s="169"/>
      <c r="AT189" s="164" t="s">
        <v>296</v>
      </c>
      <c r="AU189" s="164" t="s">
        <v>86</v>
      </c>
      <c r="AV189" s="13" t="s">
        <v>86</v>
      </c>
      <c r="AW189" s="13" t="s">
        <v>32</v>
      </c>
      <c r="AX189" s="13" t="s">
        <v>76</v>
      </c>
      <c r="AY189" s="164" t="s">
        <v>186</v>
      </c>
    </row>
    <row r="190" spans="2:65" s="14" customFormat="1" ht="10.4">
      <c r="B190" s="170"/>
      <c r="D190" s="157" t="s">
        <v>296</v>
      </c>
      <c r="E190" s="171" t="s">
        <v>1</v>
      </c>
      <c r="F190" s="172" t="s">
        <v>299</v>
      </c>
      <c r="H190" s="173">
        <v>19.71</v>
      </c>
      <c r="I190" s="174"/>
      <c r="L190" s="170"/>
      <c r="M190" s="175"/>
      <c r="T190" s="176"/>
      <c r="AT190" s="171" t="s">
        <v>296</v>
      </c>
      <c r="AU190" s="171" t="s">
        <v>86</v>
      </c>
      <c r="AV190" s="14" t="s">
        <v>207</v>
      </c>
      <c r="AW190" s="14" t="s">
        <v>32</v>
      </c>
      <c r="AX190" s="14" t="s">
        <v>84</v>
      </c>
      <c r="AY190" s="171" t="s">
        <v>186</v>
      </c>
    </row>
    <row r="191" spans="2:65" s="1" customFormat="1" ht="16.600000000000001" customHeight="1">
      <c r="B191" s="136"/>
      <c r="C191" s="137" t="s">
        <v>355</v>
      </c>
      <c r="D191" s="137" t="s">
        <v>189</v>
      </c>
      <c r="E191" s="138" t="s">
        <v>356</v>
      </c>
      <c r="F191" s="139" t="s">
        <v>357</v>
      </c>
      <c r="G191" s="140" t="s">
        <v>351</v>
      </c>
      <c r="H191" s="141">
        <v>19.71</v>
      </c>
      <c r="I191" s="142"/>
      <c r="J191" s="143">
        <f>ROUND(I191*H191,2)</f>
        <v>0</v>
      </c>
      <c r="K191" s="139" t="s">
        <v>193</v>
      </c>
      <c r="L191" s="32"/>
      <c r="M191" s="144" t="s">
        <v>1</v>
      </c>
      <c r="N191" s="145" t="s">
        <v>41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207</v>
      </c>
      <c r="AT191" s="148" t="s">
        <v>189</v>
      </c>
      <c r="AU191" s="148" t="s">
        <v>86</v>
      </c>
      <c r="AY191" s="17" t="s">
        <v>186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84</v>
      </c>
      <c r="BK191" s="149">
        <f>ROUND(I191*H191,2)</f>
        <v>0</v>
      </c>
      <c r="BL191" s="17" t="s">
        <v>207</v>
      </c>
      <c r="BM191" s="148" t="s">
        <v>358</v>
      </c>
    </row>
    <row r="192" spans="2:65" s="1" customFormat="1" ht="33" customHeight="1">
      <c r="B192" s="136"/>
      <c r="C192" s="137" t="s">
        <v>359</v>
      </c>
      <c r="D192" s="137" t="s">
        <v>189</v>
      </c>
      <c r="E192" s="138" t="s">
        <v>360</v>
      </c>
      <c r="F192" s="139" t="s">
        <v>361</v>
      </c>
      <c r="G192" s="140" t="s">
        <v>351</v>
      </c>
      <c r="H192" s="141">
        <v>11.68</v>
      </c>
      <c r="I192" s="142"/>
      <c r="J192" s="143">
        <f>ROUND(I192*H192,2)</f>
        <v>0</v>
      </c>
      <c r="K192" s="139" t="s">
        <v>193</v>
      </c>
      <c r="L192" s="32"/>
      <c r="M192" s="144" t="s">
        <v>1</v>
      </c>
      <c r="N192" s="145" t="s">
        <v>41</v>
      </c>
      <c r="P192" s="146">
        <f>O192*H192</f>
        <v>0</v>
      </c>
      <c r="Q192" s="146">
        <v>0.49689</v>
      </c>
      <c r="R192" s="146">
        <f>Q192*H192</f>
        <v>5.8036751999999998</v>
      </c>
      <c r="S192" s="146">
        <v>0</v>
      </c>
      <c r="T192" s="147">
        <f>S192*H192</f>
        <v>0</v>
      </c>
      <c r="AR192" s="148" t="s">
        <v>207</v>
      </c>
      <c r="AT192" s="148" t="s">
        <v>189</v>
      </c>
      <c r="AU192" s="148" t="s">
        <v>86</v>
      </c>
      <c r="AY192" s="17" t="s">
        <v>186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84</v>
      </c>
      <c r="BK192" s="149">
        <f>ROUND(I192*H192,2)</f>
        <v>0</v>
      </c>
      <c r="BL192" s="17" t="s">
        <v>207</v>
      </c>
      <c r="BM192" s="148" t="s">
        <v>362</v>
      </c>
    </row>
    <row r="193" spans="2:65" s="12" customFormat="1" ht="10.4">
      <c r="B193" s="156"/>
      <c r="D193" s="157" t="s">
        <v>296</v>
      </c>
      <c r="E193" s="158" t="s">
        <v>1</v>
      </c>
      <c r="F193" s="159" t="s">
        <v>363</v>
      </c>
      <c r="H193" s="158" t="s">
        <v>1</v>
      </c>
      <c r="I193" s="160"/>
      <c r="L193" s="156"/>
      <c r="M193" s="161"/>
      <c r="T193" s="162"/>
      <c r="AT193" s="158" t="s">
        <v>296</v>
      </c>
      <c r="AU193" s="158" t="s">
        <v>86</v>
      </c>
      <c r="AV193" s="12" t="s">
        <v>84</v>
      </c>
      <c r="AW193" s="12" t="s">
        <v>32</v>
      </c>
      <c r="AX193" s="12" t="s">
        <v>76</v>
      </c>
      <c r="AY193" s="158" t="s">
        <v>186</v>
      </c>
    </row>
    <row r="194" spans="2:65" s="13" customFormat="1" ht="10.4">
      <c r="B194" s="163"/>
      <c r="D194" s="157" t="s">
        <v>296</v>
      </c>
      <c r="E194" s="164" t="s">
        <v>1</v>
      </c>
      <c r="F194" s="165" t="s">
        <v>364</v>
      </c>
      <c r="H194" s="166">
        <v>4.96</v>
      </c>
      <c r="I194" s="167"/>
      <c r="L194" s="163"/>
      <c r="M194" s="168"/>
      <c r="T194" s="169"/>
      <c r="AT194" s="164" t="s">
        <v>296</v>
      </c>
      <c r="AU194" s="164" t="s">
        <v>86</v>
      </c>
      <c r="AV194" s="13" t="s">
        <v>86</v>
      </c>
      <c r="AW194" s="13" t="s">
        <v>32</v>
      </c>
      <c r="AX194" s="13" t="s">
        <v>76</v>
      </c>
      <c r="AY194" s="164" t="s">
        <v>186</v>
      </c>
    </row>
    <row r="195" spans="2:65" s="13" customFormat="1" ht="10.4">
      <c r="B195" s="163"/>
      <c r="D195" s="157" t="s">
        <v>296</v>
      </c>
      <c r="E195" s="164" t="s">
        <v>1</v>
      </c>
      <c r="F195" s="165" t="s">
        <v>365</v>
      </c>
      <c r="H195" s="166">
        <v>6.72</v>
      </c>
      <c r="I195" s="167"/>
      <c r="L195" s="163"/>
      <c r="M195" s="168"/>
      <c r="T195" s="169"/>
      <c r="AT195" s="164" t="s">
        <v>296</v>
      </c>
      <c r="AU195" s="164" t="s">
        <v>86</v>
      </c>
      <c r="AV195" s="13" t="s">
        <v>86</v>
      </c>
      <c r="AW195" s="13" t="s">
        <v>32</v>
      </c>
      <c r="AX195" s="13" t="s">
        <v>76</v>
      </c>
      <c r="AY195" s="164" t="s">
        <v>186</v>
      </c>
    </row>
    <row r="196" spans="2:65" s="14" customFormat="1" ht="10.4">
      <c r="B196" s="170"/>
      <c r="D196" s="157" t="s">
        <v>296</v>
      </c>
      <c r="E196" s="171" t="s">
        <v>1</v>
      </c>
      <c r="F196" s="172" t="s">
        <v>299</v>
      </c>
      <c r="H196" s="173">
        <v>11.68</v>
      </c>
      <c r="I196" s="174"/>
      <c r="L196" s="170"/>
      <c r="M196" s="175"/>
      <c r="T196" s="176"/>
      <c r="AT196" s="171" t="s">
        <v>296</v>
      </c>
      <c r="AU196" s="171" t="s">
        <v>86</v>
      </c>
      <c r="AV196" s="14" t="s">
        <v>207</v>
      </c>
      <c r="AW196" s="14" t="s">
        <v>32</v>
      </c>
      <c r="AX196" s="14" t="s">
        <v>84</v>
      </c>
      <c r="AY196" s="171" t="s">
        <v>186</v>
      </c>
    </row>
    <row r="197" spans="2:65" s="1" customFormat="1" ht="24.2" customHeight="1">
      <c r="B197" s="136"/>
      <c r="C197" s="137" t="s">
        <v>366</v>
      </c>
      <c r="D197" s="137" t="s">
        <v>189</v>
      </c>
      <c r="E197" s="138" t="s">
        <v>367</v>
      </c>
      <c r="F197" s="139" t="s">
        <v>368</v>
      </c>
      <c r="G197" s="140" t="s">
        <v>322</v>
      </c>
      <c r="H197" s="141">
        <v>0.91400000000000003</v>
      </c>
      <c r="I197" s="142"/>
      <c r="J197" s="143">
        <f>ROUND(I197*H197,2)</f>
        <v>0</v>
      </c>
      <c r="K197" s="139" t="s">
        <v>193</v>
      </c>
      <c r="L197" s="32"/>
      <c r="M197" s="144" t="s">
        <v>1</v>
      </c>
      <c r="N197" s="145" t="s">
        <v>41</v>
      </c>
      <c r="P197" s="146">
        <f>O197*H197</f>
        <v>0</v>
      </c>
      <c r="Q197" s="146">
        <v>1.0593999999999999</v>
      </c>
      <c r="R197" s="146">
        <f>Q197*H197</f>
        <v>0.96829159999999992</v>
      </c>
      <c r="S197" s="146">
        <v>0</v>
      </c>
      <c r="T197" s="147">
        <f>S197*H197</f>
        <v>0</v>
      </c>
      <c r="AR197" s="148" t="s">
        <v>207</v>
      </c>
      <c r="AT197" s="148" t="s">
        <v>189</v>
      </c>
      <c r="AU197" s="148" t="s">
        <v>86</v>
      </c>
      <c r="AY197" s="17" t="s">
        <v>186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84</v>
      </c>
      <c r="BK197" s="149">
        <f>ROUND(I197*H197,2)</f>
        <v>0</v>
      </c>
      <c r="BL197" s="17" t="s">
        <v>207</v>
      </c>
      <c r="BM197" s="148" t="s">
        <v>369</v>
      </c>
    </row>
    <row r="198" spans="2:65" s="12" customFormat="1" ht="10.4">
      <c r="B198" s="156"/>
      <c r="D198" s="157" t="s">
        <v>296</v>
      </c>
      <c r="E198" s="158" t="s">
        <v>1</v>
      </c>
      <c r="F198" s="159" t="s">
        <v>363</v>
      </c>
      <c r="H198" s="158" t="s">
        <v>1</v>
      </c>
      <c r="I198" s="160"/>
      <c r="L198" s="156"/>
      <c r="M198" s="161"/>
      <c r="T198" s="162"/>
      <c r="AT198" s="158" t="s">
        <v>296</v>
      </c>
      <c r="AU198" s="158" t="s">
        <v>86</v>
      </c>
      <c r="AV198" s="12" t="s">
        <v>84</v>
      </c>
      <c r="AW198" s="12" t="s">
        <v>32</v>
      </c>
      <c r="AX198" s="12" t="s">
        <v>76</v>
      </c>
      <c r="AY198" s="158" t="s">
        <v>186</v>
      </c>
    </row>
    <row r="199" spans="2:65" s="13" customFormat="1" ht="10.4">
      <c r="B199" s="163"/>
      <c r="D199" s="157" t="s">
        <v>296</v>
      </c>
      <c r="E199" s="164" t="s">
        <v>1</v>
      </c>
      <c r="F199" s="165" t="s">
        <v>370</v>
      </c>
      <c r="H199" s="166">
        <v>0.91400000000000003</v>
      </c>
      <c r="I199" s="167"/>
      <c r="L199" s="163"/>
      <c r="M199" s="168"/>
      <c r="T199" s="169"/>
      <c r="AT199" s="164" t="s">
        <v>296</v>
      </c>
      <c r="AU199" s="164" t="s">
        <v>86</v>
      </c>
      <c r="AV199" s="13" t="s">
        <v>86</v>
      </c>
      <c r="AW199" s="13" t="s">
        <v>32</v>
      </c>
      <c r="AX199" s="13" t="s">
        <v>84</v>
      </c>
      <c r="AY199" s="164" t="s">
        <v>186</v>
      </c>
    </row>
    <row r="200" spans="2:65" s="11" customFormat="1" ht="22.75" customHeight="1">
      <c r="B200" s="124"/>
      <c r="D200" s="125" t="s">
        <v>75</v>
      </c>
      <c r="E200" s="134" t="s">
        <v>118</v>
      </c>
      <c r="F200" s="134" t="s">
        <v>371</v>
      </c>
      <c r="I200" s="127"/>
      <c r="J200" s="135">
        <f>BK200</f>
        <v>0</v>
      </c>
      <c r="L200" s="124"/>
      <c r="M200" s="129"/>
      <c r="P200" s="130">
        <f>SUM(P201:P259)</f>
        <v>0</v>
      </c>
      <c r="R200" s="130">
        <f>SUM(R201:R259)</f>
        <v>26.688081359999995</v>
      </c>
      <c r="T200" s="131">
        <f>SUM(T201:T259)</f>
        <v>0</v>
      </c>
      <c r="AR200" s="125" t="s">
        <v>84</v>
      </c>
      <c r="AT200" s="132" t="s">
        <v>75</v>
      </c>
      <c r="AU200" s="132" t="s">
        <v>84</v>
      </c>
      <c r="AY200" s="125" t="s">
        <v>186</v>
      </c>
      <c r="BK200" s="133">
        <f>SUM(BK201:BK259)</f>
        <v>0</v>
      </c>
    </row>
    <row r="201" spans="2:65" s="1" customFormat="1" ht="37.9" customHeight="1">
      <c r="B201" s="136"/>
      <c r="C201" s="137" t="s">
        <v>372</v>
      </c>
      <c r="D201" s="137" t="s">
        <v>189</v>
      </c>
      <c r="E201" s="138" t="s">
        <v>373</v>
      </c>
      <c r="F201" s="139" t="s">
        <v>374</v>
      </c>
      <c r="G201" s="140" t="s">
        <v>351</v>
      </c>
      <c r="H201" s="141">
        <v>2.0099999999999998</v>
      </c>
      <c r="I201" s="142"/>
      <c r="J201" s="143">
        <f>ROUND(I201*H201,2)</f>
        <v>0</v>
      </c>
      <c r="K201" s="139" t="s">
        <v>193</v>
      </c>
      <c r="L201" s="32"/>
      <c r="M201" s="144" t="s">
        <v>1</v>
      </c>
      <c r="N201" s="145" t="s">
        <v>41</v>
      </c>
      <c r="P201" s="146">
        <f>O201*H201</f>
        <v>0</v>
      </c>
      <c r="Q201" s="146">
        <v>0.31180999999999998</v>
      </c>
      <c r="R201" s="146">
        <f>Q201*H201</f>
        <v>0.62673809999999985</v>
      </c>
      <c r="S201" s="146">
        <v>0</v>
      </c>
      <c r="T201" s="147">
        <f>S201*H201</f>
        <v>0</v>
      </c>
      <c r="AR201" s="148" t="s">
        <v>207</v>
      </c>
      <c r="AT201" s="148" t="s">
        <v>189</v>
      </c>
      <c r="AU201" s="148" t="s">
        <v>86</v>
      </c>
      <c r="AY201" s="17" t="s">
        <v>186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207</v>
      </c>
      <c r="BM201" s="148" t="s">
        <v>375</v>
      </c>
    </row>
    <row r="202" spans="2:65" s="12" customFormat="1" ht="10.4">
      <c r="B202" s="156"/>
      <c r="D202" s="157" t="s">
        <v>296</v>
      </c>
      <c r="E202" s="158" t="s">
        <v>1</v>
      </c>
      <c r="F202" s="159" t="s">
        <v>376</v>
      </c>
      <c r="H202" s="158" t="s">
        <v>1</v>
      </c>
      <c r="I202" s="160"/>
      <c r="L202" s="156"/>
      <c r="M202" s="161"/>
      <c r="T202" s="162"/>
      <c r="AT202" s="158" t="s">
        <v>296</v>
      </c>
      <c r="AU202" s="158" t="s">
        <v>86</v>
      </c>
      <c r="AV202" s="12" t="s">
        <v>84</v>
      </c>
      <c r="AW202" s="12" t="s">
        <v>32</v>
      </c>
      <c r="AX202" s="12" t="s">
        <v>76</v>
      </c>
      <c r="AY202" s="158" t="s">
        <v>186</v>
      </c>
    </row>
    <row r="203" spans="2:65" s="13" customFormat="1" ht="10.4">
      <c r="B203" s="163"/>
      <c r="D203" s="157" t="s">
        <v>296</v>
      </c>
      <c r="E203" s="164" t="s">
        <v>1</v>
      </c>
      <c r="F203" s="165" t="s">
        <v>377</v>
      </c>
      <c r="H203" s="166">
        <v>0.99</v>
      </c>
      <c r="I203" s="167"/>
      <c r="L203" s="163"/>
      <c r="M203" s="168"/>
      <c r="T203" s="169"/>
      <c r="AT203" s="164" t="s">
        <v>296</v>
      </c>
      <c r="AU203" s="164" t="s">
        <v>86</v>
      </c>
      <c r="AV203" s="13" t="s">
        <v>86</v>
      </c>
      <c r="AW203" s="13" t="s">
        <v>32</v>
      </c>
      <c r="AX203" s="13" t="s">
        <v>76</v>
      </c>
      <c r="AY203" s="164" t="s">
        <v>186</v>
      </c>
    </row>
    <row r="204" spans="2:65" s="13" customFormat="1" ht="10.4">
      <c r="B204" s="163"/>
      <c r="D204" s="157" t="s">
        <v>296</v>
      </c>
      <c r="E204" s="164" t="s">
        <v>1</v>
      </c>
      <c r="F204" s="165" t="s">
        <v>378</v>
      </c>
      <c r="H204" s="166">
        <v>1.02</v>
      </c>
      <c r="I204" s="167"/>
      <c r="L204" s="163"/>
      <c r="M204" s="168"/>
      <c r="T204" s="169"/>
      <c r="AT204" s="164" t="s">
        <v>296</v>
      </c>
      <c r="AU204" s="164" t="s">
        <v>86</v>
      </c>
      <c r="AV204" s="13" t="s">
        <v>86</v>
      </c>
      <c r="AW204" s="13" t="s">
        <v>32</v>
      </c>
      <c r="AX204" s="13" t="s">
        <v>76</v>
      </c>
      <c r="AY204" s="164" t="s">
        <v>186</v>
      </c>
    </row>
    <row r="205" spans="2:65" s="14" customFormat="1" ht="10.4">
      <c r="B205" s="170"/>
      <c r="D205" s="157" t="s">
        <v>296</v>
      </c>
      <c r="E205" s="171" t="s">
        <v>1</v>
      </c>
      <c r="F205" s="172" t="s">
        <v>299</v>
      </c>
      <c r="H205" s="173">
        <v>2.0099999999999998</v>
      </c>
      <c r="I205" s="174"/>
      <c r="L205" s="170"/>
      <c r="M205" s="175"/>
      <c r="T205" s="176"/>
      <c r="AT205" s="171" t="s">
        <v>296</v>
      </c>
      <c r="AU205" s="171" t="s">
        <v>86</v>
      </c>
      <c r="AV205" s="14" t="s">
        <v>207</v>
      </c>
      <c r="AW205" s="14" t="s">
        <v>32</v>
      </c>
      <c r="AX205" s="14" t="s">
        <v>84</v>
      </c>
      <c r="AY205" s="171" t="s">
        <v>186</v>
      </c>
    </row>
    <row r="206" spans="2:65" s="1" customFormat="1" ht="37.9" customHeight="1">
      <c r="B206" s="136"/>
      <c r="C206" s="137" t="s">
        <v>379</v>
      </c>
      <c r="D206" s="137" t="s">
        <v>189</v>
      </c>
      <c r="E206" s="138" t="s">
        <v>380</v>
      </c>
      <c r="F206" s="139" t="s">
        <v>381</v>
      </c>
      <c r="G206" s="140" t="s">
        <v>351</v>
      </c>
      <c r="H206" s="141">
        <v>11.53</v>
      </c>
      <c r="I206" s="142"/>
      <c r="J206" s="143">
        <f>ROUND(I206*H206,2)</f>
        <v>0</v>
      </c>
      <c r="K206" s="139" t="s">
        <v>1</v>
      </c>
      <c r="L206" s="32"/>
      <c r="M206" s="144" t="s">
        <v>1</v>
      </c>
      <c r="N206" s="145" t="s">
        <v>41</v>
      </c>
      <c r="P206" s="146">
        <f>O206*H206</f>
        <v>0</v>
      </c>
      <c r="Q206" s="146">
        <v>0.30624000000000001</v>
      </c>
      <c r="R206" s="146">
        <f>Q206*H206</f>
        <v>3.5309472</v>
      </c>
      <c r="S206" s="146">
        <v>0</v>
      </c>
      <c r="T206" s="147">
        <f>S206*H206</f>
        <v>0</v>
      </c>
      <c r="AR206" s="148" t="s">
        <v>207</v>
      </c>
      <c r="AT206" s="148" t="s">
        <v>189</v>
      </c>
      <c r="AU206" s="148" t="s">
        <v>86</v>
      </c>
      <c r="AY206" s="17" t="s">
        <v>186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84</v>
      </c>
      <c r="BK206" s="149">
        <f>ROUND(I206*H206,2)</f>
        <v>0</v>
      </c>
      <c r="BL206" s="17" t="s">
        <v>207</v>
      </c>
      <c r="BM206" s="148" t="s">
        <v>382</v>
      </c>
    </row>
    <row r="207" spans="2:65" s="12" customFormat="1" ht="10.4">
      <c r="B207" s="156"/>
      <c r="D207" s="157" t="s">
        <v>296</v>
      </c>
      <c r="E207" s="158" t="s">
        <v>1</v>
      </c>
      <c r="F207" s="159" t="s">
        <v>383</v>
      </c>
      <c r="H207" s="158" t="s">
        <v>1</v>
      </c>
      <c r="I207" s="160"/>
      <c r="L207" s="156"/>
      <c r="M207" s="161"/>
      <c r="T207" s="162"/>
      <c r="AT207" s="158" t="s">
        <v>296</v>
      </c>
      <c r="AU207" s="158" t="s">
        <v>86</v>
      </c>
      <c r="AV207" s="12" t="s">
        <v>84</v>
      </c>
      <c r="AW207" s="12" t="s">
        <v>32</v>
      </c>
      <c r="AX207" s="12" t="s">
        <v>76</v>
      </c>
      <c r="AY207" s="158" t="s">
        <v>186</v>
      </c>
    </row>
    <row r="208" spans="2:65" s="13" customFormat="1" ht="10.4">
      <c r="B208" s="163"/>
      <c r="D208" s="157" t="s">
        <v>296</v>
      </c>
      <c r="E208" s="164" t="s">
        <v>1</v>
      </c>
      <c r="F208" s="165" t="s">
        <v>384</v>
      </c>
      <c r="H208" s="166">
        <v>6</v>
      </c>
      <c r="I208" s="167"/>
      <c r="L208" s="163"/>
      <c r="M208" s="168"/>
      <c r="T208" s="169"/>
      <c r="AT208" s="164" t="s">
        <v>296</v>
      </c>
      <c r="AU208" s="164" t="s">
        <v>86</v>
      </c>
      <c r="AV208" s="13" t="s">
        <v>86</v>
      </c>
      <c r="AW208" s="13" t="s">
        <v>32</v>
      </c>
      <c r="AX208" s="13" t="s">
        <v>76</v>
      </c>
      <c r="AY208" s="164" t="s">
        <v>186</v>
      </c>
    </row>
    <row r="209" spans="2:65" s="13" customFormat="1" ht="10.4">
      <c r="B209" s="163"/>
      <c r="D209" s="157" t="s">
        <v>296</v>
      </c>
      <c r="E209" s="164" t="s">
        <v>1</v>
      </c>
      <c r="F209" s="165" t="s">
        <v>385</v>
      </c>
      <c r="H209" s="166">
        <v>2.73</v>
      </c>
      <c r="I209" s="167"/>
      <c r="L209" s="163"/>
      <c r="M209" s="168"/>
      <c r="T209" s="169"/>
      <c r="AT209" s="164" t="s">
        <v>296</v>
      </c>
      <c r="AU209" s="164" t="s">
        <v>86</v>
      </c>
      <c r="AV209" s="13" t="s">
        <v>86</v>
      </c>
      <c r="AW209" s="13" t="s">
        <v>32</v>
      </c>
      <c r="AX209" s="13" t="s">
        <v>76</v>
      </c>
      <c r="AY209" s="164" t="s">
        <v>186</v>
      </c>
    </row>
    <row r="210" spans="2:65" s="13" customFormat="1" ht="10.4">
      <c r="B210" s="163"/>
      <c r="D210" s="157" t="s">
        <v>296</v>
      </c>
      <c r="E210" s="164" t="s">
        <v>1</v>
      </c>
      <c r="F210" s="165" t="s">
        <v>386</v>
      </c>
      <c r="H210" s="166">
        <v>1.8</v>
      </c>
      <c r="I210" s="167"/>
      <c r="L210" s="163"/>
      <c r="M210" s="168"/>
      <c r="T210" s="169"/>
      <c r="AT210" s="164" t="s">
        <v>296</v>
      </c>
      <c r="AU210" s="164" t="s">
        <v>86</v>
      </c>
      <c r="AV210" s="13" t="s">
        <v>86</v>
      </c>
      <c r="AW210" s="13" t="s">
        <v>32</v>
      </c>
      <c r="AX210" s="13" t="s">
        <v>76</v>
      </c>
      <c r="AY210" s="164" t="s">
        <v>186</v>
      </c>
    </row>
    <row r="211" spans="2:65" s="13" customFormat="1" ht="10.4">
      <c r="B211" s="163"/>
      <c r="D211" s="157" t="s">
        <v>296</v>
      </c>
      <c r="E211" s="164" t="s">
        <v>1</v>
      </c>
      <c r="F211" s="165" t="s">
        <v>84</v>
      </c>
      <c r="H211" s="166">
        <v>1</v>
      </c>
      <c r="I211" s="167"/>
      <c r="L211" s="163"/>
      <c r="M211" s="168"/>
      <c r="T211" s="169"/>
      <c r="AT211" s="164" t="s">
        <v>296</v>
      </c>
      <c r="AU211" s="164" t="s">
        <v>86</v>
      </c>
      <c r="AV211" s="13" t="s">
        <v>86</v>
      </c>
      <c r="AW211" s="13" t="s">
        <v>32</v>
      </c>
      <c r="AX211" s="13" t="s">
        <v>76</v>
      </c>
      <c r="AY211" s="164" t="s">
        <v>186</v>
      </c>
    </row>
    <row r="212" spans="2:65" s="14" customFormat="1" ht="10.4">
      <c r="B212" s="170"/>
      <c r="D212" s="157" t="s">
        <v>296</v>
      </c>
      <c r="E212" s="171" t="s">
        <v>1</v>
      </c>
      <c r="F212" s="172" t="s">
        <v>299</v>
      </c>
      <c r="H212" s="173">
        <v>11.53</v>
      </c>
      <c r="I212" s="174"/>
      <c r="L212" s="170"/>
      <c r="M212" s="175"/>
      <c r="T212" s="176"/>
      <c r="AT212" s="171" t="s">
        <v>296</v>
      </c>
      <c r="AU212" s="171" t="s">
        <v>86</v>
      </c>
      <c r="AV212" s="14" t="s">
        <v>207</v>
      </c>
      <c r="AW212" s="14" t="s">
        <v>32</v>
      </c>
      <c r="AX212" s="14" t="s">
        <v>84</v>
      </c>
      <c r="AY212" s="171" t="s">
        <v>186</v>
      </c>
    </row>
    <row r="213" spans="2:65" s="1" customFormat="1" ht="24.2" customHeight="1">
      <c r="B213" s="136"/>
      <c r="C213" s="137" t="s">
        <v>387</v>
      </c>
      <c r="D213" s="137" t="s">
        <v>189</v>
      </c>
      <c r="E213" s="138" t="s">
        <v>388</v>
      </c>
      <c r="F213" s="139" t="s">
        <v>389</v>
      </c>
      <c r="G213" s="140" t="s">
        <v>351</v>
      </c>
      <c r="H213" s="141">
        <v>39.701999999999998</v>
      </c>
      <c r="I213" s="142"/>
      <c r="J213" s="143">
        <f>ROUND(I213*H213,2)</f>
        <v>0</v>
      </c>
      <c r="K213" s="139" t="s">
        <v>193</v>
      </c>
      <c r="L213" s="32"/>
      <c r="M213" s="144" t="s">
        <v>1</v>
      </c>
      <c r="N213" s="145" t="s">
        <v>41</v>
      </c>
      <c r="P213" s="146">
        <f>O213*H213</f>
        <v>0</v>
      </c>
      <c r="Q213" s="146">
        <v>0.26905000000000001</v>
      </c>
      <c r="R213" s="146">
        <f>Q213*H213</f>
        <v>10.681823100000001</v>
      </c>
      <c r="S213" s="146">
        <v>0</v>
      </c>
      <c r="T213" s="147">
        <f>S213*H213</f>
        <v>0</v>
      </c>
      <c r="AR213" s="148" t="s">
        <v>207</v>
      </c>
      <c r="AT213" s="148" t="s">
        <v>189</v>
      </c>
      <c r="AU213" s="148" t="s">
        <v>86</v>
      </c>
      <c r="AY213" s="17" t="s">
        <v>186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84</v>
      </c>
      <c r="BK213" s="149">
        <f>ROUND(I213*H213,2)</f>
        <v>0</v>
      </c>
      <c r="BL213" s="17" t="s">
        <v>207</v>
      </c>
      <c r="BM213" s="148" t="s">
        <v>390</v>
      </c>
    </row>
    <row r="214" spans="2:65" s="12" customFormat="1" ht="10.4">
      <c r="B214" s="156"/>
      <c r="D214" s="157" t="s">
        <v>296</v>
      </c>
      <c r="E214" s="158" t="s">
        <v>1</v>
      </c>
      <c r="F214" s="159" t="s">
        <v>391</v>
      </c>
      <c r="H214" s="158" t="s">
        <v>1</v>
      </c>
      <c r="I214" s="160"/>
      <c r="L214" s="156"/>
      <c r="M214" s="161"/>
      <c r="T214" s="162"/>
      <c r="AT214" s="158" t="s">
        <v>296</v>
      </c>
      <c r="AU214" s="158" t="s">
        <v>86</v>
      </c>
      <c r="AV214" s="12" t="s">
        <v>84</v>
      </c>
      <c r="AW214" s="12" t="s">
        <v>32</v>
      </c>
      <c r="AX214" s="12" t="s">
        <v>76</v>
      </c>
      <c r="AY214" s="158" t="s">
        <v>186</v>
      </c>
    </row>
    <row r="215" spans="2:65" s="12" customFormat="1" ht="10.4">
      <c r="B215" s="156"/>
      <c r="D215" s="157" t="s">
        <v>296</v>
      </c>
      <c r="E215" s="158" t="s">
        <v>1</v>
      </c>
      <c r="F215" s="159" t="s">
        <v>376</v>
      </c>
      <c r="H215" s="158" t="s">
        <v>1</v>
      </c>
      <c r="I215" s="160"/>
      <c r="L215" s="156"/>
      <c r="M215" s="161"/>
      <c r="T215" s="162"/>
      <c r="AT215" s="158" t="s">
        <v>296</v>
      </c>
      <c r="AU215" s="158" t="s">
        <v>86</v>
      </c>
      <c r="AV215" s="12" t="s">
        <v>84</v>
      </c>
      <c r="AW215" s="12" t="s">
        <v>32</v>
      </c>
      <c r="AX215" s="12" t="s">
        <v>76</v>
      </c>
      <c r="AY215" s="158" t="s">
        <v>186</v>
      </c>
    </row>
    <row r="216" spans="2:65" s="13" customFormat="1" ht="10.4">
      <c r="B216" s="163"/>
      <c r="D216" s="157" t="s">
        <v>296</v>
      </c>
      <c r="E216" s="164" t="s">
        <v>1</v>
      </c>
      <c r="F216" s="165" t="s">
        <v>392</v>
      </c>
      <c r="H216" s="166">
        <v>18.27</v>
      </c>
      <c r="I216" s="167"/>
      <c r="L216" s="163"/>
      <c r="M216" s="168"/>
      <c r="T216" s="169"/>
      <c r="AT216" s="164" t="s">
        <v>296</v>
      </c>
      <c r="AU216" s="164" t="s">
        <v>86</v>
      </c>
      <c r="AV216" s="13" t="s">
        <v>86</v>
      </c>
      <c r="AW216" s="13" t="s">
        <v>32</v>
      </c>
      <c r="AX216" s="13" t="s">
        <v>76</v>
      </c>
      <c r="AY216" s="164" t="s">
        <v>186</v>
      </c>
    </row>
    <row r="217" spans="2:65" s="13" customFormat="1" ht="10.4">
      <c r="B217" s="163"/>
      <c r="D217" s="157" t="s">
        <v>296</v>
      </c>
      <c r="E217" s="164" t="s">
        <v>1</v>
      </c>
      <c r="F217" s="165" t="s">
        <v>393</v>
      </c>
      <c r="H217" s="166">
        <v>-5.2460000000000004</v>
      </c>
      <c r="I217" s="167"/>
      <c r="L217" s="163"/>
      <c r="M217" s="168"/>
      <c r="T217" s="169"/>
      <c r="AT217" s="164" t="s">
        <v>296</v>
      </c>
      <c r="AU217" s="164" t="s">
        <v>86</v>
      </c>
      <c r="AV217" s="13" t="s">
        <v>86</v>
      </c>
      <c r="AW217" s="13" t="s">
        <v>32</v>
      </c>
      <c r="AX217" s="13" t="s">
        <v>76</v>
      </c>
      <c r="AY217" s="164" t="s">
        <v>186</v>
      </c>
    </row>
    <row r="218" spans="2:65" s="12" customFormat="1" ht="10.4">
      <c r="B218" s="156"/>
      <c r="D218" s="157" t="s">
        <v>296</v>
      </c>
      <c r="E218" s="158" t="s">
        <v>1</v>
      </c>
      <c r="F218" s="159" t="s">
        <v>383</v>
      </c>
      <c r="H218" s="158" t="s">
        <v>1</v>
      </c>
      <c r="I218" s="160"/>
      <c r="L218" s="156"/>
      <c r="M218" s="161"/>
      <c r="T218" s="162"/>
      <c r="AT218" s="158" t="s">
        <v>296</v>
      </c>
      <c r="AU218" s="158" t="s">
        <v>86</v>
      </c>
      <c r="AV218" s="12" t="s">
        <v>84</v>
      </c>
      <c r="AW218" s="12" t="s">
        <v>32</v>
      </c>
      <c r="AX218" s="12" t="s">
        <v>76</v>
      </c>
      <c r="AY218" s="158" t="s">
        <v>186</v>
      </c>
    </row>
    <row r="219" spans="2:65" s="13" customFormat="1" ht="10.4">
      <c r="B219" s="163"/>
      <c r="D219" s="157" t="s">
        <v>296</v>
      </c>
      <c r="E219" s="164" t="s">
        <v>1</v>
      </c>
      <c r="F219" s="165" t="s">
        <v>394</v>
      </c>
      <c r="H219" s="166">
        <v>18.899999999999999</v>
      </c>
      <c r="I219" s="167"/>
      <c r="L219" s="163"/>
      <c r="M219" s="168"/>
      <c r="T219" s="169"/>
      <c r="AT219" s="164" t="s">
        <v>296</v>
      </c>
      <c r="AU219" s="164" t="s">
        <v>86</v>
      </c>
      <c r="AV219" s="13" t="s">
        <v>86</v>
      </c>
      <c r="AW219" s="13" t="s">
        <v>32</v>
      </c>
      <c r="AX219" s="13" t="s">
        <v>76</v>
      </c>
      <c r="AY219" s="164" t="s">
        <v>186</v>
      </c>
    </row>
    <row r="220" spans="2:65" s="13" customFormat="1" ht="10.4">
      <c r="B220" s="163"/>
      <c r="D220" s="157" t="s">
        <v>296</v>
      </c>
      <c r="E220" s="164" t="s">
        <v>1</v>
      </c>
      <c r="F220" s="165" t="s">
        <v>393</v>
      </c>
      <c r="H220" s="166">
        <v>-5.2460000000000004</v>
      </c>
      <c r="I220" s="167"/>
      <c r="L220" s="163"/>
      <c r="M220" s="168"/>
      <c r="T220" s="169"/>
      <c r="AT220" s="164" t="s">
        <v>296</v>
      </c>
      <c r="AU220" s="164" t="s">
        <v>86</v>
      </c>
      <c r="AV220" s="13" t="s">
        <v>86</v>
      </c>
      <c r="AW220" s="13" t="s">
        <v>32</v>
      </c>
      <c r="AX220" s="13" t="s">
        <v>76</v>
      </c>
      <c r="AY220" s="164" t="s">
        <v>186</v>
      </c>
    </row>
    <row r="221" spans="2:65" s="12" customFormat="1" ht="10.4">
      <c r="B221" s="156"/>
      <c r="D221" s="157" t="s">
        <v>296</v>
      </c>
      <c r="E221" s="158" t="s">
        <v>1</v>
      </c>
      <c r="F221" s="159" t="s">
        <v>395</v>
      </c>
      <c r="H221" s="158" t="s">
        <v>1</v>
      </c>
      <c r="I221" s="160"/>
      <c r="L221" s="156"/>
      <c r="M221" s="161"/>
      <c r="T221" s="162"/>
      <c r="AT221" s="158" t="s">
        <v>296</v>
      </c>
      <c r="AU221" s="158" t="s">
        <v>86</v>
      </c>
      <c r="AV221" s="12" t="s">
        <v>84</v>
      </c>
      <c r="AW221" s="12" t="s">
        <v>32</v>
      </c>
      <c r="AX221" s="12" t="s">
        <v>76</v>
      </c>
      <c r="AY221" s="158" t="s">
        <v>186</v>
      </c>
    </row>
    <row r="222" spans="2:65" s="13" customFormat="1" ht="10.4">
      <c r="B222" s="163"/>
      <c r="D222" s="157" t="s">
        <v>296</v>
      </c>
      <c r="E222" s="164" t="s">
        <v>1</v>
      </c>
      <c r="F222" s="165" t="s">
        <v>392</v>
      </c>
      <c r="H222" s="166">
        <v>18.27</v>
      </c>
      <c r="I222" s="167"/>
      <c r="L222" s="163"/>
      <c r="M222" s="168"/>
      <c r="T222" s="169"/>
      <c r="AT222" s="164" t="s">
        <v>296</v>
      </c>
      <c r="AU222" s="164" t="s">
        <v>86</v>
      </c>
      <c r="AV222" s="13" t="s">
        <v>86</v>
      </c>
      <c r="AW222" s="13" t="s">
        <v>32</v>
      </c>
      <c r="AX222" s="13" t="s">
        <v>76</v>
      </c>
      <c r="AY222" s="164" t="s">
        <v>186</v>
      </c>
    </row>
    <row r="223" spans="2:65" s="13" customFormat="1" ht="10.4">
      <c r="B223" s="163"/>
      <c r="D223" s="157" t="s">
        <v>296</v>
      </c>
      <c r="E223" s="164" t="s">
        <v>1</v>
      </c>
      <c r="F223" s="165" t="s">
        <v>393</v>
      </c>
      <c r="H223" s="166">
        <v>-5.2460000000000004</v>
      </c>
      <c r="I223" s="167"/>
      <c r="L223" s="163"/>
      <c r="M223" s="168"/>
      <c r="T223" s="169"/>
      <c r="AT223" s="164" t="s">
        <v>296</v>
      </c>
      <c r="AU223" s="164" t="s">
        <v>86</v>
      </c>
      <c r="AV223" s="13" t="s">
        <v>86</v>
      </c>
      <c r="AW223" s="13" t="s">
        <v>32</v>
      </c>
      <c r="AX223" s="13" t="s">
        <v>76</v>
      </c>
      <c r="AY223" s="164" t="s">
        <v>186</v>
      </c>
    </row>
    <row r="224" spans="2:65" s="14" customFormat="1" ht="10.4">
      <c r="B224" s="170"/>
      <c r="D224" s="157" t="s">
        <v>296</v>
      </c>
      <c r="E224" s="171" t="s">
        <v>1</v>
      </c>
      <c r="F224" s="172" t="s">
        <v>299</v>
      </c>
      <c r="H224" s="173">
        <v>39.701999999999998</v>
      </c>
      <c r="I224" s="174"/>
      <c r="L224" s="170"/>
      <c r="M224" s="175"/>
      <c r="T224" s="176"/>
      <c r="AT224" s="171" t="s">
        <v>296</v>
      </c>
      <c r="AU224" s="171" t="s">
        <v>86</v>
      </c>
      <c r="AV224" s="14" t="s">
        <v>207</v>
      </c>
      <c r="AW224" s="14" t="s">
        <v>32</v>
      </c>
      <c r="AX224" s="14" t="s">
        <v>84</v>
      </c>
      <c r="AY224" s="171" t="s">
        <v>186</v>
      </c>
    </row>
    <row r="225" spans="2:65" s="1" customFormat="1" ht="37.9" customHeight="1">
      <c r="B225" s="136"/>
      <c r="C225" s="137" t="s">
        <v>253</v>
      </c>
      <c r="D225" s="137" t="s">
        <v>189</v>
      </c>
      <c r="E225" s="138" t="s">
        <v>396</v>
      </c>
      <c r="F225" s="139" t="s">
        <v>397</v>
      </c>
      <c r="G225" s="140" t="s">
        <v>351</v>
      </c>
      <c r="H225" s="141">
        <v>6</v>
      </c>
      <c r="I225" s="142"/>
      <c r="J225" s="143">
        <f>ROUND(I225*H225,2)</f>
        <v>0</v>
      </c>
      <c r="K225" s="139" t="s">
        <v>193</v>
      </c>
      <c r="L225" s="32"/>
      <c r="M225" s="144" t="s">
        <v>1</v>
      </c>
      <c r="N225" s="145" t="s">
        <v>41</v>
      </c>
      <c r="P225" s="146">
        <f>O225*H225</f>
        <v>0</v>
      </c>
      <c r="Q225" s="146">
        <v>0.26307999999999998</v>
      </c>
      <c r="R225" s="146">
        <f>Q225*H225</f>
        <v>1.5784799999999999</v>
      </c>
      <c r="S225" s="146">
        <v>0</v>
      </c>
      <c r="T225" s="147">
        <f>S225*H225</f>
        <v>0</v>
      </c>
      <c r="AR225" s="148" t="s">
        <v>207</v>
      </c>
      <c r="AT225" s="148" t="s">
        <v>189</v>
      </c>
      <c r="AU225" s="148" t="s">
        <v>86</v>
      </c>
      <c r="AY225" s="17" t="s">
        <v>186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84</v>
      </c>
      <c r="BK225" s="149">
        <f>ROUND(I225*H225,2)</f>
        <v>0</v>
      </c>
      <c r="BL225" s="17" t="s">
        <v>207</v>
      </c>
      <c r="BM225" s="148" t="s">
        <v>398</v>
      </c>
    </row>
    <row r="226" spans="2:65" s="12" customFormat="1" ht="10.4">
      <c r="B226" s="156"/>
      <c r="D226" s="157" t="s">
        <v>296</v>
      </c>
      <c r="E226" s="158" t="s">
        <v>1</v>
      </c>
      <c r="F226" s="159" t="s">
        <v>383</v>
      </c>
      <c r="H226" s="158" t="s">
        <v>1</v>
      </c>
      <c r="I226" s="160"/>
      <c r="L226" s="156"/>
      <c r="M226" s="161"/>
      <c r="T226" s="162"/>
      <c r="AT226" s="158" t="s">
        <v>296</v>
      </c>
      <c r="AU226" s="158" t="s">
        <v>86</v>
      </c>
      <c r="AV226" s="12" t="s">
        <v>84</v>
      </c>
      <c r="AW226" s="12" t="s">
        <v>32</v>
      </c>
      <c r="AX226" s="12" t="s">
        <v>76</v>
      </c>
      <c r="AY226" s="158" t="s">
        <v>186</v>
      </c>
    </row>
    <row r="227" spans="2:65" s="13" customFormat="1" ht="10.4">
      <c r="B227" s="163"/>
      <c r="D227" s="157" t="s">
        <v>296</v>
      </c>
      <c r="E227" s="164" t="s">
        <v>1</v>
      </c>
      <c r="F227" s="165" t="s">
        <v>399</v>
      </c>
      <c r="H227" s="166">
        <v>6</v>
      </c>
      <c r="I227" s="167"/>
      <c r="L227" s="163"/>
      <c r="M227" s="168"/>
      <c r="T227" s="169"/>
      <c r="AT227" s="164" t="s">
        <v>296</v>
      </c>
      <c r="AU227" s="164" t="s">
        <v>86</v>
      </c>
      <c r="AV227" s="13" t="s">
        <v>86</v>
      </c>
      <c r="AW227" s="13" t="s">
        <v>32</v>
      </c>
      <c r="AX227" s="13" t="s">
        <v>84</v>
      </c>
      <c r="AY227" s="164" t="s">
        <v>186</v>
      </c>
    </row>
    <row r="228" spans="2:65" s="1" customFormat="1" ht="21.75" customHeight="1">
      <c r="B228" s="136"/>
      <c r="C228" s="137" t="s">
        <v>400</v>
      </c>
      <c r="D228" s="137" t="s">
        <v>189</v>
      </c>
      <c r="E228" s="138" t="s">
        <v>401</v>
      </c>
      <c r="F228" s="139" t="s">
        <v>402</v>
      </c>
      <c r="G228" s="140" t="s">
        <v>403</v>
      </c>
      <c r="H228" s="141">
        <v>8</v>
      </c>
      <c r="I228" s="142"/>
      <c r="J228" s="143">
        <f>ROUND(I228*H228,2)</f>
        <v>0</v>
      </c>
      <c r="K228" s="139" t="s">
        <v>193</v>
      </c>
      <c r="L228" s="32"/>
      <c r="M228" s="144" t="s">
        <v>1</v>
      </c>
      <c r="N228" s="145" t="s">
        <v>41</v>
      </c>
      <c r="P228" s="146">
        <f>O228*H228</f>
        <v>0</v>
      </c>
      <c r="Q228" s="146">
        <v>2.2780000000000002E-2</v>
      </c>
      <c r="R228" s="146">
        <f>Q228*H228</f>
        <v>0.18224000000000001</v>
      </c>
      <c r="S228" s="146">
        <v>0</v>
      </c>
      <c r="T228" s="147">
        <f>S228*H228</f>
        <v>0</v>
      </c>
      <c r="AR228" s="148" t="s">
        <v>207</v>
      </c>
      <c r="AT228" s="148" t="s">
        <v>189</v>
      </c>
      <c r="AU228" s="148" t="s">
        <v>86</v>
      </c>
      <c r="AY228" s="17" t="s">
        <v>186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84</v>
      </c>
      <c r="BK228" s="149">
        <f>ROUND(I228*H228,2)</f>
        <v>0</v>
      </c>
      <c r="BL228" s="17" t="s">
        <v>207</v>
      </c>
      <c r="BM228" s="148" t="s">
        <v>404</v>
      </c>
    </row>
    <row r="229" spans="2:65" s="13" customFormat="1" ht="10.4">
      <c r="B229" s="163"/>
      <c r="D229" s="157" t="s">
        <v>296</v>
      </c>
      <c r="E229" s="164" t="s">
        <v>1</v>
      </c>
      <c r="F229" s="165" t="s">
        <v>405</v>
      </c>
      <c r="H229" s="166">
        <v>8</v>
      </c>
      <c r="I229" s="167"/>
      <c r="L229" s="163"/>
      <c r="M229" s="168"/>
      <c r="T229" s="169"/>
      <c r="AT229" s="164" t="s">
        <v>296</v>
      </c>
      <c r="AU229" s="164" t="s">
        <v>86</v>
      </c>
      <c r="AV229" s="13" t="s">
        <v>86</v>
      </c>
      <c r="AW229" s="13" t="s">
        <v>32</v>
      </c>
      <c r="AX229" s="13" t="s">
        <v>84</v>
      </c>
      <c r="AY229" s="164" t="s">
        <v>186</v>
      </c>
    </row>
    <row r="230" spans="2:65" s="1" customFormat="1" ht="21.75" customHeight="1">
      <c r="B230" s="136"/>
      <c r="C230" s="137" t="s">
        <v>7</v>
      </c>
      <c r="D230" s="137" t="s">
        <v>189</v>
      </c>
      <c r="E230" s="138" t="s">
        <v>406</v>
      </c>
      <c r="F230" s="139" t="s">
        <v>407</v>
      </c>
      <c r="G230" s="140" t="s">
        <v>403</v>
      </c>
      <c r="H230" s="141">
        <v>24</v>
      </c>
      <c r="I230" s="142"/>
      <c r="J230" s="143">
        <f>ROUND(I230*H230,2)</f>
        <v>0</v>
      </c>
      <c r="K230" s="139" t="s">
        <v>193</v>
      </c>
      <c r="L230" s="32"/>
      <c r="M230" s="144" t="s">
        <v>1</v>
      </c>
      <c r="N230" s="145" t="s">
        <v>41</v>
      </c>
      <c r="P230" s="146">
        <f>O230*H230</f>
        <v>0</v>
      </c>
      <c r="Q230" s="146">
        <v>2.7109999999999999E-2</v>
      </c>
      <c r="R230" s="146">
        <f>Q230*H230</f>
        <v>0.65064</v>
      </c>
      <c r="S230" s="146">
        <v>0</v>
      </c>
      <c r="T230" s="147">
        <f>S230*H230</f>
        <v>0</v>
      </c>
      <c r="AR230" s="148" t="s">
        <v>207</v>
      </c>
      <c r="AT230" s="148" t="s">
        <v>189</v>
      </c>
      <c r="AU230" s="148" t="s">
        <v>86</v>
      </c>
      <c r="AY230" s="17" t="s">
        <v>186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84</v>
      </c>
      <c r="BK230" s="149">
        <f>ROUND(I230*H230,2)</f>
        <v>0</v>
      </c>
      <c r="BL230" s="17" t="s">
        <v>207</v>
      </c>
      <c r="BM230" s="148" t="s">
        <v>408</v>
      </c>
    </row>
    <row r="231" spans="2:65" s="13" customFormat="1" ht="10.4">
      <c r="B231" s="163"/>
      <c r="D231" s="157" t="s">
        <v>296</v>
      </c>
      <c r="E231" s="164" t="s">
        <v>1</v>
      </c>
      <c r="F231" s="165" t="s">
        <v>409</v>
      </c>
      <c r="H231" s="166">
        <v>24</v>
      </c>
      <c r="I231" s="167"/>
      <c r="L231" s="163"/>
      <c r="M231" s="168"/>
      <c r="T231" s="169"/>
      <c r="AT231" s="164" t="s">
        <v>296</v>
      </c>
      <c r="AU231" s="164" t="s">
        <v>86</v>
      </c>
      <c r="AV231" s="13" t="s">
        <v>86</v>
      </c>
      <c r="AW231" s="13" t="s">
        <v>32</v>
      </c>
      <c r="AX231" s="13" t="s">
        <v>84</v>
      </c>
      <c r="AY231" s="164" t="s">
        <v>186</v>
      </c>
    </row>
    <row r="232" spans="2:65" s="1" customFormat="1" ht="21.75" customHeight="1">
      <c r="B232" s="136"/>
      <c r="C232" s="137" t="s">
        <v>410</v>
      </c>
      <c r="D232" s="137" t="s">
        <v>189</v>
      </c>
      <c r="E232" s="138" t="s">
        <v>411</v>
      </c>
      <c r="F232" s="139" t="s">
        <v>412</v>
      </c>
      <c r="G232" s="140" t="s">
        <v>403</v>
      </c>
      <c r="H232" s="141">
        <v>4</v>
      </c>
      <c r="I232" s="142"/>
      <c r="J232" s="143">
        <f>ROUND(I232*H232,2)</f>
        <v>0</v>
      </c>
      <c r="K232" s="139" t="s">
        <v>193</v>
      </c>
      <c r="L232" s="32"/>
      <c r="M232" s="144" t="s">
        <v>1</v>
      </c>
      <c r="N232" s="145" t="s">
        <v>41</v>
      </c>
      <c r="P232" s="146">
        <f>O232*H232</f>
        <v>0</v>
      </c>
      <c r="Q232" s="146">
        <v>3.1320000000000001E-2</v>
      </c>
      <c r="R232" s="146">
        <f>Q232*H232</f>
        <v>0.12528</v>
      </c>
      <c r="S232" s="146">
        <v>0</v>
      </c>
      <c r="T232" s="147">
        <f>S232*H232</f>
        <v>0</v>
      </c>
      <c r="AR232" s="148" t="s">
        <v>207</v>
      </c>
      <c r="AT232" s="148" t="s">
        <v>189</v>
      </c>
      <c r="AU232" s="148" t="s">
        <v>86</v>
      </c>
      <c r="AY232" s="17" t="s">
        <v>186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84</v>
      </c>
      <c r="BK232" s="149">
        <f>ROUND(I232*H232,2)</f>
        <v>0</v>
      </c>
      <c r="BL232" s="17" t="s">
        <v>207</v>
      </c>
      <c r="BM232" s="148" t="s">
        <v>413</v>
      </c>
    </row>
    <row r="233" spans="2:65" s="13" customFormat="1" ht="10.4">
      <c r="B233" s="163"/>
      <c r="D233" s="157" t="s">
        <v>296</v>
      </c>
      <c r="E233" s="164" t="s">
        <v>1</v>
      </c>
      <c r="F233" s="165" t="s">
        <v>414</v>
      </c>
      <c r="H233" s="166">
        <v>4</v>
      </c>
      <c r="I233" s="167"/>
      <c r="L233" s="163"/>
      <c r="M233" s="168"/>
      <c r="T233" s="169"/>
      <c r="AT233" s="164" t="s">
        <v>296</v>
      </c>
      <c r="AU233" s="164" t="s">
        <v>86</v>
      </c>
      <c r="AV233" s="13" t="s">
        <v>86</v>
      </c>
      <c r="AW233" s="13" t="s">
        <v>32</v>
      </c>
      <c r="AX233" s="13" t="s">
        <v>84</v>
      </c>
      <c r="AY233" s="164" t="s">
        <v>186</v>
      </c>
    </row>
    <row r="234" spans="2:65" s="1" customFormat="1" ht="33" customHeight="1">
      <c r="B234" s="136"/>
      <c r="C234" s="137" t="s">
        <v>415</v>
      </c>
      <c r="D234" s="137" t="s">
        <v>189</v>
      </c>
      <c r="E234" s="138" t="s">
        <v>416</v>
      </c>
      <c r="F234" s="139" t="s">
        <v>417</v>
      </c>
      <c r="G234" s="140" t="s">
        <v>322</v>
      </c>
      <c r="H234" s="141">
        <v>2.4E-2</v>
      </c>
      <c r="I234" s="142"/>
      <c r="J234" s="143">
        <f>ROUND(I234*H234,2)</f>
        <v>0</v>
      </c>
      <c r="K234" s="139" t="s">
        <v>193</v>
      </c>
      <c r="L234" s="32"/>
      <c r="M234" s="144" t="s">
        <v>1</v>
      </c>
      <c r="N234" s="145" t="s">
        <v>41</v>
      </c>
      <c r="P234" s="146">
        <f>O234*H234</f>
        <v>0</v>
      </c>
      <c r="Q234" s="146">
        <v>1.9539999999999998E-2</v>
      </c>
      <c r="R234" s="146">
        <f>Q234*H234</f>
        <v>4.6895999999999998E-4</v>
      </c>
      <c r="S234" s="146">
        <v>0</v>
      </c>
      <c r="T234" s="147">
        <f>S234*H234</f>
        <v>0</v>
      </c>
      <c r="AR234" s="148" t="s">
        <v>207</v>
      </c>
      <c r="AT234" s="148" t="s">
        <v>189</v>
      </c>
      <c r="AU234" s="148" t="s">
        <v>86</v>
      </c>
      <c r="AY234" s="17" t="s">
        <v>186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84</v>
      </c>
      <c r="BK234" s="149">
        <f>ROUND(I234*H234,2)</f>
        <v>0</v>
      </c>
      <c r="BL234" s="17" t="s">
        <v>207</v>
      </c>
      <c r="BM234" s="148" t="s">
        <v>418</v>
      </c>
    </row>
    <row r="235" spans="2:65" s="13" customFormat="1" ht="10.4">
      <c r="B235" s="163"/>
      <c r="D235" s="157" t="s">
        <v>296</v>
      </c>
      <c r="E235" s="164" t="s">
        <v>1</v>
      </c>
      <c r="F235" s="165" t="s">
        <v>419</v>
      </c>
      <c r="H235" s="166">
        <v>2.4E-2</v>
      </c>
      <c r="I235" s="167"/>
      <c r="L235" s="163"/>
      <c r="M235" s="168"/>
      <c r="T235" s="169"/>
      <c r="AT235" s="164" t="s">
        <v>296</v>
      </c>
      <c r="AU235" s="164" t="s">
        <v>86</v>
      </c>
      <c r="AV235" s="13" t="s">
        <v>86</v>
      </c>
      <c r="AW235" s="13" t="s">
        <v>32</v>
      </c>
      <c r="AX235" s="13" t="s">
        <v>84</v>
      </c>
      <c r="AY235" s="164" t="s">
        <v>186</v>
      </c>
    </row>
    <row r="236" spans="2:65" s="1" customFormat="1" ht="24.2" customHeight="1">
      <c r="B236" s="136"/>
      <c r="C236" s="177" t="s">
        <v>420</v>
      </c>
      <c r="D236" s="177" t="s">
        <v>421</v>
      </c>
      <c r="E236" s="178" t="s">
        <v>422</v>
      </c>
      <c r="F236" s="179" t="s">
        <v>423</v>
      </c>
      <c r="G236" s="180" t="s">
        <v>322</v>
      </c>
      <c r="H236" s="181">
        <v>2.5999999999999999E-2</v>
      </c>
      <c r="I236" s="182"/>
      <c r="J236" s="183">
        <f>ROUND(I236*H236,2)</f>
        <v>0</v>
      </c>
      <c r="K236" s="179" t="s">
        <v>1</v>
      </c>
      <c r="L236" s="184"/>
      <c r="M236" s="185" t="s">
        <v>1</v>
      </c>
      <c r="N236" s="186" t="s">
        <v>41</v>
      </c>
      <c r="P236" s="146">
        <f>O236*H236</f>
        <v>0</v>
      </c>
      <c r="Q236" s="146">
        <v>1</v>
      </c>
      <c r="R236" s="146">
        <f>Q236*H236</f>
        <v>2.5999999999999999E-2</v>
      </c>
      <c r="S236" s="146">
        <v>0</v>
      </c>
      <c r="T236" s="147">
        <f>S236*H236</f>
        <v>0</v>
      </c>
      <c r="AR236" s="148" t="s">
        <v>325</v>
      </c>
      <c r="AT236" s="148" t="s">
        <v>421</v>
      </c>
      <c r="AU236" s="148" t="s">
        <v>86</v>
      </c>
      <c r="AY236" s="17" t="s">
        <v>186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84</v>
      </c>
      <c r="BK236" s="149">
        <f>ROUND(I236*H236,2)</f>
        <v>0</v>
      </c>
      <c r="BL236" s="17" t="s">
        <v>207</v>
      </c>
      <c r="BM236" s="148" t="s">
        <v>424</v>
      </c>
    </row>
    <row r="237" spans="2:65" s="13" customFormat="1" ht="10.4">
      <c r="B237" s="163"/>
      <c r="D237" s="157" t="s">
        <v>296</v>
      </c>
      <c r="E237" s="164" t="s">
        <v>1</v>
      </c>
      <c r="F237" s="165" t="s">
        <v>425</v>
      </c>
      <c r="H237" s="166">
        <v>2.5999999999999999E-2</v>
      </c>
      <c r="I237" s="167"/>
      <c r="L237" s="163"/>
      <c r="M237" s="168"/>
      <c r="T237" s="169"/>
      <c r="AT237" s="164" t="s">
        <v>296</v>
      </c>
      <c r="AU237" s="164" t="s">
        <v>86</v>
      </c>
      <c r="AV237" s="13" t="s">
        <v>86</v>
      </c>
      <c r="AW237" s="13" t="s">
        <v>32</v>
      </c>
      <c r="AX237" s="13" t="s">
        <v>84</v>
      </c>
      <c r="AY237" s="164" t="s">
        <v>186</v>
      </c>
    </row>
    <row r="238" spans="2:65" s="1" customFormat="1" ht="16.600000000000001" customHeight="1">
      <c r="B238" s="136"/>
      <c r="C238" s="137" t="s">
        <v>426</v>
      </c>
      <c r="D238" s="137" t="s">
        <v>189</v>
      </c>
      <c r="E238" s="138" t="s">
        <v>427</v>
      </c>
      <c r="F238" s="139" t="s">
        <v>428</v>
      </c>
      <c r="G238" s="140" t="s">
        <v>192</v>
      </c>
      <c r="H238" s="141">
        <v>1</v>
      </c>
      <c r="I238" s="142"/>
      <c r="J238" s="143">
        <f>ROUND(I238*H238,2)</f>
        <v>0</v>
      </c>
      <c r="K238" s="139" t="s">
        <v>1</v>
      </c>
      <c r="L238" s="32"/>
      <c r="M238" s="144" t="s">
        <v>1</v>
      </c>
      <c r="N238" s="145" t="s">
        <v>41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207</v>
      </c>
      <c r="AT238" s="148" t="s">
        <v>189</v>
      </c>
      <c r="AU238" s="148" t="s">
        <v>86</v>
      </c>
      <c r="AY238" s="17" t="s">
        <v>186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84</v>
      </c>
      <c r="BK238" s="149">
        <f>ROUND(I238*H238,2)</f>
        <v>0</v>
      </c>
      <c r="BL238" s="17" t="s">
        <v>207</v>
      </c>
      <c r="BM238" s="148" t="s">
        <v>429</v>
      </c>
    </row>
    <row r="239" spans="2:65" s="1" customFormat="1" ht="24.2" customHeight="1">
      <c r="B239" s="136"/>
      <c r="C239" s="137" t="s">
        <v>430</v>
      </c>
      <c r="D239" s="137" t="s">
        <v>189</v>
      </c>
      <c r="E239" s="138" t="s">
        <v>431</v>
      </c>
      <c r="F239" s="139" t="s">
        <v>432</v>
      </c>
      <c r="G239" s="140" t="s">
        <v>351</v>
      </c>
      <c r="H239" s="141">
        <v>14.76</v>
      </c>
      <c r="I239" s="142"/>
      <c r="J239" s="143">
        <f>ROUND(I239*H239,2)</f>
        <v>0</v>
      </c>
      <c r="K239" s="139" t="s">
        <v>193</v>
      </c>
      <c r="L239" s="32"/>
      <c r="M239" s="144" t="s">
        <v>1</v>
      </c>
      <c r="N239" s="145" t="s">
        <v>41</v>
      </c>
      <c r="P239" s="146">
        <f>O239*H239</f>
        <v>0</v>
      </c>
      <c r="Q239" s="146">
        <v>0.12623999999999999</v>
      </c>
      <c r="R239" s="146">
        <f>Q239*H239</f>
        <v>1.8633023999999998</v>
      </c>
      <c r="S239" s="146">
        <v>0</v>
      </c>
      <c r="T239" s="147">
        <f>S239*H239</f>
        <v>0</v>
      </c>
      <c r="AR239" s="148" t="s">
        <v>207</v>
      </c>
      <c r="AT239" s="148" t="s">
        <v>189</v>
      </c>
      <c r="AU239" s="148" t="s">
        <v>86</v>
      </c>
      <c r="AY239" s="17" t="s">
        <v>186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84</v>
      </c>
      <c r="BK239" s="149">
        <f>ROUND(I239*H239,2)</f>
        <v>0</v>
      </c>
      <c r="BL239" s="17" t="s">
        <v>207</v>
      </c>
      <c r="BM239" s="148" t="s">
        <v>433</v>
      </c>
    </row>
    <row r="240" spans="2:65" s="12" customFormat="1" ht="10.4">
      <c r="B240" s="156"/>
      <c r="D240" s="157" t="s">
        <v>296</v>
      </c>
      <c r="E240" s="158" t="s">
        <v>1</v>
      </c>
      <c r="F240" s="159" t="s">
        <v>376</v>
      </c>
      <c r="H240" s="158" t="s">
        <v>1</v>
      </c>
      <c r="I240" s="160"/>
      <c r="L240" s="156"/>
      <c r="M240" s="161"/>
      <c r="T240" s="162"/>
      <c r="AT240" s="158" t="s">
        <v>296</v>
      </c>
      <c r="AU240" s="158" t="s">
        <v>86</v>
      </c>
      <c r="AV240" s="12" t="s">
        <v>84</v>
      </c>
      <c r="AW240" s="12" t="s">
        <v>32</v>
      </c>
      <c r="AX240" s="12" t="s">
        <v>76</v>
      </c>
      <c r="AY240" s="158" t="s">
        <v>186</v>
      </c>
    </row>
    <row r="241" spans="2:65" s="13" customFormat="1" ht="10.4">
      <c r="B241" s="163"/>
      <c r="D241" s="157" t="s">
        <v>296</v>
      </c>
      <c r="E241" s="164" t="s">
        <v>1</v>
      </c>
      <c r="F241" s="165" t="s">
        <v>434</v>
      </c>
      <c r="H241" s="166">
        <v>4.2</v>
      </c>
      <c r="I241" s="167"/>
      <c r="L241" s="163"/>
      <c r="M241" s="168"/>
      <c r="T241" s="169"/>
      <c r="AT241" s="164" t="s">
        <v>296</v>
      </c>
      <c r="AU241" s="164" t="s">
        <v>86</v>
      </c>
      <c r="AV241" s="13" t="s">
        <v>86</v>
      </c>
      <c r="AW241" s="13" t="s">
        <v>32</v>
      </c>
      <c r="AX241" s="13" t="s">
        <v>76</v>
      </c>
      <c r="AY241" s="164" t="s">
        <v>186</v>
      </c>
    </row>
    <row r="242" spans="2:65" s="13" customFormat="1" ht="10.4">
      <c r="B242" s="163"/>
      <c r="D242" s="157" t="s">
        <v>296</v>
      </c>
      <c r="E242" s="164" t="s">
        <v>1</v>
      </c>
      <c r="F242" s="165" t="s">
        <v>435</v>
      </c>
      <c r="H242" s="166">
        <v>0.8</v>
      </c>
      <c r="I242" s="167"/>
      <c r="L242" s="163"/>
      <c r="M242" s="168"/>
      <c r="T242" s="169"/>
      <c r="AT242" s="164" t="s">
        <v>296</v>
      </c>
      <c r="AU242" s="164" t="s">
        <v>86</v>
      </c>
      <c r="AV242" s="13" t="s">
        <v>86</v>
      </c>
      <c r="AW242" s="13" t="s">
        <v>32</v>
      </c>
      <c r="AX242" s="13" t="s">
        <v>76</v>
      </c>
      <c r="AY242" s="164" t="s">
        <v>186</v>
      </c>
    </row>
    <row r="243" spans="2:65" s="13" customFormat="1" ht="10.4">
      <c r="B243" s="163"/>
      <c r="D243" s="157" t="s">
        <v>296</v>
      </c>
      <c r="E243" s="164" t="s">
        <v>1</v>
      </c>
      <c r="F243" s="165" t="s">
        <v>436</v>
      </c>
      <c r="H243" s="166">
        <v>5.4</v>
      </c>
      <c r="I243" s="167"/>
      <c r="L243" s="163"/>
      <c r="M243" s="168"/>
      <c r="T243" s="169"/>
      <c r="AT243" s="164" t="s">
        <v>296</v>
      </c>
      <c r="AU243" s="164" t="s">
        <v>86</v>
      </c>
      <c r="AV243" s="13" t="s">
        <v>86</v>
      </c>
      <c r="AW243" s="13" t="s">
        <v>32</v>
      </c>
      <c r="AX243" s="13" t="s">
        <v>76</v>
      </c>
      <c r="AY243" s="164" t="s">
        <v>186</v>
      </c>
    </row>
    <row r="244" spans="2:65" s="13" customFormat="1" ht="10.4">
      <c r="B244" s="163"/>
      <c r="D244" s="157" t="s">
        <v>296</v>
      </c>
      <c r="E244" s="164" t="s">
        <v>1</v>
      </c>
      <c r="F244" s="165" t="s">
        <v>437</v>
      </c>
      <c r="H244" s="166">
        <v>3.06</v>
      </c>
      <c r="I244" s="167"/>
      <c r="L244" s="163"/>
      <c r="M244" s="168"/>
      <c r="T244" s="169"/>
      <c r="AT244" s="164" t="s">
        <v>296</v>
      </c>
      <c r="AU244" s="164" t="s">
        <v>86</v>
      </c>
      <c r="AV244" s="13" t="s">
        <v>86</v>
      </c>
      <c r="AW244" s="13" t="s">
        <v>32</v>
      </c>
      <c r="AX244" s="13" t="s">
        <v>76</v>
      </c>
      <c r="AY244" s="164" t="s">
        <v>186</v>
      </c>
    </row>
    <row r="245" spans="2:65" s="13" customFormat="1" ht="10.4">
      <c r="B245" s="163"/>
      <c r="D245" s="157" t="s">
        <v>296</v>
      </c>
      <c r="E245" s="164" t="s">
        <v>1</v>
      </c>
      <c r="F245" s="165" t="s">
        <v>438</v>
      </c>
      <c r="H245" s="166">
        <v>1.3</v>
      </c>
      <c r="I245" s="167"/>
      <c r="L245" s="163"/>
      <c r="M245" s="168"/>
      <c r="T245" s="169"/>
      <c r="AT245" s="164" t="s">
        <v>296</v>
      </c>
      <c r="AU245" s="164" t="s">
        <v>86</v>
      </c>
      <c r="AV245" s="13" t="s">
        <v>86</v>
      </c>
      <c r="AW245" s="13" t="s">
        <v>32</v>
      </c>
      <c r="AX245" s="13" t="s">
        <v>76</v>
      </c>
      <c r="AY245" s="164" t="s">
        <v>186</v>
      </c>
    </row>
    <row r="246" spans="2:65" s="14" customFormat="1" ht="10.4">
      <c r="B246" s="170"/>
      <c r="D246" s="157" t="s">
        <v>296</v>
      </c>
      <c r="E246" s="171" t="s">
        <v>1</v>
      </c>
      <c r="F246" s="172" t="s">
        <v>299</v>
      </c>
      <c r="H246" s="173">
        <v>14.76</v>
      </c>
      <c r="I246" s="174"/>
      <c r="L246" s="170"/>
      <c r="M246" s="175"/>
      <c r="T246" s="176"/>
      <c r="AT246" s="171" t="s">
        <v>296</v>
      </c>
      <c r="AU246" s="171" t="s">
        <v>86</v>
      </c>
      <c r="AV246" s="14" t="s">
        <v>207</v>
      </c>
      <c r="AW246" s="14" t="s">
        <v>32</v>
      </c>
      <c r="AX246" s="14" t="s">
        <v>84</v>
      </c>
      <c r="AY246" s="171" t="s">
        <v>186</v>
      </c>
    </row>
    <row r="247" spans="2:65" s="1" customFormat="1" ht="24.2" customHeight="1">
      <c r="B247" s="136"/>
      <c r="C247" s="137" t="s">
        <v>439</v>
      </c>
      <c r="D247" s="137" t="s">
        <v>189</v>
      </c>
      <c r="E247" s="138" t="s">
        <v>440</v>
      </c>
      <c r="F247" s="139" t="s">
        <v>441</v>
      </c>
      <c r="G247" s="140" t="s">
        <v>351</v>
      </c>
      <c r="H247" s="141">
        <v>43.82</v>
      </c>
      <c r="I247" s="142"/>
      <c r="J247" s="143">
        <f>ROUND(I247*H247,2)</f>
        <v>0</v>
      </c>
      <c r="K247" s="139" t="s">
        <v>193</v>
      </c>
      <c r="L247" s="32"/>
      <c r="M247" s="144" t="s">
        <v>1</v>
      </c>
      <c r="N247" s="145" t="s">
        <v>41</v>
      </c>
      <c r="P247" s="146">
        <f>O247*H247</f>
        <v>0</v>
      </c>
      <c r="Q247" s="146">
        <v>9.4479999999999995E-2</v>
      </c>
      <c r="R247" s="146">
        <f>Q247*H247</f>
        <v>4.1401135999999994</v>
      </c>
      <c r="S247" s="146">
        <v>0</v>
      </c>
      <c r="T247" s="147">
        <f>S247*H247</f>
        <v>0</v>
      </c>
      <c r="AR247" s="148" t="s">
        <v>207</v>
      </c>
      <c r="AT247" s="148" t="s">
        <v>189</v>
      </c>
      <c r="AU247" s="148" t="s">
        <v>86</v>
      </c>
      <c r="AY247" s="17" t="s">
        <v>186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84</v>
      </c>
      <c r="BK247" s="149">
        <f>ROUND(I247*H247,2)</f>
        <v>0</v>
      </c>
      <c r="BL247" s="17" t="s">
        <v>207</v>
      </c>
      <c r="BM247" s="148" t="s">
        <v>442</v>
      </c>
    </row>
    <row r="248" spans="2:65" s="12" customFormat="1" ht="10.4">
      <c r="B248" s="156"/>
      <c r="D248" s="157" t="s">
        <v>296</v>
      </c>
      <c r="E248" s="158" t="s">
        <v>1</v>
      </c>
      <c r="F248" s="159" t="s">
        <v>376</v>
      </c>
      <c r="H248" s="158" t="s">
        <v>1</v>
      </c>
      <c r="I248" s="160"/>
      <c r="L248" s="156"/>
      <c r="M248" s="161"/>
      <c r="T248" s="162"/>
      <c r="AT248" s="158" t="s">
        <v>296</v>
      </c>
      <c r="AU248" s="158" t="s">
        <v>86</v>
      </c>
      <c r="AV248" s="12" t="s">
        <v>84</v>
      </c>
      <c r="AW248" s="12" t="s">
        <v>32</v>
      </c>
      <c r="AX248" s="12" t="s">
        <v>76</v>
      </c>
      <c r="AY248" s="158" t="s">
        <v>186</v>
      </c>
    </row>
    <row r="249" spans="2:65" s="13" customFormat="1" ht="10.4">
      <c r="B249" s="163"/>
      <c r="D249" s="157" t="s">
        <v>296</v>
      </c>
      <c r="E249" s="164" t="s">
        <v>1</v>
      </c>
      <c r="F249" s="165" t="s">
        <v>443</v>
      </c>
      <c r="H249" s="166">
        <v>14.21</v>
      </c>
      <c r="I249" s="167"/>
      <c r="L249" s="163"/>
      <c r="M249" s="168"/>
      <c r="T249" s="169"/>
      <c r="AT249" s="164" t="s">
        <v>296</v>
      </c>
      <c r="AU249" s="164" t="s">
        <v>86</v>
      </c>
      <c r="AV249" s="13" t="s">
        <v>86</v>
      </c>
      <c r="AW249" s="13" t="s">
        <v>32</v>
      </c>
      <c r="AX249" s="13" t="s">
        <v>76</v>
      </c>
      <c r="AY249" s="164" t="s">
        <v>186</v>
      </c>
    </row>
    <row r="250" spans="2:65" s="13" customFormat="1" ht="10.4">
      <c r="B250" s="163"/>
      <c r="D250" s="157" t="s">
        <v>296</v>
      </c>
      <c r="E250" s="164" t="s">
        <v>1</v>
      </c>
      <c r="F250" s="165" t="s">
        <v>444</v>
      </c>
      <c r="H250" s="166">
        <v>-2.94</v>
      </c>
      <c r="I250" s="167"/>
      <c r="L250" s="163"/>
      <c r="M250" s="168"/>
      <c r="T250" s="169"/>
      <c r="AT250" s="164" t="s">
        <v>296</v>
      </c>
      <c r="AU250" s="164" t="s">
        <v>86</v>
      </c>
      <c r="AV250" s="13" t="s">
        <v>86</v>
      </c>
      <c r="AW250" s="13" t="s">
        <v>32</v>
      </c>
      <c r="AX250" s="13" t="s">
        <v>76</v>
      </c>
      <c r="AY250" s="164" t="s">
        <v>186</v>
      </c>
    </row>
    <row r="251" spans="2:65" s="13" customFormat="1" ht="10.4">
      <c r="B251" s="163"/>
      <c r="D251" s="157" t="s">
        <v>296</v>
      </c>
      <c r="E251" s="164" t="s">
        <v>1</v>
      </c>
      <c r="F251" s="165" t="s">
        <v>445</v>
      </c>
      <c r="H251" s="166">
        <v>18.559999999999999</v>
      </c>
      <c r="I251" s="167"/>
      <c r="L251" s="163"/>
      <c r="M251" s="168"/>
      <c r="T251" s="169"/>
      <c r="AT251" s="164" t="s">
        <v>296</v>
      </c>
      <c r="AU251" s="164" t="s">
        <v>86</v>
      </c>
      <c r="AV251" s="13" t="s">
        <v>86</v>
      </c>
      <c r="AW251" s="13" t="s">
        <v>32</v>
      </c>
      <c r="AX251" s="13" t="s">
        <v>76</v>
      </c>
      <c r="AY251" s="164" t="s">
        <v>186</v>
      </c>
    </row>
    <row r="252" spans="2:65" s="13" customFormat="1" ht="10.4">
      <c r="B252" s="163"/>
      <c r="D252" s="157" t="s">
        <v>296</v>
      </c>
      <c r="E252" s="164" t="s">
        <v>1</v>
      </c>
      <c r="F252" s="165" t="s">
        <v>446</v>
      </c>
      <c r="H252" s="166">
        <v>-3.84</v>
      </c>
      <c r="I252" s="167"/>
      <c r="L252" s="163"/>
      <c r="M252" s="168"/>
      <c r="T252" s="169"/>
      <c r="AT252" s="164" t="s">
        <v>296</v>
      </c>
      <c r="AU252" s="164" t="s">
        <v>86</v>
      </c>
      <c r="AV252" s="13" t="s">
        <v>86</v>
      </c>
      <c r="AW252" s="13" t="s">
        <v>32</v>
      </c>
      <c r="AX252" s="13" t="s">
        <v>76</v>
      </c>
      <c r="AY252" s="164" t="s">
        <v>186</v>
      </c>
    </row>
    <row r="253" spans="2:65" s="13" customFormat="1" ht="10.4">
      <c r="B253" s="163"/>
      <c r="D253" s="157" t="s">
        <v>296</v>
      </c>
      <c r="E253" s="164" t="s">
        <v>1</v>
      </c>
      <c r="F253" s="165" t="s">
        <v>447</v>
      </c>
      <c r="H253" s="166">
        <v>8.6999999999999993</v>
      </c>
      <c r="I253" s="167"/>
      <c r="L253" s="163"/>
      <c r="M253" s="168"/>
      <c r="T253" s="169"/>
      <c r="AT253" s="164" t="s">
        <v>296</v>
      </c>
      <c r="AU253" s="164" t="s">
        <v>86</v>
      </c>
      <c r="AV253" s="13" t="s">
        <v>86</v>
      </c>
      <c r="AW253" s="13" t="s">
        <v>32</v>
      </c>
      <c r="AX253" s="13" t="s">
        <v>76</v>
      </c>
      <c r="AY253" s="164" t="s">
        <v>186</v>
      </c>
    </row>
    <row r="254" spans="2:65" s="13" customFormat="1" ht="10.4">
      <c r="B254" s="163"/>
      <c r="D254" s="157" t="s">
        <v>296</v>
      </c>
      <c r="E254" s="164" t="s">
        <v>1</v>
      </c>
      <c r="F254" s="165" t="s">
        <v>448</v>
      </c>
      <c r="H254" s="166">
        <v>9.1300000000000008</v>
      </c>
      <c r="I254" s="167"/>
      <c r="L254" s="163"/>
      <c r="M254" s="168"/>
      <c r="T254" s="169"/>
      <c r="AT254" s="164" t="s">
        <v>296</v>
      </c>
      <c r="AU254" s="164" t="s">
        <v>86</v>
      </c>
      <c r="AV254" s="13" t="s">
        <v>86</v>
      </c>
      <c r="AW254" s="13" t="s">
        <v>32</v>
      </c>
      <c r="AX254" s="13" t="s">
        <v>76</v>
      </c>
      <c r="AY254" s="164" t="s">
        <v>186</v>
      </c>
    </row>
    <row r="255" spans="2:65" s="14" customFormat="1" ht="10.4">
      <c r="B255" s="170"/>
      <c r="D255" s="157" t="s">
        <v>296</v>
      </c>
      <c r="E255" s="171" t="s">
        <v>1</v>
      </c>
      <c r="F255" s="172" t="s">
        <v>299</v>
      </c>
      <c r="H255" s="173">
        <v>43.82</v>
      </c>
      <c r="I255" s="174"/>
      <c r="L255" s="170"/>
      <c r="M255" s="175"/>
      <c r="T255" s="176"/>
      <c r="AT255" s="171" t="s">
        <v>296</v>
      </c>
      <c r="AU255" s="171" t="s">
        <v>86</v>
      </c>
      <c r="AV255" s="14" t="s">
        <v>207</v>
      </c>
      <c r="AW255" s="14" t="s">
        <v>32</v>
      </c>
      <c r="AX255" s="14" t="s">
        <v>84</v>
      </c>
      <c r="AY255" s="171" t="s">
        <v>186</v>
      </c>
    </row>
    <row r="256" spans="2:65" s="1" customFormat="1" ht="24.2" customHeight="1">
      <c r="B256" s="136"/>
      <c r="C256" s="137" t="s">
        <v>449</v>
      </c>
      <c r="D256" s="137" t="s">
        <v>189</v>
      </c>
      <c r="E256" s="138" t="s">
        <v>450</v>
      </c>
      <c r="F256" s="139" t="s">
        <v>451</v>
      </c>
      <c r="G256" s="140" t="s">
        <v>351</v>
      </c>
      <c r="H256" s="141">
        <v>28.8</v>
      </c>
      <c r="I256" s="142"/>
      <c r="J256" s="143">
        <f>ROUND(I256*H256,2)</f>
        <v>0</v>
      </c>
      <c r="K256" s="139" t="s">
        <v>193</v>
      </c>
      <c r="L256" s="32"/>
      <c r="M256" s="144" t="s">
        <v>1</v>
      </c>
      <c r="N256" s="145" t="s">
        <v>41</v>
      </c>
      <c r="P256" s="146">
        <f>O256*H256</f>
        <v>0</v>
      </c>
      <c r="Q256" s="146">
        <v>0.11396000000000001</v>
      </c>
      <c r="R256" s="146">
        <f>Q256*H256</f>
        <v>3.2820480000000001</v>
      </c>
      <c r="S256" s="146">
        <v>0</v>
      </c>
      <c r="T256" s="147">
        <f>S256*H256</f>
        <v>0</v>
      </c>
      <c r="AR256" s="148" t="s">
        <v>207</v>
      </c>
      <c r="AT256" s="148" t="s">
        <v>189</v>
      </c>
      <c r="AU256" s="148" t="s">
        <v>86</v>
      </c>
      <c r="AY256" s="17" t="s">
        <v>186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7" t="s">
        <v>84</v>
      </c>
      <c r="BK256" s="149">
        <f>ROUND(I256*H256,2)</f>
        <v>0</v>
      </c>
      <c r="BL256" s="17" t="s">
        <v>207</v>
      </c>
      <c r="BM256" s="148" t="s">
        <v>452</v>
      </c>
    </row>
    <row r="257" spans="2:65" s="12" customFormat="1" ht="10.4">
      <c r="B257" s="156"/>
      <c r="D257" s="157" t="s">
        <v>296</v>
      </c>
      <c r="E257" s="158" t="s">
        <v>1</v>
      </c>
      <c r="F257" s="159" t="s">
        <v>376</v>
      </c>
      <c r="H257" s="158" t="s">
        <v>1</v>
      </c>
      <c r="I257" s="160"/>
      <c r="L257" s="156"/>
      <c r="M257" s="161"/>
      <c r="T257" s="162"/>
      <c r="AT257" s="158" t="s">
        <v>296</v>
      </c>
      <c r="AU257" s="158" t="s">
        <v>86</v>
      </c>
      <c r="AV257" s="12" t="s">
        <v>84</v>
      </c>
      <c r="AW257" s="12" t="s">
        <v>32</v>
      </c>
      <c r="AX257" s="12" t="s">
        <v>76</v>
      </c>
      <c r="AY257" s="158" t="s">
        <v>186</v>
      </c>
    </row>
    <row r="258" spans="2:65" s="13" customFormat="1" ht="10.4">
      <c r="B258" s="163"/>
      <c r="D258" s="157" t="s">
        <v>296</v>
      </c>
      <c r="E258" s="164" t="s">
        <v>1</v>
      </c>
      <c r="F258" s="165" t="s">
        <v>453</v>
      </c>
      <c r="H258" s="166">
        <v>28.8</v>
      </c>
      <c r="I258" s="167"/>
      <c r="L258" s="163"/>
      <c r="M258" s="168"/>
      <c r="T258" s="169"/>
      <c r="AT258" s="164" t="s">
        <v>296</v>
      </c>
      <c r="AU258" s="164" t="s">
        <v>86</v>
      </c>
      <c r="AV258" s="13" t="s">
        <v>86</v>
      </c>
      <c r="AW258" s="13" t="s">
        <v>32</v>
      </c>
      <c r="AX258" s="13" t="s">
        <v>76</v>
      </c>
      <c r="AY258" s="164" t="s">
        <v>186</v>
      </c>
    </row>
    <row r="259" spans="2:65" s="14" customFormat="1" ht="10.4">
      <c r="B259" s="170"/>
      <c r="D259" s="157" t="s">
        <v>296</v>
      </c>
      <c r="E259" s="171" t="s">
        <v>1</v>
      </c>
      <c r="F259" s="172" t="s">
        <v>299</v>
      </c>
      <c r="H259" s="173">
        <v>28.8</v>
      </c>
      <c r="I259" s="174"/>
      <c r="L259" s="170"/>
      <c r="M259" s="175"/>
      <c r="T259" s="176"/>
      <c r="AT259" s="171" t="s">
        <v>296</v>
      </c>
      <c r="AU259" s="171" t="s">
        <v>86</v>
      </c>
      <c r="AV259" s="14" t="s">
        <v>207</v>
      </c>
      <c r="AW259" s="14" t="s">
        <v>32</v>
      </c>
      <c r="AX259" s="14" t="s">
        <v>84</v>
      </c>
      <c r="AY259" s="171" t="s">
        <v>186</v>
      </c>
    </row>
    <row r="260" spans="2:65" s="11" customFormat="1" ht="22.75" customHeight="1">
      <c r="B260" s="124"/>
      <c r="D260" s="125" t="s">
        <v>75</v>
      </c>
      <c r="E260" s="134" t="s">
        <v>207</v>
      </c>
      <c r="F260" s="134" t="s">
        <v>454</v>
      </c>
      <c r="I260" s="127"/>
      <c r="J260" s="135">
        <f>BK260</f>
        <v>0</v>
      </c>
      <c r="L260" s="124"/>
      <c r="M260" s="129"/>
      <c r="P260" s="130">
        <f>SUM(P261:P284)</f>
        <v>0</v>
      </c>
      <c r="R260" s="130">
        <f>SUM(R261:R284)</f>
        <v>5.7444610100000002</v>
      </c>
      <c r="T260" s="131">
        <f>SUM(T261:T284)</f>
        <v>0</v>
      </c>
      <c r="AR260" s="125" t="s">
        <v>84</v>
      </c>
      <c r="AT260" s="132" t="s">
        <v>75</v>
      </c>
      <c r="AU260" s="132" t="s">
        <v>84</v>
      </c>
      <c r="AY260" s="125" t="s">
        <v>186</v>
      </c>
      <c r="BK260" s="133">
        <f>SUM(BK261:BK284)</f>
        <v>0</v>
      </c>
    </row>
    <row r="261" spans="2:65" s="1" customFormat="1" ht="16.600000000000001" customHeight="1">
      <c r="B261" s="136"/>
      <c r="C261" s="137" t="s">
        <v>455</v>
      </c>
      <c r="D261" s="137" t="s">
        <v>189</v>
      </c>
      <c r="E261" s="138" t="s">
        <v>456</v>
      </c>
      <c r="F261" s="139" t="s">
        <v>457</v>
      </c>
      <c r="G261" s="140" t="s">
        <v>294</v>
      </c>
      <c r="H261" s="141">
        <v>0.34599999999999997</v>
      </c>
      <c r="I261" s="142"/>
      <c r="J261" s="143">
        <f>ROUND(I261*H261,2)</f>
        <v>0</v>
      </c>
      <c r="K261" s="139" t="s">
        <v>193</v>
      </c>
      <c r="L261" s="32"/>
      <c r="M261" s="144" t="s">
        <v>1</v>
      </c>
      <c r="N261" s="145" t="s">
        <v>41</v>
      </c>
      <c r="P261" s="146">
        <f>O261*H261</f>
        <v>0</v>
      </c>
      <c r="Q261" s="146">
        <v>2.5020099999999998</v>
      </c>
      <c r="R261" s="146">
        <f>Q261*H261</f>
        <v>0.86569545999999986</v>
      </c>
      <c r="S261" s="146">
        <v>0</v>
      </c>
      <c r="T261" s="147">
        <f>S261*H261</f>
        <v>0</v>
      </c>
      <c r="AR261" s="148" t="s">
        <v>207</v>
      </c>
      <c r="AT261" s="148" t="s">
        <v>189</v>
      </c>
      <c r="AU261" s="148" t="s">
        <v>86</v>
      </c>
      <c r="AY261" s="17" t="s">
        <v>186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7" t="s">
        <v>84</v>
      </c>
      <c r="BK261" s="149">
        <f>ROUND(I261*H261,2)</f>
        <v>0</v>
      </c>
      <c r="BL261" s="17" t="s">
        <v>207</v>
      </c>
      <c r="BM261" s="148" t="s">
        <v>458</v>
      </c>
    </row>
    <row r="262" spans="2:65" s="12" customFormat="1" ht="10.4">
      <c r="B262" s="156"/>
      <c r="D262" s="157" t="s">
        <v>296</v>
      </c>
      <c r="E262" s="158" t="s">
        <v>1</v>
      </c>
      <c r="F262" s="159" t="s">
        <v>459</v>
      </c>
      <c r="H262" s="158" t="s">
        <v>1</v>
      </c>
      <c r="I262" s="160"/>
      <c r="L262" s="156"/>
      <c r="M262" s="161"/>
      <c r="T262" s="162"/>
      <c r="AT262" s="158" t="s">
        <v>296</v>
      </c>
      <c r="AU262" s="158" t="s">
        <v>86</v>
      </c>
      <c r="AV262" s="12" t="s">
        <v>84</v>
      </c>
      <c r="AW262" s="12" t="s">
        <v>32</v>
      </c>
      <c r="AX262" s="12" t="s">
        <v>76</v>
      </c>
      <c r="AY262" s="158" t="s">
        <v>186</v>
      </c>
    </row>
    <row r="263" spans="2:65" s="13" customFormat="1" ht="10.4">
      <c r="B263" s="163"/>
      <c r="D263" s="157" t="s">
        <v>296</v>
      </c>
      <c r="E263" s="164" t="s">
        <v>1</v>
      </c>
      <c r="F263" s="165" t="s">
        <v>460</v>
      </c>
      <c r="H263" s="166">
        <v>0.34599999999999997</v>
      </c>
      <c r="I263" s="167"/>
      <c r="L263" s="163"/>
      <c r="M263" s="168"/>
      <c r="T263" s="169"/>
      <c r="AT263" s="164" t="s">
        <v>296</v>
      </c>
      <c r="AU263" s="164" t="s">
        <v>86</v>
      </c>
      <c r="AV263" s="13" t="s">
        <v>86</v>
      </c>
      <c r="AW263" s="13" t="s">
        <v>32</v>
      </c>
      <c r="AX263" s="13" t="s">
        <v>84</v>
      </c>
      <c r="AY263" s="164" t="s">
        <v>186</v>
      </c>
    </row>
    <row r="264" spans="2:65" s="1" customFormat="1" ht="16.600000000000001" customHeight="1">
      <c r="B264" s="136"/>
      <c r="C264" s="137" t="s">
        <v>461</v>
      </c>
      <c r="D264" s="137" t="s">
        <v>189</v>
      </c>
      <c r="E264" s="138" t="s">
        <v>462</v>
      </c>
      <c r="F264" s="139" t="s">
        <v>463</v>
      </c>
      <c r="G264" s="140" t="s">
        <v>322</v>
      </c>
      <c r="H264" s="141">
        <v>4.2000000000000003E-2</v>
      </c>
      <c r="I264" s="142"/>
      <c r="J264" s="143">
        <f>ROUND(I264*H264,2)</f>
        <v>0</v>
      </c>
      <c r="K264" s="139" t="s">
        <v>193</v>
      </c>
      <c r="L264" s="32"/>
      <c r="M264" s="144" t="s">
        <v>1</v>
      </c>
      <c r="N264" s="145" t="s">
        <v>41</v>
      </c>
      <c r="P264" s="146">
        <f>O264*H264</f>
        <v>0</v>
      </c>
      <c r="Q264" s="146">
        <v>1.06277</v>
      </c>
      <c r="R264" s="146">
        <f>Q264*H264</f>
        <v>4.4636340000000004E-2</v>
      </c>
      <c r="S264" s="146">
        <v>0</v>
      </c>
      <c r="T264" s="147">
        <f>S264*H264</f>
        <v>0</v>
      </c>
      <c r="AR264" s="148" t="s">
        <v>207</v>
      </c>
      <c r="AT264" s="148" t="s">
        <v>189</v>
      </c>
      <c r="AU264" s="148" t="s">
        <v>86</v>
      </c>
      <c r="AY264" s="17" t="s">
        <v>186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7" t="s">
        <v>84</v>
      </c>
      <c r="BK264" s="149">
        <f>ROUND(I264*H264,2)</f>
        <v>0</v>
      </c>
      <c r="BL264" s="17" t="s">
        <v>207</v>
      </c>
      <c r="BM264" s="148" t="s">
        <v>464</v>
      </c>
    </row>
    <row r="265" spans="2:65" s="12" customFormat="1" ht="10.4">
      <c r="B265" s="156"/>
      <c r="D265" s="157" t="s">
        <v>296</v>
      </c>
      <c r="E265" s="158" t="s">
        <v>1</v>
      </c>
      <c r="F265" s="159" t="s">
        <v>459</v>
      </c>
      <c r="H265" s="158" t="s">
        <v>1</v>
      </c>
      <c r="I265" s="160"/>
      <c r="L265" s="156"/>
      <c r="M265" s="161"/>
      <c r="T265" s="162"/>
      <c r="AT265" s="158" t="s">
        <v>296</v>
      </c>
      <c r="AU265" s="158" t="s">
        <v>86</v>
      </c>
      <c r="AV265" s="12" t="s">
        <v>84</v>
      </c>
      <c r="AW265" s="12" t="s">
        <v>32</v>
      </c>
      <c r="AX265" s="12" t="s">
        <v>76</v>
      </c>
      <c r="AY265" s="158" t="s">
        <v>186</v>
      </c>
    </row>
    <row r="266" spans="2:65" s="13" customFormat="1" ht="10.4">
      <c r="B266" s="163"/>
      <c r="D266" s="157" t="s">
        <v>296</v>
      </c>
      <c r="E266" s="164" t="s">
        <v>1</v>
      </c>
      <c r="F266" s="165" t="s">
        <v>465</v>
      </c>
      <c r="H266" s="166">
        <v>4.2000000000000003E-2</v>
      </c>
      <c r="I266" s="167"/>
      <c r="L266" s="163"/>
      <c r="M266" s="168"/>
      <c r="T266" s="169"/>
      <c r="AT266" s="164" t="s">
        <v>296</v>
      </c>
      <c r="AU266" s="164" t="s">
        <v>86</v>
      </c>
      <c r="AV266" s="13" t="s">
        <v>86</v>
      </c>
      <c r="AW266" s="13" t="s">
        <v>32</v>
      </c>
      <c r="AX266" s="13" t="s">
        <v>84</v>
      </c>
      <c r="AY266" s="164" t="s">
        <v>186</v>
      </c>
    </row>
    <row r="267" spans="2:65" s="1" customFormat="1" ht="16.600000000000001" customHeight="1">
      <c r="B267" s="136"/>
      <c r="C267" s="137" t="s">
        <v>466</v>
      </c>
      <c r="D267" s="137" t="s">
        <v>189</v>
      </c>
      <c r="E267" s="138" t="s">
        <v>467</v>
      </c>
      <c r="F267" s="139" t="s">
        <v>468</v>
      </c>
      <c r="G267" s="140" t="s">
        <v>192</v>
      </c>
      <c r="H267" s="141">
        <v>2</v>
      </c>
      <c r="I267" s="142"/>
      <c r="J267" s="143">
        <f>ROUND(I267*H267,2)</f>
        <v>0</v>
      </c>
      <c r="K267" s="139" t="s">
        <v>1</v>
      </c>
      <c r="L267" s="32"/>
      <c r="M267" s="144" t="s">
        <v>1</v>
      </c>
      <c r="N267" s="145" t="s">
        <v>41</v>
      </c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AR267" s="148" t="s">
        <v>207</v>
      </c>
      <c r="AT267" s="148" t="s">
        <v>189</v>
      </c>
      <c r="AU267" s="148" t="s">
        <v>86</v>
      </c>
      <c r="AY267" s="17" t="s">
        <v>186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7" t="s">
        <v>84</v>
      </c>
      <c r="BK267" s="149">
        <f>ROUND(I267*H267,2)</f>
        <v>0</v>
      </c>
      <c r="BL267" s="17" t="s">
        <v>207</v>
      </c>
      <c r="BM267" s="148" t="s">
        <v>469</v>
      </c>
    </row>
    <row r="268" spans="2:65" s="1" customFormat="1" ht="18.45">
      <c r="B268" s="32"/>
      <c r="D268" s="157" t="s">
        <v>470</v>
      </c>
      <c r="F268" s="187" t="s">
        <v>471</v>
      </c>
      <c r="I268" s="188"/>
      <c r="L268" s="32"/>
      <c r="M268" s="189"/>
      <c r="T268" s="56"/>
      <c r="AT268" s="17" t="s">
        <v>470</v>
      </c>
      <c r="AU268" s="17" t="s">
        <v>86</v>
      </c>
    </row>
    <row r="269" spans="2:65" s="1" customFormat="1" ht="24.2" customHeight="1">
      <c r="B269" s="136"/>
      <c r="C269" s="137" t="s">
        <v>472</v>
      </c>
      <c r="D269" s="137" t="s">
        <v>189</v>
      </c>
      <c r="E269" s="138" t="s">
        <v>473</v>
      </c>
      <c r="F269" s="139" t="s">
        <v>474</v>
      </c>
      <c r="G269" s="140" t="s">
        <v>403</v>
      </c>
      <c r="H269" s="141">
        <v>4</v>
      </c>
      <c r="I269" s="142"/>
      <c r="J269" s="143">
        <f>ROUND(I269*H269,2)</f>
        <v>0</v>
      </c>
      <c r="K269" s="139" t="s">
        <v>193</v>
      </c>
      <c r="L269" s="32"/>
      <c r="M269" s="144" t="s">
        <v>1</v>
      </c>
      <c r="N269" s="145" t="s">
        <v>41</v>
      </c>
      <c r="P269" s="146">
        <f>O269*H269</f>
        <v>0</v>
      </c>
      <c r="Q269" s="146">
        <v>6.7360000000000003E-2</v>
      </c>
      <c r="R269" s="146">
        <f>Q269*H269</f>
        <v>0.26944000000000001</v>
      </c>
      <c r="S269" s="146">
        <v>0</v>
      </c>
      <c r="T269" s="147">
        <f>S269*H269</f>
        <v>0</v>
      </c>
      <c r="AR269" s="148" t="s">
        <v>207</v>
      </c>
      <c r="AT269" s="148" t="s">
        <v>189</v>
      </c>
      <c r="AU269" s="148" t="s">
        <v>86</v>
      </c>
      <c r="AY269" s="17" t="s">
        <v>186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7" t="s">
        <v>84</v>
      </c>
      <c r="BK269" s="149">
        <f>ROUND(I269*H269,2)</f>
        <v>0</v>
      </c>
      <c r="BL269" s="17" t="s">
        <v>207</v>
      </c>
      <c r="BM269" s="148" t="s">
        <v>475</v>
      </c>
    </row>
    <row r="270" spans="2:65" s="12" customFormat="1" ht="10.4">
      <c r="B270" s="156"/>
      <c r="D270" s="157" t="s">
        <v>296</v>
      </c>
      <c r="E270" s="158" t="s">
        <v>1</v>
      </c>
      <c r="F270" s="159" t="s">
        <v>476</v>
      </c>
      <c r="H270" s="158" t="s">
        <v>1</v>
      </c>
      <c r="I270" s="160"/>
      <c r="L270" s="156"/>
      <c r="M270" s="161"/>
      <c r="T270" s="162"/>
      <c r="AT270" s="158" t="s">
        <v>296</v>
      </c>
      <c r="AU270" s="158" t="s">
        <v>86</v>
      </c>
      <c r="AV270" s="12" t="s">
        <v>84</v>
      </c>
      <c r="AW270" s="12" t="s">
        <v>32</v>
      </c>
      <c r="AX270" s="12" t="s">
        <v>76</v>
      </c>
      <c r="AY270" s="158" t="s">
        <v>186</v>
      </c>
    </row>
    <row r="271" spans="2:65" s="13" customFormat="1" ht="10.4">
      <c r="B271" s="163"/>
      <c r="D271" s="157" t="s">
        <v>296</v>
      </c>
      <c r="E271" s="164" t="s">
        <v>1</v>
      </c>
      <c r="F271" s="165" t="s">
        <v>477</v>
      </c>
      <c r="H271" s="166">
        <v>4</v>
      </c>
      <c r="I271" s="167"/>
      <c r="L271" s="163"/>
      <c r="M271" s="168"/>
      <c r="T271" s="169"/>
      <c r="AT271" s="164" t="s">
        <v>296</v>
      </c>
      <c r="AU271" s="164" t="s">
        <v>86</v>
      </c>
      <c r="AV271" s="13" t="s">
        <v>86</v>
      </c>
      <c r="AW271" s="13" t="s">
        <v>32</v>
      </c>
      <c r="AX271" s="13" t="s">
        <v>84</v>
      </c>
      <c r="AY271" s="164" t="s">
        <v>186</v>
      </c>
    </row>
    <row r="272" spans="2:65" s="1" customFormat="1" ht="16.600000000000001" customHeight="1">
      <c r="B272" s="136"/>
      <c r="C272" s="137" t="s">
        <v>478</v>
      </c>
      <c r="D272" s="137" t="s">
        <v>189</v>
      </c>
      <c r="E272" s="138" t="s">
        <v>479</v>
      </c>
      <c r="F272" s="139" t="s">
        <v>480</v>
      </c>
      <c r="G272" s="140" t="s">
        <v>294</v>
      </c>
      <c r="H272" s="141">
        <v>1.7010000000000001</v>
      </c>
      <c r="I272" s="142"/>
      <c r="J272" s="143">
        <f>ROUND(I272*H272,2)</f>
        <v>0</v>
      </c>
      <c r="K272" s="139" t="s">
        <v>193</v>
      </c>
      <c r="L272" s="32"/>
      <c r="M272" s="144" t="s">
        <v>1</v>
      </c>
      <c r="N272" s="145" t="s">
        <v>41</v>
      </c>
      <c r="P272" s="146">
        <f>O272*H272</f>
        <v>0</v>
      </c>
      <c r="Q272" s="146">
        <v>2.5019800000000001</v>
      </c>
      <c r="R272" s="146">
        <f>Q272*H272</f>
        <v>4.2558679800000005</v>
      </c>
      <c r="S272" s="146">
        <v>0</v>
      </c>
      <c r="T272" s="147">
        <f>S272*H272</f>
        <v>0</v>
      </c>
      <c r="AR272" s="148" t="s">
        <v>207</v>
      </c>
      <c r="AT272" s="148" t="s">
        <v>189</v>
      </c>
      <c r="AU272" s="148" t="s">
        <v>86</v>
      </c>
      <c r="AY272" s="17" t="s">
        <v>186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84</v>
      </c>
      <c r="BK272" s="149">
        <f>ROUND(I272*H272,2)</f>
        <v>0</v>
      </c>
      <c r="BL272" s="17" t="s">
        <v>207</v>
      </c>
      <c r="BM272" s="148" t="s">
        <v>481</v>
      </c>
    </row>
    <row r="273" spans="2:65" s="12" customFormat="1" ht="10.4">
      <c r="B273" s="156"/>
      <c r="D273" s="157" t="s">
        <v>296</v>
      </c>
      <c r="E273" s="158" t="s">
        <v>1</v>
      </c>
      <c r="F273" s="159" t="s">
        <v>482</v>
      </c>
      <c r="H273" s="158" t="s">
        <v>1</v>
      </c>
      <c r="I273" s="160"/>
      <c r="L273" s="156"/>
      <c r="M273" s="161"/>
      <c r="T273" s="162"/>
      <c r="AT273" s="158" t="s">
        <v>296</v>
      </c>
      <c r="AU273" s="158" t="s">
        <v>86</v>
      </c>
      <c r="AV273" s="12" t="s">
        <v>84</v>
      </c>
      <c r="AW273" s="12" t="s">
        <v>32</v>
      </c>
      <c r="AX273" s="12" t="s">
        <v>76</v>
      </c>
      <c r="AY273" s="158" t="s">
        <v>186</v>
      </c>
    </row>
    <row r="274" spans="2:65" s="13" customFormat="1" ht="10.4">
      <c r="B274" s="163"/>
      <c r="D274" s="157" t="s">
        <v>296</v>
      </c>
      <c r="E274" s="164" t="s">
        <v>1</v>
      </c>
      <c r="F274" s="165" t="s">
        <v>483</v>
      </c>
      <c r="H274" s="166">
        <v>1.7010000000000001</v>
      </c>
      <c r="I274" s="167"/>
      <c r="L274" s="163"/>
      <c r="M274" s="168"/>
      <c r="T274" s="169"/>
      <c r="AT274" s="164" t="s">
        <v>296</v>
      </c>
      <c r="AU274" s="164" t="s">
        <v>86</v>
      </c>
      <c r="AV274" s="13" t="s">
        <v>86</v>
      </c>
      <c r="AW274" s="13" t="s">
        <v>32</v>
      </c>
      <c r="AX274" s="13" t="s">
        <v>84</v>
      </c>
      <c r="AY274" s="164" t="s">
        <v>186</v>
      </c>
    </row>
    <row r="275" spans="2:65" s="1" customFormat="1" ht="16.600000000000001" customHeight="1">
      <c r="B275" s="136"/>
      <c r="C275" s="137" t="s">
        <v>484</v>
      </c>
      <c r="D275" s="137" t="s">
        <v>189</v>
      </c>
      <c r="E275" s="138" t="s">
        <v>485</v>
      </c>
      <c r="F275" s="139" t="s">
        <v>486</v>
      </c>
      <c r="G275" s="140" t="s">
        <v>351</v>
      </c>
      <c r="H275" s="141">
        <v>11.34</v>
      </c>
      <c r="I275" s="142"/>
      <c r="J275" s="143">
        <f>ROUND(I275*H275,2)</f>
        <v>0</v>
      </c>
      <c r="K275" s="139" t="s">
        <v>193</v>
      </c>
      <c r="L275" s="32"/>
      <c r="M275" s="144" t="s">
        <v>1</v>
      </c>
      <c r="N275" s="145" t="s">
        <v>41</v>
      </c>
      <c r="P275" s="146">
        <f>O275*H275</f>
        <v>0</v>
      </c>
      <c r="Q275" s="146">
        <v>1.1169999999999999E-2</v>
      </c>
      <c r="R275" s="146">
        <f>Q275*H275</f>
        <v>0.1266678</v>
      </c>
      <c r="S275" s="146">
        <v>0</v>
      </c>
      <c r="T275" s="147">
        <f>S275*H275</f>
        <v>0</v>
      </c>
      <c r="AR275" s="148" t="s">
        <v>207</v>
      </c>
      <c r="AT275" s="148" t="s">
        <v>189</v>
      </c>
      <c r="AU275" s="148" t="s">
        <v>86</v>
      </c>
      <c r="AY275" s="17" t="s">
        <v>186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7" t="s">
        <v>84</v>
      </c>
      <c r="BK275" s="149">
        <f>ROUND(I275*H275,2)</f>
        <v>0</v>
      </c>
      <c r="BL275" s="17" t="s">
        <v>207</v>
      </c>
      <c r="BM275" s="148" t="s">
        <v>487</v>
      </c>
    </row>
    <row r="276" spans="2:65" s="12" customFormat="1" ht="10.4">
      <c r="B276" s="156"/>
      <c r="D276" s="157" t="s">
        <v>296</v>
      </c>
      <c r="E276" s="158" t="s">
        <v>1</v>
      </c>
      <c r="F276" s="159" t="s">
        <v>482</v>
      </c>
      <c r="H276" s="158" t="s">
        <v>1</v>
      </c>
      <c r="I276" s="160"/>
      <c r="L276" s="156"/>
      <c r="M276" s="161"/>
      <c r="T276" s="162"/>
      <c r="AT276" s="158" t="s">
        <v>296</v>
      </c>
      <c r="AU276" s="158" t="s">
        <v>86</v>
      </c>
      <c r="AV276" s="12" t="s">
        <v>84</v>
      </c>
      <c r="AW276" s="12" t="s">
        <v>32</v>
      </c>
      <c r="AX276" s="12" t="s">
        <v>76</v>
      </c>
      <c r="AY276" s="158" t="s">
        <v>186</v>
      </c>
    </row>
    <row r="277" spans="2:65" s="13" customFormat="1" ht="10.4">
      <c r="B277" s="163"/>
      <c r="D277" s="157" t="s">
        <v>296</v>
      </c>
      <c r="E277" s="164" t="s">
        <v>1</v>
      </c>
      <c r="F277" s="165" t="s">
        <v>488</v>
      </c>
      <c r="H277" s="166">
        <v>3.15</v>
      </c>
      <c r="I277" s="167"/>
      <c r="L277" s="163"/>
      <c r="M277" s="168"/>
      <c r="T277" s="169"/>
      <c r="AT277" s="164" t="s">
        <v>296</v>
      </c>
      <c r="AU277" s="164" t="s">
        <v>86</v>
      </c>
      <c r="AV277" s="13" t="s">
        <v>86</v>
      </c>
      <c r="AW277" s="13" t="s">
        <v>32</v>
      </c>
      <c r="AX277" s="13" t="s">
        <v>76</v>
      </c>
      <c r="AY277" s="164" t="s">
        <v>186</v>
      </c>
    </row>
    <row r="278" spans="2:65" s="13" customFormat="1" ht="10.4">
      <c r="B278" s="163"/>
      <c r="D278" s="157" t="s">
        <v>296</v>
      </c>
      <c r="E278" s="164" t="s">
        <v>1</v>
      </c>
      <c r="F278" s="165" t="s">
        <v>489</v>
      </c>
      <c r="H278" s="166">
        <v>4.41</v>
      </c>
      <c r="I278" s="167"/>
      <c r="L278" s="163"/>
      <c r="M278" s="168"/>
      <c r="T278" s="169"/>
      <c r="AT278" s="164" t="s">
        <v>296</v>
      </c>
      <c r="AU278" s="164" t="s">
        <v>86</v>
      </c>
      <c r="AV278" s="13" t="s">
        <v>86</v>
      </c>
      <c r="AW278" s="13" t="s">
        <v>32</v>
      </c>
      <c r="AX278" s="13" t="s">
        <v>76</v>
      </c>
      <c r="AY278" s="164" t="s">
        <v>186</v>
      </c>
    </row>
    <row r="279" spans="2:65" s="13" customFormat="1" ht="10.4">
      <c r="B279" s="163"/>
      <c r="D279" s="157" t="s">
        <v>296</v>
      </c>
      <c r="E279" s="164" t="s">
        <v>1</v>
      </c>
      <c r="F279" s="165" t="s">
        <v>490</v>
      </c>
      <c r="H279" s="166">
        <v>3.78</v>
      </c>
      <c r="I279" s="167"/>
      <c r="L279" s="163"/>
      <c r="M279" s="168"/>
      <c r="T279" s="169"/>
      <c r="AT279" s="164" t="s">
        <v>296</v>
      </c>
      <c r="AU279" s="164" t="s">
        <v>86</v>
      </c>
      <c r="AV279" s="13" t="s">
        <v>86</v>
      </c>
      <c r="AW279" s="13" t="s">
        <v>32</v>
      </c>
      <c r="AX279" s="13" t="s">
        <v>76</v>
      </c>
      <c r="AY279" s="164" t="s">
        <v>186</v>
      </c>
    </row>
    <row r="280" spans="2:65" s="14" customFormat="1" ht="10.4">
      <c r="B280" s="170"/>
      <c r="D280" s="157" t="s">
        <v>296</v>
      </c>
      <c r="E280" s="171" t="s">
        <v>1</v>
      </c>
      <c r="F280" s="172" t="s">
        <v>299</v>
      </c>
      <c r="H280" s="173">
        <v>11.34</v>
      </c>
      <c r="I280" s="174"/>
      <c r="L280" s="170"/>
      <c r="M280" s="175"/>
      <c r="T280" s="176"/>
      <c r="AT280" s="171" t="s">
        <v>296</v>
      </c>
      <c r="AU280" s="171" t="s">
        <v>86</v>
      </c>
      <c r="AV280" s="14" t="s">
        <v>207</v>
      </c>
      <c r="AW280" s="14" t="s">
        <v>32</v>
      </c>
      <c r="AX280" s="14" t="s">
        <v>84</v>
      </c>
      <c r="AY280" s="171" t="s">
        <v>186</v>
      </c>
    </row>
    <row r="281" spans="2:65" s="1" customFormat="1" ht="16.600000000000001" customHeight="1">
      <c r="B281" s="136"/>
      <c r="C281" s="137" t="s">
        <v>491</v>
      </c>
      <c r="D281" s="137" t="s">
        <v>189</v>
      </c>
      <c r="E281" s="138" t="s">
        <v>492</v>
      </c>
      <c r="F281" s="139" t="s">
        <v>493</v>
      </c>
      <c r="G281" s="140" t="s">
        <v>351</v>
      </c>
      <c r="H281" s="141">
        <v>11.34</v>
      </c>
      <c r="I281" s="142"/>
      <c r="J281" s="143">
        <f>ROUND(I281*H281,2)</f>
        <v>0</v>
      </c>
      <c r="K281" s="139" t="s">
        <v>193</v>
      </c>
      <c r="L281" s="32"/>
      <c r="M281" s="144" t="s">
        <v>1</v>
      </c>
      <c r="N281" s="145" t="s">
        <v>41</v>
      </c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AR281" s="148" t="s">
        <v>207</v>
      </c>
      <c r="AT281" s="148" t="s">
        <v>189</v>
      </c>
      <c r="AU281" s="148" t="s">
        <v>86</v>
      </c>
      <c r="AY281" s="17" t="s">
        <v>186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7" t="s">
        <v>84</v>
      </c>
      <c r="BK281" s="149">
        <f>ROUND(I281*H281,2)</f>
        <v>0</v>
      </c>
      <c r="BL281" s="17" t="s">
        <v>207</v>
      </c>
      <c r="BM281" s="148" t="s">
        <v>494</v>
      </c>
    </row>
    <row r="282" spans="2:65" s="1" customFormat="1" ht="24.2" customHeight="1">
      <c r="B282" s="136"/>
      <c r="C282" s="137" t="s">
        <v>495</v>
      </c>
      <c r="D282" s="137" t="s">
        <v>189</v>
      </c>
      <c r="E282" s="138" t="s">
        <v>496</v>
      </c>
      <c r="F282" s="139" t="s">
        <v>497</v>
      </c>
      <c r="G282" s="140" t="s">
        <v>322</v>
      </c>
      <c r="H282" s="141">
        <v>0.17299999999999999</v>
      </c>
      <c r="I282" s="142"/>
      <c r="J282" s="143">
        <f>ROUND(I282*H282,2)</f>
        <v>0</v>
      </c>
      <c r="K282" s="139" t="s">
        <v>193</v>
      </c>
      <c r="L282" s="32"/>
      <c r="M282" s="144" t="s">
        <v>1</v>
      </c>
      <c r="N282" s="145" t="s">
        <v>41</v>
      </c>
      <c r="P282" s="146">
        <f>O282*H282</f>
        <v>0</v>
      </c>
      <c r="Q282" s="146">
        <v>1.05291</v>
      </c>
      <c r="R282" s="146">
        <f>Q282*H282</f>
        <v>0.18215342999999998</v>
      </c>
      <c r="S282" s="146">
        <v>0</v>
      </c>
      <c r="T282" s="147">
        <f>S282*H282</f>
        <v>0</v>
      </c>
      <c r="AR282" s="148" t="s">
        <v>207</v>
      </c>
      <c r="AT282" s="148" t="s">
        <v>189</v>
      </c>
      <c r="AU282" s="148" t="s">
        <v>86</v>
      </c>
      <c r="AY282" s="17" t="s">
        <v>186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7" t="s">
        <v>84</v>
      </c>
      <c r="BK282" s="149">
        <f>ROUND(I282*H282,2)</f>
        <v>0</v>
      </c>
      <c r="BL282" s="17" t="s">
        <v>207</v>
      </c>
      <c r="BM282" s="148" t="s">
        <v>498</v>
      </c>
    </row>
    <row r="283" spans="2:65" s="12" customFormat="1" ht="10.4">
      <c r="B283" s="156"/>
      <c r="D283" s="157" t="s">
        <v>296</v>
      </c>
      <c r="E283" s="158" t="s">
        <v>1</v>
      </c>
      <c r="F283" s="159" t="s">
        <v>499</v>
      </c>
      <c r="H283" s="158" t="s">
        <v>1</v>
      </c>
      <c r="I283" s="160"/>
      <c r="L283" s="156"/>
      <c r="M283" s="161"/>
      <c r="T283" s="162"/>
      <c r="AT283" s="158" t="s">
        <v>296</v>
      </c>
      <c r="AU283" s="158" t="s">
        <v>86</v>
      </c>
      <c r="AV283" s="12" t="s">
        <v>84</v>
      </c>
      <c r="AW283" s="12" t="s">
        <v>32</v>
      </c>
      <c r="AX283" s="12" t="s">
        <v>76</v>
      </c>
      <c r="AY283" s="158" t="s">
        <v>186</v>
      </c>
    </row>
    <row r="284" spans="2:65" s="13" customFormat="1" ht="10.4">
      <c r="B284" s="163"/>
      <c r="D284" s="157" t="s">
        <v>296</v>
      </c>
      <c r="E284" s="164" t="s">
        <v>1</v>
      </c>
      <c r="F284" s="165" t="s">
        <v>500</v>
      </c>
      <c r="H284" s="166">
        <v>0.17299999999999999</v>
      </c>
      <c r="I284" s="167"/>
      <c r="L284" s="163"/>
      <c r="M284" s="168"/>
      <c r="T284" s="169"/>
      <c r="AT284" s="164" t="s">
        <v>296</v>
      </c>
      <c r="AU284" s="164" t="s">
        <v>86</v>
      </c>
      <c r="AV284" s="13" t="s">
        <v>86</v>
      </c>
      <c r="AW284" s="13" t="s">
        <v>32</v>
      </c>
      <c r="AX284" s="13" t="s">
        <v>84</v>
      </c>
      <c r="AY284" s="164" t="s">
        <v>186</v>
      </c>
    </row>
    <row r="285" spans="2:65" s="11" customFormat="1" ht="22.75" customHeight="1">
      <c r="B285" s="124"/>
      <c r="D285" s="125" t="s">
        <v>75</v>
      </c>
      <c r="E285" s="134" t="s">
        <v>315</v>
      </c>
      <c r="F285" s="134" t="s">
        <v>501</v>
      </c>
      <c r="I285" s="127"/>
      <c r="J285" s="135">
        <f>BK285</f>
        <v>0</v>
      </c>
      <c r="L285" s="124"/>
      <c r="M285" s="129"/>
      <c r="P285" s="130">
        <f>SUM(P286:P426)</f>
        <v>0</v>
      </c>
      <c r="R285" s="130">
        <f>SUM(R286:R426)</f>
        <v>33.030358580000005</v>
      </c>
      <c r="T285" s="131">
        <f>SUM(T286:T426)</f>
        <v>0</v>
      </c>
      <c r="AR285" s="125" t="s">
        <v>84</v>
      </c>
      <c r="AT285" s="132" t="s">
        <v>75</v>
      </c>
      <c r="AU285" s="132" t="s">
        <v>84</v>
      </c>
      <c r="AY285" s="125" t="s">
        <v>186</v>
      </c>
      <c r="BK285" s="133">
        <f>SUM(BK286:BK426)</f>
        <v>0</v>
      </c>
    </row>
    <row r="286" spans="2:65" s="1" customFormat="1" ht="24.2" customHeight="1">
      <c r="B286" s="136"/>
      <c r="C286" s="137" t="s">
        <v>502</v>
      </c>
      <c r="D286" s="137" t="s">
        <v>189</v>
      </c>
      <c r="E286" s="138" t="s">
        <v>503</v>
      </c>
      <c r="F286" s="139" t="s">
        <v>504</v>
      </c>
      <c r="G286" s="140" t="s">
        <v>351</v>
      </c>
      <c r="H286" s="141">
        <v>238.4</v>
      </c>
      <c r="I286" s="142"/>
      <c r="J286" s="143">
        <f>ROUND(I286*H286,2)</f>
        <v>0</v>
      </c>
      <c r="K286" s="139" t="s">
        <v>193</v>
      </c>
      <c r="L286" s="32"/>
      <c r="M286" s="144" t="s">
        <v>1</v>
      </c>
      <c r="N286" s="145" t="s">
        <v>41</v>
      </c>
      <c r="P286" s="146">
        <f>O286*H286</f>
        <v>0</v>
      </c>
      <c r="Q286" s="146">
        <v>1.7000000000000001E-2</v>
      </c>
      <c r="R286" s="146">
        <f>Q286*H286</f>
        <v>4.0528000000000004</v>
      </c>
      <c r="S286" s="146">
        <v>0</v>
      </c>
      <c r="T286" s="147">
        <f>S286*H286</f>
        <v>0</v>
      </c>
      <c r="AR286" s="148" t="s">
        <v>207</v>
      </c>
      <c r="AT286" s="148" t="s">
        <v>189</v>
      </c>
      <c r="AU286" s="148" t="s">
        <v>86</v>
      </c>
      <c r="AY286" s="17" t="s">
        <v>186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7" t="s">
        <v>84</v>
      </c>
      <c r="BK286" s="149">
        <f>ROUND(I286*H286,2)</f>
        <v>0</v>
      </c>
      <c r="BL286" s="17" t="s">
        <v>207</v>
      </c>
      <c r="BM286" s="148" t="s">
        <v>505</v>
      </c>
    </row>
    <row r="287" spans="2:65" s="12" customFormat="1" ht="10.4">
      <c r="B287" s="156"/>
      <c r="D287" s="157" t="s">
        <v>296</v>
      </c>
      <c r="E287" s="158" t="s">
        <v>1</v>
      </c>
      <c r="F287" s="159" t="s">
        <v>376</v>
      </c>
      <c r="H287" s="158" t="s">
        <v>1</v>
      </c>
      <c r="I287" s="160"/>
      <c r="L287" s="156"/>
      <c r="M287" s="161"/>
      <c r="T287" s="162"/>
      <c r="AT287" s="158" t="s">
        <v>296</v>
      </c>
      <c r="AU287" s="158" t="s">
        <v>86</v>
      </c>
      <c r="AV287" s="12" t="s">
        <v>84</v>
      </c>
      <c r="AW287" s="12" t="s">
        <v>32</v>
      </c>
      <c r="AX287" s="12" t="s">
        <v>76</v>
      </c>
      <c r="AY287" s="158" t="s">
        <v>186</v>
      </c>
    </row>
    <row r="288" spans="2:65" s="13" customFormat="1" ht="10.4">
      <c r="B288" s="163"/>
      <c r="D288" s="157" t="s">
        <v>296</v>
      </c>
      <c r="E288" s="164" t="s">
        <v>1</v>
      </c>
      <c r="F288" s="165" t="s">
        <v>506</v>
      </c>
      <c r="H288" s="166">
        <v>5</v>
      </c>
      <c r="I288" s="167"/>
      <c r="L288" s="163"/>
      <c r="M288" s="168"/>
      <c r="T288" s="169"/>
      <c r="AT288" s="164" t="s">
        <v>296</v>
      </c>
      <c r="AU288" s="164" t="s">
        <v>86</v>
      </c>
      <c r="AV288" s="13" t="s">
        <v>86</v>
      </c>
      <c r="AW288" s="13" t="s">
        <v>32</v>
      </c>
      <c r="AX288" s="13" t="s">
        <v>76</v>
      </c>
      <c r="AY288" s="164" t="s">
        <v>186</v>
      </c>
    </row>
    <row r="289" spans="2:65" s="13" customFormat="1" ht="10.4">
      <c r="B289" s="163"/>
      <c r="D289" s="157" t="s">
        <v>296</v>
      </c>
      <c r="E289" s="164" t="s">
        <v>1</v>
      </c>
      <c r="F289" s="165" t="s">
        <v>507</v>
      </c>
      <c r="H289" s="166">
        <v>43.8</v>
      </c>
      <c r="I289" s="167"/>
      <c r="L289" s="163"/>
      <c r="M289" s="168"/>
      <c r="T289" s="169"/>
      <c r="AT289" s="164" t="s">
        <v>296</v>
      </c>
      <c r="AU289" s="164" t="s">
        <v>86</v>
      </c>
      <c r="AV289" s="13" t="s">
        <v>86</v>
      </c>
      <c r="AW289" s="13" t="s">
        <v>32</v>
      </c>
      <c r="AX289" s="13" t="s">
        <v>76</v>
      </c>
      <c r="AY289" s="164" t="s">
        <v>186</v>
      </c>
    </row>
    <row r="290" spans="2:65" s="13" customFormat="1" ht="10.4">
      <c r="B290" s="163"/>
      <c r="D290" s="157" t="s">
        <v>296</v>
      </c>
      <c r="E290" s="164" t="s">
        <v>1</v>
      </c>
      <c r="F290" s="165" t="s">
        <v>508</v>
      </c>
      <c r="H290" s="166">
        <v>10.4</v>
      </c>
      <c r="I290" s="167"/>
      <c r="L290" s="163"/>
      <c r="M290" s="168"/>
      <c r="T290" s="169"/>
      <c r="AT290" s="164" t="s">
        <v>296</v>
      </c>
      <c r="AU290" s="164" t="s">
        <v>86</v>
      </c>
      <c r="AV290" s="13" t="s">
        <v>86</v>
      </c>
      <c r="AW290" s="13" t="s">
        <v>32</v>
      </c>
      <c r="AX290" s="13" t="s">
        <v>76</v>
      </c>
      <c r="AY290" s="164" t="s">
        <v>186</v>
      </c>
    </row>
    <row r="291" spans="2:65" s="13" customFormat="1" ht="10.4">
      <c r="B291" s="163"/>
      <c r="D291" s="157" t="s">
        <v>296</v>
      </c>
      <c r="E291" s="164" t="s">
        <v>1</v>
      </c>
      <c r="F291" s="165" t="s">
        <v>509</v>
      </c>
      <c r="H291" s="166">
        <v>9.8000000000000007</v>
      </c>
      <c r="I291" s="167"/>
      <c r="L291" s="163"/>
      <c r="M291" s="168"/>
      <c r="T291" s="169"/>
      <c r="AT291" s="164" t="s">
        <v>296</v>
      </c>
      <c r="AU291" s="164" t="s">
        <v>86</v>
      </c>
      <c r="AV291" s="13" t="s">
        <v>86</v>
      </c>
      <c r="AW291" s="13" t="s">
        <v>32</v>
      </c>
      <c r="AX291" s="13" t="s">
        <v>76</v>
      </c>
      <c r="AY291" s="164" t="s">
        <v>186</v>
      </c>
    </row>
    <row r="292" spans="2:65" s="13" customFormat="1" ht="10.4">
      <c r="B292" s="163"/>
      <c r="D292" s="157" t="s">
        <v>296</v>
      </c>
      <c r="E292" s="164" t="s">
        <v>1</v>
      </c>
      <c r="F292" s="165" t="s">
        <v>510</v>
      </c>
      <c r="H292" s="166">
        <v>166.7</v>
      </c>
      <c r="I292" s="167"/>
      <c r="L292" s="163"/>
      <c r="M292" s="168"/>
      <c r="T292" s="169"/>
      <c r="AT292" s="164" t="s">
        <v>296</v>
      </c>
      <c r="AU292" s="164" t="s">
        <v>86</v>
      </c>
      <c r="AV292" s="13" t="s">
        <v>86</v>
      </c>
      <c r="AW292" s="13" t="s">
        <v>32</v>
      </c>
      <c r="AX292" s="13" t="s">
        <v>76</v>
      </c>
      <c r="AY292" s="164" t="s">
        <v>186</v>
      </c>
    </row>
    <row r="293" spans="2:65" s="13" customFormat="1" ht="10.4">
      <c r="B293" s="163"/>
      <c r="D293" s="157" t="s">
        <v>296</v>
      </c>
      <c r="E293" s="164" t="s">
        <v>1</v>
      </c>
      <c r="F293" s="165" t="s">
        <v>511</v>
      </c>
      <c r="H293" s="166">
        <v>2.7</v>
      </c>
      <c r="I293" s="167"/>
      <c r="L293" s="163"/>
      <c r="M293" s="168"/>
      <c r="T293" s="169"/>
      <c r="AT293" s="164" t="s">
        <v>296</v>
      </c>
      <c r="AU293" s="164" t="s">
        <v>86</v>
      </c>
      <c r="AV293" s="13" t="s">
        <v>86</v>
      </c>
      <c r="AW293" s="13" t="s">
        <v>32</v>
      </c>
      <c r="AX293" s="13" t="s">
        <v>76</v>
      </c>
      <c r="AY293" s="164" t="s">
        <v>186</v>
      </c>
    </row>
    <row r="294" spans="2:65" s="14" customFormat="1" ht="10.4">
      <c r="B294" s="170"/>
      <c r="D294" s="157" t="s">
        <v>296</v>
      </c>
      <c r="E294" s="171" t="s">
        <v>246</v>
      </c>
      <c r="F294" s="172" t="s">
        <v>299</v>
      </c>
      <c r="H294" s="173">
        <v>238.4</v>
      </c>
      <c r="I294" s="174"/>
      <c r="L294" s="170"/>
      <c r="M294" s="175"/>
      <c r="T294" s="176"/>
      <c r="AT294" s="171" t="s">
        <v>296</v>
      </c>
      <c r="AU294" s="171" t="s">
        <v>86</v>
      </c>
      <c r="AV294" s="14" t="s">
        <v>207</v>
      </c>
      <c r="AW294" s="14" t="s">
        <v>32</v>
      </c>
      <c r="AX294" s="14" t="s">
        <v>84</v>
      </c>
      <c r="AY294" s="171" t="s">
        <v>186</v>
      </c>
    </row>
    <row r="295" spans="2:65" s="1" customFormat="1" ht="24.2" customHeight="1">
      <c r="B295" s="136"/>
      <c r="C295" s="137" t="s">
        <v>512</v>
      </c>
      <c r="D295" s="137" t="s">
        <v>189</v>
      </c>
      <c r="E295" s="138" t="s">
        <v>513</v>
      </c>
      <c r="F295" s="139" t="s">
        <v>514</v>
      </c>
      <c r="G295" s="140" t="s">
        <v>351</v>
      </c>
      <c r="H295" s="141">
        <v>73.099999999999994</v>
      </c>
      <c r="I295" s="142"/>
      <c r="J295" s="143">
        <f>ROUND(I295*H295,2)</f>
        <v>0</v>
      </c>
      <c r="K295" s="139" t="s">
        <v>193</v>
      </c>
      <c r="L295" s="32"/>
      <c r="M295" s="144" t="s">
        <v>1</v>
      </c>
      <c r="N295" s="145" t="s">
        <v>41</v>
      </c>
      <c r="P295" s="146">
        <f>O295*H295</f>
        <v>0</v>
      </c>
      <c r="Q295" s="146">
        <v>1.54E-2</v>
      </c>
      <c r="R295" s="146">
        <f>Q295*H295</f>
        <v>1.12574</v>
      </c>
      <c r="S295" s="146">
        <v>0</v>
      </c>
      <c r="T295" s="147">
        <f>S295*H295</f>
        <v>0</v>
      </c>
      <c r="AR295" s="148" t="s">
        <v>207</v>
      </c>
      <c r="AT295" s="148" t="s">
        <v>189</v>
      </c>
      <c r="AU295" s="148" t="s">
        <v>86</v>
      </c>
      <c r="AY295" s="17" t="s">
        <v>186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7" t="s">
        <v>84</v>
      </c>
      <c r="BK295" s="149">
        <f>ROUND(I295*H295,2)</f>
        <v>0</v>
      </c>
      <c r="BL295" s="17" t="s">
        <v>207</v>
      </c>
      <c r="BM295" s="148" t="s">
        <v>515</v>
      </c>
    </row>
    <row r="296" spans="2:65" s="12" customFormat="1" ht="10.4">
      <c r="B296" s="156"/>
      <c r="D296" s="157" t="s">
        <v>296</v>
      </c>
      <c r="E296" s="158" t="s">
        <v>1</v>
      </c>
      <c r="F296" s="159" t="s">
        <v>516</v>
      </c>
      <c r="H296" s="158" t="s">
        <v>1</v>
      </c>
      <c r="I296" s="160"/>
      <c r="L296" s="156"/>
      <c r="M296" s="161"/>
      <c r="T296" s="162"/>
      <c r="AT296" s="158" t="s">
        <v>296</v>
      </c>
      <c r="AU296" s="158" t="s">
        <v>86</v>
      </c>
      <c r="AV296" s="12" t="s">
        <v>84</v>
      </c>
      <c r="AW296" s="12" t="s">
        <v>32</v>
      </c>
      <c r="AX296" s="12" t="s">
        <v>76</v>
      </c>
      <c r="AY296" s="158" t="s">
        <v>186</v>
      </c>
    </row>
    <row r="297" spans="2:65" s="12" customFormat="1" ht="10.4">
      <c r="B297" s="156"/>
      <c r="D297" s="157" t="s">
        <v>296</v>
      </c>
      <c r="E297" s="158" t="s">
        <v>1</v>
      </c>
      <c r="F297" s="159" t="s">
        <v>376</v>
      </c>
      <c r="H297" s="158" t="s">
        <v>1</v>
      </c>
      <c r="I297" s="160"/>
      <c r="L297" s="156"/>
      <c r="M297" s="161"/>
      <c r="T297" s="162"/>
      <c r="AT297" s="158" t="s">
        <v>296</v>
      </c>
      <c r="AU297" s="158" t="s">
        <v>86</v>
      </c>
      <c r="AV297" s="12" t="s">
        <v>84</v>
      </c>
      <c r="AW297" s="12" t="s">
        <v>32</v>
      </c>
      <c r="AX297" s="12" t="s">
        <v>76</v>
      </c>
      <c r="AY297" s="158" t="s">
        <v>186</v>
      </c>
    </row>
    <row r="298" spans="2:65" s="13" customFormat="1" ht="10.4">
      <c r="B298" s="163"/>
      <c r="D298" s="157" t="s">
        <v>296</v>
      </c>
      <c r="E298" s="164" t="s">
        <v>1</v>
      </c>
      <c r="F298" s="165" t="s">
        <v>517</v>
      </c>
      <c r="H298" s="166">
        <v>4.41</v>
      </c>
      <c r="I298" s="167"/>
      <c r="L298" s="163"/>
      <c r="M298" s="168"/>
      <c r="T298" s="169"/>
      <c r="AT298" s="164" t="s">
        <v>296</v>
      </c>
      <c r="AU298" s="164" t="s">
        <v>86</v>
      </c>
      <c r="AV298" s="13" t="s">
        <v>86</v>
      </c>
      <c r="AW298" s="13" t="s">
        <v>32</v>
      </c>
      <c r="AX298" s="13" t="s">
        <v>76</v>
      </c>
      <c r="AY298" s="164" t="s">
        <v>186</v>
      </c>
    </row>
    <row r="299" spans="2:65" s="13" customFormat="1" ht="10.4">
      <c r="B299" s="163"/>
      <c r="D299" s="157" t="s">
        <v>296</v>
      </c>
      <c r="E299" s="164" t="s">
        <v>1</v>
      </c>
      <c r="F299" s="165" t="s">
        <v>518</v>
      </c>
      <c r="H299" s="166">
        <v>7.44</v>
      </c>
      <c r="I299" s="167"/>
      <c r="L299" s="163"/>
      <c r="M299" s="168"/>
      <c r="T299" s="169"/>
      <c r="AT299" s="164" t="s">
        <v>296</v>
      </c>
      <c r="AU299" s="164" t="s">
        <v>86</v>
      </c>
      <c r="AV299" s="13" t="s">
        <v>86</v>
      </c>
      <c r="AW299" s="13" t="s">
        <v>32</v>
      </c>
      <c r="AX299" s="13" t="s">
        <v>76</v>
      </c>
      <c r="AY299" s="164" t="s">
        <v>186</v>
      </c>
    </row>
    <row r="300" spans="2:65" s="13" customFormat="1" ht="10.4">
      <c r="B300" s="163"/>
      <c r="D300" s="157" t="s">
        <v>296</v>
      </c>
      <c r="E300" s="164" t="s">
        <v>1</v>
      </c>
      <c r="F300" s="165" t="s">
        <v>519</v>
      </c>
      <c r="H300" s="166">
        <v>3.78</v>
      </c>
      <c r="I300" s="167"/>
      <c r="L300" s="163"/>
      <c r="M300" s="168"/>
      <c r="T300" s="169"/>
      <c r="AT300" s="164" t="s">
        <v>296</v>
      </c>
      <c r="AU300" s="164" t="s">
        <v>86</v>
      </c>
      <c r="AV300" s="13" t="s">
        <v>86</v>
      </c>
      <c r="AW300" s="13" t="s">
        <v>32</v>
      </c>
      <c r="AX300" s="13" t="s">
        <v>76</v>
      </c>
      <c r="AY300" s="164" t="s">
        <v>186</v>
      </c>
    </row>
    <row r="301" spans="2:65" s="12" customFormat="1" ht="10.4">
      <c r="B301" s="156"/>
      <c r="D301" s="157" t="s">
        <v>296</v>
      </c>
      <c r="E301" s="158" t="s">
        <v>1</v>
      </c>
      <c r="F301" s="159" t="s">
        <v>383</v>
      </c>
      <c r="H301" s="158" t="s">
        <v>1</v>
      </c>
      <c r="I301" s="160"/>
      <c r="L301" s="156"/>
      <c r="M301" s="161"/>
      <c r="T301" s="162"/>
      <c r="AT301" s="158" t="s">
        <v>296</v>
      </c>
      <c r="AU301" s="158" t="s">
        <v>86</v>
      </c>
      <c r="AV301" s="12" t="s">
        <v>84</v>
      </c>
      <c r="AW301" s="12" t="s">
        <v>32</v>
      </c>
      <c r="AX301" s="12" t="s">
        <v>76</v>
      </c>
      <c r="AY301" s="158" t="s">
        <v>186</v>
      </c>
    </row>
    <row r="302" spans="2:65" s="13" customFormat="1" ht="10.4">
      <c r="B302" s="163"/>
      <c r="D302" s="157" t="s">
        <v>296</v>
      </c>
      <c r="E302" s="164" t="s">
        <v>1</v>
      </c>
      <c r="F302" s="165" t="s">
        <v>520</v>
      </c>
      <c r="H302" s="166">
        <v>18.225000000000001</v>
      </c>
      <c r="I302" s="167"/>
      <c r="L302" s="163"/>
      <c r="M302" s="168"/>
      <c r="T302" s="169"/>
      <c r="AT302" s="164" t="s">
        <v>296</v>
      </c>
      <c r="AU302" s="164" t="s">
        <v>86</v>
      </c>
      <c r="AV302" s="13" t="s">
        <v>86</v>
      </c>
      <c r="AW302" s="13" t="s">
        <v>32</v>
      </c>
      <c r="AX302" s="13" t="s">
        <v>76</v>
      </c>
      <c r="AY302" s="164" t="s">
        <v>186</v>
      </c>
    </row>
    <row r="303" spans="2:65" s="12" customFormat="1" ht="10.4">
      <c r="B303" s="156"/>
      <c r="D303" s="157" t="s">
        <v>296</v>
      </c>
      <c r="E303" s="158" t="s">
        <v>1</v>
      </c>
      <c r="F303" s="159" t="s">
        <v>395</v>
      </c>
      <c r="H303" s="158" t="s">
        <v>1</v>
      </c>
      <c r="I303" s="160"/>
      <c r="L303" s="156"/>
      <c r="M303" s="161"/>
      <c r="T303" s="162"/>
      <c r="AT303" s="158" t="s">
        <v>296</v>
      </c>
      <c r="AU303" s="158" t="s">
        <v>86</v>
      </c>
      <c r="AV303" s="12" t="s">
        <v>84</v>
      </c>
      <c r="AW303" s="12" t="s">
        <v>32</v>
      </c>
      <c r="AX303" s="12" t="s">
        <v>76</v>
      </c>
      <c r="AY303" s="158" t="s">
        <v>186</v>
      </c>
    </row>
    <row r="304" spans="2:65" s="13" customFormat="1" ht="10.4">
      <c r="B304" s="163"/>
      <c r="D304" s="157" t="s">
        <v>296</v>
      </c>
      <c r="E304" s="164" t="s">
        <v>1</v>
      </c>
      <c r="F304" s="165" t="s">
        <v>521</v>
      </c>
      <c r="H304" s="166">
        <v>10.105</v>
      </c>
      <c r="I304" s="167"/>
      <c r="L304" s="163"/>
      <c r="M304" s="168"/>
      <c r="T304" s="169"/>
      <c r="AT304" s="164" t="s">
        <v>296</v>
      </c>
      <c r="AU304" s="164" t="s">
        <v>86</v>
      </c>
      <c r="AV304" s="13" t="s">
        <v>86</v>
      </c>
      <c r="AW304" s="13" t="s">
        <v>32</v>
      </c>
      <c r="AX304" s="13" t="s">
        <v>76</v>
      </c>
      <c r="AY304" s="164" t="s">
        <v>186</v>
      </c>
    </row>
    <row r="305" spans="2:65" s="13" customFormat="1" ht="10.4">
      <c r="B305" s="163"/>
      <c r="D305" s="157" t="s">
        <v>296</v>
      </c>
      <c r="E305" s="164" t="s">
        <v>1</v>
      </c>
      <c r="F305" s="165" t="s">
        <v>522</v>
      </c>
      <c r="H305" s="166">
        <v>29.14</v>
      </c>
      <c r="I305" s="167"/>
      <c r="L305" s="163"/>
      <c r="M305" s="168"/>
      <c r="T305" s="169"/>
      <c r="AT305" s="164" t="s">
        <v>296</v>
      </c>
      <c r="AU305" s="164" t="s">
        <v>86</v>
      </c>
      <c r="AV305" s="13" t="s">
        <v>86</v>
      </c>
      <c r="AW305" s="13" t="s">
        <v>32</v>
      </c>
      <c r="AX305" s="13" t="s">
        <v>76</v>
      </c>
      <c r="AY305" s="164" t="s">
        <v>186</v>
      </c>
    </row>
    <row r="306" spans="2:65" s="14" customFormat="1" ht="10.4">
      <c r="B306" s="170"/>
      <c r="D306" s="157" t="s">
        <v>296</v>
      </c>
      <c r="E306" s="171" t="s">
        <v>1</v>
      </c>
      <c r="F306" s="172" t="s">
        <v>299</v>
      </c>
      <c r="H306" s="173">
        <v>73.099999999999994</v>
      </c>
      <c r="I306" s="174"/>
      <c r="L306" s="170"/>
      <c r="M306" s="175"/>
      <c r="T306" s="176"/>
      <c r="AT306" s="171" t="s">
        <v>296</v>
      </c>
      <c r="AU306" s="171" t="s">
        <v>86</v>
      </c>
      <c r="AV306" s="14" t="s">
        <v>207</v>
      </c>
      <c r="AW306" s="14" t="s">
        <v>32</v>
      </c>
      <c r="AX306" s="14" t="s">
        <v>84</v>
      </c>
      <c r="AY306" s="171" t="s">
        <v>186</v>
      </c>
    </row>
    <row r="307" spans="2:65" s="1" customFormat="1" ht="24.2" customHeight="1">
      <c r="B307" s="136"/>
      <c r="C307" s="137" t="s">
        <v>523</v>
      </c>
      <c r="D307" s="137" t="s">
        <v>189</v>
      </c>
      <c r="E307" s="138" t="s">
        <v>524</v>
      </c>
      <c r="F307" s="139" t="s">
        <v>525</v>
      </c>
      <c r="G307" s="140" t="s">
        <v>351</v>
      </c>
      <c r="H307" s="141">
        <v>195.86600000000001</v>
      </c>
      <c r="I307" s="142"/>
      <c r="J307" s="143">
        <f>ROUND(I307*H307,2)</f>
        <v>0</v>
      </c>
      <c r="K307" s="139" t="s">
        <v>193</v>
      </c>
      <c r="L307" s="32"/>
      <c r="M307" s="144" t="s">
        <v>1</v>
      </c>
      <c r="N307" s="145" t="s">
        <v>41</v>
      </c>
      <c r="P307" s="146">
        <f>O307*H307</f>
        <v>0</v>
      </c>
      <c r="Q307" s="146">
        <v>1.103E-2</v>
      </c>
      <c r="R307" s="146">
        <f>Q307*H307</f>
        <v>2.1604019800000001</v>
      </c>
      <c r="S307" s="146">
        <v>0</v>
      </c>
      <c r="T307" s="147">
        <f>S307*H307</f>
        <v>0</v>
      </c>
      <c r="AR307" s="148" t="s">
        <v>207</v>
      </c>
      <c r="AT307" s="148" t="s">
        <v>189</v>
      </c>
      <c r="AU307" s="148" t="s">
        <v>86</v>
      </c>
      <c r="AY307" s="17" t="s">
        <v>186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84</v>
      </c>
      <c r="BK307" s="149">
        <f>ROUND(I307*H307,2)</f>
        <v>0</v>
      </c>
      <c r="BL307" s="17" t="s">
        <v>207</v>
      </c>
      <c r="BM307" s="148" t="s">
        <v>526</v>
      </c>
    </row>
    <row r="308" spans="2:65" s="12" customFormat="1" ht="10.4">
      <c r="B308" s="156"/>
      <c r="D308" s="157" t="s">
        <v>296</v>
      </c>
      <c r="E308" s="158" t="s">
        <v>1</v>
      </c>
      <c r="F308" s="159" t="s">
        <v>527</v>
      </c>
      <c r="H308" s="158" t="s">
        <v>1</v>
      </c>
      <c r="I308" s="160"/>
      <c r="L308" s="156"/>
      <c r="M308" s="161"/>
      <c r="T308" s="162"/>
      <c r="AT308" s="158" t="s">
        <v>296</v>
      </c>
      <c r="AU308" s="158" t="s">
        <v>86</v>
      </c>
      <c r="AV308" s="12" t="s">
        <v>84</v>
      </c>
      <c r="AW308" s="12" t="s">
        <v>32</v>
      </c>
      <c r="AX308" s="12" t="s">
        <v>76</v>
      </c>
      <c r="AY308" s="158" t="s">
        <v>186</v>
      </c>
    </row>
    <row r="309" spans="2:65" s="12" customFormat="1" ht="10.4">
      <c r="B309" s="156"/>
      <c r="D309" s="157" t="s">
        <v>296</v>
      </c>
      <c r="E309" s="158" t="s">
        <v>1</v>
      </c>
      <c r="F309" s="159" t="s">
        <v>376</v>
      </c>
      <c r="H309" s="158" t="s">
        <v>1</v>
      </c>
      <c r="I309" s="160"/>
      <c r="L309" s="156"/>
      <c r="M309" s="161"/>
      <c r="T309" s="162"/>
      <c r="AT309" s="158" t="s">
        <v>296</v>
      </c>
      <c r="AU309" s="158" t="s">
        <v>86</v>
      </c>
      <c r="AV309" s="12" t="s">
        <v>84</v>
      </c>
      <c r="AW309" s="12" t="s">
        <v>32</v>
      </c>
      <c r="AX309" s="12" t="s">
        <v>76</v>
      </c>
      <c r="AY309" s="158" t="s">
        <v>186</v>
      </c>
    </row>
    <row r="310" spans="2:65" s="13" customFormat="1" ht="10.4">
      <c r="B310" s="163"/>
      <c r="D310" s="157" t="s">
        <v>296</v>
      </c>
      <c r="E310" s="164" t="s">
        <v>1</v>
      </c>
      <c r="F310" s="165" t="s">
        <v>528</v>
      </c>
      <c r="H310" s="166">
        <v>33.06</v>
      </c>
      <c r="I310" s="167"/>
      <c r="L310" s="163"/>
      <c r="M310" s="168"/>
      <c r="T310" s="169"/>
      <c r="AT310" s="164" t="s">
        <v>296</v>
      </c>
      <c r="AU310" s="164" t="s">
        <v>86</v>
      </c>
      <c r="AV310" s="13" t="s">
        <v>86</v>
      </c>
      <c r="AW310" s="13" t="s">
        <v>32</v>
      </c>
      <c r="AX310" s="13" t="s">
        <v>76</v>
      </c>
      <c r="AY310" s="164" t="s">
        <v>186</v>
      </c>
    </row>
    <row r="311" spans="2:65" s="13" customFormat="1" ht="10.4">
      <c r="B311" s="163"/>
      <c r="D311" s="157" t="s">
        <v>296</v>
      </c>
      <c r="E311" s="164" t="s">
        <v>1</v>
      </c>
      <c r="F311" s="165" t="s">
        <v>529</v>
      </c>
      <c r="H311" s="166">
        <v>-6.4630000000000001</v>
      </c>
      <c r="I311" s="167"/>
      <c r="L311" s="163"/>
      <c r="M311" s="168"/>
      <c r="T311" s="169"/>
      <c r="AT311" s="164" t="s">
        <v>296</v>
      </c>
      <c r="AU311" s="164" t="s">
        <v>86</v>
      </c>
      <c r="AV311" s="13" t="s">
        <v>86</v>
      </c>
      <c r="AW311" s="13" t="s">
        <v>32</v>
      </c>
      <c r="AX311" s="13" t="s">
        <v>76</v>
      </c>
      <c r="AY311" s="164" t="s">
        <v>186</v>
      </c>
    </row>
    <row r="312" spans="2:65" s="13" customFormat="1" ht="10.4">
      <c r="B312" s="163"/>
      <c r="D312" s="157" t="s">
        <v>296</v>
      </c>
      <c r="E312" s="164" t="s">
        <v>1</v>
      </c>
      <c r="F312" s="165" t="s">
        <v>530</v>
      </c>
      <c r="H312" s="166">
        <v>1.6559999999999999</v>
      </c>
      <c r="I312" s="167"/>
      <c r="L312" s="163"/>
      <c r="M312" s="168"/>
      <c r="T312" s="169"/>
      <c r="AT312" s="164" t="s">
        <v>296</v>
      </c>
      <c r="AU312" s="164" t="s">
        <v>86</v>
      </c>
      <c r="AV312" s="13" t="s">
        <v>86</v>
      </c>
      <c r="AW312" s="13" t="s">
        <v>32</v>
      </c>
      <c r="AX312" s="13" t="s">
        <v>76</v>
      </c>
      <c r="AY312" s="164" t="s">
        <v>186</v>
      </c>
    </row>
    <row r="313" spans="2:65" s="13" customFormat="1" ht="10.4">
      <c r="B313" s="163"/>
      <c r="D313" s="157" t="s">
        <v>296</v>
      </c>
      <c r="E313" s="164" t="s">
        <v>1</v>
      </c>
      <c r="F313" s="165" t="s">
        <v>531</v>
      </c>
      <c r="H313" s="166">
        <v>8</v>
      </c>
      <c r="I313" s="167"/>
      <c r="L313" s="163"/>
      <c r="M313" s="168"/>
      <c r="T313" s="169"/>
      <c r="AT313" s="164" t="s">
        <v>296</v>
      </c>
      <c r="AU313" s="164" t="s">
        <v>86</v>
      </c>
      <c r="AV313" s="13" t="s">
        <v>86</v>
      </c>
      <c r="AW313" s="13" t="s">
        <v>32</v>
      </c>
      <c r="AX313" s="13" t="s">
        <v>76</v>
      </c>
      <c r="AY313" s="164" t="s">
        <v>186</v>
      </c>
    </row>
    <row r="314" spans="2:65" s="13" customFormat="1" ht="10.4">
      <c r="B314" s="163"/>
      <c r="D314" s="157" t="s">
        <v>296</v>
      </c>
      <c r="E314" s="164" t="s">
        <v>1</v>
      </c>
      <c r="F314" s="165" t="s">
        <v>532</v>
      </c>
      <c r="H314" s="166">
        <v>0.84</v>
      </c>
      <c r="I314" s="167"/>
      <c r="L314" s="163"/>
      <c r="M314" s="168"/>
      <c r="T314" s="169"/>
      <c r="AT314" s="164" t="s">
        <v>296</v>
      </c>
      <c r="AU314" s="164" t="s">
        <v>86</v>
      </c>
      <c r="AV314" s="13" t="s">
        <v>86</v>
      </c>
      <c r="AW314" s="13" t="s">
        <v>32</v>
      </c>
      <c r="AX314" s="13" t="s">
        <v>76</v>
      </c>
      <c r="AY314" s="164" t="s">
        <v>186</v>
      </c>
    </row>
    <row r="315" spans="2:65" s="13" customFormat="1" ht="10.4">
      <c r="B315" s="163"/>
      <c r="D315" s="157" t="s">
        <v>296</v>
      </c>
      <c r="E315" s="164" t="s">
        <v>1</v>
      </c>
      <c r="F315" s="165" t="s">
        <v>533</v>
      </c>
      <c r="H315" s="166">
        <v>4.13</v>
      </c>
      <c r="I315" s="167"/>
      <c r="L315" s="163"/>
      <c r="M315" s="168"/>
      <c r="T315" s="169"/>
      <c r="AT315" s="164" t="s">
        <v>296</v>
      </c>
      <c r="AU315" s="164" t="s">
        <v>86</v>
      </c>
      <c r="AV315" s="13" t="s">
        <v>86</v>
      </c>
      <c r="AW315" s="13" t="s">
        <v>32</v>
      </c>
      <c r="AX315" s="13" t="s">
        <v>76</v>
      </c>
      <c r="AY315" s="164" t="s">
        <v>186</v>
      </c>
    </row>
    <row r="316" spans="2:65" s="13" customFormat="1" ht="10.4">
      <c r="B316" s="163"/>
      <c r="D316" s="157" t="s">
        <v>296</v>
      </c>
      <c r="E316" s="164" t="s">
        <v>1</v>
      </c>
      <c r="F316" s="165" t="s">
        <v>534</v>
      </c>
      <c r="H316" s="166">
        <v>2.59</v>
      </c>
      <c r="I316" s="167"/>
      <c r="L316" s="163"/>
      <c r="M316" s="168"/>
      <c r="T316" s="169"/>
      <c r="AT316" s="164" t="s">
        <v>296</v>
      </c>
      <c r="AU316" s="164" t="s">
        <v>86</v>
      </c>
      <c r="AV316" s="13" t="s">
        <v>86</v>
      </c>
      <c r="AW316" s="13" t="s">
        <v>32</v>
      </c>
      <c r="AX316" s="13" t="s">
        <v>76</v>
      </c>
      <c r="AY316" s="164" t="s">
        <v>186</v>
      </c>
    </row>
    <row r="317" spans="2:65" s="13" customFormat="1" ht="10.4">
      <c r="B317" s="163"/>
      <c r="D317" s="157" t="s">
        <v>296</v>
      </c>
      <c r="E317" s="164" t="s">
        <v>1</v>
      </c>
      <c r="F317" s="165" t="s">
        <v>535</v>
      </c>
      <c r="H317" s="166">
        <v>8.6999999999999993</v>
      </c>
      <c r="I317" s="167"/>
      <c r="L317" s="163"/>
      <c r="M317" s="168"/>
      <c r="T317" s="169"/>
      <c r="AT317" s="164" t="s">
        <v>296</v>
      </c>
      <c r="AU317" s="164" t="s">
        <v>86</v>
      </c>
      <c r="AV317" s="13" t="s">
        <v>86</v>
      </c>
      <c r="AW317" s="13" t="s">
        <v>32</v>
      </c>
      <c r="AX317" s="13" t="s">
        <v>76</v>
      </c>
      <c r="AY317" s="164" t="s">
        <v>186</v>
      </c>
    </row>
    <row r="318" spans="2:65" s="13" customFormat="1" ht="10.4">
      <c r="B318" s="163"/>
      <c r="D318" s="157" t="s">
        <v>296</v>
      </c>
      <c r="E318" s="164" t="s">
        <v>1</v>
      </c>
      <c r="F318" s="165" t="s">
        <v>536</v>
      </c>
      <c r="H318" s="166">
        <v>-1.47</v>
      </c>
      <c r="I318" s="167"/>
      <c r="L318" s="163"/>
      <c r="M318" s="168"/>
      <c r="T318" s="169"/>
      <c r="AT318" s="164" t="s">
        <v>296</v>
      </c>
      <c r="AU318" s="164" t="s">
        <v>86</v>
      </c>
      <c r="AV318" s="13" t="s">
        <v>86</v>
      </c>
      <c r="AW318" s="13" t="s">
        <v>32</v>
      </c>
      <c r="AX318" s="13" t="s">
        <v>76</v>
      </c>
      <c r="AY318" s="164" t="s">
        <v>186</v>
      </c>
    </row>
    <row r="319" spans="2:65" s="13" customFormat="1" ht="10.4">
      <c r="B319" s="163"/>
      <c r="D319" s="157" t="s">
        <v>296</v>
      </c>
      <c r="E319" s="164" t="s">
        <v>1</v>
      </c>
      <c r="F319" s="165" t="s">
        <v>537</v>
      </c>
      <c r="H319" s="166">
        <v>19.14</v>
      </c>
      <c r="I319" s="167"/>
      <c r="L319" s="163"/>
      <c r="M319" s="168"/>
      <c r="T319" s="169"/>
      <c r="AT319" s="164" t="s">
        <v>296</v>
      </c>
      <c r="AU319" s="164" t="s">
        <v>86</v>
      </c>
      <c r="AV319" s="13" t="s">
        <v>86</v>
      </c>
      <c r="AW319" s="13" t="s">
        <v>32</v>
      </c>
      <c r="AX319" s="13" t="s">
        <v>76</v>
      </c>
      <c r="AY319" s="164" t="s">
        <v>186</v>
      </c>
    </row>
    <row r="320" spans="2:65" s="13" customFormat="1" ht="10.4">
      <c r="B320" s="163"/>
      <c r="D320" s="157" t="s">
        <v>296</v>
      </c>
      <c r="E320" s="164" t="s">
        <v>1</v>
      </c>
      <c r="F320" s="165" t="s">
        <v>446</v>
      </c>
      <c r="H320" s="166">
        <v>-3.84</v>
      </c>
      <c r="I320" s="167"/>
      <c r="L320" s="163"/>
      <c r="M320" s="168"/>
      <c r="T320" s="169"/>
      <c r="AT320" s="164" t="s">
        <v>296</v>
      </c>
      <c r="AU320" s="164" t="s">
        <v>86</v>
      </c>
      <c r="AV320" s="13" t="s">
        <v>86</v>
      </c>
      <c r="AW320" s="13" t="s">
        <v>32</v>
      </c>
      <c r="AX320" s="13" t="s">
        <v>76</v>
      </c>
      <c r="AY320" s="164" t="s">
        <v>186</v>
      </c>
    </row>
    <row r="321" spans="2:65" s="13" customFormat="1" ht="10.4">
      <c r="B321" s="163"/>
      <c r="D321" s="157" t="s">
        <v>296</v>
      </c>
      <c r="E321" s="164" t="s">
        <v>1</v>
      </c>
      <c r="F321" s="165" t="s">
        <v>538</v>
      </c>
      <c r="H321" s="166">
        <v>57.6</v>
      </c>
      <c r="I321" s="167"/>
      <c r="L321" s="163"/>
      <c r="M321" s="168"/>
      <c r="T321" s="169"/>
      <c r="AT321" s="164" t="s">
        <v>296</v>
      </c>
      <c r="AU321" s="164" t="s">
        <v>86</v>
      </c>
      <c r="AV321" s="13" t="s">
        <v>86</v>
      </c>
      <c r="AW321" s="13" t="s">
        <v>32</v>
      </c>
      <c r="AX321" s="13" t="s">
        <v>76</v>
      </c>
      <c r="AY321" s="164" t="s">
        <v>186</v>
      </c>
    </row>
    <row r="322" spans="2:65" s="13" customFormat="1" ht="10.4">
      <c r="B322" s="163"/>
      <c r="D322" s="157" t="s">
        <v>296</v>
      </c>
      <c r="E322" s="164" t="s">
        <v>1</v>
      </c>
      <c r="F322" s="165" t="s">
        <v>539</v>
      </c>
      <c r="H322" s="166">
        <v>17.690000000000001</v>
      </c>
      <c r="I322" s="167"/>
      <c r="L322" s="163"/>
      <c r="M322" s="168"/>
      <c r="T322" s="169"/>
      <c r="AT322" s="164" t="s">
        <v>296</v>
      </c>
      <c r="AU322" s="164" t="s">
        <v>86</v>
      </c>
      <c r="AV322" s="13" t="s">
        <v>86</v>
      </c>
      <c r="AW322" s="13" t="s">
        <v>32</v>
      </c>
      <c r="AX322" s="13" t="s">
        <v>76</v>
      </c>
      <c r="AY322" s="164" t="s">
        <v>186</v>
      </c>
    </row>
    <row r="323" spans="2:65" s="13" customFormat="1" ht="10.4">
      <c r="B323" s="163"/>
      <c r="D323" s="157" t="s">
        <v>296</v>
      </c>
      <c r="E323" s="164" t="s">
        <v>1</v>
      </c>
      <c r="F323" s="165" t="s">
        <v>540</v>
      </c>
      <c r="H323" s="166">
        <v>-4.5250000000000004</v>
      </c>
      <c r="I323" s="167"/>
      <c r="L323" s="163"/>
      <c r="M323" s="168"/>
      <c r="T323" s="169"/>
      <c r="AT323" s="164" t="s">
        <v>296</v>
      </c>
      <c r="AU323" s="164" t="s">
        <v>86</v>
      </c>
      <c r="AV323" s="13" t="s">
        <v>86</v>
      </c>
      <c r="AW323" s="13" t="s">
        <v>32</v>
      </c>
      <c r="AX323" s="13" t="s">
        <v>76</v>
      </c>
      <c r="AY323" s="164" t="s">
        <v>186</v>
      </c>
    </row>
    <row r="324" spans="2:65" s="13" customFormat="1" ht="10.4">
      <c r="B324" s="163"/>
      <c r="D324" s="157" t="s">
        <v>296</v>
      </c>
      <c r="E324" s="164" t="s">
        <v>1</v>
      </c>
      <c r="F324" s="165" t="s">
        <v>541</v>
      </c>
      <c r="H324" s="166">
        <v>1.6559999999999999</v>
      </c>
      <c r="I324" s="167"/>
      <c r="L324" s="163"/>
      <c r="M324" s="168"/>
      <c r="T324" s="169"/>
      <c r="AT324" s="164" t="s">
        <v>296</v>
      </c>
      <c r="AU324" s="164" t="s">
        <v>86</v>
      </c>
      <c r="AV324" s="13" t="s">
        <v>86</v>
      </c>
      <c r="AW324" s="13" t="s">
        <v>32</v>
      </c>
      <c r="AX324" s="13" t="s">
        <v>76</v>
      </c>
      <c r="AY324" s="164" t="s">
        <v>186</v>
      </c>
    </row>
    <row r="325" spans="2:65" s="13" customFormat="1" ht="10.4">
      <c r="B325" s="163"/>
      <c r="D325" s="157" t="s">
        <v>296</v>
      </c>
      <c r="E325" s="164" t="s">
        <v>1</v>
      </c>
      <c r="F325" s="165" t="s">
        <v>542</v>
      </c>
      <c r="H325" s="166">
        <v>21.46</v>
      </c>
      <c r="I325" s="167"/>
      <c r="L325" s="163"/>
      <c r="M325" s="168"/>
      <c r="T325" s="169"/>
      <c r="AT325" s="164" t="s">
        <v>296</v>
      </c>
      <c r="AU325" s="164" t="s">
        <v>86</v>
      </c>
      <c r="AV325" s="13" t="s">
        <v>86</v>
      </c>
      <c r="AW325" s="13" t="s">
        <v>32</v>
      </c>
      <c r="AX325" s="13" t="s">
        <v>76</v>
      </c>
      <c r="AY325" s="164" t="s">
        <v>186</v>
      </c>
    </row>
    <row r="326" spans="2:65" s="13" customFormat="1" ht="10.4">
      <c r="B326" s="163"/>
      <c r="D326" s="157" t="s">
        <v>296</v>
      </c>
      <c r="E326" s="164" t="s">
        <v>1</v>
      </c>
      <c r="F326" s="165" t="s">
        <v>543</v>
      </c>
      <c r="H326" s="166">
        <v>-1.89</v>
      </c>
      <c r="I326" s="167"/>
      <c r="L326" s="163"/>
      <c r="M326" s="168"/>
      <c r="T326" s="169"/>
      <c r="AT326" s="164" t="s">
        <v>296</v>
      </c>
      <c r="AU326" s="164" t="s">
        <v>86</v>
      </c>
      <c r="AV326" s="13" t="s">
        <v>86</v>
      </c>
      <c r="AW326" s="13" t="s">
        <v>32</v>
      </c>
      <c r="AX326" s="13" t="s">
        <v>76</v>
      </c>
      <c r="AY326" s="164" t="s">
        <v>186</v>
      </c>
    </row>
    <row r="327" spans="2:65" s="12" customFormat="1" ht="10.4">
      <c r="B327" s="156"/>
      <c r="D327" s="157" t="s">
        <v>296</v>
      </c>
      <c r="E327" s="158" t="s">
        <v>1</v>
      </c>
      <c r="F327" s="159" t="s">
        <v>383</v>
      </c>
      <c r="H327" s="158" t="s">
        <v>1</v>
      </c>
      <c r="I327" s="160"/>
      <c r="L327" s="156"/>
      <c r="M327" s="161"/>
      <c r="T327" s="162"/>
      <c r="AT327" s="158" t="s">
        <v>296</v>
      </c>
      <c r="AU327" s="158" t="s">
        <v>86</v>
      </c>
      <c r="AV327" s="12" t="s">
        <v>84</v>
      </c>
      <c r="AW327" s="12" t="s">
        <v>32</v>
      </c>
      <c r="AX327" s="12" t="s">
        <v>76</v>
      </c>
      <c r="AY327" s="158" t="s">
        <v>186</v>
      </c>
    </row>
    <row r="328" spans="2:65" s="13" customFormat="1" ht="10.4">
      <c r="B328" s="163"/>
      <c r="D328" s="157" t="s">
        <v>296</v>
      </c>
      <c r="E328" s="164" t="s">
        <v>1</v>
      </c>
      <c r="F328" s="165" t="s">
        <v>544</v>
      </c>
      <c r="H328" s="166">
        <v>20.7</v>
      </c>
      <c r="I328" s="167"/>
      <c r="L328" s="163"/>
      <c r="M328" s="168"/>
      <c r="T328" s="169"/>
      <c r="AT328" s="164" t="s">
        <v>296</v>
      </c>
      <c r="AU328" s="164" t="s">
        <v>86</v>
      </c>
      <c r="AV328" s="13" t="s">
        <v>86</v>
      </c>
      <c r="AW328" s="13" t="s">
        <v>32</v>
      </c>
      <c r="AX328" s="13" t="s">
        <v>76</v>
      </c>
      <c r="AY328" s="164" t="s">
        <v>186</v>
      </c>
    </row>
    <row r="329" spans="2:65" s="13" customFormat="1" ht="10.4">
      <c r="B329" s="163"/>
      <c r="D329" s="157" t="s">
        <v>296</v>
      </c>
      <c r="E329" s="164" t="s">
        <v>1</v>
      </c>
      <c r="F329" s="165" t="s">
        <v>393</v>
      </c>
      <c r="H329" s="166">
        <v>-5.2460000000000004</v>
      </c>
      <c r="I329" s="167"/>
      <c r="L329" s="163"/>
      <c r="M329" s="168"/>
      <c r="T329" s="169"/>
      <c r="AT329" s="164" t="s">
        <v>296</v>
      </c>
      <c r="AU329" s="164" t="s">
        <v>86</v>
      </c>
      <c r="AV329" s="13" t="s">
        <v>86</v>
      </c>
      <c r="AW329" s="13" t="s">
        <v>32</v>
      </c>
      <c r="AX329" s="13" t="s">
        <v>76</v>
      </c>
      <c r="AY329" s="164" t="s">
        <v>186</v>
      </c>
    </row>
    <row r="330" spans="2:65" s="13" customFormat="1" ht="10.4">
      <c r="B330" s="163"/>
      <c r="D330" s="157" t="s">
        <v>296</v>
      </c>
      <c r="E330" s="164" t="s">
        <v>1</v>
      </c>
      <c r="F330" s="165" t="s">
        <v>545</v>
      </c>
      <c r="H330" s="166">
        <v>3.3119999999999998</v>
      </c>
      <c r="I330" s="167"/>
      <c r="L330" s="163"/>
      <c r="M330" s="168"/>
      <c r="T330" s="169"/>
      <c r="AT330" s="164" t="s">
        <v>296</v>
      </c>
      <c r="AU330" s="164" t="s">
        <v>86</v>
      </c>
      <c r="AV330" s="13" t="s">
        <v>86</v>
      </c>
      <c r="AW330" s="13" t="s">
        <v>32</v>
      </c>
      <c r="AX330" s="13" t="s">
        <v>76</v>
      </c>
      <c r="AY330" s="164" t="s">
        <v>186</v>
      </c>
    </row>
    <row r="331" spans="2:65" s="12" customFormat="1" ht="10.4">
      <c r="B331" s="156"/>
      <c r="D331" s="157" t="s">
        <v>296</v>
      </c>
      <c r="E331" s="158" t="s">
        <v>1</v>
      </c>
      <c r="F331" s="159" t="s">
        <v>395</v>
      </c>
      <c r="H331" s="158" t="s">
        <v>1</v>
      </c>
      <c r="I331" s="160"/>
      <c r="L331" s="156"/>
      <c r="M331" s="161"/>
      <c r="T331" s="162"/>
      <c r="AT331" s="158" t="s">
        <v>296</v>
      </c>
      <c r="AU331" s="158" t="s">
        <v>86</v>
      </c>
      <c r="AV331" s="12" t="s">
        <v>84</v>
      </c>
      <c r="AW331" s="12" t="s">
        <v>32</v>
      </c>
      <c r="AX331" s="12" t="s">
        <v>76</v>
      </c>
      <c r="AY331" s="158" t="s">
        <v>186</v>
      </c>
    </row>
    <row r="332" spans="2:65" s="13" customFormat="1" ht="10.4">
      <c r="B332" s="163"/>
      <c r="D332" s="157" t="s">
        <v>296</v>
      </c>
      <c r="E332" s="164" t="s">
        <v>1</v>
      </c>
      <c r="F332" s="165" t="s">
        <v>544</v>
      </c>
      <c r="H332" s="166">
        <v>20.7</v>
      </c>
      <c r="I332" s="167"/>
      <c r="L332" s="163"/>
      <c r="M332" s="168"/>
      <c r="T332" s="169"/>
      <c r="AT332" s="164" t="s">
        <v>296</v>
      </c>
      <c r="AU332" s="164" t="s">
        <v>86</v>
      </c>
      <c r="AV332" s="13" t="s">
        <v>86</v>
      </c>
      <c r="AW332" s="13" t="s">
        <v>32</v>
      </c>
      <c r="AX332" s="13" t="s">
        <v>76</v>
      </c>
      <c r="AY332" s="164" t="s">
        <v>186</v>
      </c>
    </row>
    <row r="333" spans="2:65" s="13" customFormat="1" ht="10.4">
      <c r="B333" s="163"/>
      <c r="D333" s="157" t="s">
        <v>296</v>
      </c>
      <c r="E333" s="164" t="s">
        <v>1</v>
      </c>
      <c r="F333" s="165" t="s">
        <v>393</v>
      </c>
      <c r="H333" s="166">
        <v>-5.2460000000000004</v>
      </c>
      <c r="I333" s="167"/>
      <c r="L333" s="163"/>
      <c r="M333" s="168"/>
      <c r="T333" s="169"/>
      <c r="AT333" s="164" t="s">
        <v>296</v>
      </c>
      <c r="AU333" s="164" t="s">
        <v>86</v>
      </c>
      <c r="AV333" s="13" t="s">
        <v>86</v>
      </c>
      <c r="AW333" s="13" t="s">
        <v>32</v>
      </c>
      <c r="AX333" s="13" t="s">
        <v>76</v>
      </c>
      <c r="AY333" s="164" t="s">
        <v>186</v>
      </c>
    </row>
    <row r="334" spans="2:65" s="13" customFormat="1" ht="10.4">
      <c r="B334" s="163"/>
      <c r="D334" s="157" t="s">
        <v>296</v>
      </c>
      <c r="E334" s="164" t="s">
        <v>1</v>
      </c>
      <c r="F334" s="165" t="s">
        <v>545</v>
      </c>
      <c r="H334" s="166">
        <v>3.3119999999999998</v>
      </c>
      <c r="I334" s="167"/>
      <c r="L334" s="163"/>
      <c r="M334" s="168"/>
      <c r="T334" s="169"/>
      <c r="AT334" s="164" t="s">
        <v>296</v>
      </c>
      <c r="AU334" s="164" t="s">
        <v>86</v>
      </c>
      <c r="AV334" s="13" t="s">
        <v>86</v>
      </c>
      <c r="AW334" s="13" t="s">
        <v>32</v>
      </c>
      <c r="AX334" s="13" t="s">
        <v>76</v>
      </c>
      <c r="AY334" s="164" t="s">
        <v>186</v>
      </c>
    </row>
    <row r="335" spans="2:65" s="14" customFormat="1" ht="10.4">
      <c r="B335" s="170"/>
      <c r="D335" s="157" t="s">
        <v>296</v>
      </c>
      <c r="E335" s="171" t="s">
        <v>240</v>
      </c>
      <c r="F335" s="172" t="s">
        <v>299</v>
      </c>
      <c r="H335" s="173">
        <v>195.86600000000001</v>
      </c>
      <c r="I335" s="174"/>
      <c r="L335" s="170"/>
      <c r="M335" s="175"/>
      <c r="T335" s="176"/>
      <c r="AT335" s="171" t="s">
        <v>296</v>
      </c>
      <c r="AU335" s="171" t="s">
        <v>86</v>
      </c>
      <c r="AV335" s="14" t="s">
        <v>207</v>
      </c>
      <c r="AW335" s="14" t="s">
        <v>32</v>
      </c>
      <c r="AX335" s="14" t="s">
        <v>84</v>
      </c>
      <c r="AY335" s="171" t="s">
        <v>186</v>
      </c>
    </row>
    <row r="336" spans="2:65" s="1" customFormat="1" ht="24.2" customHeight="1">
      <c r="B336" s="136"/>
      <c r="C336" s="137" t="s">
        <v>546</v>
      </c>
      <c r="D336" s="137" t="s">
        <v>189</v>
      </c>
      <c r="E336" s="138" t="s">
        <v>547</v>
      </c>
      <c r="F336" s="139" t="s">
        <v>548</v>
      </c>
      <c r="G336" s="140" t="s">
        <v>351</v>
      </c>
      <c r="H336" s="141">
        <v>45.64</v>
      </c>
      <c r="I336" s="142"/>
      <c r="J336" s="143">
        <f>ROUND(I336*H336,2)</f>
        <v>0</v>
      </c>
      <c r="K336" s="139" t="s">
        <v>193</v>
      </c>
      <c r="L336" s="32"/>
      <c r="M336" s="144" t="s">
        <v>1</v>
      </c>
      <c r="N336" s="145" t="s">
        <v>41</v>
      </c>
      <c r="P336" s="146">
        <f>O336*H336</f>
        <v>0</v>
      </c>
      <c r="Q336" s="146">
        <v>1.2E-2</v>
      </c>
      <c r="R336" s="146">
        <f>Q336*H336</f>
        <v>0.54768000000000006</v>
      </c>
      <c r="S336" s="146">
        <v>0</v>
      </c>
      <c r="T336" s="147">
        <f>S336*H336</f>
        <v>0</v>
      </c>
      <c r="AR336" s="148" t="s">
        <v>207</v>
      </c>
      <c r="AT336" s="148" t="s">
        <v>189</v>
      </c>
      <c r="AU336" s="148" t="s">
        <v>86</v>
      </c>
      <c r="AY336" s="17" t="s">
        <v>186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7" t="s">
        <v>84</v>
      </c>
      <c r="BK336" s="149">
        <f>ROUND(I336*H336,2)</f>
        <v>0</v>
      </c>
      <c r="BL336" s="17" t="s">
        <v>207</v>
      </c>
      <c r="BM336" s="148" t="s">
        <v>549</v>
      </c>
    </row>
    <row r="337" spans="2:65" s="13" customFormat="1" ht="10.4">
      <c r="B337" s="163"/>
      <c r="D337" s="157" t="s">
        <v>296</v>
      </c>
      <c r="E337" s="164" t="s">
        <v>1</v>
      </c>
      <c r="F337" s="165" t="s">
        <v>238</v>
      </c>
      <c r="H337" s="166">
        <v>45.64</v>
      </c>
      <c r="I337" s="167"/>
      <c r="L337" s="163"/>
      <c r="M337" s="168"/>
      <c r="T337" s="169"/>
      <c r="AT337" s="164" t="s">
        <v>296</v>
      </c>
      <c r="AU337" s="164" t="s">
        <v>86</v>
      </c>
      <c r="AV337" s="13" t="s">
        <v>86</v>
      </c>
      <c r="AW337" s="13" t="s">
        <v>32</v>
      </c>
      <c r="AX337" s="13" t="s">
        <v>84</v>
      </c>
      <c r="AY337" s="164" t="s">
        <v>186</v>
      </c>
    </row>
    <row r="338" spans="2:65" s="1" customFormat="1" ht="21.75" customHeight="1">
      <c r="B338" s="136"/>
      <c r="C338" s="137" t="s">
        <v>550</v>
      </c>
      <c r="D338" s="137" t="s">
        <v>189</v>
      </c>
      <c r="E338" s="138" t="s">
        <v>551</v>
      </c>
      <c r="F338" s="139" t="s">
        <v>552</v>
      </c>
      <c r="G338" s="140" t="s">
        <v>351</v>
      </c>
      <c r="H338" s="141">
        <v>45.64</v>
      </c>
      <c r="I338" s="142"/>
      <c r="J338" s="143">
        <f>ROUND(I338*H338,2)</f>
        <v>0</v>
      </c>
      <c r="K338" s="139" t="s">
        <v>193</v>
      </c>
      <c r="L338" s="32"/>
      <c r="M338" s="144" t="s">
        <v>1</v>
      </c>
      <c r="N338" s="145" t="s">
        <v>41</v>
      </c>
      <c r="P338" s="146">
        <f>O338*H338</f>
        <v>0</v>
      </c>
      <c r="Q338" s="146">
        <v>1.6199999999999999E-2</v>
      </c>
      <c r="R338" s="146">
        <f>Q338*H338</f>
        <v>0.73936799999999991</v>
      </c>
      <c r="S338" s="146">
        <v>0</v>
      </c>
      <c r="T338" s="147">
        <f>S338*H338</f>
        <v>0</v>
      </c>
      <c r="AR338" s="148" t="s">
        <v>207</v>
      </c>
      <c r="AT338" s="148" t="s">
        <v>189</v>
      </c>
      <c r="AU338" s="148" t="s">
        <v>86</v>
      </c>
      <c r="AY338" s="17" t="s">
        <v>186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7" t="s">
        <v>84</v>
      </c>
      <c r="BK338" s="149">
        <f>ROUND(I338*H338,2)</f>
        <v>0</v>
      </c>
      <c r="BL338" s="17" t="s">
        <v>207</v>
      </c>
      <c r="BM338" s="148" t="s">
        <v>553</v>
      </c>
    </row>
    <row r="339" spans="2:65" s="13" customFormat="1" ht="10.4">
      <c r="B339" s="163"/>
      <c r="D339" s="157" t="s">
        <v>296</v>
      </c>
      <c r="E339" s="164" t="s">
        <v>1</v>
      </c>
      <c r="F339" s="165" t="s">
        <v>238</v>
      </c>
      <c r="H339" s="166">
        <v>45.64</v>
      </c>
      <c r="I339" s="167"/>
      <c r="L339" s="163"/>
      <c r="M339" s="168"/>
      <c r="T339" s="169"/>
      <c r="AT339" s="164" t="s">
        <v>296</v>
      </c>
      <c r="AU339" s="164" t="s">
        <v>86</v>
      </c>
      <c r="AV339" s="13" t="s">
        <v>86</v>
      </c>
      <c r="AW339" s="13" t="s">
        <v>32</v>
      </c>
      <c r="AX339" s="13" t="s">
        <v>84</v>
      </c>
      <c r="AY339" s="164" t="s">
        <v>186</v>
      </c>
    </row>
    <row r="340" spans="2:65" s="1" customFormat="1" ht="24.2" customHeight="1">
      <c r="B340" s="136"/>
      <c r="C340" s="137" t="s">
        <v>554</v>
      </c>
      <c r="D340" s="137" t="s">
        <v>189</v>
      </c>
      <c r="E340" s="138" t="s">
        <v>555</v>
      </c>
      <c r="F340" s="139" t="s">
        <v>556</v>
      </c>
      <c r="G340" s="140" t="s">
        <v>351</v>
      </c>
      <c r="H340" s="141">
        <v>45.64</v>
      </c>
      <c r="I340" s="142"/>
      <c r="J340" s="143">
        <f>ROUND(I340*H340,2)</f>
        <v>0</v>
      </c>
      <c r="K340" s="139" t="s">
        <v>193</v>
      </c>
      <c r="L340" s="32"/>
      <c r="M340" s="144" t="s">
        <v>1</v>
      </c>
      <c r="N340" s="145" t="s">
        <v>41</v>
      </c>
      <c r="P340" s="146">
        <f>O340*H340</f>
        <v>0</v>
      </c>
      <c r="Q340" s="146">
        <v>2.1000000000000001E-2</v>
      </c>
      <c r="R340" s="146">
        <f>Q340*H340</f>
        <v>0.95844000000000007</v>
      </c>
      <c r="S340" s="146">
        <v>0</v>
      </c>
      <c r="T340" s="147">
        <f>S340*H340</f>
        <v>0</v>
      </c>
      <c r="AR340" s="148" t="s">
        <v>207</v>
      </c>
      <c r="AT340" s="148" t="s">
        <v>189</v>
      </c>
      <c r="AU340" s="148" t="s">
        <v>86</v>
      </c>
      <c r="AY340" s="17" t="s">
        <v>186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7" t="s">
        <v>84</v>
      </c>
      <c r="BK340" s="149">
        <f>ROUND(I340*H340,2)</f>
        <v>0</v>
      </c>
      <c r="BL340" s="17" t="s">
        <v>207</v>
      </c>
      <c r="BM340" s="148" t="s">
        <v>557</v>
      </c>
    </row>
    <row r="341" spans="2:65" s="12" customFormat="1" ht="10.4">
      <c r="B341" s="156"/>
      <c r="D341" s="157" t="s">
        <v>296</v>
      </c>
      <c r="E341" s="158" t="s">
        <v>1</v>
      </c>
      <c r="F341" s="159" t="s">
        <v>558</v>
      </c>
      <c r="H341" s="158" t="s">
        <v>1</v>
      </c>
      <c r="I341" s="160"/>
      <c r="L341" s="156"/>
      <c r="M341" s="161"/>
      <c r="T341" s="162"/>
      <c r="AT341" s="158" t="s">
        <v>296</v>
      </c>
      <c r="AU341" s="158" t="s">
        <v>86</v>
      </c>
      <c r="AV341" s="12" t="s">
        <v>84</v>
      </c>
      <c r="AW341" s="12" t="s">
        <v>32</v>
      </c>
      <c r="AX341" s="12" t="s">
        <v>76</v>
      </c>
      <c r="AY341" s="158" t="s">
        <v>186</v>
      </c>
    </row>
    <row r="342" spans="2:65" s="13" customFormat="1" ht="10.4">
      <c r="B342" s="163"/>
      <c r="D342" s="157" t="s">
        <v>296</v>
      </c>
      <c r="E342" s="164" t="s">
        <v>1</v>
      </c>
      <c r="F342" s="165" t="s">
        <v>559</v>
      </c>
      <c r="H342" s="166">
        <v>22.5</v>
      </c>
      <c r="I342" s="167"/>
      <c r="L342" s="163"/>
      <c r="M342" s="168"/>
      <c r="T342" s="169"/>
      <c r="AT342" s="164" t="s">
        <v>296</v>
      </c>
      <c r="AU342" s="164" t="s">
        <v>86</v>
      </c>
      <c r="AV342" s="13" t="s">
        <v>86</v>
      </c>
      <c r="AW342" s="13" t="s">
        <v>32</v>
      </c>
      <c r="AX342" s="13" t="s">
        <v>76</v>
      </c>
      <c r="AY342" s="164" t="s">
        <v>186</v>
      </c>
    </row>
    <row r="343" spans="2:65" s="13" customFormat="1" ht="10.4">
      <c r="B343" s="163"/>
      <c r="D343" s="157" t="s">
        <v>296</v>
      </c>
      <c r="E343" s="164" t="s">
        <v>1</v>
      </c>
      <c r="F343" s="165" t="s">
        <v>560</v>
      </c>
      <c r="H343" s="166">
        <v>23.14</v>
      </c>
      <c r="I343" s="167"/>
      <c r="L343" s="163"/>
      <c r="M343" s="168"/>
      <c r="T343" s="169"/>
      <c r="AT343" s="164" t="s">
        <v>296</v>
      </c>
      <c r="AU343" s="164" t="s">
        <v>86</v>
      </c>
      <c r="AV343" s="13" t="s">
        <v>86</v>
      </c>
      <c r="AW343" s="13" t="s">
        <v>32</v>
      </c>
      <c r="AX343" s="13" t="s">
        <v>76</v>
      </c>
      <c r="AY343" s="164" t="s">
        <v>186</v>
      </c>
    </row>
    <row r="344" spans="2:65" s="15" customFormat="1" ht="10.4">
      <c r="B344" s="190"/>
      <c r="D344" s="157" t="s">
        <v>296</v>
      </c>
      <c r="E344" s="191" t="s">
        <v>238</v>
      </c>
      <c r="F344" s="192" t="s">
        <v>561</v>
      </c>
      <c r="H344" s="193">
        <v>45.64</v>
      </c>
      <c r="I344" s="194"/>
      <c r="L344" s="190"/>
      <c r="M344" s="195"/>
      <c r="T344" s="196"/>
      <c r="AT344" s="191" t="s">
        <v>296</v>
      </c>
      <c r="AU344" s="191" t="s">
        <v>86</v>
      </c>
      <c r="AV344" s="15" t="s">
        <v>118</v>
      </c>
      <c r="AW344" s="15" t="s">
        <v>32</v>
      </c>
      <c r="AX344" s="15" t="s">
        <v>76</v>
      </c>
      <c r="AY344" s="191" t="s">
        <v>186</v>
      </c>
    </row>
    <row r="345" spans="2:65" s="14" customFormat="1" ht="10.4">
      <c r="B345" s="170"/>
      <c r="D345" s="157" t="s">
        <v>296</v>
      </c>
      <c r="E345" s="171" t="s">
        <v>1</v>
      </c>
      <c r="F345" s="172" t="s">
        <v>299</v>
      </c>
      <c r="H345" s="173">
        <v>45.64</v>
      </c>
      <c r="I345" s="174"/>
      <c r="L345" s="170"/>
      <c r="M345" s="175"/>
      <c r="T345" s="176"/>
      <c r="AT345" s="171" t="s">
        <v>296</v>
      </c>
      <c r="AU345" s="171" t="s">
        <v>86</v>
      </c>
      <c r="AV345" s="14" t="s">
        <v>207</v>
      </c>
      <c r="AW345" s="14" t="s">
        <v>32</v>
      </c>
      <c r="AX345" s="14" t="s">
        <v>84</v>
      </c>
      <c r="AY345" s="171" t="s">
        <v>186</v>
      </c>
    </row>
    <row r="346" spans="2:65" s="1" customFormat="1" ht="24.2" customHeight="1">
      <c r="B346" s="136"/>
      <c r="C346" s="137" t="s">
        <v>562</v>
      </c>
      <c r="D346" s="137" t="s">
        <v>189</v>
      </c>
      <c r="E346" s="138" t="s">
        <v>563</v>
      </c>
      <c r="F346" s="139" t="s">
        <v>564</v>
      </c>
      <c r="G346" s="140" t="s">
        <v>403</v>
      </c>
      <c r="H346" s="141">
        <v>22</v>
      </c>
      <c r="I346" s="142"/>
      <c r="J346" s="143">
        <f>ROUND(I346*H346,2)</f>
        <v>0</v>
      </c>
      <c r="K346" s="139" t="s">
        <v>193</v>
      </c>
      <c r="L346" s="32"/>
      <c r="M346" s="144" t="s">
        <v>1</v>
      </c>
      <c r="N346" s="145" t="s">
        <v>41</v>
      </c>
      <c r="P346" s="146">
        <f>O346*H346</f>
        <v>0</v>
      </c>
      <c r="Q346" s="146">
        <v>0.1575</v>
      </c>
      <c r="R346" s="146">
        <f>Q346*H346</f>
        <v>3.4649999999999999</v>
      </c>
      <c r="S346" s="146">
        <v>0</v>
      </c>
      <c r="T346" s="147">
        <f>S346*H346</f>
        <v>0</v>
      </c>
      <c r="AR346" s="148" t="s">
        <v>207</v>
      </c>
      <c r="AT346" s="148" t="s">
        <v>189</v>
      </c>
      <c r="AU346" s="148" t="s">
        <v>86</v>
      </c>
      <c r="AY346" s="17" t="s">
        <v>186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7" t="s">
        <v>84</v>
      </c>
      <c r="BK346" s="149">
        <f>ROUND(I346*H346,2)</f>
        <v>0</v>
      </c>
      <c r="BL346" s="17" t="s">
        <v>207</v>
      </c>
      <c r="BM346" s="148" t="s">
        <v>565</v>
      </c>
    </row>
    <row r="347" spans="2:65" s="13" customFormat="1" ht="10.4">
      <c r="B347" s="163"/>
      <c r="D347" s="157" t="s">
        <v>296</v>
      </c>
      <c r="E347" s="164" t="s">
        <v>1</v>
      </c>
      <c r="F347" s="165" t="s">
        <v>566</v>
      </c>
      <c r="H347" s="166">
        <v>12</v>
      </c>
      <c r="I347" s="167"/>
      <c r="L347" s="163"/>
      <c r="M347" s="168"/>
      <c r="T347" s="169"/>
      <c r="AT347" s="164" t="s">
        <v>296</v>
      </c>
      <c r="AU347" s="164" t="s">
        <v>86</v>
      </c>
      <c r="AV347" s="13" t="s">
        <v>86</v>
      </c>
      <c r="AW347" s="13" t="s">
        <v>32</v>
      </c>
      <c r="AX347" s="13" t="s">
        <v>76</v>
      </c>
      <c r="AY347" s="164" t="s">
        <v>186</v>
      </c>
    </row>
    <row r="348" spans="2:65" s="13" customFormat="1" ht="10.4">
      <c r="B348" s="163"/>
      <c r="D348" s="157" t="s">
        <v>296</v>
      </c>
      <c r="E348" s="164" t="s">
        <v>1</v>
      </c>
      <c r="F348" s="165" t="s">
        <v>567</v>
      </c>
      <c r="H348" s="166">
        <v>10</v>
      </c>
      <c r="I348" s="167"/>
      <c r="L348" s="163"/>
      <c r="M348" s="168"/>
      <c r="T348" s="169"/>
      <c r="AT348" s="164" t="s">
        <v>296</v>
      </c>
      <c r="AU348" s="164" t="s">
        <v>86</v>
      </c>
      <c r="AV348" s="13" t="s">
        <v>86</v>
      </c>
      <c r="AW348" s="13" t="s">
        <v>32</v>
      </c>
      <c r="AX348" s="13" t="s">
        <v>76</v>
      </c>
      <c r="AY348" s="164" t="s">
        <v>186</v>
      </c>
    </row>
    <row r="349" spans="2:65" s="14" customFormat="1" ht="10.4">
      <c r="B349" s="170"/>
      <c r="D349" s="157" t="s">
        <v>296</v>
      </c>
      <c r="E349" s="171" t="s">
        <v>1</v>
      </c>
      <c r="F349" s="172" t="s">
        <v>299</v>
      </c>
      <c r="H349" s="173">
        <v>22</v>
      </c>
      <c r="I349" s="174"/>
      <c r="L349" s="170"/>
      <c r="M349" s="175"/>
      <c r="T349" s="176"/>
      <c r="AT349" s="171" t="s">
        <v>296</v>
      </c>
      <c r="AU349" s="171" t="s">
        <v>86</v>
      </c>
      <c r="AV349" s="14" t="s">
        <v>207</v>
      </c>
      <c r="AW349" s="14" t="s">
        <v>32</v>
      </c>
      <c r="AX349" s="14" t="s">
        <v>84</v>
      </c>
      <c r="AY349" s="171" t="s">
        <v>186</v>
      </c>
    </row>
    <row r="350" spans="2:65" s="1" customFormat="1" ht="24.2" customHeight="1">
      <c r="B350" s="136"/>
      <c r="C350" s="137" t="s">
        <v>568</v>
      </c>
      <c r="D350" s="137" t="s">
        <v>189</v>
      </c>
      <c r="E350" s="138" t="s">
        <v>569</v>
      </c>
      <c r="F350" s="139" t="s">
        <v>570</v>
      </c>
      <c r="G350" s="140" t="s">
        <v>351</v>
      </c>
      <c r="H350" s="141">
        <v>1021.717</v>
      </c>
      <c r="I350" s="142"/>
      <c r="J350" s="143">
        <f>ROUND(I350*H350,2)</f>
        <v>0</v>
      </c>
      <c r="K350" s="139" t="s">
        <v>193</v>
      </c>
      <c r="L350" s="32"/>
      <c r="M350" s="144" t="s">
        <v>1</v>
      </c>
      <c r="N350" s="145" t="s">
        <v>41</v>
      </c>
      <c r="P350" s="146">
        <f>O350*H350</f>
        <v>0</v>
      </c>
      <c r="Q350" s="146">
        <v>1.7000000000000001E-2</v>
      </c>
      <c r="R350" s="146">
        <f>Q350*H350</f>
        <v>17.369189000000002</v>
      </c>
      <c r="S350" s="146">
        <v>0</v>
      </c>
      <c r="T350" s="147">
        <f>S350*H350</f>
        <v>0</v>
      </c>
      <c r="AR350" s="148" t="s">
        <v>207</v>
      </c>
      <c r="AT350" s="148" t="s">
        <v>189</v>
      </c>
      <c r="AU350" s="148" t="s">
        <v>86</v>
      </c>
      <c r="AY350" s="17" t="s">
        <v>186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7" t="s">
        <v>84</v>
      </c>
      <c r="BK350" s="149">
        <f>ROUND(I350*H350,2)</f>
        <v>0</v>
      </c>
      <c r="BL350" s="17" t="s">
        <v>207</v>
      </c>
      <c r="BM350" s="148" t="s">
        <v>571</v>
      </c>
    </row>
    <row r="351" spans="2:65" s="12" customFormat="1" ht="10.4">
      <c r="B351" s="156"/>
      <c r="D351" s="157" t="s">
        <v>296</v>
      </c>
      <c r="E351" s="158" t="s">
        <v>1</v>
      </c>
      <c r="F351" s="159" t="s">
        <v>572</v>
      </c>
      <c r="H351" s="158" t="s">
        <v>1</v>
      </c>
      <c r="I351" s="160"/>
      <c r="L351" s="156"/>
      <c r="M351" s="161"/>
      <c r="T351" s="162"/>
      <c r="AT351" s="158" t="s">
        <v>296</v>
      </c>
      <c r="AU351" s="158" t="s">
        <v>86</v>
      </c>
      <c r="AV351" s="12" t="s">
        <v>84</v>
      </c>
      <c r="AW351" s="12" t="s">
        <v>32</v>
      </c>
      <c r="AX351" s="12" t="s">
        <v>76</v>
      </c>
      <c r="AY351" s="158" t="s">
        <v>186</v>
      </c>
    </row>
    <row r="352" spans="2:65" s="12" customFormat="1" ht="10.4">
      <c r="B352" s="156"/>
      <c r="D352" s="157" t="s">
        <v>296</v>
      </c>
      <c r="E352" s="158" t="s">
        <v>1</v>
      </c>
      <c r="F352" s="159" t="s">
        <v>376</v>
      </c>
      <c r="H352" s="158" t="s">
        <v>1</v>
      </c>
      <c r="I352" s="160"/>
      <c r="L352" s="156"/>
      <c r="M352" s="161"/>
      <c r="T352" s="162"/>
      <c r="AT352" s="158" t="s">
        <v>296</v>
      </c>
      <c r="AU352" s="158" t="s">
        <v>86</v>
      </c>
      <c r="AV352" s="12" t="s">
        <v>84</v>
      </c>
      <c r="AW352" s="12" t="s">
        <v>32</v>
      </c>
      <c r="AX352" s="12" t="s">
        <v>76</v>
      </c>
      <c r="AY352" s="158" t="s">
        <v>186</v>
      </c>
    </row>
    <row r="353" spans="2:51" s="13" customFormat="1" ht="10.4">
      <c r="B353" s="163"/>
      <c r="D353" s="157" t="s">
        <v>296</v>
      </c>
      <c r="E353" s="164" t="s">
        <v>1</v>
      </c>
      <c r="F353" s="165" t="s">
        <v>573</v>
      </c>
      <c r="H353" s="166">
        <v>46.4</v>
      </c>
      <c r="I353" s="167"/>
      <c r="L353" s="163"/>
      <c r="M353" s="168"/>
      <c r="T353" s="169"/>
      <c r="AT353" s="164" t="s">
        <v>296</v>
      </c>
      <c r="AU353" s="164" t="s">
        <v>86</v>
      </c>
      <c r="AV353" s="13" t="s">
        <v>86</v>
      </c>
      <c r="AW353" s="13" t="s">
        <v>32</v>
      </c>
      <c r="AX353" s="13" t="s">
        <v>76</v>
      </c>
      <c r="AY353" s="164" t="s">
        <v>186</v>
      </c>
    </row>
    <row r="354" spans="2:51" s="13" customFormat="1" ht="10.4">
      <c r="B354" s="163"/>
      <c r="D354" s="157" t="s">
        <v>296</v>
      </c>
      <c r="E354" s="164" t="s">
        <v>1</v>
      </c>
      <c r="F354" s="165" t="s">
        <v>574</v>
      </c>
      <c r="H354" s="166">
        <v>-5.25</v>
      </c>
      <c r="I354" s="167"/>
      <c r="L354" s="163"/>
      <c r="M354" s="168"/>
      <c r="T354" s="169"/>
      <c r="AT354" s="164" t="s">
        <v>296</v>
      </c>
      <c r="AU354" s="164" t="s">
        <v>86</v>
      </c>
      <c r="AV354" s="13" t="s">
        <v>86</v>
      </c>
      <c r="AW354" s="13" t="s">
        <v>32</v>
      </c>
      <c r="AX354" s="13" t="s">
        <v>76</v>
      </c>
      <c r="AY354" s="164" t="s">
        <v>186</v>
      </c>
    </row>
    <row r="355" spans="2:51" s="13" customFormat="1" ht="10.4">
      <c r="B355" s="163"/>
      <c r="D355" s="157" t="s">
        <v>296</v>
      </c>
      <c r="E355" s="164" t="s">
        <v>1</v>
      </c>
      <c r="F355" s="165" t="s">
        <v>575</v>
      </c>
      <c r="H355" s="166">
        <v>18.559999999999999</v>
      </c>
      <c r="I355" s="167"/>
      <c r="L355" s="163"/>
      <c r="M355" s="168"/>
      <c r="T355" s="169"/>
      <c r="AT355" s="164" t="s">
        <v>296</v>
      </c>
      <c r="AU355" s="164" t="s">
        <v>86</v>
      </c>
      <c r="AV355" s="13" t="s">
        <v>86</v>
      </c>
      <c r="AW355" s="13" t="s">
        <v>32</v>
      </c>
      <c r="AX355" s="13" t="s">
        <v>76</v>
      </c>
      <c r="AY355" s="164" t="s">
        <v>186</v>
      </c>
    </row>
    <row r="356" spans="2:51" s="13" customFormat="1" ht="10.4">
      <c r="B356" s="163"/>
      <c r="D356" s="157" t="s">
        <v>296</v>
      </c>
      <c r="E356" s="164" t="s">
        <v>1</v>
      </c>
      <c r="F356" s="165" t="s">
        <v>576</v>
      </c>
      <c r="H356" s="166">
        <v>-4.32</v>
      </c>
      <c r="I356" s="167"/>
      <c r="L356" s="163"/>
      <c r="M356" s="168"/>
      <c r="T356" s="169"/>
      <c r="AT356" s="164" t="s">
        <v>296</v>
      </c>
      <c r="AU356" s="164" t="s">
        <v>86</v>
      </c>
      <c r="AV356" s="13" t="s">
        <v>86</v>
      </c>
      <c r="AW356" s="13" t="s">
        <v>32</v>
      </c>
      <c r="AX356" s="13" t="s">
        <v>76</v>
      </c>
      <c r="AY356" s="164" t="s">
        <v>186</v>
      </c>
    </row>
    <row r="357" spans="2:51" s="13" customFormat="1" ht="10.4">
      <c r="B357" s="163"/>
      <c r="D357" s="157" t="s">
        <v>296</v>
      </c>
      <c r="E357" s="164" t="s">
        <v>1</v>
      </c>
      <c r="F357" s="165" t="s">
        <v>577</v>
      </c>
      <c r="H357" s="166">
        <v>1.77</v>
      </c>
      <c r="I357" s="167"/>
      <c r="L357" s="163"/>
      <c r="M357" s="168"/>
      <c r="T357" s="169"/>
      <c r="AT357" s="164" t="s">
        <v>296</v>
      </c>
      <c r="AU357" s="164" t="s">
        <v>86</v>
      </c>
      <c r="AV357" s="13" t="s">
        <v>86</v>
      </c>
      <c r="AW357" s="13" t="s">
        <v>32</v>
      </c>
      <c r="AX357" s="13" t="s">
        <v>76</v>
      </c>
      <c r="AY357" s="164" t="s">
        <v>186</v>
      </c>
    </row>
    <row r="358" spans="2:51" s="13" customFormat="1" ht="10.4">
      <c r="B358" s="163"/>
      <c r="D358" s="157" t="s">
        <v>296</v>
      </c>
      <c r="E358" s="164" t="s">
        <v>1</v>
      </c>
      <c r="F358" s="165" t="s">
        <v>578</v>
      </c>
      <c r="H358" s="166">
        <v>92.8</v>
      </c>
      <c r="I358" s="167"/>
      <c r="L358" s="163"/>
      <c r="M358" s="168"/>
      <c r="T358" s="169"/>
      <c r="AT358" s="164" t="s">
        <v>296</v>
      </c>
      <c r="AU358" s="164" t="s">
        <v>86</v>
      </c>
      <c r="AV358" s="13" t="s">
        <v>86</v>
      </c>
      <c r="AW358" s="13" t="s">
        <v>32</v>
      </c>
      <c r="AX358" s="13" t="s">
        <v>76</v>
      </c>
      <c r="AY358" s="164" t="s">
        <v>186</v>
      </c>
    </row>
    <row r="359" spans="2:51" s="13" customFormat="1" ht="10.4">
      <c r="B359" s="163"/>
      <c r="D359" s="157" t="s">
        <v>296</v>
      </c>
      <c r="E359" s="164" t="s">
        <v>1</v>
      </c>
      <c r="F359" s="165" t="s">
        <v>579</v>
      </c>
      <c r="H359" s="166">
        <v>-22.32</v>
      </c>
      <c r="I359" s="167"/>
      <c r="L359" s="163"/>
      <c r="M359" s="168"/>
      <c r="T359" s="169"/>
      <c r="AT359" s="164" t="s">
        <v>296</v>
      </c>
      <c r="AU359" s="164" t="s">
        <v>86</v>
      </c>
      <c r="AV359" s="13" t="s">
        <v>86</v>
      </c>
      <c r="AW359" s="13" t="s">
        <v>32</v>
      </c>
      <c r="AX359" s="13" t="s">
        <v>76</v>
      </c>
      <c r="AY359" s="164" t="s">
        <v>186</v>
      </c>
    </row>
    <row r="360" spans="2:51" s="13" customFormat="1" ht="10.4">
      <c r="B360" s="163"/>
      <c r="D360" s="157" t="s">
        <v>296</v>
      </c>
      <c r="E360" s="164" t="s">
        <v>1</v>
      </c>
      <c r="F360" s="165" t="s">
        <v>580</v>
      </c>
      <c r="H360" s="166">
        <v>7.08</v>
      </c>
      <c r="I360" s="167"/>
      <c r="L360" s="163"/>
      <c r="M360" s="168"/>
      <c r="T360" s="169"/>
      <c r="AT360" s="164" t="s">
        <v>296</v>
      </c>
      <c r="AU360" s="164" t="s">
        <v>86</v>
      </c>
      <c r="AV360" s="13" t="s">
        <v>86</v>
      </c>
      <c r="AW360" s="13" t="s">
        <v>32</v>
      </c>
      <c r="AX360" s="13" t="s">
        <v>76</v>
      </c>
      <c r="AY360" s="164" t="s">
        <v>186</v>
      </c>
    </row>
    <row r="361" spans="2:51" s="13" customFormat="1" ht="10.4">
      <c r="B361" s="163"/>
      <c r="D361" s="157" t="s">
        <v>296</v>
      </c>
      <c r="E361" s="164" t="s">
        <v>1</v>
      </c>
      <c r="F361" s="165" t="s">
        <v>581</v>
      </c>
      <c r="H361" s="166">
        <v>38.28</v>
      </c>
      <c r="I361" s="167"/>
      <c r="L361" s="163"/>
      <c r="M361" s="168"/>
      <c r="T361" s="169"/>
      <c r="AT361" s="164" t="s">
        <v>296</v>
      </c>
      <c r="AU361" s="164" t="s">
        <v>86</v>
      </c>
      <c r="AV361" s="13" t="s">
        <v>86</v>
      </c>
      <c r="AW361" s="13" t="s">
        <v>32</v>
      </c>
      <c r="AX361" s="13" t="s">
        <v>76</v>
      </c>
      <c r="AY361" s="164" t="s">
        <v>186</v>
      </c>
    </row>
    <row r="362" spans="2:51" s="13" customFormat="1" ht="10.4">
      <c r="B362" s="163"/>
      <c r="D362" s="157" t="s">
        <v>296</v>
      </c>
      <c r="E362" s="164" t="s">
        <v>1</v>
      </c>
      <c r="F362" s="165" t="s">
        <v>582</v>
      </c>
      <c r="H362" s="166">
        <v>-6</v>
      </c>
      <c r="I362" s="167"/>
      <c r="L362" s="163"/>
      <c r="M362" s="168"/>
      <c r="T362" s="169"/>
      <c r="AT362" s="164" t="s">
        <v>296</v>
      </c>
      <c r="AU362" s="164" t="s">
        <v>86</v>
      </c>
      <c r="AV362" s="13" t="s">
        <v>86</v>
      </c>
      <c r="AW362" s="13" t="s">
        <v>32</v>
      </c>
      <c r="AX362" s="13" t="s">
        <v>76</v>
      </c>
      <c r="AY362" s="164" t="s">
        <v>186</v>
      </c>
    </row>
    <row r="363" spans="2:51" s="13" customFormat="1" ht="10.4">
      <c r="B363" s="163"/>
      <c r="D363" s="157" t="s">
        <v>296</v>
      </c>
      <c r="E363" s="164" t="s">
        <v>1</v>
      </c>
      <c r="F363" s="165" t="s">
        <v>577</v>
      </c>
      <c r="H363" s="166">
        <v>1.77</v>
      </c>
      <c r="I363" s="167"/>
      <c r="L363" s="163"/>
      <c r="M363" s="168"/>
      <c r="T363" s="169"/>
      <c r="AT363" s="164" t="s">
        <v>296</v>
      </c>
      <c r="AU363" s="164" t="s">
        <v>86</v>
      </c>
      <c r="AV363" s="13" t="s">
        <v>86</v>
      </c>
      <c r="AW363" s="13" t="s">
        <v>32</v>
      </c>
      <c r="AX363" s="13" t="s">
        <v>76</v>
      </c>
      <c r="AY363" s="164" t="s">
        <v>186</v>
      </c>
    </row>
    <row r="364" spans="2:51" s="13" customFormat="1" ht="10.4">
      <c r="B364" s="163"/>
      <c r="D364" s="157" t="s">
        <v>296</v>
      </c>
      <c r="E364" s="164" t="s">
        <v>1</v>
      </c>
      <c r="F364" s="165" t="s">
        <v>583</v>
      </c>
      <c r="H364" s="166">
        <v>44.66</v>
      </c>
      <c r="I364" s="167"/>
      <c r="L364" s="163"/>
      <c r="M364" s="168"/>
      <c r="T364" s="169"/>
      <c r="AT364" s="164" t="s">
        <v>296</v>
      </c>
      <c r="AU364" s="164" t="s">
        <v>86</v>
      </c>
      <c r="AV364" s="13" t="s">
        <v>86</v>
      </c>
      <c r="AW364" s="13" t="s">
        <v>32</v>
      </c>
      <c r="AX364" s="13" t="s">
        <v>76</v>
      </c>
      <c r="AY364" s="164" t="s">
        <v>186</v>
      </c>
    </row>
    <row r="365" spans="2:51" s="13" customFormat="1" ht="10.4">
      <c r="B365" s="163"/>
      <c r="D365" s="157" t="s">
        <v>296</v>
      </c>
      <c r="E365" s="164" t="s">
        <v>1</v>
      </c>
      <c r="F365" s="165" t="s">
        <v>584</v>
      </c>
      <c r="H365" s="166">
        <v>-1.68</v>
      </c>
      <c r="I365" s="167"/>
      <c r="L365" s="163"/>
      <c r="M365" s="168"/>
      <c r="T365" s="169"/>
      <c r="AT365" s="164" t="s">
        <v>296</v>
      </c>
      <c r="AU365" s="164" t="s">
        <v>86</v>
      </c>
      <c r="AV365" s="13" t="s">
        <v>86</v>
      </c>
      <c r="AW365" s="13" t="s">
        <v>32</v>
      </c>
      <c r="AX365" s="13" t="s">
        <v>76</v>
      </c>
      <c r="AY365" s="164" t="s">
        <v>186</v>
      </c>
    </row>
    <row r="366" spans="2:51" s="13" customFormat="1" ht="10.4">
      <c r="B366" s="163"/>
      <c r="D366" s="157" t="s">
        <v>296</v>
      </c>
      <c r="E366" s="164" t="s">
        <v>1</v>
      </c>
      <c r="F366" s="165" t="s">
        <v>585</v>
      </c>
      <c r="H366" s="166">
        <v>66.12</v>
      </c>
      <c r="I366" s="167"/>
      <c r="L366" s="163"/>
      <c r="M366" s="168"/>
      <c r="T366" s="169"/>
      <c r="AT366" s="164" t="s">
        <v>296</v>
      </c>
      <c r="AU366" s="164" t="s">
        <v>86</v>
      </c>
      <c r="AV366" s="13" t="s">
        <v>86</v>
      </c>
      <c r="AW366" s="13" t="s">
        <v>32</v>
      </c>
      <c r="AX366" s="13" t="s">
        <v>76</v>
      </c>
      <c r="AY366" s="164" t="s">
        <v>186</v>
      </c>
    </row>
    <row r="367" spans="2:51" s="12" customFormat="1" ht="10.4">
      <c r="B367" s="156"/>
      <c r="D367" s="157" t="s">
        <v>296</v>
      </c>
      <c r="E367" s="158" t="s">
        <v>1</v>
      </c>
      <c r="F367" s="159" t="s">
        <v>383</v>
      </c>
      <c r="H367" s="158" t="s">
        <v>1</v>
      </c>
      <c r="I367" s="160"/>
      <c r="L367" s="156"/>
      <c r="M367" s="161"/>
      <c r="T367" s="162"/>
      <c r="AT367" s="158" t="s">
        <v>296</v>
      </c>
      <c r="AU367" s="158" t="s">
        <v>86</v>
      </c>
      <c r="AV367" s="12" t="s">
        <v>84</v>
      </c>
      <c r="AW367" s="12" t="s">
        <v>32</v>
      </c>
      <c r="AX367" s="12" t="s">
        <v>76</v>
      </c>
      <c r="AY367" s="158" t="s">
        <v>186</v>
      </c>
    </row>
    <row r="368" spans="2:51" s="13" customFormat="1" ht="10.4">
      <c r="B368" s="163"/>
      <c r="D368" s="157" t="s">
        <v>296</v>
      </c>
      <c r="E368" s="164" t="s">
        <v>1</v>
      </c>
      <c r="F368" s="165" t="s">
        <v>586</v>
      </c>
      <c r="H368" s="166">
        <v>11.7</v>
      </c>
      <c r="I368" s="167"/>
      <c r="L368" s="163"/>
      <c r="M368" s="168"/>
      <c r="T368" s="169"/>
      <c r="AT368" s="164" t="s">
        <v>296</v>
      </c>
      <c r="AU368" s="164" t="s">
        <v>86</v>
      </c>
      <c r="AV368" s="13" t="s">
        <v>86</v>
      </c>
      <c r="AW368" s="13" t="s">
        <v>32</v>
      </c>
      <c r="AX368" s="13" t="s">
        <v>76</v>
      </c>
      <c r="AY368" s="164" t="s">
        <v>186</v>
      </c>
    </row>
    <row r="369" spans="2:51" s="13" customFormat="1" ht="10.4">
      <c r="B369" s="163"/>
      <c r="D369" s="157" t="s">
        <v>296</v>
      </c>
      <c r="E369" s="164" t="s">
        <v>1</v>
      </c>
      <c r="F369" s="165" t="s">
        <v>587</v>
      </c>
      <c r="H369" s="166">
        <v>11.1</v>
      </c>
      <c r="I369" s="167"/>
      <c r="L369" s="163"/>
      <c r="M369" s="168"/>
      <c r="T369" s="169"/>
      <c r="AT369" s="164" t="s">
        <v>296</v>
      </c>
      <c r="AU369" s="164" t="s">
        <v>86</v>
      </c>
      <c r="AV369" s="13" t="s">
        <v>86</v>
      </c>
      <c r="AW369" s="13" t="s">
        <v>32</v>
      </c>
      <c r="AX369" s="13" t="s">
        <v>76</v>
      </c>
      <c r="AY369" s="164" t="s">
        <v>186</v>
      </c>
    </row>
    <row r="370" spans="2:51" s="13" customFormat="1" ht="10.4">
      <c r="B370" s="163"/>
      <c r="D370" s="157" t="s">
        <v>296</v>
      </c>
      <c r="E370" s="164" t="s">
        <v>1</v>
      </c>
      <c r="F370" s="165" t="s">
        <v>588</v>
      </c>
      <c r="H370" s="166">
        <v>18</v>
      </c>
      <c r="I370" s="167"/>
      <c r="L370" s="163"/>
      <c r="M370" s="168"/>
      <c r="T370" s="169"/>
      <c r="AT370" s="164" t="s">
        <v>296</v>
      </c>
      <c r="AU370" s="164" t="s">
        <v>86</v>
      </c>
      <c r="AV370" s="13" t="s">
        <v>86</v>
      </c>
      <c r="AW370" s="13" t="s">
        <v>32</v>
      </c>
      <c r="AX370" s="13" t="s">
        <v>76</v>
      </c>
      <c r="AY370" s="164" t="s">
        <v>186</v>
      </c>
    </row>
    <row r="371" spans="2:51" s="13" customFormat="1" ht="10.4">
      <c r="B371" s="163"/>
      <c r="D371" s="157" t="s">
        <v>296</v>
      </c>
      <c r="E371" s="164" t="s">
        <v>1</v>
      </c>
      <c r="F371" s="165" t="s">
        <v>589</v>
      </c>
      <c r="H371" s="166">
        <v>37.119999999999997</v>
      </c>
      <c r="I371" s="167"/>
      <c r="L371" s="163"/>
      <c r="M371" s="168"/>
      <c r="T371" s="169"/>
      <c r="AT371" s="164" t="s">
        <v>296</v>
      </c>
      <c r="AU371" s="164" t="s">
        <v>86</v>
      </c>
      <c r="AV371" s="13" t="s">
        <v>86</v>
      </c>
      <c r="AW371" s="13" t="s">
        <v>32</v>
      </c>
      <c r="AX371" s="13" t="s">
        <v>76</v>
      </c>
      <c r="AY371" s="164" t="s">
        <v>186</v>
      </c>
    </row>
    <row r="372" spans="2:51" s="13" customFormat="1" ht="10.4">
      <c r="B372" s="163"/>
      <c r="D372" s="157" t="s">
        <v>296</v>
      </c>
      <c r="E372" s="164" t="s">
        <v>1</v>
      </c>
      <c r="F372" s="165" t="s">
        <v>590</v>
      </c>
      <c r="H372" s="166">
        <v>-11.52</v>
      </c>
      <c r="I372" s="167"/>
      <c r="L372" s="163"/>
      <c r="M372" s="168"/>
      <c r="T372" s="169"/>
      <c r="AT372" s="164" t="s">
        <v>296</v>
      </c>
      <c r="AU372" s="164" t="s">
        <v>86</v>
      </c>
      <c r="AV372" s="13" t="s">
        <v>86</v>
      </c>
      <c r="AW372" s="13" t="s">
        <v>32</v>
      </c>
      <c r="AX372" s="13" t="s">
        <v>76</v>
      </c>
      <c r="AY372" s="164" t="s">
        <v>186</v>
      </c>
    </row>
    <row r="373" spans="2:51" s="13" customFormat="1" ht="10.4">
      <c r="B373" s="163"/>
      <c r="D373" s="157" t="s">
        <v>296</v>
      </c>
      <c r="E373" s="164" t="s">
        <v>1</v>
      </c>
      <c r="F373" s="165" t="s">
        <v>591</v>
      </c>
      <c r="H373" s="166">
        <v>4.2</v>
      </c>
      <c r="I373" s="167"/>
      <c r="L373" s="163"/>
      <c r="M373" s="168"/>
      <c r="T373" s="169"/>
      <c r="AT373" s="164" t="s">
        <v>296</v>
      </c>
      <c r="AU373" s="164" t="s">
        <v>86</v>
      </c>
      <c r="AV373" s="13" t="s">
        <v>86</v>
      </c>
      <c r="AW373" s="13" t="s">
        <v>32</v>
      </c>
      <c r="AX373" s="13" t="s">
        <v>76</v>
      </c>
      <c r="AY373" s="164" t="s">
        <v>186</v>
      </c>
    </row>
    <row r="374" spans="2:51" s="13" customFormat="1" ht="10.4">
      <c r="B374" s="163"/>
      <c r="D374" s="157" t="s">
        <v>296</v>
      </c>
      <c r="E374" s="164" t="s">
        <v>1</v>
      </c>
      <c r="F374" s="165" t="s">
        <v>592</v>
      </c>
      <c r="H374" s="166">
        <v>149.63999999999999</v>
      </c>
      <c r="I374" s="167"/>
      <c r="L374" s="163"/>
      <c r="M374" s="168"/>
      <c r="T374" s="169"/>
      <c r="AT374" s="164" t="s">
        <v>296</v>
      </c>
      <c r="AU374" s="164" t="s">
        <v>86</v>
      </c>
      <c r="AV374" s="13" t="s">
        <v>86</v>
      </c>
      <c r="AW374" s="13" t="s">
        <v>32</v>
      </c>
      <c r="AX374" s="13" t="s">
        <v>76</v>
      </c>
      <c r="AY374" s="164" t="s">
        <v>186</v>
      </c>
    </row>
    <row r="375" spans="2:51" s="13" customFormat="1" ht="10.4">
      <c r="B375" s="163"/>
      <c r="D375" s="157" t="s">
        <v>296</v>
      </c>
      <c r="E375" s="164" t="s">
        <v>1</v>
      </c>
      <c r="F375" s="165" t="s">
        <v>593</v>
      </c>
      <c r="H375" s="166">
        <v>-56.61</v>
      </c>
      <c r="I375" s="167"/>
      <c r="L375" s="163"/>
      <c r="M375" s="168"/>
      <c r="T375" s="169"/>
      <c r="AT375" s="164" t="s">
        <v>296</v>
      </c>
      <c r="AU375" s="164" t="s">
        <v>86</v>
      </c>
      <c r="AV375" s="13" t="s">
        <v>86</v>
      </c>
      <c r="AW375" s="13" t="s">
        <v>32</v>
      </c>
      <c r="AX375" s="13" t="s">
        <v>76</v>
      </c>
      <c r="AY375" s="164" t="s">
        <v>186</v>
      </c>
    </row>
    <row r="376" spans="2:51" s="13" customFormat="1" ht="10.4">
      <c r="B376" s="163"/>
      <c r="D376" s="157" t="s">
        <v>296</v>
      </c>
      <c r="E376" s="164" t="s">
        <v>1</v>
      </c>
      <c r="F376" s="165" t="s">
        <v>594</v>
      </c>
      <c r="H376" s="166">
        <v>16.559999999999999</v>
      </c>
      <c r="I376" s="167"/>
      <c r="L376" s="163"/>
      <c r="M376" s="168"/>
      <c r="T376" s="169"/>
      <c r="AT376" s="164" t="s">
        <v>296</v>
      </c>
      <c r="AU376" s="164" t="s">
        <v>86</v>
      </c>
      <c r="AV376" s="13" t="s">
        <v>86</v>
      </c>
      <c r="AW376" s="13" t="s">
        <v>32</v>
      </c>
      <c r="AX376" s="13" t="s">
        <v>76</v>
      </c>
      <c r="AY376" s="164" t="s">
        <v>186</v>
      </c>
    </row>
    <row r="377" spans="2:51" s="13" customFormat="1" ht="10.4">
      <c r="B377" s="163"/>
      <c r="D377" s="157" t="s">
        <v>296</v>
      </c>
      <c r="E377" s="164" t="s">
        <v>1</v>
      </c>
      <c r="F377" s="165" t="s">
        <v>595</v>
      </c>
      <c r="H377" s="166">
        <v>46.2</v>
      </c>
      <c r="I377" s="167"/>
      <c r="L377" s="163"/>
      <c r="M377" s="168"/>
      <c r="T377" s="169"/>
      <c r="AT377" s="164" t="s">
        <v>296</v>
      </c>
      <c r="AU377" s="164" t="s">
        <v>86</v>
      </c>
      <c r="AV377" s="13" t="s">
        <v>86</v>
      </c>
      <c r="AW377" s="13" t="s">
        <v>32</v>
      </c>
      <c r="AX377" s="13" t="s">
        <v>76</v>
      </c>
      <c r="AY377" s="164" t="s">
        <v>186</v>
      </c>
    </row>
    <row r="378" spans="2:51" s="13" customFormat="1" ht="10.4">
      <c r="B378" s="163"/>
      <c r="D378" s="157" t="s">
        <v>296</v>
      </c>
      <c r="E378" s="164" t="s">
        <v>1</v>
      </c>
      <c r="F378" s="165" t="s">
        <v>596</v>
      </c>
      <c r="H378" s="166">
        <v>-11.234999999999999</v>
      </c>
      <c r="I378" s="167"/>
      <c r="L378" s="163"/>
      <c r="M378" s="168"/>
      <c r="T378" s="169"/>
      <c r="AT378" s="164" t="s">
        <v>296</v>
      </c>
      <c r="AU378" s="164" t="s">
        <v>86</v>
      </c>
      <c r="AV378" s="13" t="s">
        <v>86</v>
      </c>
      <c r="AW378" s="13" t="s">
        <v>32</v>
      </c>
      <c r="AX378" s="13" t="s">
        <v>76</v>
      </c>
      <c r="AY378" s="164" t="s">
        <v>186</v>
      </c>
    </row>
    <row r="379" spans="2:51" s="13" customFormat="1" ht="10.4">
      <c r="B379" s="163"/>
      <c r="D379" s="157" t="s">
        <v>296</v>
      </c>
      <c r="E379" s="164" t="s">
        <v>1</v>
      </c>
      <c r="F379" s="165" t="s">
        <v>597</v>
      </c>
      <c r="H379" s="166">
        <v>1.62</v>
      </c>
      <c r="I379" s="167"/>
      <c r="L379" s="163"/>
      <c r="M379" s="168"/>
      <c r="T379" s="169"/>
      <c r="AT379" s="164" t="s">
        <v>296</v>
      </c>
      <c r="AU379" s="164" t="s">
        <v>86</v>
      </c>
      <c r="AV379" s="13" t="s">
        <v>86</v>
      </c>
      <c r="AW379" s="13" t="s">
        <v>32</v>
      </c>
      <c r="AX379" s="13" t="s">
        <v>76</v>
      </c>
      <c r="AY379" s="164" t="s">
        <v>186</v>
      </c>
    </row>
    <row r="380" spans="2:51" s="13" customFormat="1" ht="10.4">
      <c r="B380" s="163"/>
      <c r="D380" s="157" t="s">
        <v>296</v>
      </c>
      <c r="E380" s="164" t="s">
        <v>1</v>
      </c>
      <c r="F380" s="165" t="s">
        <v>598</v>
      </c>
      <c r="H380" s="166">
        <v>2.4750000000000001</v>
      </c>
      <c r="I380" s="167"/>
      <c r="L380" s="163"/>
      <c r="M380" s="168"/>
      <c r="T380" s="169"/>
      <c r="AT380" s="164" t="s">
        <v>296</v>
      </c>
      <c r="AU380" s="164" t="s">
        <v>86</v>
      </c>
      <c r="AV380" s="13" t="s">
        <v>86</v>
      </c>
      <c r="AW380" s="13" t="s">
        <v>32</v>
      </c>
      <c r="AX380" s="13" t="s">
        <v>76</v>
      </c>
      <c r="AY380" s="164" t="s">
        <v>186</v>
      </c>
    </row>
    <row r="381" spans="2:51" s="13" customFormat="1" ht="10.4">
      <c r="B381" s="163"/>
      <c r="D381" s="157" t="s">
        <v>296</v>
      </c>
      <c r="E381" s="164" t="s">
        <v>1</v>
      </c>
      <c r="F381" s="165" t="s">
        <v>599</v>
      </c>
      <c r="H381" s="166">
        <v>159.9</v>
      </c>
      <c r="I381" s="167"/>
      <c r="L381" s="163"/>
      <c r="M381" s="168"/>
      <c r="T381" s="169"/>
      <c r="AT381" s="164" t="s">
        <v>296</v>
      </c>
      <c r="AU381" s="164" t="s">
        <v>86</v>
      </c>
      <c r="AV381" s="13" t="s">
        <v>86</v>
      </c>
      <c r="AW381" s="13" t="s">
        <v>32</v>
      </c>
      <c r="AX381" s="13" t="s">
        <v>76</v>
      </c>
      <c r="AY381" s="164" t="s">
        <v>186</v>
      </c>
    </row>
    <row r="382" spans="2:51" s="13" customFormat="1" ht="10.4">
      <c r="B382" s="163"/>
      <c r="D382" s="157" t="s">
        <v>296</v>
      </c>
      <c r="E382" s="164" t="s">
        <v>1</v>
      </c>
      <c r="F382" s="165" t="s">
        <v>600</v>
      </c>
      <c r="H382" s="166">
        <v>-78.63</v>
      </c>
      <c r="I382" s="167"/>
      <c r="L382" s="163"/>
      <c r="M382" s="168"/>
      <c r="T382" s="169"/>
      <c r="AT382" s="164" t="s">
        <v>296</v>
      </c>
      <c r="AU382" s="164" t="s">
        <v>86</v>
      </c>
      <c r="AV382" s="13" t="s">
        <v>86</v>
      </c>
      <c r="AW382" s="13" t="s">
        <v>32</v>
      </c>
      <c r="AX382" s="13" t="s">
        <v>76</v>
      </c>
      <c r="AY382" s="164" t="s">
        <v>186</v>
      </c>
    </row>
    <row r="383" spans="2:51" s="13" customFormat="1" ht="10.4">
      <c r="B383" s="163"/>
      <c r="D383" s="157" t="s">
        <v>296</v>
      </c>
      <c r="E383" s="164" t="s">
        <v>1</v>
      </c>
      <c r="F383" s="165" t="s">
        <v>597</v>
      </c>
      <c r="H383" s="166">
        <v>1.62</v>
      </c>
      <c r="I383" s="167"/>
      <c r="L383" s="163"/>
      <c r="M383" s="168"/>
      <c r="T383" s="169"/>
      <c r="AT383" s="164" t="s">
        <v>296</v>
      </c>
      <c r="AU383" s="164" t="s">
        <v>86</v>
      </c>
      <c r="AV383" s="13" t="s">
        <v>86</v>
      </c>
      <c r="AW383" s="13" t="s">
        <v>32</v>
      </c>
      <c r="AX383" s="13" t="s">
        <v>76</v>
      </c>
      <c r="AY383" s="164" t="s">
        <v>186</v>
      </c>
    </row>
    <row r="384" spans="2:51" s="13" customFormat="1" ht="10.4">
      <c r="B384" s="163"/>
      <c r="D384" s="157" t="s">
        <v>296</v>
      </c>
      <c r="E384" s="164" t="s">
        <v>1</v>
      </c>
      <c r="F384" s="165" t="s">
        <v>601</v>
      </c>
      <c r="H384" s="166">
        <v>21.96</v>
      </c>
      <c r="I384" s="167"/>
      <c r="L384" s="163"/>
      <c r="M384" s="168"/>
      <c r="T384" s="169"/>
      <c r="AT384" s="164" t="s">
        <v>296</v>
      </c>
      <c r="AU384" s="164" t="s">
        <v>86</v>
      </c>
      <c r="AV384" s="13" t="s">
        <v>86</v>
      </c>
      <c r="AW384" s="13" t="s">
        <v>32</v>
      </c>
      <c r="AX384" s="13" t="s">
        <v>76</v>
      </c>
      <c r="AY384" s="164" t="s">
        <v>186</v>
      </c>
    </row>
    <row r="385" spans="2:51" s="13" customFormat="1" ht="10.4">
      <c r="B385" s="163"/>
      <c r="D385" s="157" t="s">
        <v>296</v>
      </c>
      <c r="E385" s="164" t="s">
        <v>1</v>
      </c>
      <c r="F385" s="165" t="s">
        <v>602</v>
      </c>
      <c r="H385" s="166">
        <v>25.2</v>
      </c>
      <c r="I385" s="167"/>
      <c r="L385" s="163"/>
      <c r="M385" s="168"/>
      <c r="T385" s="169"/>
      <c r="AT385" s="164" t="s">
        <v>296</v>
      </c>
      <c r="AU385" s="164" t="s">
        <v>86</v>
      </c>
      <c r="AV385" s="13" t="s">
        <v>86</v>
      </c>
      <c r="AW385" s="13" t="s">
        <v>32</v>
      </c>
      <c r="AX385" s="13" t="s">
        <v>76</v>
      </c>
      <c r="AY385" s="164" t="s">
        <v>186</v>
      </c>
    </row>
    <row r="386" spans="2:51" s="13" customFormat="1" ht="10.4">
      <c r="B386" s="163"/>
      <c r="D386" s="157" t="s">
        <v>296</v>
      </c>
      <c r="E386" s="164" t="s">
        <v>1</v>
      </c>
      <c r="F386" s="165" t="s">
        <v>603</v>
      </c>
      <c r="H386" s="166">
        <v>-1.92</v>
      </c>
      <c r="I386" s="167"/>
      <c r="L386" s="163"/>
      <c r="M386" s="168"/>
      <c r="T386" s="169"/>
      <c r="AT386" s="164" t="s">
        <v>296</v>
      </c>
      <c r="AU386" s="164" t="s">
        <v>86</v>
      </c>
      <c r="AV386" s="13" t="s">
        <v>86</v>
      </c>
      <c r="AW386" s="13" t="s">
        <v>32</v>
      </c>
      <c r="AX386" s="13" t="s">
        <v>76</v>
      </c>
      <c r="AY386" s="164" t="s">
        <v>186</v>
      </c>
    </row>
    <row r="387" spans="2:51" s="13" customFormat="1" ht="10.4">
      <c r="B387" s="163"/>
      <c r="D387" s="157" t="s">
        <v>296</v>
      </c>
      <c r="E387" s="164" t="s">
        <v>1</v>
      </c>
      <c r="F387" s="165" t="s">
        <v>604</v>
      </c>
      <c r="H387" s="166">
        <v>12</v>
      </c>
      <c r="I387" s="167"/>
      <c r="L387" s="163"/>
      <c r="M387" s="168"/>
      <c r="T387" s="169"/>
      <c r="AT387" s="164" t="s">
        <v>296</v>
      </c>
      <c r="AU387" s="164" t="s">
        <v>86</v>
      </c>
      <c r="AV387" s="13" t="s">
        <v>86</v>
      </c>
      <c r="AW387" s="13" t="s">
        <v>32</v>
      </c>
      <c r="AX387" s="13" t="s">
        <v>76</v>
      </c>
      <c r="AY387" s="164" t="s">
        <v>186</v>
      </c>
    </row>
    <row r="388" spans="2:51" s="12" customFormat="1" ht="10.4">
      <c r="B388" s="156"/>
      <c r="D388" s="157" t="s">
        <v>296</v>
      </c>
      <c r="E388" s="158" t="s">
        <v>1</v>
      </c>
      <c r="F388" s="159" t="s">
        <v>395</v>
      </c>
      <c r="H388" s="158" t="s">
        <v>1</v>
      </c>
      <c r="I388" s="160"/>
      <c r="L388" s="156"/>
      <c r="M388" s="161"/>
      <c r="T388" s="162"/>
      <c r="AT388" s="158" t="s">
        <v>296</v>
      </c>
      <c r="AU388" s="158" t="s">
        <v>86</v>
      </c>
      <c r="AV388" s="12" t="s">
        <v>84</v>
      </c>
      <c r="AW388" s="12" t="s">
        <v>32</v>
      </c>
      <c r="AX388" s="12" t="s">
        <v>76</v>
      </c>
      <c r="AY388" s="158" t="s">
        <v>186</v>
      </c>
    </row>
    <row r="389" spans="2:51" s="13" customFormat="1" ht="10.4">
      <c r="B389" s="163"/>
      <c r="D389" s="157" t="s">
        <v>296</v>
      </c>
      <c r="E389" s="164" t="s">
        <v>1</v>
      </c>
      <c r="F389" s="165" t="s">
        <v>605</v>
      </c>
      <c r="H389" s="166">
        <v>40.020000000000003</v>
      </c>
      <c r="I389" s="167"/>
      <c r="L389" s="163"/>
      <c r="M389" s="168"/>
      <c r="T389" s="169"/>
      <c r="AT389" s="164" t="s">
        <v>296</v>
      </c>
      <c r="AU389" s="164" t="s">
        <v>86</v>
      </c>
      <c r="AV389" s="13" t="s">
        <v>86</v>
      </c>
      <c r="AW389" s="13" t="s">
        <v>32</v>
      </c>
      <c r="AX389" s="13" t="s">
        <v>76</v>
      </c>
      <c r="AY389" s="164" t="s">
        <v>186</v>
      </c>
    </row>
    <row r="390" spans="2:51" s="13" customFormat="1" ht="10.4">
      <c r="B390" s="163"/>
      <c r="D390" s="157" t="s">
        <v>296</v>
      </c>
      <c r="E390" s="164" t="s">
        <v>1</v>
      </c>
      <c r="F390" s="165" t="s">
        <v>606</v>
      </c>
      <c r="H390" s="166">
        <v>-8.4659999999999993</v>
      </c>
      <c r="I390" s="167"/>
      <c r="L390" s="163"/>
      <c r="M390" s="168"/>
      <c r="T390" s="169"/>
      <c r="AT390" s="164" t="s">
        <v>296</v>
      </c>
      <c r="AU390" s="164" t="s">
        <v>86</v>
      </c>
      <c r="AV390" s="13" t="s">
        <v>86</v>
      </c>
      <c r="AW390" s="13" t="s">
        <v>32</v>
      </c>
      <c r="AX390" s="13" t="s">
        <v>76</v>
      </c>
      <c r="AY390" s="164" t="s">
        <v>186</v>
      </c>
    </row>
    <row r="391" spans="2:51" s="13" customFormat="1" ht="10.4">
      <c r="B391" s="163"/>
      <c r="D391" s="157" t="s">
        <v>296</v>
      </c>
      <c r="E391" s="164" t="s">
        <v>1</v>
      </c>
      <c r="F391" s="165" t="s">
        <v>607</v>
      </c>
      <c r="H391" s="166">
        <v>1.992</v>
      </c>
      <c r="I391" s="167"/>
      <c r="L391" s="163"/>
      <c r="M391" s="168"/>
      <c r="T391" s="169"/>
      <c r="AT391" s="164" t="s">
        <v>296</v>
      </c>
      <c r="AU391" s="164" t="s">
        <v>86</v>
      </c>
      <c r="AV391" s="13" t="s">
        <v>86</v>
      </c>
      <c r="AW391" s="13" t="s">
        <v>32</v>
      </c>
      <c r="AX391" s="13" t="s">
        <v>76</v>
      </c>
      <c r="AY391" s="164" t="s">
        <v>186</v>
      </c>
    </row>
    <row r="392" spans="2:51" s="13" customFormat="1" ht="10.4">
      <c r="B392" s="163"/>
      <c r="D392" s="157" t="s">
        <v>296</v>
      </c>
      <c r="E392" s="164" t="s">
        <v>1</v>
      </c>
      <c r="F392" s="165" t="s">
        <v>608</v>
      </c>
      <c r="H392" s="166">
        <v>1.71</v>
      </c>
      <c r="I392" s="167"/>
      <c r="L392" s="163"/>
      <c r="M392" s="168"/>
      <c r="T392" s="169"/>
      <c r="AT392" s="164" t="s">
        <v>296</v>
      </c>
      <c r="AU392" s="164" t="s">
        <v>86</v>
      </c>
      <c r="AV392" s="13" t="s">
        <v>86</v>
      </c>
      <c r="AW392" s="13" t="s">
        <v>32</v>
      </c>
      <c r="AX392" s="13" t="s">
        <v>76</v>
      </c>
      <c r="AY392" s="164" t="s">
        <v>186</v>
      </c>
    </row>
    <row r="393" spans="2:51" s="13" customFormat="1" ht="10.4">
      <c r="B393" s="163"/>
      <c r="D393" s="157" t="s">
        <v>296</v>
      </c>
      <c r="E393" s="164" t="s">
        <v>1</v>
      </c>
      <c r="F393" s="165" t="s">
        <v>609</v>
      </c>
      <c r="H393" s="166">
        <v>185.6</v>
      </c>
      <c r="I393" s="167"/>
      <c r="L393" s="163"/>
      <c r="M393" s="168"/>
      <c r="T393" s="169"/>
      <c r="AT393" s="164" t="s">
        <v>296</v>
      </c>
      <c r="AU393" s="164" t="s">
        <v>86</v>
      </c>
      <c r="AV393" s="13" t="s">
        <v>86</v>
      </c>
      <c r="AW393" s="13" t="s">
        <v>32</v>
      </c>
      <c r="AX393" s="13" t="s">
        <v>76</v>
      </c>
      <c r="AY393" s="164" t="s">
        <v>186</v>
      </c>
    </row>
    <row r="394" spans="2:51" s="13" customFormat="1" ht="10.4">
      <c r="B394" s="163"/>
      <c r="D394" s="157" t="s">
        <v>296</v>
      </c>
      <c r="E394" s="164" t="s">
        <v>1</v>
      </c>
      <c r="F394" s="165" t="s">
        <v>610</v>
      </c>
      <c r="H394" s="166">
        <v>-20.25</v>
      </c>
      <c r="I394" s="167"/>
      <c r="L394" s="163"/>
      <c r="M394" s="168"/>
      <c r="T394" s="169"/>
      <c r="AT394" s="164" t="s">
        <v>296</v>
      </c>
      <c r="AU394" s="164" t="s">
        <v>86</v>
      </c>
      <c r="AV394" s="13" t="s">
        <v>86</v>
      </c>
      <c r="AW394" s="13" t="s">
        <v>32</v>
      </c>
      <c r="AX394" s="13" t="s">
        <v>76</v>
      </c>
      <c r="AY394" s="164" t="s">
        <v>186</v>
      </c>
    </row>
    <row r="395" spans="2:51" s="13" customFormat="1" ht="10.4">
      <c r="B395" s="163"/>
      <c r="D395" s="157" t="s">
        <v>296</v>
      </c>
      <c r="E395" s="164" t="s">
        <v>1</v>
      </c>
      <c r="F395" s="165" t="s">
        <v>611</v>
      </c>
      <c r="H395" s="166">
        <v>6.12</v>
      </c>
      <c r="I395" s="167"/>
      <c r="L395" s="163"/>
      <c r="M395" s="168"/>
      <c r="T395" s="169"/>
      <c r="AT395" s="164" t="s">
        <v>296</v>
      </c>
      <c r="AU395" s="164" t="s">
        <v>86</v>
      </c>
      <c r="AV395" s="13" t="s">
        <v>86</v>
      </c>
      <c r="AW395" s="13" t="s">
        <v>32</v>
      </c>
      <c r="AX395" s="13" t="s">
        <v>76</v>
      </c>
      <c r="AY395" s="164" t="s">
        <v>186</v>
      </c>
    </row>
    <row r="396" spans="2:51" s="13" customFormat="1" ht="10.4">
      <c r="B396" s="163"/>
      <c r="D396" s="157" t="s">
        <v>296</v>
      </c>
      <c r="E396" s="164" t="s">
        <v>1</v>
      </c>
      <c r="F396" s="165" t="s">
        <v>612</v>
      </c>
      <c r="H396" s="166">
        <v>37.409999999999997</v>
      </c>
      <c r="I396" s="167"/>
      <c r="L396" s="163"/>
      <c r="M396" s="168"/>
      <c r="T396" s="169"/>
      <c r="AT396" s="164" t="s">
        <v>296</v>
      </c>
      <c r="AU396" s="164" t="s">
        <v>86</v>
      </c>
      <c r="AV396" s="13" t="s">
        <v>86</v>
      </c>
      <c r="AW396" s="13" t="s">
        <v>32</v>
      </c>
      <c r="AX396" s="13" t="s">
        <v>76</v>
      </c>
      <c r="AY396" s="164" t="s">
        <v>186</v>
      </c>
    </row>
    <row r="397" spans="2:51" s="13" customFormat="1" ht="10.4">
      <c r="B397" s="163"/>
      <c r="D397" s="157" t="s">
        <v>296</v>
      </c>
      <c r="E397" s="164" t="s">
        <v>1</v>
      </c>
      <c r="F397" s="165" t="s">
        <v>613</v>
      </c>
      <c r="H397" s="166">
        <v>-10.236000000000001</v>
      </c>
      <c r="I397" s="167"/>
      <c r="L397" s="163"/>
      <c r="M397" s="168"/>
      <c r="T397" s="169"/>
      <c r="AT397" s="164" t="s">
        <v>296</v>
      </c>
      <c r="AU397" s="164" t="s">
        <v>86</v>
      </c>
      <c r="AV397" s="13" t="s">
        <v>86</v>
      </c>
      <c r="AW397" s="13" t="s">
        <v>32</v>
      </c>
      <c r="AX397" s="13" t="s">
        <v>76</v>
      </c>
      <c r="AY397" s="164" t="s">
        <v>186</v>
      </c>
    </row>
    <row r="398" spans="2:51" s="13" customFormat="1" ht="10.4">
      <c r="B398" s="163"/>
      <c r="D398" s="157" t="s">
        <v>296</v>
      </c>
      <c r="E398" s="164" t="s">
        <v>1</v>
      </c>
      <c r="F398" s="165" t="s">
        <v>614</v>
      </c>
      <c r="H398" s="166">
        <v>1.752</v>
      </c>
      <c r="I398" s="167"/>
      <c r="L398" s="163"/>
      <c r="M398" s="168"/>
      <c r="T398" s="169"/>
      <c r="AT398" s="164" t="s">
        <v>296</v>
      </c>
      <c r="AU398" s="164" t="s">
        <v>86</v>
      </c>
      <c r="AV398" s="13" t="s">
        <v>86</v>
      </c>
      <c r="AW398" s="13" t="s">
        <v>32</v>
      </c>
      <c r="AX398" s="13" t="s">
        <v>76</v>
      </c>
      <c r="AY398" s="164" t="s">
        <v>186</v>
      </c>
    </row>
    <row r="399" spans="2:51" s="13" customFormat="1" ht="10.4">
      <c r="B399" s="163"/>
      <c r="D399" s="157" t="s">
        <v>296</v>
      </c>
      <c r="E399" s="164" t="s">
        <v>1</v>
      </c>
      <c r="F399" s="165" t="s">
        <v>615</v>
      </c>
      <c r="H399" s="166">
        <v>2.1749999999999998</v>
      </c>
      <c r="I399" s="167"/>
      <c r="L399" s="163"/>
      <c r="M399" s="168"/>
      <c r="T399" s="169"/>
      <c r="AT399" s="164" t="s">
        <v>296</v>
      </c>
      <c r="AU399" s="164" t="s">
        <v>86</v>
      </c>
      <c r="AV399" s="13" t="s">
        <v>86</v>
      </c>
      <c r="AW399" s="13" t="s">
        <v>32</v>
      </c>
      <c r="AX399" s="13" t="s">
        <v>76</v>
      </c>
      <c r="AY399" s="164" t="s">
        <v>186</v>
      </c>
    </row>
    <row r="400" spans="2:51" s="13" customFormat="1" ht="10.4">
      <c r="B400" s="163"/>
      <c r="D400" s="157" t="s">
        <v>296</v>
      </c>
      <c r="E400" s="164" t="s">
        <v>1</v>
      </c>
      <c r="F400" s="165" t="s">
        <v>616</v>
      </c>
      <c r="H400" s="166">
        <v>12.47</v>
      </c>
      <c r="I400" s="167"/>
      <c r="L400" s="163"/>
      <c r="M400" s="168"/>
      <c r="T400" s="169"/>
      <c r="AT400" s="164" t="s">
        <v>296</v>
      </c>
      <c r="AU400" s="164" t="s">
        <v>86</v>
      </c>
      <c r="AV400" s="13" t="s">
        <v>86</v>
      </c>
      <c r="AW400" s="13" t="s">
        <v>32</v>
      </c>
      <c r="AX400" s="13" t="s">
        <v>76</v>
      </c>
      <c r="AY400" s="164" t="s">
        <v>186</v>
      </c>
    </row>
    <row r="401" spans="2:65" s="13" customFormat="1" ht="10.4">
      <c r="B401" s="163"/>
      <c r="D401" s="157" t="s">
        <v>296</v>
      </c>
      <c r="E401" s="164" t="s">
        <v>1</v>
      </c>
      <c r="F401" s="165" t="s">
        <v>584</v>
      </c>
      <c r="H401" s="166">
        <v>-1.68</v>
      </c>
      <c r="I401" s="167"/>
      <c r="L401" s="163"/>
      <c r="M401" s="168"/>
      <c r="T401" s="169"/>
      <c r="AT401" s="164" t="s">
        <v>296</v>
      </c>
      <c r="AU401" s="164" t="s">
        <v>86</v>
      </c>
      <c r="AV401" s="13" t="s">
        <v>86</v>
      </c>
      <c r="AW401" s="13" t="s">
        <v>32</v>
      </c>
      <c r="AX401" s="13" t="s">
        <v>76</v>
      </c>
      <c r="AY401" s="164" t="s">
        <v>186</v>
      </c>
    </row>
    <row r="402" spans="2:65" s="13" customFormat="1" ht="10.4">
      <c r="B402" s="163"/>
      <c r="D402" s="157" t="s">
        <v>296</v>
      </c>
      <c r="E402" s="164" t="s">
        <v>1</v>
      </c>
      <c r="F402" s="165" t="s">
        <v>617</v>
      </c>
      <c r="H402" s="166">
        <v>15.37</v>
      </c>
      <c r="I402" s="167"/>
      <c r="L402" s="163"/>
      <c r="M402" s="168"/>
      <c r="T402" s="169"/>
      <c r="AT402" s="164" t="s">
        <v>296</v>
      </c>
      <c r="AU402" s="164" t="s">
        <v>86</v>
      </c>
      <c r="AV402" s="13" t="s">
        <v>86</v>
      </c>
      <c r="AW402" s="13" t="s">
        <v>32</v>
      </c>
      <c r="AX402" s="13" t="s">
        <v>76</v>
      </c>
      <c r="AY402" s="164" t="s">
        <v>186</v>
      </c>
    </row>
    <row r="403" spans="2:65" s="13" customFormat="1" ht="10.4">
      <c r="B403" s="163"/>
      <c r="D403" s="157" t="s">
        <v>296</v>
      </c>
      <c r="E403" s="164" t="s">
        <v>1</v>
      </c>
      <c r="F403" s="165" t="s">
        <v>618</v>
      </c>
      <c r="H403" s="166">
        <v>8.41</v>
      </c>
      <c r="I403" s="167"/>
      <c r="L403" s="163"/>
      <c r="M403" s="168"/>
      <c r="T403" s="169"/>
      <c r="AT403" s="164" t="s">
        <v>296</v>
      </c>
      <c r="AU403" s="164" t="s">
        <v>86</v>
      </c>
      <c r="AV403" s="13" t="s">
        <v>86</v>
      </c>
      <c r="AW403" s="13" t="s">
        <v>32</v>
      </c>
      <c r="AX403" s="13" t="s">
        <v>76</v>
      </c>
      <c r="AY403" s="164" t="s">
        <v>186</v>
      </c>
    </row>
    <row r="404" spans="2:65" s="13" customFormat="1" ht="10.4">
      <c r="B404" s="163"/>
      <c r="D404" s="157" t="s">
        <v>296</v>
      </c>
      <c r="E404" s="164" t="s">
        <v>1</v>
      </c>
      <c r="F404" s="165" t="s">
        <v>619</v>
      </c>
      <c r="H404" s="166">
        <v>27.84</v>
      </c>
      <c r="I404" s="167"/>
      <c r="L404" s="163"/>
      <c r="M404" s="168"/>
      <c r="T404" s="169"/>
      <c r="AT404" s="164" t="s">
        <v>296</v>
      </c>
      <c r="AU404" s="164" t="s">
        <v>86</v>
      </c>
      <c r="AV404" s="13" t="s">
        <v>86</v>
      </c>
      <c r="AW404" s="13" t="s">
        <v>32</v>
      </c>
      <c r="AX404" s="13" t="s">
        <v>76</v>
      </c>
      <c r="AY404" s="164" t="s">
        <v>186</v>
      </c>
    </row>
    <row r="405" spans="2:65" s="13" customFormat="1" ht="10.4">
      <c r="B405" s="163"/>
      <c r="D405" s="157" t="s">
        <v>296</v>
      </c>
      <c r="E405" s="164" t="s">
        <v>1</v>
      </c>
      <c r="F405" s="165" t="s">
        <v>620</v>
      </c>
      <c r="H405" s="166">
        <v>-15.75</v>
      </c>
      <c r="I405" s="167"/>
      <c r="L405" s="163"/>
      <c r="M405" s="168"/>
      <c r="T405" s="169"/>
      <c r="AT405" s="164" t="s">
        <v>296</v>
      </c>
      <c r="AU405" s="164" t="s">
        <v>86</v>
      </c>
      <c r="AV405" s="13" t="s">
        <v>86</v>
      </c>
      <c r="AW405" s="13" t="s">
        <v>32</v>
      </c>
      <c r="AX405" s="13" t="s">
        <v>76</v>
      </c>
      <c r="AY405" s="164" t="s">
        <v>186</v>
      </c>
    </row>
    <row r="406" spans="2:65" s="13" customFormat="1" ht="10.4">
      <c r="B406" s="163"/>
      <c r="D406" s="157" t="s">
        <v>296</v>
      </c>
      <c r="E406" s="164" t="s">
        <v>1</v>
      </c>
      <c r="F406" s="165" t="s">
        <v>621</v>
      </c>
      <c r="H406" s="166">
        <v>3.75</v>
      </c>
      <c r="I406" s="167"/>
      <c r="L406" s="163"/>
      <c r="M406" s="168"/>
      <c r="T406" s="169"/>
      <c r="AT406" s="164" t="s">
        <v>296</v>
      </c>
      <c r="AU406" s="164" t="s">
        <v>86</v>
      </c>
      <c r="AV406" s="13" t="s">
        <v>86</v>
      </c>
      <c r="AW406" s="13" t="s">
        <v>32</v>
      </c>
      <c r="AX406" s="13" t="s">
        <v>76</v>
      </c>
      <c r="AY406" s="164" t="s">
        <v>186</v>
      </c>
    </row>
    <row r="407" spans="2:65" s="13" customFormat="1" ht="10.4">
      <c r="B407" s="163"/>
      <c r="D407" s="157" t="s">
        <v>296</v>
      </c>
      <c r="E407" s="164" t="s">
        <v>1</v>
      </c>
      <c r="F407" s="165" t="s">
        <v>622</v>
      </c>
      <c r="H407" s="166">
        <v>33.06</v>
      </c>
      <c r="I407" s="167"/>
      <c r="L407" s="163"/>
      <c r="M407" s="168"/>
      <c r="T407" s="169"/>
      <c r="AT407" s="164" t="s">
        <v>296</v>
      </c>
      <c r="AU407" s="164" t="s">
        <v>86</v>
      </c>
      <c r="AV407" s="13" t="s">
        <v>86</v>
      </c>
      <c r="AW407" s="13" t="s">
        <v>32</v>
      </c>
      <c r="AX407" s="13" t="s">
        <v>76</v>
      </c>
      <c r="AY407" s="164" t="s">
        <v>186</v>
      </c>
    </row>
    <row r="408" spans="2:65" s="13" customFormat="1" ht="10.4">
      <c r="B408" s="163"/>
      <c r="D408" s="157" t="s">
        <v>296</v>
      </c>
      <c r="E408" s="164" t="s">
        <v>1</v>
      </c>
      <c r="F408" s="165" t="s">
        <v>623</v>
      </c>
      <c r="H408" s="166">
        <v>21.75</v>
      </c>
      <c r="I408" s="167"/>
      <c r="L408" s="163"/>
      <c r="M408" s="168"/>
      <c r="T408" s="169"/>
      <c r="AT408" s="164" t="s">
        <v>296</v>
      </c>
      <c r="AU408" s="164" t="s">
        <v>86</v>
      </c>
      <c r="AV408" s="13" t="s">
        <v>86</v>
      </c>
      <c r="AW408" s="13" t="s">
        <v>32</v>
      </c>
      <c r="AX408" s="13" t="s">
        <v>76</v>
      </c>
      <c r="AY408" s="164" t="s">
        <v>186</v>
      </c>
    </row>
    <row r="409" spans="2:65" s="13" customFormat="1" ht="10.4">
      <c r="B409" s="163"/>
      <c r="D409" s="157" t="s">
        <v>296</v>
      </c>
      <c r="E409" s="164" t="s">
        <v>1</v>
      </c>
      <c r="F409" s="165" t="s">
        <v>624</v>
      </c>
      <c r="H409" s="166">
        <v>-9.7200000000000006</v>
      </c>
      <c r="I409" s="167"/>
      <c r="L409" s="163"/>
      <c r="M409" s="168"/>
      <c r="T409" s="169"/>
      <c r="AT409" s="164" t="s">
        <v>296</v>
      </c>
      <c r="AU409" s="164" t="s">
        <v>86</v>
      </c>
      <c r="AV409" s="13" t="s">
        <v>86</v>
      </c>
      <c r="AW409" s="13" t="s">
        <v>32</v>
      </c>
      <c r="AX409" s="13" t="s">
        <v>76</v>
      </c>
      <c r="AY409" s="164" t="s">
        <v>186</v>
      </c>
    </row>
    <row r="410" spans="2:65" s="13" customFormat="1" ht="10.4">
      <c r="B410" s="163"/>
      <c r="D410" s="157" t="s">
        <v>296</v>
      </c>
      <c r="E410" s="164" t="s">
        <v>1</v>
      </c>
      <c r="F410" s="165" t="s">
        <v>625</v>
      </c>
      <c r="H410" s="166">
        <v>3.78</v>
      </c>
      <c r="I410" s="167"/>
      <c r="L410" s="163"/>
      <c r="M410" s="168"/>
      <c r="T410" s="169"/>
      <c r="AT410" s="164" t="s">
        <v>296</v>
      </c>
      <c r="AU410" s="164" t="s">
        <v>86</v>
      </c>
      <c r="AV410" s="13" t="s">
        <v>86</v>
      </c>
      <c r="AW410" s="13" t="s">
        <v>32</v>
      </c>
      <c r="AX410" s="13" t="s">
        <v>76</v>
      </c>
      <c r="AY410" s="164" t="s">
        <v>186</v>
      </c>
    </row>
    <row r="411" spans="2:65" s="13" customFormat="1" ht="10.4">
      <c r="B411" s="163"/>
      <c r="D411" s="157" t="s">
        <v>296</v>
      </c>
      <c r="E411" s="164" t="s">
        <v>1</v>
      </c>
      <c r="F411" s="165" t="s">
        <v>626</v>
      </c>
      <c r="H411" s="166">
        <v>-45.64</v>
      </c>
      <c r="I411" s="167"/>
      <c r="L411" s="163"/>
      <c r="M411" s="168"/>
      <c r="T411" s="169"/>
      <c r="AT411" s="164" t="s">
        <v>296</v>
      </c>
      <c r="AU411" s="164" t="s">
        <v>86</v>
      </c>
      <c r="AV411" s="13" t="s">
        <v>86</v>
      </c>
      <c r="AW411" s="13" t="s">
        <v>32</v>
      </c>
      <c r="AX411" s="13" t="s">
        <v>76</v>
      </c>
      <c r="AY411" s="164" t="s">
        <v>186</v>
      </c>
    </row>
    <row r="412" spans="2:65" s="13" customFormat="1" ht="10.4">
      <c r="B412" s="163"/>
      <c r="D412" s="157" t="s">
        <v>296</v>
      </c>
      <c r="E412" s="164" t="s">
        <v>1</v>
      </c>
      <c r="F412" s="165" t="s">
        <v>627</v>
      </c>
      <c r="H412" s="166">
        <v>93</v>
      </c>
      <c r="I412" s="167"/>
      <c r="L412" s="163"/>
      <c r="M412" s="168"/>
      <c r="T412" s="169"/>
      <c r="AT412" s="164" t="s">
        <v>296</v>
      </c>
      <c r="AU412" s="164" t="s">
        <v>86</v>
      </c>
      <c r="AV412" s="13" t="s">
        <v>86</v>
      </c>
      <c r="AW412" s="13" t="s">
        <v>32</v>
      </c>
      <c r="AX412" s="13" t="s">
        <v>76</v>
      </c>
      <c r="AY412" s="164" t="s">
        <v>186</v>
      </c>
    </row>
    <row r="413" spans="2:65" s="14" customFormat="1" ht="10.4">
      <c r="B413" s="170"/>
      <c r="D413" s="157" t="s">
        <v>296</v>
      </c>
      <c r="E413" s="171" t="s">
        <v>242</v>
      </c>
      <c r="F413" s="172" t="s">
        <v>299</v>
      </c>
      <c r="H413" s="173">
        <v>1021.717</v>
      </c>
      <c r="I413" s="174"/>
      <c r="L413" s="170"/>
      <c r="M413" s="175"/>
      <c r="T413" s="176"/>
      <c r="AT413" s="171" t="s">
        <v>296</v>
      </c>
      <c r="AU413" s="171" t="s">
        <v>86</v>
      </c>
      <c r="AV413" s="14" t="s">
        <v>207</v>
      </c>
      <c r="AW413" s="14" t="s">
        <v>32</v>
      </c>
      <c r="AX413" s="14" t="s">
        <v>84</v>
      </c>
      <c r="AY413" s="171" t="s">
        <v>186</v>
      </c>
    </row>
    <row r="414" spans="2:65" s="1" customFormat="1" ht="24.2" customHeight="1">
      <c r="B414" s="136"/>
      <c r="C414" s="137" t="s">
        <v>628</v>
      </c>
      <c r="D414" s="137" t="s">
        <v>189</v>
      </c>
      <c r="E414" s="138" t="s">
        <v>629</v>
      </c>
      <c r="F414" s="139" t="s">
        <v>630</v>
      </c>
      <c r="G414" s="140" t="s">
        <v>351</v>
      </c>
      <c r="H414" s="141">
        <v>58.362000000000002</v>
      </c>
      <c r="I414" s="142"/>
      <c r="J414" s="143">
        <f>ROUND(I414*H414,2)</f>
        <v>0</v>
      </c>
      <c r="K414" s="139" t="s">
        <v>193</v>
      </c>
      <c r="L414" s="32"/>
      <c r="M414" s="144" t="s">
        <v>1</v>
      </c>
      <c r="N414" s="145" t="s">
        <v>41</v>
      </c>
      <c r="P414" s="146">
        <f>O414*H414</f>
        <v>0</v>
      </c>
      <c r="Q414" s="146">
        <v>1.8380000000000001E-2</v>
      </c>
      <c r="R414" s="146">
        <f>Q414*H414</f>
        <v>1.07269356</v>
      </c>
      <c r="S414" s="146">
        <v>0</v>
      </c>
      <c r="T414" s="147">
        <f>S414*H414</f>
        <v>0</v>
      </c>
      <c r="AR414" s="148" t="s">
        <v>207</v>
      </c>
      <c r="AT414" s="148" t="s">
        <v>189</v>
      </c>
      <c r="AU414" s="148" t="s">
        <v>86</v>
      </c>
      <c r="AY414" s="17" t="s">
        <v>186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7" t="s">
        <v>84</v>
      </c>
      <c r="BK414" s="149">
        <f>ROUND(I414*H414,2)</f>
        <v>0</v>
      </c>
      <c r="BL414" s="17" t="s">
        <v>207</v>
      </c>
      <c r="BM414" s="148" t="s">
        <v>631</v>
      </c>
    </row>
    <row r="415" spans="2:65" s="13" customFormat="1" ht="10.4">
      <c r="B415" s="163"/>
      <c r="D415" s="157" t="s">
        <v>296</v>
      </c>
      <c r="E415" s="164" t="s">
        <v>1</v>
      </c>
      <c r="F415" s="165" t="s">
        <v>632</v>
      </c>
      <c r="H415" s="166">
        <v>74.099999999999994</v>
      </c>
      <c r="I415" s="167"/>
      <c r="L415" s="163"/>
      <c r="M415" s="168"/>
      <c r="T415" s="169"/>
      <c r="AT415" s="164" t="s">
        <v>296</v>
      </c>
      <c r="AU415" s="164" t="s">
        <v>86</v>
      </c>
      <c r="AV415" s="13" t="s">
        <v>86</v>
      </c>
      <c r="AW415" s="13" t="s">
        <v>32</v>
      </c>
      <c r="AX415" s="13" t="s">
        <v>76</v>
      </c>
      <c r="AY415" s="164" t="s">
        <v>186</v>
      </c>
    </row>
    <row r="416" spans="2:65" s="13" customFormat="1" ht="10.4">
      <c r="B416" s="163"/>
      <c r="D416" s="157" t="s">
        <v>296</v>
      </c>
      <c r="E416" s="164" t="s">
        <v>1</v>
      </c>
      <c r="F416" s="165" t="s">
        <v>633</v>
      </c>
      <c r="H416" s="166">
        <v>-15.738</v>
      </c>
      <c r="I416" s="167"/>
      <c r="L416" s="163"/>
      <c r="M416" s="168"/>
      <c r="T416" s="169"/>
      <c r="AT416" s="164" t="s">
        <v>296</v>
      </c>
      <c r="AU416" s="164" t="s">
        <v>86</v>
      </c>
      <c r="AV416" s="13" t="s">
        <v>86</v>
      </c>
      <c r="AW416" s="13" t="s">
        <v>32</v>
      </c>
      <c r="AX416" s="13" t="s">
        <v>76</v>
      </c>
      <c r="AY416" s="164" t="s">
        <v>186</v>
      </c>
    </row>
    <row r="417" spans="2:65" s="14" customFormat="1" ht="10.4">
      <c r="B417" s="170"/>
      <c r="D417" s="157" t="s">
        <v>296</v>
      </c>
      <c r="E417" s="171" t="s">
        <v>634</v>
      </c>
      <c r="F417" s="172" t="s">
        <v>299</v>
      </c>
      <c r="H417" s="173">
        <v>58.362000000000002</v>
      </c>
      <c r="I417" s="174"/>
      <c r="L417" s="170"/>
      <c r="M417" s="175"/>
      <c r="T417" s="176"/>
      <c r="AT417" s="171" t="s">
        <v>296</v>
      </c>
      <c r="AU417" s="171" t="s">
        <v>86</v>
      </c>
      <c r="AV417" s="14" t="s">
        <v>207</v>
      </c>
      <c r="AW417" s="14" t="s">
        <v>32</v>
      </c>
      <c r="AX417" s="14" t="s">
        <v>84</v>
      </c>
      <c r="AY417" s="171" t="s">
        <v>186</v>
      </c>
    </row>
    <row r="418" spans="2:65" s="1" customFormat="1" ht="24.2" customHeight="1">
      <c r="B418" s="136"/>
      <c r="C418" s="137" t="s">
        <v>635</v>
      </c>
      <c r="D418" s="137" t="s">
        <v>189</v>
      </c>
      <c r="E418" s="138" t="s">
        <v>636</v>
      </c>
      <c r="F418" s="139" t="s">
        <v>637</v>
      </c>
      <c r="G418" s="140" t="s">
        <v>192</v>
      </c>
      <c r="H418" s="141">
        <v>1</v>
      </c>
      <c r="I418" s="142"/>
      <c r="J418" s="143">
        <f>ROUND(I418*H418,2)</f>
        <v>0</v>
      </c>
      <c r="K418" s="139" t="s">
        <v>1</v>
      </c>
      <c r="L418" s="32"/>
      <c r="M418" s="144" t="s">
        <v>1</v>
      </c>
      <c r="N418" s="145" t="s">
        <v>41</v>
      </c>
      <c r="P418" s="146">
        <f>O418*H418</f>
        <v>0</v>
      </c>
      <c r="Q418" s="146">
        <v>0</v>
      </c>
      <c r="R418" s="146">
        <f>Q418*H418</f>
        <v>0</v>
      </c>
      <c r="S418" s="146">
        <v>0</v>
      </c>
      <c r="T418" s="147">
        <f>S418*H418</f>
        <v>0</v>
      </c>
      <c r="AR418" s="148" t="s">
        <v>207</v>
      </c>
      <c r="AT418" s="148" t="s">
        <v>189</v>
      </c>
      <c r="AU418" s="148" t="s">
        <v>86</v>
      </c>
      <c r="AY418" s="17" t="s">
        <v>186</v>
      </c>
      <c r="BE418" s="149">
        <f>IF(N418="základní",J418,0)</f>
        <v>0</v>
      </c>
      <c r="BF418" s="149">
        <f>IF(N418="snížená",J418,0)</f>
        <v>0</v>
      </c>
      <c r="BG418" s="149">
        <f>IF(N418="zákl. přenesená",J418,0)</f>
        <v>0</v>
      </c>
      <c r="BH418" s="149">
        <f>IF(N418="sníž. přenesená",J418,0)</f>
        <v>0</v>
      </c>
      <c r="BI418" s="149">
        <f>IF(N418="nulová",J418,0)</f>
        <v>0</v>
      </c>
      <c r="BJ418" s="17" t="s">
        <v>84</v>
      </c>
      <c r="BK418" s="149">
        <f>ROUND(I418*H418,2)</f>
        <v>0</v>
      </c>
      <c r="BL418" s="17" t="s">
        <v>207</v>
      </c>
      <c r="BM418" s="148" t="s">
        <v>638</v>
      </c>
    </row>
    <row r="419" spans="2:65" s="1" customFormat="1" ht="16.600000000000001" customHeight="1">
      <c r="B419" s="136"/>
      <c r="C419" s="137" t="s">
        <v>639</v>
      </c>
      <c r="D419" s="137" t="s">
        <v>189</v>
      </c>
      <c r="E419" s="138" t="s">
        <v>640</v>
      </c>
      <c r="F419" s="139" t="s">
        <v>641</v>
      </c>
      <c r="G419" s="140" t="s">
        <v>351</v>
      </c>
      <c r="H419" s="141">
        <v>16.170000000000002</v>
      </c>
      <c r="I419" s="142"/>
      <c r="J419" s="143">
        <f>ROUND(I419*H419,2)</f>
        <v>0</v>
      </c>
      <c r="K419" s="139" t="s">
        <v>1</v>
      </c>
      <c r="L419" s="32"/>
      <c r="M419" s="144" t="s">
        <v>1</v>
      </c>
      <c r="N419" s="145" t="s">
        <v>41</v>
      </c>
      <c r="P419" s="146">
        <f>O419*H419</f>
        <v>0</v>
      </c>
      <c r="Q419" s="146">
        <v>0.05</v>
      </c>
      <c r="R419" s="146">
        <f>Q419*H419</f>
        <v>0.80850000000000011</v>
      </c>
      <c r="S419" s="146">
        <v>0</v>
      </c>
      <c r="T419" s="147">
        <f>S419*H419</f>
        <v>0</v>
      </c>
      <c r="AR419" s="148" t="s">
        <v>207</v>
      </c>
      <c r="AT419" s="148" t="s">
        <v>189</v>
      </c>
      <c r="AU419" s="148" t="s">
        <v>86</v>
      </c>
      <c r="AY419" s="17" t="s">
        <v>186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7" t="s">
        <v>84</v>
      </c>
      <c r="BK419" s="149">
        <f>ROUND(I419*H419,2)</f>
        <v>0</v>
      </c>
      <c r="BL419" s="17" t="s">
        <v>207</v>
      </c>
      <c r="BM419" s="148" t="s">
        <v>642</v>
      </c>
    </row>
    <row r="420" spans="2:65" s="12" customFormat="1" ht="10.4">
      <c r="B420" s="156"/>
      <c r="D420" s="157" t="s">
        <v>296</v>
      </c>
      <c r="E420" s="158" t="s">
        <v>1</v>
      </c>
      <c r="F420" s="159" t="s">
        <v>643</v>
      </c>
      <c r="H420" s="158" t="s">
        <v>1</v>
      </c>
      <c r="I420" s="160"/>
      <c r="L420" s="156"/>
      <c r="M420" s="161"/>
      <c r="T420" s="162"/>
      <c r="AT420" s="158" t="s">
        <v>296</v>
      </c>
      <c r="AU420" s="158" t="s">
        <v>86</v>
      </c>
      <c r="AV420" s="12" t="s">
        <v>84</v>
      </c>
      <c r="AW420" s="12" t="s">
        <v>32</v>
      </c>
      <c r="AX420" s="12" t="s">
        <v>76</v>
      </c>
      <c r="AY420" s="158" t="s">
        <v>186</v>
      </c>
    </row>
    <row r="421" spans="2:65" s="13" customFormat="1" ht="10.4">
      <c r="B421" s="163"/>
      <c r="D421" s="157" t="s">
        <v>296</v>
      </c>
      <c r="E421" s="164" t="s">
        <v>1</v>
      </c>
      <c r="F421" s="165" t="s">
        <v>644</v>
      </c>
      <c r="H421" s="166">
        <v>4.5</v>
      </c>
      <c r="I421" s="167"/>
      <c r="L421" s="163"/>
      <c r="M421" s="168"/>
      <c r="T421" s="169"/>
      <c r="AT421" s="164" t="s">
        <v>296</v>
      </c>
      <c r="AU421" s="164" t="s">
        <v>86</v>
      </c>
      <c r="AV421" s="13" t="s">
        <v>86</v>
      </c>
      <c r="AW421" s="13" t="s">
        <v>32</v>
      </c>
      <c r="AX421" s="13" t="s">
        <v>76</v>
      </c>
      <c r="AY421" s="164" t="s">
        <v>186</v>
      </c>
    </row>
    <row r="422" spans="2:65" s="13" customFormat="1" ht="10.4">
      <c r="B422" s="163"/>
      <c r="D422" s="157" t="s">
        <v>296</v>
      </c>
      <c r="E422" s="164" t="s">
        <v>1</v>
      </c>
      <c r="F422" s="165" t="s">
        <v>645</v>
      </c>
      <c r="H422" s="166">
        <v>5.67</v>
      </c>
      <c r="I422" s="167"/>
      <c r="L422" s="163"/>
      <c r="M422" s="168"/>
      <c r="T422" s="169"/>
      <c r="AT422" s="164" t="s">
        <v>296</v>
      </c>
      <c r="AU422" s="164" t="s">
        <v>86</v>
      </c>
      <c r="AV422" s="13" t="s">
        <v>86</v>
      </c>
      <c r="AW422" s="13" t="s">
        <v>32</v>
      </c>
      <c r="AX422" s="13" t="s">
        <v>76</v>
      </c>
      <c r="AY422" s="164" t="s">
        <v>186</v>
      </c>
    </row>
    <row r="423" spans="2:65" s="13" customFormat="1" ht="10.4">
      <c r="B423" s="163"/>
      <c r="D423" s="157" t="s">
        <v>296</v>
      </c>
      <c r="E423" s="164" t="s">
        <v>1</v>
      </c>
      <c r="F423" s="165" t="s">
        <v>399</v>
      </c>
      <c r="H423" s="166">
        <v>6</v>
      </c>
      <c r="I423" s="167"/>
      <c r="L423" s="163"/>
      <c r="M423" s="168"/>
      <c r="T423" s="169"/>
      <c r="AT423" s="164" t="s">
        <v>296</v>
      </c>
      <c r="AU423" s="164" t="s">
        <v>86</v>
      </c>
      <c r="AV423" s="13" t="s">
        <v>86</v>
      </c>
      <c r="AW423" s="13" t="s">
        <v>32</v>
      </c>
      <c r="AX423" s="13" t="s">
        <v>76</v>
      </c>
      <c r="AY423" s="164" t="s">
        <v>186</v>
      </c>
    </row>
    <row r="424" spans="2:65" s="14" customFormat="1" ht="10.4">
      <c r="B424" s="170"/>
      <c r="D424" s="157" t="s">
        <v>296</v>
      </c>
      <c r="E424" s="171" t="s">
        <v>1</v>
      </c>
      <c r="F424" s="172" t="s">
        <v>299</v>
      </c>
      <c r="H424" s="173">
        <v>16.170000000000002</v>
      </c>
      <c r="I424" s="174"/>
      <c r="L424" s="170"/>
      <c r="M424" s="175"/>
      <c r="T424" s="176"/>
      <c r="AT424" s="171" t="s">
        <v>296</v>
      </c>
      <c r="AU424" s="171" t="s">
        <v>86</v>
      </c>
      <c r="AV424" s="14" t="s">
        <v>207</v>
      </c>
      <c r="AW424" s="14" t="s">
        <v>32</v>
      </c>
      <c r="AX424" s="14" t="s">
        <v>84</v>
      </c>
      <c r="AY424" s="171" t="s">
        <v>186</v>
      </c>
    </row>
    <row r="425" spans="2:65" s="1" customFormat="1" ht="33" customHeight="1">
      <c r="B425" s="136"/>
      <c r="C425" s="137" t="s">
        <v>646</v>
      </c>
      <c r="D425" s="137" t="s">
        <v>189</v>
      </c>
      <c r="E425" s="138" t="s">
        <v>647</v>
      </c>
      <c r="F425" s="139" t="s">
        <v>648</v>
      </c>
      <c r="G425" s="140" t="s">
        <v>294</v>
      </c>
      <c r="H425" s="141">
        <v>0.29199999999999998</v>
      </c>
      <c r="I425" s="142"/>
      <c r="J425" s="143">
        <f>ROUND(I425*H425,2)</f>
        <v>0</v>
      </c>
      <c r="K425" s="139" t="s">
        <v>193</v>
      </c>
      <c r="L425" s="32"/>
      <c r="M425" s="144" t="s">
        <v>1</v>
      </c>
      <c r="N425" s="145" t="s">
        <v>41</v>
      </c>
      <c r="P425" s="146">
        <f>O425*H425</f>
        <v>0</v>
      </c>
      <c r="Q425" s="146">
        <v>2.5018699999999998</v>
      </c>
      <c r="R425" s="146">
        <f>Q425*H425</f>
        <v>0.7305460399999999</v>
      </c>
      <c r="S425" s="146">
        <v>0</v>
      </c>
      <c r="T425" s="147">
        <f>S425*H425</f>
        <v>0</v>
      </c>
      <c r="AR425" s="148" t="s">
        <v>207</v>
      </c>
      <c r="AT425" s="148" t="s">
        <v>189</v>
      </c>
      <c r="AU425" s="148" t="s">
        <v>86</v>
      </c>
      <c r="AY425" s="17" t="s">
        <v>186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7" t="s">
        <v>84</v>
      </c>
      <c r="BK425" s="149">
        <f>ROUND(I425*H425,2)</f>
        <v>0</v>
      </c>
      <c r="BL425" s="17" t="s">
        <v>207</v>
      </c>
      <c r="BM425" s="148" t="s">
        <v>649</v>
      </c>
    </row>
    <row r="426" spans="2:65" s="13" customFormat="1" ht="10.4">
      <c r="B426" s="163"/>
      <c r="D426" s="157" t="s">
        <v>296</v>
      </c>
      <c r="E426" s="164" t="s">
        <v>1</v>
      </c>
      <c r="F426" s="165" t="s">
        <v>650</v>
      </c>
      <c r="H426" s="166">
        <v>0.29199999999999998</v>
      </c>
      <c r="I426" s="167"/>
      <c r="L426" s="163"/>
      <c r="M426" s="168"/>
      <c r="T426" s="169"/>
      <c r="AT426" s="164" t="s">
        <v>296</v>
      </c>
      <c r="AU426" s="164" t="s">
        <v>86</v>
      </c>
      <c r="AV426" s="13" t="s">
        <v>86</v>
      </c>
      <c r="AW426" s="13" t="s">
        <v>32</v>
      </c>
      <c r="AX426" s="13" t="s">
        <v>84</v>
      </c>
      <c r="AY426" s="164" t="s">
        <v>186</v>
      </c>
    </row>
    <row r="427" spans="2:65" s="11" customFormat="1" ht="22.75" customHeight="1">
      <c r="B427" s="124"/>
      <c r="D427" s="125" t="s">
        <v>75</v>
      </c>
      <c r="E427" s="134" t="s">
        <v>329</v>
      </c>
      <c r="F427" s="134" t="s">
        <v>651</v>
      </c>
      <c r="I427" s="127"/>
      <c r="J427" s="135">
        <f>BK427</f>
        <v>0</v>
      </c>
      <c r="L427" s="124"/>
      <c r="M427" s="129"/>
      <c r="P427" s="130">
        <f>SUM(P428:P577)</f>
        <v>0</v>
      </c>
      <c r="R427" s="130">
        <f>SUM(R428:R577)</f>
        <v>0.34981600000000002</v>
      </c>
      <c r="T427" s="131">
        <f>SUM(T428:T577)</f>
        <v>536.03357999999992</v>
      </c>
      <c r="AR427" s="125" t="s">
        <v>84</v>
      </c>
      <c r="AT427" s="132" t="s">
        <v>75</v>
      </c>
      <c r="AU427" s="132" t="s">
        <v>84</v>
      </c>
      <c r="AY427" s="125" t="s">
        <v>186</v>
      </c>
      <c r="BK427" s="133">
        <f>SUM(BK428:BK577)</f>
        <v>0</v>
      </c>
    </row>
    <row r="428" spans="2:65" s="1" customFormat="1" ht="24.2" customHeight="1">
      <c r="B428" s="136"/>
      <c r="C428" s="137" t="s">
        <v>652</v>
      </c>
      <c r="D428" s="137" t="s">
        <v>189</v>
      </c>
      <c r="E428" s="138" t="s">
        <v>653</v>
      </c>
      <c r="F428" s="139" t="s">
        <v>654</v>
      </c>
      <c r="G428" s="140" t="s">
        <v>655</v>
      </c>
      <c r="H428" s="141">
        <v>15</v>
      </c>
      <c r="I428" s="142"/>
      <c r="J428" s="143">
        <f>ROUND(I428*H428,2)</f>
        <v>0</v>
      </c>
      <c r="K428" s="139" t="s">
        <v>193</v>
      </c>
      <c r="L428" s="32"/>
      <c r="M428" s="144" t="s">
        <v>1</v>
      </c>
      <c r="N428" s="145" t="s">
        <v>41</v>
      </c>
      <c r="P428" s="146">
        <f>O428*H428</f>
        <v>0</v>
      </c>
      <c r="Q428" s="146">
        <v>0</v>
      </c>
      <c r="R428" s="146">
        <f>Q428*H428</f>
        <v>0</v>
      </c>
      <c r="S428" s="146">
        <v>0</v>
      </c>
      <c r="T428" s="147">
        <f>S428*H428</f>
        <v>0</v>
      </c>
      <c r="AR428" s="148" t="s">
        <v>207</v>
      </c>
      <c r="AT428" s="148" t="s">
        <v>189</v>
      </c>
      <c r="AU428" s="148" t="s">
        <v>86</v>
      </c>
      <c r="AY428" s="17" t="s">
        <v>186</v>
      </c>
      <c r="BE428" s="149">
        <f>IF(N428="základní",J428,0)</f>
        <v>0</v>
      </c>
      <c r="BF428" s="149">
        <f>IF(N428="snížená",J428,0)</f>
        <v>0</v>
      </c>
      <c r="BG428" s="149">
        <f>IF(N428="zákl. přenesená",J428,0)</f>
        <v>0</v>
      </c>
      <c r="BH428" s="149">
        <f>IF(N428="sníž. přenesená",J428,0)</f>
        <v>0</v>
      </c>
      <c r="BI428" s="149">
        <f>IF(N428="nulová",J428,0)</f>
        <v>0</v>
      </c>
      <c r="BJ428" s="17" t="s">
        <v>84</v>
      </c>
      <c r="BK428" s="149">
        <f>ROUND(I428*H428,2)</f>
        <v>0</v>
      </c>
      <c r="BL428" s="17" t="s">
        <v>207</v>
      </c>
      <c r="BM428" s="148" t="s">
        <v>656</v>
      </c>
    </row>
    <row r="429" spans="2:65" s="12" customFormat="1" ht="10.4">
      <c r="B429" s="156"/>
      <c r="D429" s="157" t="s">
        <v>296</v>
      </c>
      <c r="E429" s="158" t="s">
        <v>1</v>
      </c>
      <c r="F429" s="159" t="s">
        <v>657</v>
      </c>
      <c r="H429" s="158" t="s">
        <v>1</v>
      </c>
      <c r="I429" s="160"/>
      <c r="L429" s="156"/>
      <c r="M429" s="161"/>
      <c r="T429" s="162"/>
      <c r="AT429" s="158" t="s">
        <v>296</v>
      </c>
      <c r="AU429" s="158" t="s">
        <v>86</v>
      </c>
      <c r="AV429" s="12" t="s">
        <v>84</v>
      </c>
      <c r="AW429" s="12" t="s">
        <v>32</v>
      </c>
      <c r="AX429" s="12" t="s">
        <v>76</v>
      </c>
      <c r="AY429" s="158" t="s">
        <v>186</v>
      </c>
    </row>
    <row r="430" spans="2:65" s="13" customFormat="1" ht="10.4">
      <c r="B430" s="163"/>
      <c r="D430" s="157" t="s">
        <v>296</v>
      </c>
      <c r="E430" s="164" t="s">
        <v>1</v>
      </c>
      <c r="F430" s="165" t="s">
        <v>366</v>
      </c>
      <c r="H430" s="166">
        <v>15</v>
      </c>
      <c r="I430" s="167"/>
      <c r="L430" s="163"/>
      <c r="M430" s="168"/>
      <c r="T430" s="169"/>
      <c r="AT430" s="164" t="s">
        <v>296</v>
      </c>
      <c r="AU430" s="164" t="s">
        <v>86</v>
      </c>
      <c r="AV430" s="13" t="s">
        <v>86</v>
      </c>
      <c r="AW430" s="13" t="s">
        <v>32</v>
      </c>
      <c r="AX430" s="13" t="s">
        <v>84</v>
      </c>
      <c r="AY430" s="164" t="s">
        <v>186</v>
      </c>
    </row>
    <row r="431" spans="2:65" s="1" customFormat="1" ht="33" customHeight="1">
      <c r="B431" s="136"/>
      <c r="C431" s="137" t="s">
        <v>658</v>
      </c>
      <c r="D431" s="137" t="s">
        <v>189</v>
      </c>
      <c r="E431" s="138" t="s">
        <v>659</v>
      </c>
      <c r="F431" s="139" t="s">
        <v>660</v>
      </c>
      <c r="G431" s="140" t="s">
        <v>351</v>
      </c>
      <c r="H431" s="141">
        <v>1500</v>
      </c>
      <c r="I431" s="142"/>
      <c r="J431" s="143">
        <f>ROUND(I431*H431,2)</f>
        <v>0</v>
      </c>
      <c r="K431" s="139" t="s">
        <v>193</v>
      </c>
      <c r="L431" s="32"/>
      <c r="M431" s="144" t="s">
        <v>1</v>
      </c>
      <c r="N431" s="145" t="s">
        <v>41</v>
      </c>
      <c r="P431" s="146">
        <f>O431*H431</f>
        <v>0</v>
      </c>
      <c r="Q431" s="146">
        <v>1.2999999999999999E-4</v>
      </c>
      <c r="R431" s="146">
        <f>Q431*H431</f>
        <v>0.19499999999999998</v>
      </c>
      <c r="S431" s="146">
        <v>0</v>
      </c>
      <c r="T431" s="147">
        <f>S431*H431</f>
        <v>0</v>
      </c>
      <c r="AR431" s="148" t="s">
        <v>207</v>
      </c>
      <c r="AT431" s="148" t="s">
        <v>189</v>
      </c>
      <c r="AU431" s="148" t="s">
        <v>86</v>
      </c>
      <c r="AY431" s="17" t="s">
        <v>186</v>
      </c>
      <c r="BE431" s="149">
        <f>IF(N431="základní",J431,0)</f>
        <v>0</v>
      </c>
      <c r="BF431" s="149">
        <f>IF(N431="snížená",J431,0)</f>
        <v>0</v>
      </c>
      <c r="BG431" s="149">
        <f>IF(N431="zákl. přenesená",J431,0)</f>
        <v>0</v>
      </c>
      <c r="BH431" s="149">
        <f>IF(N431="sníž. přenesená",J431,0)</f>
        <v>0</v>
      </c>
      <c r="BI431" s="149">
        <f>IF(N431="nulová",J431,0)</f>
        <v>0</v>
      </c>
      <c r="BJ431" s="17" t="s">
        <v>84</v>
      </c>
      <c r="BK431" s="149">
        <f>ROUND(I431*H431,2)</f>
        <v>0</v>
      </c>
      <c r="BL431" s="17" t="s">
        <v>207</v>
      </c>
      <c r="BM431" s="148" t="s">
        <v>661</v>
      </c>
    </row>
    <row r="432" spans="2:65" s="1" customFormat="1" ht="24.2" customHeight="1">
      <c r="B432" s="136"/>
      <c r="C432" s="137" t="s">
        <v>662</v>
      </c>
      <c r="D432" s="137" t="s">
        <v>189</v>
      </c>
      <c r="E432" s="138" t="s">
        <v>663</v>
      </c>
      <c r="F432" s="139" t="s">
        <v>664</v>
      </c>
      <c r="G432" s="140" t="s">
        <v>351</v>
      </c>
      <c r="H432" s="141">
        <v>1395.4</v>
      </c>
      <c r="I432" s="142"/>
      <c r="J432" s="143">
        <f>ROUND(I432*H432,2)</f>
        <v>0</v>
      </c>
      <c r="K432" s="139" t="s">
        <v>193</v>
      </c>
      <c r="L432" s="32"/>
      <c r="M432" s="144" t="s">
        <v>1</v>
      </c>
      <c r="N432" s="145" t="s">
        <v>41</v>
      </c>
      <c r="P432" s="146">
        <f>O432*H432</f>
        <v>0</v>
      </c>
      <c r="Q432" s="146">
        <v>4.0000000000000003E-5</v>
      </c>
      <c r="R432" s="146">
        <f>Q432*H432</f>
        <v>5.5816000000000011E-2</v>
      </c>
      <c r="S432" s="146">
        <v>0</v>
      </c>
      <c r="T432" s="147">
        <f>S432*H432</f>
        <v>0</v>
      </c>
      <c r="AR432" s="148" t="s">
        <v>207</v>
      </c>
      <c r="AT432" s="148" t="s">
        <v>189</v>
      </c>
      <c r="AU432" s="148" t="s">
        <v>86</v>
      </c>
      <c r="AY432" s="17" t="s">
        <v>186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7" t="s">
        <v>84</v>
      </c>
      <c r="BK432" s="149">
        <f>ROUND(I432*H432,2)</f>
        <v>0</v>
      </c>
      <c r="BL432" s="17" t="s">
        <v>207</v>
      </c>
      <c r="BM432" s="148" t="s">
        <v>665</v>
      </c>
    </row>
    <row r="433" spans="2:65" s="13" customFormat="1" ht="10.4">
      <c r="B433" s="163"/>
      <c r="D433" s="157" t="s">
        <v>296</v>
      </c>
      <c r="E433" s="164" t="s">
        <v>1</v>
      </c>
      <c r="F433" s="165" t="s">
        <v>666</v>
      </c>
      <c r="H433" s="166">
        <v>1395.4</v>
      </c>
      <c r="I433" s="167"/>
      <c r="L433" s="163"/>
      <c r="M433" s="168"/>
      <c r="T433" s="169"/>
      <c r="AT433" s="164" t="s">
        <v>296</v>
      </c>
      <c r="AU433" s="164" t="s">
        <v>86</v>
      </c>
      <c r="AV433" s="13" t="s">
        <v>86</v>
      </c>
      <c r="AW433" s="13" t="s">
        <v>32</v>
      </c>
      <c r="AX433" s="13" t="s">
        <v>84</v>
      </c>
      <c r="AY433" s="164" t="s">
        <v>186</v>
      </c>
    </row>
    <row r="434" spans="2:65" s="1" customFormat="1" ht="16.600000000000001" customHeight="1">
      <c r="B434" s="136"/>
      <c r="C434" s="137" t="s">
        <v>667</v>
      </c>
      <c r="D434" s="137" t="s">
        <v>189</v>
      </c>
      <c r="E434" s="138" t="s">
        <v>668</v>
      </c>
      <c r="F434" s="139" t="s">
        <v>669</v>
      </c>
      <c r="G434" s="140" t="s">
        <v>403</v>
      </c>
      <c r="H434" s="141">
        <v>8</v>
      </c>
      <c r="I434" s="142"/>
      <c r="J434" s="143">
        <f>ROUND(I434*H434,2)</f>
        <v>0</v>
      </c>
      <c r="K434" s="139" t="s">
        <v>193</v>
      </c>
      <c r="L434" s="32"/>
      <c r="M434" s="144" t="s">
        <v>1</v>
      </c>
      <c r="N434" s="145" t="s">
        <v>41</v>
      </c>
      <c r="P434" s="146">
        <f>O434*H434</f>
        <v>0</v>
      </c>
      <c r="Q434" s="146">
        <v>1.8000000000000001E-4</v>
      </c>
      <c r="R434" s="146">
        <f>Q434*H434</f>
        <v>1.4400000000000001E-3</v>
      </c>
      <c r="S434" s="146">
        <v>0</v>
      </c>
      <c r="T434" s="147">
        <f>S434*H434</f>
        <v>0</v>
      </c>
      <c r="AR434" s="148" t="s">
        <v>207</v>
      </c>
      <c r="AT434" s="148" t="s">
        <v>189</v>
      </c>
      <c r="AU434" s="148" t="s">
        <v>86</v>
      </c>
      <c r="AY434" s="17" t="s">
        <v>186</v>
      </c>
      <c r="BE434" s="149">
        <f>IF(N434="základní",J434,0)</f>
        <v>0</v>
      </c>
      <c r="BF434" s="149">
        <f>IF(N434="snížená",J434,0)</f>
        <v>0</v>
      </c>
      <c r="BG434" s="149">
        <f>IF(N434="zákl. přenesená",J434,0)</f>
        <v>0</v>
      </c>
      <c r="BH434" s="149">
        <f>IF(N434="sníž. přenesená",J434,0)</f>
        <v>0</v>
      </c>
      <c r="BI434" s="149">
        <f>IF(N434="nulová",J434,0)</f>
        <v>0</v>
      </c>
      <c r="BJ434" s="17" t="s">
        <v>84</v>
      </c>
      <c r="BK434" s="149">
        <f>ROUND(I434*H434,2)</f>
        <v>0</v>
      </c>
      <c r="BL434" s="17" t="s">
        <v>207</v>
      </c>
      <c r="BM434" s="148" t="s">
        <v>670</v>
      </c>
    </row>
    <row r="435" spans="2:65" s="13" customFormat="1" ht="10.4">
      <c r="B435" s="163"/>
      <c r="D435" s="157" t="s">
        <v>296</v>
      </c>
      <c r="E435" s="164" t="s">
        <v>1</v>
      </c>
      <c r="F435" s="165" t="s">
        <v>671</v>
      </c>
      <c r="H435" s="166">
        <v>8</v>
      </c>
      <c r="I435" s="167"/>
      <c r="L435" s="163"/>
      <c r="M435" s="168"/>
      <c r="T435" s="169"/>
      <c r="AT435" s="164" t="s">
        <v>296</v>
      </c>
      <c r="AU435" s="164" t="s">
        <v>86</v>
      </c>
      <c r="AV435" s="13" t="s">
        <v>86</v>
      </c>
      <c r="AW435" s="13" t="s">
        <v>32</v>
      </c>
      <c r="AX435" s="13" t="s">
        <v>84</v>
      </c>
      <c r="AY435" s="164" t="s">
        <v>186</v>
      </c>
    </row>
    <row r="436" spans="2:65" s="1" customFormat="1" ht="16.600000000000001" customHeight="1">
      <c r="B436" s="136"/>
      <c r="C436" s="177" t="s">
        <v>672</v>
      </c>
      <c r="D436" s="177" t="s">
        <v>421</v>
      </c>
      <c r="E436" s="178" t="s">
        <v>673</v>
      </c>
      <c r="F436" s="179" t="s">
        <v>674</v>
      </c>
      <c r="G436" s="180" t="s">
        <v>403</v>
      </c>
      <c r="H436" s="181">
        <v>7</v>
      </c>
      <c r="I436" s="182"/>
      <c r="J436" s="183">
        <f>ROUND(I436*H436,2)</f>
        <v>0</v>
      </c>
      <c r="K436" s="179" t="s">
        <v>193</v>
      </c>
      <c r="L436" s="184"/>
      <c r="M436" s="185" t="s">
        <v>1</v>
      </c>
      <c r="N436" s="186" t="s">
        <v>41</v>
      </c>
      <c r="P436" s="146">
        <f>O436*H436</f>
        <v>0</v>
      </c>
      <c r="Q436" s="146">
        <v>1.2E-2</v>
      </c>
      <c r="R436" s="146">
        <f>Q436*H436</f>
        <v>8.4000000000000005E-2</v>
      </c>
      <c r="S436" s="146">
        <v>0</v>
      </c>
      <c r="T436" s="147">
        <f>S436*H436</f>
        <v>0</v>
      </c>
      <c r="AR436" s="148" t="s">
        <v>325</v>
      </c>
      <c r="AT436" s="148" t="s">
        <v>421</v>
      </c>
      <c r="AU436" s="148" t="s">
        <v>86</v>
      </c>
      <c r="AY436" s="17" t="s">
        <v>186</v>
      </c>
      <c r="BE436" s="149">
        <f>IF(N436="základní",J436,0)</f>
        <v>0</v>
      </c>
      <c r="BF436" s="149">
        <f>IF(N436="snížená",J436,0)</f>
        <v>0</v>
      </c>
      <c r="BG436" s="149">
        <f>IF(N436="zákl. přenesená",J436,0)</f>
        <v>0</v>
      </c>
      <c r="BH436" s="149">
        <f>IF(N436="sníž. přenesená",J436,0)</f>
        <v>0</v>
      </c>
      <c r="BI436" s="149">
        <f>IF(N436="nulová",J436,0)</f>
        <v>0</v>
      </c>
      <c r="BJ436" s="17" t="s">
        <v>84</v>
      </c>
      <c r="BK436" s="149">
        <f>ROUND(I436*H436,2)</f>
        <v>0</v>
      </c>
      <c r="BL436" s="17" t="s">
        <v>207</v>
      </c>
      <c r="BM436" s="148" t="s">
        <v>675</v>
      </c>
    </row>
    <row r="437" spans="2:65" s="1" customFormat="1" ht="16.600000000000001" customHeight="1">
      <c r="B437" s="136"/>
      <c r="C437" s="177" t="s">
        <v>676</v>
      </c>
      <c r="D437" s="177" t="s">
        <v>421</v>
      </c>
      <c r="E437" s="178" t="s">
        <v>677</v>
      </c>
      <c r="F437" s="179" t="s">
        <v>678</v>
      </c>
      <c r="G437" s="180" t="s">
        <v>403</v>
      </c>
      <c r="H437" s="181">
        <v>1</v>
      </c>
      <c r="I437" s="182"/>
      <c r="J437" s="183">
        <f>ROUND(I437*H437,2)</f>
        <v>0</v>
      </c>
      <c r="K437" s="179" t="s">
        <v>1</v>
      </c>
      <c r="L437" s="184"/>
      <c r="M437" s="185" t="s">
        <v>1</v>
      </c>
      <c r="N437" s="186" t="s">
        <v>41</v>
      </c>
      <c r="P437" s="146">
        <f>O437*H437</f>
        <v>0</v>
      </c>
      <c r="Q437" s="146">
        <v>8.9999999999999993E-3</v>
      </c>
      <c r="R437" s="146">
        <f>Q437*H437</f>
        <v>8.9999999999999993E-3</v>
      </c>
      <c r="S437" s="146">
        <v>0</v>
      </c>
      <c r="T437" s="147">
        <f>S437*H437</f>
        <v>0</v>
      </c>
      <c r="AR437" s="148" t="s">
        <v>325</v>
      </c>
      <c r="AT437" s="148" t="s">
        <v>421</v>
      </c>
      <c r="AU437" s="148" t="s">
        <v>86</v>
      </c>
      <c r="AY437" s="17" t="s">
        <v>186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7" t="s">
        <v>84</v>
      </c>
      <c r="BK437" s="149">
        <f>ROUND(I437*H437,2)</f>
        <v>0</v>
      </c>
      <c r="BL437" s="17" t="s">
        <v>207</v>
      </c>
      <c r="BM437" s="148" t="s">
        <v>679</v>
      </c>
    </row>
    <row r="438" spans="2:65" s="1" customFormat="1" ht="24.2" customHeight="1">
      <c r="B438" s="136"/>
      <c r="C438" s="137" t="s">
        <v>680</v>
      </c>
      <c r="D438" s="137" t="s">
        <v>189</v>
      </c>
      <c r="E438" s="138" t="s">
        <v>681</v>
      </c>
      <c r="F438" s="139" t="s">
        <v>682</v>
      </c>
      <c r="G438" s="140" t="s">
        <v>403</v>
      </c>
      <c r="H438" s="141">
        <v>14</v>
      </c>
      <c r="I438" s="142"/>
      <c r="J438" s="143">
        <f>ROUND(I438*H438,2)</f>
        <v>0</v>
      </c>
      <c r="K438" s="139" t="s">
        <v>193</v>
      </c>
      <c r="L438" s="32"/>
      <c r="M438" s="144" t="s">
        <v>1</v>
      </c>
      <c r="N438" s="145" t="s">
        <v>41</v>
      </c>
      <c r="P438" s="146">
        <f>O438*H438</f>
        <v>0</v>
      </c>
      <c r="Q438" s="146">
        <v>4.0000000000000003E-5</v>
      </c>
      <c r="R438" s="146">
        <f>Q438*H438</f>
        <v>5.6000000000000006E-4</v>
      </c>
      <c r="S438" s="146">
        <v>0</v>
      </c>
      <c r="T438" s="147">
        <f>S438*H438</f>
        <v>0</v>
      </c>
      <c r="AR438" s="148" t="s">
        <v>207</v>
      </c>
      <c r="AT438" s="148" t="s">
        <v>189</v>
      </c>
      <c r="AU438" s="148" t="s">
        <v>86</v>
      </c>
      <c r="AY438" s="17" t="s">
        <v>186</v>
      </c>
      <c r="BE438" s="149">
        <f>IF(N438="základní",J438,0)</f>
        <v>0</v>
      </c>
      <c r="BF438" s="149">
        <f>IF(N438="snížená",J438,0)</f>
        <v>0</v>
      </c>
      <c r="BG438" s="149">
        <f>IF(N438="zákl. přenesená",J438,0)</f>
        <v>0</v>
      </c>
      <c r="BH438" s="149">
        <f>IF(N438="sníž. přenesená",J438,0)</f>
        <v>0</v>
      </c>
      <c r="BI438" s="149">
        <f>IF(N438="nulová",J438,0)</f>
        <v>0</v>
      </c>
      <c r="BJ438" s="17" t="s">
        <v>84</v>
      </c>
      <c r="BK438" s="149">
        <f>ROUND(I438*H438,2)</f>
        <v>0</v>
      </c>
      <c r="BL438" s="17" t="s">
        <v>207</v>
      </c>
      <c r="BM438" s="148" t="s">
        <v>683</v>
      </c>
    </row>
    <row r="439" spans="2:65" s="12" customFormat="1" ht="10.4">
      <c r="B439" s="156"/>
      <c r="D439" s="157" t="s">
        <v>296</v>
      </c>
      <c r="E439" s="158" t="s">
        <v>1</v>
      </c>
      <c r="F439" s="159" t="s">
        <v>684</v>
      </c>
      <c r="H439" s="158" t="s">
        <v>1</v>
      </c>
      <c r="I439" s="160"/>
      <c r="L439" s="156"/>
      <c r="M439" s="161"/>
      <c r="T439" s="162"/>
      <c r="AT439" s="158" t="s">
        <v>296</v>
      </c>
      <c r="AU439" s="158" t="s">
        <v>86</v>
      </c>
      <c r="AV439" s="12" t="s">
        <v>84</v>
      </c>
      <c r="AW439" s="12" t="s">
        <v>32</v>
      </c>
      <c r="AX439" s="12" t="s">
        <v>76</v>
      </c>
      <c r="AY439" s="158" t="s">
        <v>186</v>
      </c>
    </row>
    <row r="440" spans="2:65" s="13" customFormat="1" ht="10.4">
      <c r="B440" s="163"/>
      <c r="D440" s="157" t="s">
        <v>296</v>
      </c>
      <c r="E440" s="164" t="s">
        <v>1</v>
      </c>
      <c r="F440" s="165" t="s">
        <v>359</v>
      </c>
      <c r="H440" s="166">
        <v>14</v>
      </c>
      <c r="I440" s="167"/>
      <c r="L440" s="163"/>
      <c r="M440" s="168"/>
      <c r="T440" s="169"/>
      <c r="AT440" s="164" t="s">
        <v>296</v>
      </c>
      <c r="AU440" s="164" t="s">
        <v>86</v>
      </c>
      <c r="AV440" s="13" t="s">
        <v>86</v>
      </c>
      <c r="AW440" s="13" t="s">
        <v>32</v>
      </c>
      <c r="AX440" s="13" t="s">
        <v>84</v>
      </c>
      <c r="AY440" s="164" t="s">
        <v>186</v>
      </c>
    </row>
    <row r="441" spans="2:65" s="1" customFormat="1" ht="24.2" customHeight="1">
      <c r="B441" s="136"/>
      <c r="C441" s="177" t="s">
        <v>685</v>
      </c>
      <c r="D441" s="177" t="s">
        <v>421</v>
      </c>
      <c r="E441" s="178" t="s">
        <v>686</v>
      </c>
      <c r="F441" s="179" t="s">
        <v>687</v>
      </c>
      <c r="G441" s="180" t="s">
        <v>322</v>
      </c>
      <c r="H441" s="181">
        <v>4.0000000000000001E-3</v>
      </c>
      <c r="I441" s="182"/>
      <c r="J441" s="183">
        <f>ROUND(I441*H441,2)</f>
        <v>0</v>
      </c>
      <c r="K441" s="179" t="s">
        <v>193</v>
      </c>
      <c r="L441" s="184"/>
      <c r="M441" s="185" t="s">
        <v>1</v>
      </c>
      <c r="N441" s="186" t="s">
        <v>41</v>
      </c>
      <c r="P441" s="146">
        <f>O441*H441</f>
        <v>0</v>
      </c>
      <c r="Q441" s="146">
        <v>1</v>
      </c>
      <c r="R441" s="146">
        <f>Q441*H441</f>
        <v>4.0000000000000001E-3</v>
      </c>
      <c r="S441" s="146">
        <v>0</v>
      </c>
      <c r="T441" s="147">
        <f>S441*H441</f>
        <v>0</v>
      </c>
      <c r="AR441" s="148" t="s">
        <v>325</v>
      </c>
      <c r="AT441" s="148" t="s">
        <v>421</v>
      </c>
      <c r="AU441" s="148" t="s">
        <v>86</v>
      </c>
      <c r="AY441" s="17" t="s">
        <v>186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7" t="s">
        <v>84</v>
      </c>
      <c r="BK441" s="149">
        <f>ROUND(I441*H441,2)</f>
        <v>0</v>
      </c>
      <c r="BL441" s="17" t="s">
        <v>207</v>
      </c>
      <c r="BM441" s="148" t="s">
        <v>688</v>
      </c>
    </row>
    <row r="442" spans="2:65" s="13" customFormat="1" ht="10.4">
      <c r="B442" s="163"/>
      <c r="D442" s="157" t="s">
        <v>296</v>
      </c>
      <c r="E442" s="164" t="s">
        <v>1</v>
      </c>
      <c r="F442" s="165" t="s">
        <v>689</v>
      </c>
      <c r="H442" s="166">
        <v>4.0000000000000001E-3</v>
      </c>
      <c r="I442" s="167"/>
      <c r="L442" s="163"/>
      <c r="M442" s="168"/>
      <c r="T442" s="169"/>
      <c r="AT442" s="164" t="s">
        <v>296</v>
      </c>
      <c r="AU442" s="164" t="s">
        <v>86</v>
      </c>
      <c r="AV442" s="13" t="s">
        <v>86</v>
      </c>
      <c r="AW442" s="13" t="s">
        <v>32</v>
      </c>
      <c r="AX442" s="13" t="s">
        <v>84</v>
      </c>
      <c r="AY442" s="164" t="s">
        <v>186</v>
      </c>
    </row>
    <row r="443" spans="2:65" s="1" customFormat="1" ht="16.600000000000001" customHeight="1">
      <c r="B443" s="136"/>
      <c r="C443" s="137" t="s">
        <v>690</v>
      </c>
      <c r="D443" s="137" t="s">
        <v>189</v>
      </c>
      <c r="E443" s="138" t="s">
        <v>691</v>
      </c>
      <c r="F443" s="139" t="s">
        <v>692</v>
      </c>
      <c r="G443" s="140" t="s">
        <v>192</v>
      </c>
      <c r="H443" s="141">
        <v>1</v>
      </c>
      <c r="I443" s="142"/>
      <c r="J443" s="143">
        <f>ROUND(I443*H443,2)</f>
        <v>0</v>
      </c>
      <c r="K443" s="139" t="s">
        <v>1</v>
      </c>
      <c r="L443" s="32"/>
      <c r="M443" s="144" t="s">
        <v>1</v>
      </c>
      <c r="N443" s="145" t="s">
        <v>41</v>
      </c>
      <c r="P443" s="146">
        <f>O443*H443</f>
        <v>0</v>
      </c>
      <c r="Q443" s="146">
        <v>0</v>
      </c>
      <c r="R443" s="146">
        <f>Q443*H443</f>
        <v>0</v>
      </c>
      <c r="S443" s="146">
        <v>0</v>
      </c>
      <c r="T443" s="147">
        <f>S443*H443</f>
        <v>0</v>
      </c>
      <c r="AR443" s="148" t="s">
        <v>207</v>
      </c>
      <c r="AT443" s="148" t="s">
        <v>189</v>
      </c>
      <c r="AU443" s="148" t="s">
        <v>86</v>
      </c>
      <c r="AY443" s="17" t="s">
        <v>186</v>
      </c>
      <c r="BE443" s="149">
        <f>IF(N443="základní",J443,0)</f>
        <v>0</v>
      </c>
      <c r="BF443" s="149">
        <f>IF(N443="snížená",J443,0)</f>
        <v>0</v>
      </c>
      <c r="BG443" s="149">
        <f>IF(N443="zákl. přenesená",J443,0)</f>
        <v>0</v>
      </c>
      <c r="BH443" s="149">
        <f>IF(N443="sníž. přenesená",J443,0)</f>
        <v>0</v>
      </c>
      <c r="BI443" s="149">
        <f>IF(N443="nulová",J443,0)</f>
        <v>0</v>
      </c>
      <c r="BJ443" s="17" t="s">
        <v>84</v>
      </c>
      <c r="BK443" s="149">
        <f>ROUND(I443*H443,2)</f>
        <v>0</v>
      </c>
      <c r="BL443" s="17" t="s">
        <v>207</v>
      </c>
      <c r="BM443" s="148" t="s">
        <v>693</v>
      </c>
    </row>
    <row r="444" spans="2:65" s="1" customFormat="1" ht="16.600000000000001" customHeight="1">
      <c r="B444" s="136"/>
      <c r="C444" s="137" t="s">
        <v>694</v>
      </c>
      <c r="D444" s="137" t="s">
        <v>189</v>
      </c>
      <c r="E444" s="138" t="s">
        <v>695</v>
      </c>
      <c r="F444" s="139" t="s">
        <v>696</v>
      </c>
      <c r="G444" s="140" t="s">
        <v>294</v>
      </c>
      <c r="H444" s="141">
        <v>4.5</v>
      </c>
      <c r="I444" s="142"/>
      <c r="J444" s="143">
        <f>ROUND(I444*H444,2)</f>
        <v>0</v>
      </c>
      <c r="K444" s="139" t="s">
        <v>193</v>
      </c>
      <c r="L444" s="32"/>
      <c r="M444" s="144" t="s">
        <v>1</v>
      </c>
      <c r="N444" s="145" t="s">
        <v>41</v>
      </c>
      <c r="P444" s="146">
        <f>O444*H444</f>
        <v>0</v>
      </c>
      <c r="Q444" s="146">
        <v>0</v>
      </c>
      <c r="R444" s="146">
        <f>Q444*H444</f>
        <v>0</v>
      </c>
      <c r="S444" s="146">
        <v>2.4</v>
      </c>
      <c r="T444" s="147">
        <f>S444*H444</f>
        <v>10.799999999999999</v>
      </c>
      <c r="AR444" s="148" t="s">
        <v>207</v>
      </c>
      <c r="AT444" s="148" t="s">
        <v>189</v>
      </c>
      <c r="AU444" s="148" t="s">
        <v>86</v>
      </c>
      <c r="AY444" s="17" t="s">
        <v>186</v>
      </c>
      <c r="BE444" s="149">
        <f>IF(N444="základní",J444,0)</f>
        <v>0</v>
      </c>
      <c r="BF444" s="149">
        <f>IF(N444="snížená",J444,0)</f>
        <v>0</v>
      </c>
      <c r="BG444" s="149">
        <f>IF(N444="zákl. přenesená",J444,0)</f>
        <v>0</v>
      </c>
      <c r="BH444" s="149">
        <f>IF(N444="sníž. přenesená",J444,0)</f>
        <v>0</v>
      </c>
      <c r="BI444" s="149">
        <f>IF(N444="nulová",J444,0)</f>
        <v>0</v>
      </c>
      <c r="BJ444" s="17" t="s">
        <v>84</v>
      </c>
      <c r="BK444" s="149">
        <f>ROUND(I444*H444,2)</f>
        <v>0</v>
      </c>
      <c r="BL444" s="17" t="s">
        <v>207</v>
      </c>
      <c r="BM444" s="148" t="s">
        <v>697</v>
      </c>
    </row>
    <row r="445" spans="2:65" s="12" customFormat="1" ht="10.4">
      <c r="B445" s="156"/>
      <c r="D445" s="157" t="s">
        <v>296</v>
      </c>
      <c r="E445" s="158" t="s">
        <v>1</v>
      </c>
      <c r="F445" s="159" t="s">
        <v>698</v>
      </c>
      <c r="H445" s="158" t="s">
        <v>1</v>
      </c>
      <c r="I445" s="160"/>
      <c r="L445" s="156"/>
      <c r="M445" s="161"/>
      <c r="T445" s="162"/>
      <c r="AT445" s="158" t="s">
        <v>296</v>
      </c>
      <c r="AU445" s="158" t="s">
        <v>86</v>
      </c>
      <c r="AV445" s="12" t="s">
        <v>84</v>
      </c>
      <c r="AW445" s="12" t="s">
        <v>32</v>
      </c>
      <c r="AX445" s="12" t="s">
        <v>76</v>
      </c>
      <c r="AY445" s="158" t="s">
        <v>186</v>
      </c>
    </row>
    <row r="446" spans="2:65" s="13" customFormat="1" ht="10.4">
      <c r="B446" s="163"/>
      <c r="D446" s="157" t="s">
        <v>296</v>
      </c>
      <c r="E446" s="164" t="s">
        <v>1</v>
      </c>
      <c r="F446" s="165" t="s">
        <v>699</v>
      </c>
      <c r="H446" s="166">
        <v>4.5</v>
      </c>
      <c r="I446" s="167"/>
      <c r="L446" s="163"/>
      <c r="M446" s="168"/>
      <c r="T446" s="169"/>
      <c r="AT446" s="164" t="s">
        <v>296</v>
      </c>
      <c r="AU446" s="164" t="s">
        <v>86</v>
      </c>
      <c r="AV446" s="13" t="s">
        <v>86</v>
      </c>
      <c r="AW446" s="13" t="s">
        <v>32</v>
      </c>
      <c r="AX446" s="13" t="s">
        <v>84</v>
      </c>
      <c r="AY446" s="164" t="s">
        <v>186</v>
      </c>
    </row>
    <row r="447" spans="2:65" s="1" customFormat="1" ht="24.2" customHeight="1">
      <c r="B447" s="136"/>
      <c r="C447" s="137" t="s">
        <v>700</v>
      </c>
      <c r="D447" s="137" t="s">
        <v>189</v>
      </c>
      <c r="E447" s="138" t="s">
        <v>701</v>
      </c>
      <c r="F447" s="139" t="s">
        <v>702</v>
      </c>
      <c r="G447" s="140" t="s">
        <v>351</v>
      </c>
      <c r="H447" s="141">
        <v>126.95</v>
      </c>
      <c r="I447" s="142"/>
      <c r="J447" s="143">
        <f>ROUND(I447*H447,2)</f>
        <v>0</v>
      </c>
      <c r="K447" s="139" t="s">
        <v>193</v>
      </c>
      <c r="L447" s="32"/>
      <c r="M447" s="144" t="s">
        <v>1</v>
      </c>
      <c r="N447" s="145" t="s">
        <v>41</v>
      </c>
      <c r="P447" s="146">
        <f>O447*H447</f>
        <v>0</v>
      </c>
      <c r="Q447" s="146">
        <v>0</v>
      </c>
      <c r="R447" s="146">
        <f>Q447*H447</f>
        <v>0</v>
      </c>
      <c r="S447" s="146">
        <v>0.18099999999999999</v>
      </c>
      <c r="T447" s="147">
        <f>S447*H447</f>
        <v>22.97795</v>
      </c>
      <c r="AR447" s="148" t="s">
        <v>207</v>
      </c>
      <c r="AT447" s="148" t="s">
        <v>189</v>
      </c>
      <c r="AU447" s="148" t="s">
        <v>86</v>
      </c>
      <c r="AY447" s="17" t="s">
        <v>186</v>
      </c>
      <c r="BE447" s="149">
        <f>IF(N447="základní",J447,0)</f>
        <v>0</v>
      </c>
      <c r="BF447" s="149">
        <f>IF(N447="snížená",J447,0)</f>
        <v>0</v>
      </c>
      <c r="BG447" s="149">
        <f>IF(N447="zákl. přenesená",J447,0)</f>
        <v>0</v>
      </c>
      <c r="BH447" s="149">
        <f>IF(N447="sníž. přenesená",J447,0)</f>
        <v>0</v>
      </c>
      <c r="BI447" s="149">
        <f>IF(N447="nulová",J447,0)</f>
        <v>0</v>
      </c>
      <c r="BJ447" s="17" t="s">
        <v>84</v>
      </c>
      <c r="BK447" s="149">
        <f>ROUND(I447*H447,2)</f>
        <v>0</v>
      </c>
      <c r="BL447" s="17" t="s">
        <v>207</v>
      </c>
      <c r="BM447" s="148" t="s">
        <v>703</v>
      </c>
    </row>
    <row r="448" spans="2:65" s="12" customFormat="1" ht="10.4">
      <c r="B448" s="156"/>
      <c r="D448" s="157" t="s">
        <v>296</v>
      </c>
      <c r="E448" s="158" t="s">
        <v>1</v>
      </c>
      <c r="F448" s="159" t="s">
        <v>376</v>
      </c>
      <c r="H448" s="158" t="s">
        <v>1</v>
      </c>
      <c r="I448" s="160"/>
      <c r="L448" s="156"/>
      <c r="M448" s="161"/>
      <c r="T448" s="162"/>
      <c r="AT448" s="158" t="s">
        <v>296</v>
      </c>
      <c r="AU448" s="158" t="s">
        <v>86</v>
      </c>
      <c r="AV448" s="12" t="s">
        <v>84</v>
      </c>
      <c r="AW448" s="12" t="s">
        <v>32</v>
      </c>
      <c r="AX448" s="12" t="s">
        <v>76</v>
      </c>
      <c r="AY448" s="158" t="s">
        <v>186</v>
      </c>
    </row>
    <row r="449" spans="2:65" s="13" customFormat="1" ht="10.4">
      <c r="B449" s="163"/>
      <c r="D449" s="157" t="s">
        <v>296</v>
      </c>
      <c r="E449" s="164" t="s">
        <v>1</v>
      </c>
      <c r="F449" s="165" t="s">
        <v>704</v>
      </c>
      <c r="H449" s="166">
        <v>32.19</v>
      </c>
      <c r="I449" s="167"/>
      <c r="L449" s="163"/>
      <c r="M449" s="168"/>
      <c r="T449" s="169"/>
      <c r="AT449" s="164" t="s">
        <v>296</v>
      </c>
      <c r="AU449" s="164" t="s">
        <v>86</v>
      </c>
      <c r="AV449" s="13" t="s">
        <v>86</v>
      </c>
      <c r="AW449" s="13" t="s">
        <v>32</v>
      </c>
      <c r="AX449" s="13" t="s">
        <v>76</v>
      </c>
      <c r="AY449" s="164" t="s">
        <v>186</v>
      </c>
    </row>
    <row r="450" spans="2:65" s="13" customFormat="1" ht="10.4">
      <c r="B450" s="163"/>
      <c r="D450" s="157" t="s">
        <v>296</v>
      </c>
      <c r="E450" s="164" t="s">
        <v>1</v>
      </c>
      <c r="F450" s="165" t="s">
        <v>705</v>
      </c>
      <c r="H450" s="166">
        <v>41.76</v>
      </c>
      <c r="I450" s="167"/>
      <c r="L450" s="163"/>
      <c r="M450" s="168"/>
      <c r="T450" s="169"/>
      <c r="AT450" s="164" t="s">
        <v>296</v>
      </c>
      <c r="AU450" s="164" t="s">
        <v>86</v>
      </c>
      <c r="AV450" s="13" t="s">
        <v>86</v>
      </c>
      <c r="AW450" s="13" t="s">
        <v>32</v>
      </c>
      <c r="AX450" s="13" t="s">
        <v>76</v>
      </c>
      <c r="AY450" s="164" t="s">
        <v>186</v>
      </c>
    </row>
    <row r="451" spans="2:65" s="13" customFormat="1" ht="10.4">
      <c r="B451" s="163"/>
      <c r="D451" s="157" t="s">
        <v>296</v>
      </c>
      <c r="E451" s="164" t="s">
        <v>1</v>
      </c>
      <c r="F451" s="165" t="s">
        <v>706</v>
      </c>
      <c r="H451" s="166">
        <v>14.5</v>
      </c>
      <c r="I451" s="167"/>
      <c r="L451" s="163"/>
      <c r="M451" s="168"/>
      <c r="T451" s="169"/>
      <c r="AT451" s="164" t="s">
        <v>296</v>
      </c>
      <c r="AU451" s="164" t="s">
        <v>86</v>
      </c>
      <c r="AV451" s="13" t="s">
        <v>86</v>
      </c>
      <c r="AW451" s="13" t="s">
        <v>32</v>
      </c>
      <c r="AX451" s="13" t="s">
        <v>76</v>
      </c>
      <c r="AY451" s="164" t="s">
        <v>186</v>
      </c>
    </row>
    <row r="452" spans="2:65" s="12" customFormat="1" ht="10.4">
      <c r="B452" s="156"/>
      <c r="D452" s="157" t="s">
        <v>296</v>
      </c>
      <c r="E452" s="158" t="s">
        <v>1</v>
      </c>
      <c r="F452" s="159" t="s">
        <v>383</v>
      </c>
      <c r="H452" s="158" t="s">
        <v>1</v>
      </c>
      <c r="I452" s="160"/>
      <c r="L452" s="156"/>
      <c r="M452" s="161"/>
      <c r="T452" s="162"/>
      <c r="AT452" s="158" t="s">
        <v>296</v>
      </c>
      <c r="AU452" s="158" t="s">
        <v>86</v>
      </c>
      <c r="AV452" s="12" t="s">
        <v>84</v>
      </c>
      <c r="AW452" s="12" t="s">
        <v>32</v>
      </c>
      <c r="AX452" s="12" t="s">
        <v>76</v>
      </c>
      <c r="AY452" s="158" t="s">
        <v>186</v>
      </c>
    </row>
    <row r="453" spans="2:65" s="13" customFormat="1" ht="10.4">
      <c r="B453" s="163"/>
      <c r="D453" s="157" t="s">
        <v>296</v>
      </c>
      <c r="E453" s="164" t="s">
        <v>1</v>
      </c>
      <c r="F453" s="165" t="s">
        <v>707</v>
      </c>
      <c r="H453" s="166">
        <v>15.9</v>
      </c>
      <c r="I453" s="167"/>
      <c r="L453" s="163"/>
      <c r="M453" s="168"/>
      <c r="T453" s="169"/>
      <c r="AT453" s="164" t="s">
        <v>296</v>
      </c>
      <c r="AU453" s="164" t="s">
        <v>86</v>
      </c>
      <c r="AV453" s="13" t="s">
        <v>86</v>
      </c>
      <c r="AW453" s="13" t="s">
        <v>32</v>
      </c>
      <c r="AX453" s="13" t="s">
        <v>76</v>
      </c>
      <c r="AY453" s="164" t="s">
        <v>186</v>
      </c>
    </row>
    <row r="454" spans="2:65" s="13" customFormat="1" ht="10.4">
      <c r="B454" s="163"/>
      <c r="D454" s="157" t="s">
        <v>296</v>
      </c>
      <c r="E454" s="164" t="s">
        <v>1</v>
      </c>
      <c r="F454" s="165" t="s">
        <v>708</v>
      </c>
      <c r="H454" s="166">
        <v>3.6</v>
      </c>
      <c r="I454" s="167"/>
      <c r="L454" s="163"/>
      <c r="M454" s="168"/>
      <c r="T454" s="169"/>
      <c r="AT454" s="164" t="s">
        <v>296</v>
      </c>
      <c r="AU454" s="164" t="s">
        <v>86</v>
      </c>
      <c r="AV454" s="13" t="s">
        <v>86</v>
      </c>
      <c r="AW454" s="13" t="s">
        <v>32</v>
      </c>
      <c r="AX454" s="13" t="s">
        <v>76</v>
      </c>
      <c r="AY454" s="164" t="s">
        <v>186</v>
      </c>
    </row>
    <row r="455" spans="2:65" s="13" customFormat="1" ht="10.4">
      <c r="B455" s="163"/>
      <c r="D455" s="157" t="s">
        <v>296</v>
      </c>
      <c r="E455" s="164" t="s">
        <v>1</v>
      </c>
      <c r="F455" s="165" t="s">
        <v>709</v>
      </c>
      <c r="H455" s="166">
        <v>7.5</v>
      </c>
      <c r="I455" s="167"/>
      <c r="L455" s="163"/>
      <c r="M455" s="168"/>
      <c r="T455" s="169"/>
      <c r="AT455" s="164" t="s">
        <v>296</v>
      </c>
      <c r="AU455" s="164" t="s">
        <v>86</v>
      </c>
      <c r="AV455" s="13" t="s">
        <v>86</v>
      </c>
      <c r="AW455" s="13" t="s">
        <v>32</v>
      </c>
      <c r="AX455" s="13" t="s">
        <v>76</v>
      </c>
      <c r="AY455" s="164" t="s">
        <v>186</v>
      </c>
    </row>
    <row r="456" spans="2:65" s="13" customFormat="1" ht="10.4">
      <c r="B456" s="163"/>
      <c r="D456" s="157" t="s">
        <v>296</v>
      </c>
      <c r="E456" s="164" t="s">
        <v>1</v>
      </c>
      <c r="F456" s="165" t="s">
        <v>710</v>
      </c>
      <c r="H456" s="166">
        <v>11.5</v>
      </c>
      <c r="I456" s="167"/>
      <c r="L456" s="163"/>
      <c r="M456" s="168"/>
      <c r="T456" s="169"/>
      <c r="AT456" s="164" t="s">
        <v>296</v>
      </c>
      <c r="AU456" s="164" t="s">
        <v>86</v>
      </c>
      <c r="AV456" s="13" t="s">
        <v>86</v>
      </c>
      <c r="AW456" s="13" t="s">
        <v>32</v>
      </c>
      <c r="AX456" s="13" t="s">
        <v>76</v>
      </c>
      <c r="AY456" s="164" t="s">
        <v>186</v>
      </c>
    </row>
    <row r="457" spans="2:65" s="14" customFormat="1" ht="10.4">
      <c r="B457" s="170"/>
      <c r="D457" s="157" t="s">
        <v>296</v>
      </c>
      <c r="E457" s="171" t="s">
        <v>1</v>
      </c>
      <c r="F457" s="172" t="s">
        <v>299</v>
      </c>
      <c r="H457" s="173">
        <v>126.95</v>
      </c>
      <c r="I457" s="174"/>
      <c r="L457" s="170"/>
      <c r="M457" s="175"/>
      <c r="T457" s="176"/>
      <c r="AT457" s="171" t="s">
        <v>296</v>
      </c>
      <c r="AU457" s="171" t="s">
        <v>86</v>
      </c>
      <c r="AV457" s="14" t="s">
        <v>207</v>
      </c>
      <c r="AW457" s="14" t="s">
        <v>32</v>
      </c>
      <c r="AX457" s="14" t="s">
        <v>84</v>
      </c>
      <c r="AY457" s="171" t="s">
        <v>186</v>
      </c>
    </row>
    <row r="458" spans="2:65" s="1" customFormat="1" ht="24.2" customHeight="1">
      <c r="B458" s="136"/>
      <c r="C458" s="137" t="s">
        <v>711</v>
      </c>
      <c r="D458" s="137" t="s">
        <v>189</v>
      </c>
      <c r="E458" s="138" t="s">
        <v>712</v>
      </c>
      <c r="F458" s="139" t="s">
        <v>713</v>
      </c>
      <c r="G458" s="140" t="s">
        <v>351</v>
      </c>
      <c r="H458" s="141">
        <v>169.74</v>
      </c>
      <c r="I458" s="142"/>
      <c r="J458" s="143">
        <f>ROUND(I458*H458,2)</f>
        <v>0</v>
      </c>
      <c r="K458" s="139" t="s">
        <v>193</v>
      </c>
      <c r="L458" s="32"/>
      <c r="M458" s="144" t="s">
        <v>1</v>
      </c>
      <c r="N458" s="145" t="s">
        <v>41</v>
      </c>
      <c r="P458" s="146">
        <f>O458*H458</f>
        <v>0</v>
      </c>
      <c r="Q458" s="146">
        <v>0</v>
      </c>
      <c r="R458" s="146">
        <f>Q458*H458</f>
        <v>0</v>
      </c>
      <c r="S458" s="146">
        <v>0.26100000000000001</v>
      </c>
      <c r="T458" s="147">
        <f>S458*H458</f>
        <v>44.302140000000001</v>
      </c>
      <c r="AR458" s="148" t="s">
        <v>207</v>
      </c>
      <c r="AT458" s="148" t="s">
        <v>189</v>
      </c>
      <c r="AU458" s="148" t="s">
        <v>86</v>
      </c>
      <c r="AY458" s="17" t="s">
        <v>186</v>
      </c>
      <c r="BE458" s="149">
        <f>IF(N458="základní",J458,0)</f>
        <v>0</v>
      </c>
      <c r="BF458" s="149">
        <f>IF(N458="snížená",J458,0)</f>
        <v>0</v>
      </c>
      <c r="BG458" s="149">
        <f>IF(N458="zákl. přenesená",J458,0)</f>
        <v>0</v>
      </c>
      <c r="BH458" s="149">
        <f>IF(N458="sníž. přenesená",J458,0)</f>
        <v>0</v>
      </c>
      <c r="BI458" s="149">
        <f>IF(N458="nulová",J458,0)</f>
        <v>0</v>
      </c>
      <c r="BJ458" s="17" t="s">
        <v>84</v>
      </c>
      <c r="BK458" s="149">
        <f>ROUND(I458*H458,2)</f>
        <v>0</v>
      </c>
      <c r="BL458" s="17" t="s">
        <v>207</v>
      </c>
      <c r="BM458" s="148" t="s">
        <v>714</v>
      </c>
    </row>
    <row r="459" spans="2:65" s="12" customFormat="1" ht="10.4">
      <c r="B459" s="156"/>
      <c r="D459" s="157" t="s">
        <v>296</v>
      </c>
      <c r="E459" s="158" t="s">
        <v>1</v>
      </c>
      <c r="F459" s="159" t="s">
        <v>376</v>
      </c>
      <c r="H459" s="158" t="s">
        <v>1</v>
      </c>
      <c r="I459" s="160"/>
      <c r="L459" s="156"/>
      <c r="M459" s="161"/>
      <c r="T459" s="162"/>
      <c r="AT459" s="158" t="s">
        <v>296</v>
      </c>
      <c r="AU459" s="158" t="s">
        <v>86</v>
      </c>
      <c r="AV459" s="12" t="s">
        <v>84</v>
      </c>
      <c r="AW459" s="12" t="s">
        <v>32</v>
      </c>
      <c r="AX459" s="12" t="s">
        <v>76</v>
      </c>
      <c r="AY459" s="158" t="s">
        <v>186</v>
      </c>
    </row>
    <row r="460" spans="2:65" s="13" customFormat="1" ht="10.4">
      <c r="B460" s="163"/>
      <c r="D460" s="157" t="s">
        <v>296</v>
      </c>
      <c r="E460" s="164" t="s">
        <v>1</v>
      </c>
      <c r="F460" s="165" t="s">
        <v>715</v>
      </c>
      <c r="H460" s="166">
        <v>56.84</v>
      </c>
      <c r="I460" s="167"/>
      <c r="L460" s="163"/>
      <c r="M460" s="168"/>
      <c r="T460" s="169"/>
      <c r="AT460" s="164" t="s">
        <v>296</v>
      </c>
      <c r="AU460" s="164" t="s">
        <v>86</v>
      </c>
      <c r="AV460" s="13" t="s">
        <v>86</v>
      </c>
      <c r="AW460" s="13" t="s">
        <v>32</v>
      </c>
      <c r="AX460" s="13" t="s">
        <v>76</v>
      </c>
      <c r="AY460" s="164" t="s">
        <v>186</v>
      </c>
    </row>
    <row r="461" spans="2:65" s="12" customFormat="1" ht="10.4">
      <c r="B461" s="156"/>
      <c r="D461" s="157" t="s">
        <v>296</v>
      </c>
      <c r="E461" s="158" t="s">
        <v>1</v>
      </c>
      <c r="F461" s="159" t="s">
        <v>383</v>
      </c>
      <c r="H461" s="158" t="s">
        <v>1</v>
      </c>
      <c r="I461" s="160"/>
      <c r="L461" s="156"/>
      <c r="M461" s="161"/>
      <c r="T461" s="162"/>
      <c r="AT461" s="158" t="s">
        <v>296</v>
      </c>
      <c r="AU461" s="158" t="s">
        <v>86</v>
      </c>
      <c r="AV461" s="12" t="s">
        <v>84</v>
      </c>
      <c r="AW461" s="12" t="s">
        <v>32</v>
      </c>
      <c r="AX461" s="12" t="s">
        <v>76</v>
      </c>
      <c r="AY461" s="158" t="s">
        <v>186</v>
      </c>
    </row>
    <row r="462" spans="2:65" s="13" customFormat="1" ht="10.4">
      <c r="B462" s="163"/>
      <c r="D462" s="157" t="s">
        <v>296</v>
      </c>
      <c r="E462" s="164" t="s">
        <v>1</v>
      </c>
      <c r="F462" s="165" t="s">
        <v>707</v>
      </c>
      <c r="H462" s="166">
        <v>15.9</v>
      </c>
      <c r="I462" s="167"/>
      <c r="L462" s="163"/>
      <c r="M462" s="168"/>
      <c r="T462" s="169"/>
      <c r="AT462" s="164" t="s">
        <v>296</v>
      </c>
      <c r="AU462" s="164" t="s">
        <v>86</v>
      </c>
      <c r="AV462" s="13" t="s">
        <v>86</v>
      </c>
      <c r="AW462" s="13" t="s">
        <v>32</v>
      </c>
      <c r="AX462" s="13" t="s">
        <v>76</v>
      </c>
      <c r="AY462" s="164" t="s">
        <v>186</v>
      </c>
    </row>
    <row r="463" spans="2:65" s="13" customFormat="1" ht="10.4">
      <c r="B463" s="163"/>
      <c r="D463" s="157" t="s">
        <v>296</v>
      </c>
      <c r="E463" s="164" t="s">
        <v>1</v>
      </c>
      <c r="F463" s="165" t="s">
        <v>716</v>
      </c>
      <c r="H463" s="166">
        <v>25.8</v>
      </c>
      <c r="I463" s="167"/>
      <c r="L463" s="163"/>
      <c r="M463" s="168"/>
      <c r="T463" s="169"/>
      <c r="AT463" s="164" t="s">
        <v>296</v>
      </c>
      <c r="AU463" s="164" t="s">
        <v>86</v>
      </c>
      <c r="AV463" s="13" t="s">
        <v>86</v>
      </c>
      <c r="AW463" s="13" t="s">
        <v>32</v>
      </c>
      <c r="AX463" s="13" t="s">
        <v>76</v>
      </c>
      <c r="AY463" s="164" t="s">
        <v>186</v>
      </c>
    </row>
    <row r="464" spans="2:65" s="13" customFormat="1" ht="10.4">
      <c r="B464" s="163"/>
      <c r="D464" s="157" t="s">
        <v>296</v>
      </c>
      <c r="E464" s="164" t="s">
        <v>1</v>
      </c>
      <c r="F464" s="165" t="s">
        <v>717</v>
      </c>
      <c r="H464" s="166">
        <v>16.2</v>
      </c>
      <c r="I464" s="167"/>
      <c r="L464" s="163"/>
      <c r="M464" s="168"/>
      <c r="T464" s="169"/>
      <c r="AT464" s="164" t="s">
        <v>296</v>
      </c>
      <c r="AU464" s="164" t="s">
        <v>86</v>
      </c>
      <c r="AV464" s="13" t="s">
        <v>86</v>
      </c>
      <c r="AW464" s="13" t="s">
        <v>32</v>
      </c>
      <c r="AX464" s="13" t="s">
        <v>76</v>
      </c>
      <c r="AY464" s="164" t="s">
        <v>186</v>
      </c>
    </row>
    <row r="465" spans="2:65" s="13" customFormat="1" ht="10.4">
      <c r="B465" s="163"/>
      <c r="D465" s="157" t="s">
        <v>296</v>
      </c>
      <c r="E465" s="164" t="s">
        <v>1</v>
      </c>
      <c r="F465" s="165" t="s">
        <v>718</v>
      </c>
      <c r="H465" s="166">
        <v>21.3</v>
      </c>
      <c r="I465" s="167"/>
      <c r="L465" s="163"/>
      <c r="M465" s="168"/>
      <c r="T465" s="169"/>
      <c r="AT465" s="164" t="s">
        <v>296</v>
      </c>
      <c r="AU465" s="164" t="s">
        <v>86</v>
      </c>
      <c r="AV465" s="13" t="s">
        <v>86</v>
      </c>
      <c r="AW465" s="13" t="s">
        <v>32</v>
      </c>
      <c r="AX465" s="13" t="s">
        <v>76</v>
      </c>
      <c r="AY465" s="164" t="s">
        <v>186</v>
      </c>
    </row>
    <row r="466" spans="2:65" s="13" customFormat="1" ht="10.4">
      <c r="B466" s="163"/>
      <c r="D466" s="157" t="s">
        <v>296</v>
      </c>
      <c r="E466" s="164" t="s">
        <v>1</v>
      </c>
      <c r="F466" s="165" t="s">
        <v>719</v>
      </c>
      <c r="H466" s="166">
        <v>12</v>
      </c>
      <c r="I466" s="167"/>
      <c r="L466" s="163"/>
      <c r="M466" s="168"/>
      <c r="T466" s="169"/>
      <c r="AT466" s="164" t="s">
        <v>296</v>
      </c>
      <c r="AU466" s="164" t="s">
        <v>86</v>
      </c>
      <c r="AV466" s="13" t="s">
        <v>86</v>
      </c>
      <c r="AW466" s="13" t="s">
        <v>32</v>
      </c>
      <c r="AX466" s="13" t="s">
        <v>76</v>
      </c>
      <c r="AY466" s="164" t="s">
        <v>186</v>
      </c>
    </row>
    <row r="467" spans="2:65" s="13" customFormat="1" ht="10.4">
      <c r="B467" s="163"/>
      <c r="D467" s="157" t="s">
        <v>296</v>
      </c>
      <c r="E467" s="164" t="s">
        <v>1</v>
      </c>
      <c r="F467" s="165" t="s">
        <v>720</v>
      </c>
      <c r="H467" s="166">
        <v>6.3</v>
      </c>
      <c r="I467" s="167"/>
      <c r="L467" s="163"/>
      <c r="M467" s="168"/>
      <c r="T467" s="169"/>
      <c r="AT467" s="164" t="s">
        <v>296</v>
      </c>
      <c r="AU467" s="164" t="s">
        <v>86</v>
      </c>
      <c r="AV467" s="13" t="s">
        <v>86</v>
      </c>
      <c r="AW467" s="13" t="s">
        <v>32</v>
      </c>
      <c r="AX467" s="13" t="s">
        <v>76</v>
      </c>
      <c r="AY467" s="164" t="s">
        <v>186</v>
      </c>
    </row>
    <row r="468" spans="2:65" s="13" customFormat="1" ht="10.4">
      <c r="B468" s="163"/>
      <c r="D468" s="157" t="s">
        <v>296</v>
      </c>
      <c r="E468" s="164" t="s">
        <v>1</v>
      </c>
      <c r="F468" s="165" t="s">
        <v>721</v>
      </c>
      <c r="H468" s="166">
        <v>15.4</v>
      </c>
      <c r="I468" s="167"/>
      <c r="L468" s="163"/>
      <c r="M468" s="168"/>
      <c r="T468" s="169"/>
      <c r="AT468" s="164" t="s">
        <v>296</v>
      </c>
      <c r="AU468" s="164" t="s">
        <v>86</v>
      </c>
      <c r="AV468" s="13" t="s">
        <v>86</v>
      </c>
      <c r="AW468" s="13" t="s">
        <v>32</v>
      </c>
      <c r="AX468" s="13" t="s">
        <v>76</v>
      </c>
      <c r="AY468" s="164" t="s">
        <v>186</v>
      </c>
    </row>
    <row r="469" spans="2:65" s="14" customFormat="1" ht="10.4">
      <c r="B469" s="170"/>
      <c r="D469" s="157" t="s">
        <v>296</v>
      </c>
      <c r="E469" s="171" t="s">
        <v>1</v>
      </c>
      <c r="F469" s="172" t="s">
        <v>299</v>
      </c>
      <c r="H469" s="173">
        <v>169.74</v>
      </c>
      <c r="I469" s="174"/>
      <c r="L469" s="170"/>
      <c r="M469" s="175"/>
      <c r="T469" s="176"/>
      <c r="AT469" s="171" t="s">
        <v>296</v>
      </c>
      <c r="AU469" s="171" t="s">
        <v>86</v>
      </c>
      <c r="AV469" s="14" t="s">
        <v>207</v>
      </c>
      <c r="AW469" s="14" t="s">
        <v>32</v>
      </c>
      <c r="AX469" s="14" t="s">
        <v>84</v>
      </c>
      <c r="AY469" s="171" t="s">
        <v>186</v>
      </c>
    </row>
    <row r="470" spans="2:65" s="1" customFormat="1" ht="24.2" customHeight="1">
      <c r="B470" s="136"/>
      <c r="C470" s="137" t="s">
        <v>722</v>
      </c>
      <c r="D470" s="137" t="s">
        <v>189</v>
      </c>
      <c r="E470" s="138" t="s">
        <v>723</v>
      </c>
      <c r="F470" s="139" t="s">
        <v>724</v>
      </c>
      <c r="G470" s="140" t="s">
        <v>294</v>
      </c>
      <c r="H470" s="141">
        <v>49.881</v>
      </c>
      <c r="I470" s="142"/>
      <c r="J470" s="143">
        <f>ROUND(I470*H470,2)</f>
        <v>0</v>
      </c>
      <c r="K470" s="139" t="s">
        <v>193</v>
      </c>
      <c r="L470" s="32"/>
      <c r="M470" s="144" t="s">
        <v>1</v>
      </c>
      <c r="N470" s="145" t="s">
        <v>41</v>
      </c>
      <c r="P470" s="146">
        <f>O470*H470</f>
        <v>0</v>
      </c>
      <c r="Q470" s="146">
        <v>0</v>
      </c>
      <c r="R470" s="146">
        <f>Q470*H470</f>
        <v>0</v>
      </c>
      <c r="S470" s="146">
        <v>1.8</v>
      </c>
      <c r="T470" s="147">
        <f>S470*H470</f>
        <v>89.785800000000009</v>
      </c>
      <c r="AR470" s="148" t="s">
        <v>207</v>
      </c>
      <c r="AT470" s="148" t="s">
        <v>189</v>
      </c>
      <c r="AU470" s="148" t="s">
        <v>86</v>
      </c>
      <c r="AY470" s="17" t="s">
        <v>186</v>
      </c>
      <c r="BE470" s="149">
        <f>IF(N470="základní",J470,0)</f>
        <v>0</v>
      </c>
      <c r="BF470" s="149">
        <f>IF(N470="snížená",J470,0)</f>
        <v>0</v>
      </c>
      <c r="BG470" s="149">
        <f>IF(N470="zákl. přenesená",J470,0)</f>
        <v>0</v>
      </c>
      <c r="BH470" s="149">
        <f>IF(N470="sníž. přenesená",J470,0)</f>
        <v>0</v>
      </c>
      <c r="BI470" s="149">
        <f>IF(N470="nulová",J470,0)</f>
        <v>0</v>
      </c>
      <c r="BJ470" s="17" t="s">
        <v>84</v>
      </c>
      <c r="BK470" s="149">
        <f>ROUND(I470*H470,2)</f>
        <v>0</v>
      </c>
      <c r="BL470" s="17" t="s">
        <v>207</v>
      </c>
      <c r="BM470" s="148" t="s">
        <v>725</v>
      </c>
    </row>
    <row r="471" spans="2:65" s="12" customFormat="1" ht="10.4">
      <c r="B471" s="156"/>
      <c r="D471" s="157" t="s">
        <v>296</v>
      </c>
      <c r="E471" s="158" t="s">
        <v>1</v>
      </c>
      <c r="F471" s="159" t="s">
        <v>376</v>
      </c>
      <c r="H471" s="158" t="s">
        <v>1</v>
      </c>
      <c r="I471" s="160"/>
      <c r="L471" s="156"/>
      <c r="M471" s="161"/>
      <c r="T471" s="162"/>
      <c r="AT471" s="158" t="s">
        <v>296</v>
      </c>
      <c r="AU471" s="158" t="s">
        <v>86</v>
      </c>
      <c r="AV471" s="12" t="s">
        <v>84</v>
      </c>
      <c r="AW471" s="12" t="s">
        <v>32</v>
      </c>
      <c r="AX471" s="12" t="s">
        <v>76</v>
      </c>
      <c r="AY471" s="158" t="s">
        <v>186</v>
      </c>
    </row>
    <row r="472" spans="2:65" s="13" customFormat="1" ht="10.4">
      <c r="B472" s="163"/>
      <c r="D472" s="157" t="s">
        <v>296</v>
      </c>
      <c r="E472" s="164" t="s">
        <v>1</v>
      </c>
      <c r="F472" s="165" t="s">
        <v>726</v>
      </c>
      <c r="H472" s="166">
        <v>12.904999999999999</v>
      </c>
      <c r="I472" s="167"/>
      <c r="L472" s="163"/>
      <c r="M472" s="168"/>
      <c r="T472" s="169"/>
      <c r="AT472" s="164" t="s">
        <v>296</v>
      </c>
      <c r="AU472" s="164" t="s">
        <v>86</v>
      </c>
      <c r="AV472" s="13" t="s">
        <v>86</v>
      </c>
      <c r="AW472" s="13" t="s">
        <v>32</v>
      </c>
      <c r="AX472" s="13" t="s">
        <v>76</v>
      </c>
      <c r="AY472" s="164" t="s">
        <v>186</v>
      </c>
    </row>
    <row r="473" spans="2:65" s="13" customFormat="1" ht="10.4">
      <c r="B473" s="163"/>
      <c r="D473" s="157" t="s">
        <v>296</v>
      </c>
      <c r="E473" s="164" t="s">
        <v>1</v>
      </c>
      <c r="F473" s="165" t="s">
        <v>727</v>
      </c>
      <c r="H473" s="166">
        <v>3.8279999999999998</v>
      </c>
      <c r="I473" s="167"/>
      <c r="L473" s="163"/>
      <c r="M473" s="168"/>
      <c r="T473" s="169"/>
      <c r="AT473" s="164" t="s">
        <v>296</v>
      </c>
      <c r="AU473" s="164" t="s">
        <v>86</v>
      </c>
      <c r="AV473" s="13" t="s">
        <v>86</v>
      </c>
      <c r="AW473" s="13" t="s">
        <v>32</v>
      </c>
      <c r="AX473" s="13" t="s">
        <v>76</v>
      </c>
      <c r="AY473" s="164" t="s">
        <v>186</v>
      </c>
    </row>
    <row r="474" spans="2:65" s="12" customFormat="1" ht="10.4">
      <c r="B474" s="156"/>
      <c r="D474" s="157" t="s">
        <v>296</v>
      </c>
      <c r="E474" s="158" t="s">
        <v>1</v>
      </c>
      <c r="F474" s="159" t="s">
        <v>383</v>
      </c>
      <c r="H474" s="158" t="s">
        <v>1</v>
      </c>
      <c r="I474" s="160"/>
      <c r="L474" s="156"/>
      <c r="M474" s="161"/>
      <c r="T474" s="162"/>
      <c r="AT474" s="158" t="s">
        <v>296</v>
      </c>
      <c r="AU474" s="158" t="s">
        <v>86</v>
      </c>
      <c r="AV474" s="12" t="s">
        <v>84</v>
      </c>
      <c r="AW474" s="12" t="s">
        <v>32</v>
      </c>
      <c r="AX474" s="12" t="s">
        <v>76</v>
      </c>
      <c r="AY474" s="158" t="s">
        <v>186</v>
      </c>
    </row>
    <row r="475" spans="2:65" s="13" customFormat="1" ht="10.4">
      <c r="B475" s="163"/>
      <c r="D475" s="157" t="s">
        <v>296</v>
      </c>
      <c r="E475" s="164" t="s">
        <v>1</v>
      </c>
      <c r="F475" s="165" t="s">
        <v>728</v>
      </c>
      <c r="H475" s="166">
        <v>4.5599999999999996</v>
      </c>
      <c r="I475" s="167"/>
      <c r="L475" s="163"/>
      <c r="M475" s="168"/>
      <c r="T475" s="169"/>
      <c r="AT475" s="164" t="s">
        <v>296</v>
      </c>
      <c r="AU475" s="164" t="s">
        <v>86</v>
      </c>
      <c r="AV475" s="13" t="s">
        <v>86</v>
      </c>
      <c r="AW475" s="13" t="s">
        <v>32</v>
      </c>
      <c r="AX475" s="13" t="s">
        <v>76</v>
      </c>
      <c r="AY475" s="164" t="s">
        <v>186</v>
      </c>
    </row>
    <row r="476" spans="2:65" s="13" customFormat="1" ht="10.4">
      <c r="B476" s="163"/>
      <c r="D476" s="157" t="s">
        <v>296</v>
      </c>
      <c r="E476" s="164" t="s">
        <v>1</v>
      </c>
      <c r="F476" s="165" t="s">
        <v>729</v>
      </c>
      <c r="H476" s="166">
        <v>5.58</v>
      </c>
      <c r="I476" s="167"/>
      <c r="L476" s="163"/>
      <c r="M476" s="168"/>
      <c r="T476" s="169"/>
      <c r="AT476" s="164" t="s">
        <v>296</v>
      </c>
      <c r="AU476" s="164" t="s">
        <v>86</v>
      </c>
      <c r="AV476" s="13" t="s">
        <v>86</v>
      </c>
      <c r="AW476" s="13" t="s">
        <v>32</v>
      </c>
      <c r="AX476" s="13" t="s">
        <v>76</v>
      </c>
      <c r="AY476" s="164" t="s">
        <v>186</v>
      </c>
    </row>
    <row r="477" spans="2:65" s="12" customFormat="1" ht="10.4">
      <c r="B477" s="156"/>
      <c r="D477" s="157" t="s">
        <v>296</v>
      </c>
      <c r="E477" s="158" t="s">
        <v>1</v>
      </c>
      <c r="F477" s="159" t="s">
        <v>730</v>
      </c>
      <c r="H477" s="158" t="s">
        <v>1</v>
      </c>
      <c r="I477" s="160"/>
      <c r="L477" s="156"/>
      <c r="M477" s="161"/>
      <c r="T477" s="162"/>
      <c r="AT477" s="158" t="s">
        <v>296</v>
      </c>
      <c r="AU477" s="158" t="s">
        <v>86</v>
      </c>
      <c r="AV477" s="12" t="s">
        <v>84</v>
      </c>
      <c r="AW477" s="12" t="s">
        <v>32</v>
      </c>
      <c r="AX477" s="12" t="s">
        <v>76</v>
      </c>
      <c r="AY477" s="158" t="s">
        <v>186</v>
      </c>
    </row>
    <row r="478" spans="2:65" s="13" customFormat="1" ht="10.4">
      <c r="B478" s="163"/>
      <c r="D478" s="157" t="s">
        <v>296</v>
      </c>
      <c r="E478" s="164" t="s">
        <v>1</v>
      </c>
      <c r="F478" s="165" t="s">
        <v>731</v>
      </c>
      <c r="H478" s="166">
        <v>4.4800000000000004</v>
      </c>
      <c r="I478" s="167"/>
      <c r="L478" s="163"/>
      <c r="M478" s="168"/>
      <c r="T478" s="169"/>
      <c r="AT478" s="164" t="s">
        <v>296</v>
      </c>
      <c r="AU478" s="164" t="s">
        <v>86</v>
      </c>
      <c r="AV478" s="13" t="s">
        <v>86</v>
      </c>
      <c r="AW478" s="13" t="s">
        <v>32</v>
      </c>
      <c r="AX478" s="13" t="s">
        <v>76</v>
      </c>
      <c r="AY478" s="164" t="s">
        <v>186</v>
      </c>
    </row>
    <row r="479" spans="2:65" s="12" customFormat="1" ht="10.4">
      <c r="B479" s="156"/>
      <c r="D479" s="157" t="s">
        <v>296</v>
      </c>
      <c r="E479" s="158" t="s">
        <v>1</v>
      </c>
      <c r="F479" s="159" t="s">
        <v>395</v>
      </c>
      <c r="H479" s="158" t="s">
        <v>1</v>
      </c>
      <c r="I479" s="160"/>
      <c r="L479" s="156"/>
      <c r="M479" s="161"/>
      <c r="T479" s="162"/>
      <c r="AT479" s="158" t="s">
        <v>296</v>
      </c>
      <c r="AU479" s="158" t="s">
        <v>86</v>
      </c>
      <c r="AV479" s="12" t="s">
        <v>84</v>
      </c>
      <c r="AW479" s="12" t="s">
        <v>32</v>
      </c>
      <c r="AX479" s="12" t="s">
        <v>76</v>
      </c>
      <c r="AY479" s="158" t="s">
        <v>186</v>
      </c>
    </row>
    <row r="480" spans="2:65" s="13" customFormat="1" ht="10.4">
      <c r="B480" s="163"/>
      <c r="D480" s="157" t="s">
        <v>296</v>
      </c>
      <c r="E480" s="164" t="s">
        <v>1</v>
      </c>
      <c r="F480" s="165" t="s">
        <v>732</v>
      </c>
      <c r="H480" s="166">
        <v>6.8040000000000003</v>
      </c>
      <c r="I480" s="167"/>
      <c r="L480" s="163"/>
      <c r="M480" s="168"/>
      <c r="T480" s="169"/>
      <c r="AT480" s="164" t="s">
        <v>296</v>
      </c>
      <c r="AU480" s="164" t="s">
        <v>86</v>
      </c>
      <c r="AV480" s="13" t="s">
        <v>86</v>
      </c>
      <c r="AW480" s="13" t="s">
        <v>32</v>
      </c>
      <c r="AX480" s="13" t="s">
        <v>76</v>
      </c>
      <c r="AY480" s="164" t="s">
        <v>186</v>
      </c>
    </row>
    <row r="481" spans="2:65" s="13" customFormat="1" ht="10.4">
      <c r="B481" s="163"/>
      <c r="D481" s="157" t="s">
        <v>296</v>
      </c>
      <c r="E481" s="164" t="s">
        <v>1</v>
      </c>
      <c r="F481" s="165" t="s">
        <v>733</v>
      </c>
      <c r="H481" s="166">
        <v>7.2240000000000002</v>
      </c>
      <c r="I481" s="167"/>
      <c r="L481" s="163"/>
      <c r="M481" s="168"/>
      <c r="T481" s="169"/>
      <c r="AT481" s="164" t="s">
        <v>296</v>
      </c>
      <c r="AU481" s="164" t="s">
        <v>86</v>
      </c>
      <c r="AV481" s="13" t="s">
        <v>86</v>
      </c>
      <c r="AW481" s="13" t="s">
        <v>32</v>
      </c>
      <c r="AX481" s="13" t="s">
        <v>76</v>
      </c>
      <c r="AY481" s="164" t="s">
        <v>186</v>
      </c>
    </row>
    <row r="482" spans="2:65" s="13" customFormat="1" ht="10.4">
      <c r="B482" s="163"/>
      <c r="D482" s="157" t="s">
        <v>296</v>
      </c>
      <c r="E482" s="164" t="s">
        <v>1</v>
      </c>
      <c r="F482" s="165" t="s">
        <v>699</v>
      </c>
      <c r="H482" s="166">
        <v>4.5</v>
      </c>
      <c r="I482" s="167"/>
      <c r="L482" s="163"/>
      <c r="M482" s="168"/>
      <c r="T482" s="169"/>
      <c r="AT482" s="164" t="s">
        <v>296</v>
      </c>
      <c r="AU482" s="164" t="s">
        <v>86</v>
      </c>
      <c r="AV482" s="13" t="s">
        <v>86</v>
      </c>
      <c r="AW482" s="13" t="s">
        <v>32</v>
      </c>
      <c r="AX482" s="13" t="s">
        <v>76</v>
      </c>
      <c r="AY482" s="164" t="s">
        <v>186</v>
      </c>
    </row>
    <row r="483" spans="2:65" s="14" customFormat="1" ht="10.4">
      <c r="B483" s="170"/>
      <c r="D483" s="157" t="s">
        <v>296</v>
      </c>
      <c r="E483" s="171" t="s">
        <v>1</v>
      </c>
      <c r="F483" s="172" t="s">
        <v>299</v>
      </c>
      <c r="H483" s="173">
        <v>49.881</v>
      </c>
      <c r="I483" s="174"/>
      <c r="L483" s="170"/>
      <c r="M483" s="175"/>
      <c r="T483" s="176"/>
      <c r="AT483" s="171" t="s">
        <v>296</v>
      </c>
      <c r="AU483" s="171" t="s">
        <v>86</v>
      </c>
      <c r="AV483" s="14" t="s">
        <v>207</v>
      </c>
      <c r="AW483" s="14" t="s">
        <v>32</v>
      </c>
      <c r="AX483" s="14" t="s">
        <v>84</v>
      </c>
      <c r="AY483" s="171" t="s">
        <v>186</v>
      </c>
    </row>
    <row r="484" spans="2:65" s="1" customFormat="1" ht="37.9" customHeight="1">
      <c r="B484" s="136"/>
      <c r="C484" s="137" t="s">
        <v>734</v>
      </c>
      <c r="D484" s="137" t="s">
        <v>189</v>
      </c>
      <c r="E484" s="138" t="s">
        <v>735</v>
      </c>
      <c r="F484" s="139" t="s">
        <v>736</v>
      </c>
      <c r="G484" s="140" t="s">
        <v>294</v>
      </c>
      <c r="H484" s="141">
        <v>42.448</v>
      </c>
      <c r="I484" s="142"/>
      <c r="J484" s="143">
        <f>ROUND(I484*H484,2)</f>
        <v>0</v>
      </c>
      <c r="K484" s="139" t="s">
        <v>193</v>
      </c>
      <c r="L484" s="32"/>
      <c r="M484" s="144" t="s">
        <v>1</v>
      </c>
      <c r="N484" s="145" t="s">
        <v>41</v>
      </c>
      <c r="P484" s="146">
        <f>O484*H484</f>
        <v>0</v>
      </c>
      <c r="Q484" s="146">
        <v>0</v>
      </c>
      <c r="R484" s="146">
        <f>Q484*H484</f>
        <v>0</v>
      </c>
      <c r="S484" s="146">
        <v>2.2000000000000002</v>
      </c>
      <c r="T484" s="147">
        <f>S484*H484</f>
        <v>93.385600000000011</v>
      </c>
      <c r="AR484" s="148" t="s">
        <v>207</v>
      </c>
      <c r="AT484" s="148" t="s">
        <v>189</v>
      </c>
      <c r="AU484" s="148" t="s">
        <v>86</v>
      </c>
      <c r="AY484" s="17" t="s">
        <v>186</v>
      </c>
      <c r="BE484" s="149">
        <f>IF(N484="základní",J484,0)</f>
        <v>0</v>
      </c>
      <c r="BF484" s="149">
        <f>IF(N484="snížená",J484,0)</f>
        <v>0</v>
      </c>
      <c r="BG484" s="149">
        <f>IF(N484="zákl. přenesená",J484,0)</f>
        <v>0</v>
      </c>
      <c r="BH484" s="149">
        <f>IF(N484="sníž. přenesená",J484,0)</f>
        <v>0</v>
      </c>
      <c r="BI484" s="149">
        <f>IF(N484="nulová",J484,0)</f>
        <v>0</v>
      </c>
      <c r="BJ484" s="17" t="s">
        <v>84</v>
      </c>
      <c r="BK484" s="149">
        <f>ROUND(I484*H484,2)</f>
        <v>0</v>
      </c>
      <c r="BL484" s="17" t="s">
        <v>207</v>
      </c>
      <c r="BM484" s="148" t="s">
        <v>737</v>
      </c>
    </row>
    <row r="485" spans="2:65" s="13" customFormat="1" ht="10.4">
      <c r="B485" s="163"/>
      <c r="D485" s="157" t="s">
        <v>296</v>
      </c>
      <c r="E485" s="164" t="s">
        <v>1</v>
      </c>
      <c r="F485" s="165" t="s">
        <v>738</v>
      </c>
      <c r="H485" s="166">
        <v>42.448</v>
      </c>
      <c r="I485" s="167"/>
      <c r="L485" s="163"/>
      <c r="M485" s="168"/>
      <c r="T485" s="169"/>
      <c r="AT485" s="164" t="s">
        <v>296</v>
      </c>
      <c r="AU485" s="164" t="s">
        <v>86</v>
      </c>
      <c r="AV485" s="13" t="s">
        <v>86</v>
      </c>
      <c r="AW485" s="13" t="s">
        <v>32</v>
      </c>
      <c r="AX485" s="13" t="s">
        <v>84</v>
      </c>
      <c r="AY485" s="164" t="s">
        <v>186</v>
      </c>
    </row>
    <row r="486" spans="2:65" s="1" customFormat="1" ht="24.2" customHeight="1">
      <c r="B486" s="136"/>
      <c r="C486" s="137" t="s">
        <v>739</v>
      </c>
      <c r="D486" s="137" t="s">
        <v>189</v>
      </c>
      <c r="E486" s="138" t="s">
        <v>740</v>
      </c>
      <c r="F486" s="139" t="s">
        <v>741</v>
      </c>
      <c r="G486" s="140" t="s">
        <v>351</v>
      </c>
      <c r="H486" s="141">
        <v>36.479999999999997</v>
      </c>
      <c r="I486" s="142"/>
      <c r="J486" s="143">
        <f>ROUND(I486*H486,2)</f>
        <v>0</v>
      </c>
      <c r="K486" s="139" t="s">
        <v>193</v>
      </c>
      <c r="L486" s="32"/>
      <c r="M486" s="144" t="s">
        <v>1</v>
      </c>
      <c r="N486" s="145" t="s">
        <v>41</v>
      </c>
      <c r="P486" s="146">
        <f>O486*H486</f>
        <v>0</v>
      </c>
      <c r="Q486" s="146">
        <v>0</v>
      </c>
      <c r="R486" s="146">
        <f>Q486*H486</f>
        <v>0</v>
      </c>
      <c r="S486" s="146">
        <v>3.5000000000000003E-2</v>
      </c>
      <c r="T486" s="147">
        <f>S486*H486</f>
        <v>1.2767999999999999</v>
      </c>
      <c r="AR486" s="148" t="s">
        <v>207</v>
      </c>
      <c r="AT486" s="148" t="s">
        <v>189</v>
      </c>
      <c r="AU486" s="148" t="s">
        <v>86</v>
      </c>
      <c r="AY486" s="17" t="s">
        <v>186</v>
      </c>
      <c r="BE486" s="149">
        <f>IF(N486="základní",J486,0)</f>
        <v>0</v>
      </c>
      <c r="BF486" s="149">
        <f>IF(N486="snížená",J486,0)</f>
        <v>0</v>
      </c>
      <c r="BG486" s="149">
        <f>IF(N486="zákl. přenesená",J486,0)</f>
        <v>0</v>
      </c>
      <c r="BH486" s="149">
        <f>IF(N486="sníž. přenesená",J486,0)</f>
        <v>0</v>
      </c>
      <c r="BI486" s="149">
        <f>IF(N486="nulová",J486,0)</f>
        <v>0</v>
      </c>
      <c r="BJ486" s="17" t="s">
        <v>84</v>
      </c>
      <c r="BK486" s="149">
        <f>ROUND(I486*H486,2)</f>
        <v>0</v>
      </c>
      <c r="BL486" s="17" t="s">
        <v>207</v>
      </c>
      <c r="BM486" s="148" t="s">
        <v>742</v>
      </c>
    </row>
    <row r="487" spans="2:65" s="12" customFormat="1" ht="10.4">
      <c r="B487" s="156"/>
      <c r="D487" s="157" t="s">
        <v>296</v>
      </c>
      <c r="E487" s="158" t="s">
        <v>1</v>
      </c>
      <c r="F487" s="159" t="s">
        <v>376</v>
      </c>
      <c r="H487" s="158" t="s">
        <v>1</v>
      </c>
      <c r="I487" s="160"/>
      <c r="L487" s="156"/>
      <c r="M487" s="161"/>
      <c r="T487" s="162"/>
      <c r="AT487" s="158" t="s">
        <v>296</v>
      </c>
      <c r="AU487" s="158" t="s">
        <v>86</v>
      </c>
      <c r="AV487" s="12" t="s">
        <v>84</v>
      </c>
      <c r="AW487" s="12" t="s">
        <v>32</v>
      </c>
      <c r="AX487" s="12" t="s">
        <v>76</v>
      </c>
      <c r="AY487" s="158" t="s">
        <v>186</v>
      </c>
    </row>
    <row r="488" spans="2:65" s="13" customFormat="1" ht="10.4">
      <c r="B488" s="163"/>
      <c r="D488" s="157" t="s">
        <v>296</v>
      </c>
      <c r="E488" s="164" t="s">
        <v>1</v>
      </c>
      <c r="F488" s="165" t="s">
        <v>743</v>
      </c>
      <c r="H488" s="166">
        <v>20.38</v>
      </c>
      <c r="I488" s="167"/>
      <c r="L488" s="163"/>
      <c r="M488" s="168"/>
      <c r="T488" s="169"/>
      <c r="AT488" s="164" t="s">
        <v>296</v>
      </c>
      <c r="AU488" s="164" t="s">
        <v>86</v>
      </c>
      <c r="AV488" s="13" t="s">
        <v>86</v>
      </c>
      <c r="AW488" s="13" t="s">
        <v>32</v>
      </c>
      <c r="AX488" s="13" t="s">
        <v>76</v>
      </c>
      <c r="AY488" s="164" t="s">
        <v>186</v>
      </c>
    </row>
    <row r="489" spans="2:65" s="12" customFormat="1" ht="10.4">
      <c r="B489" s="156"/>
      <c r="D489" s="157" t="s">
        <v>296</v>
      </c>
      <c r="E489" s="158" t="s">
        <v>1</v>
      </c>
      <c r="F489" s="159" t="s">
        <v>395</v>
      </c>
      <c r="H489" s="158" t="s">
        <v>1</v>
      </c>
      <c r="I489" s="160"/>
      <c r="L489" s="156"/>
      <c r="M489" s="161"/>
      <c r="T489" s="162"/>
      <c r="AT489" s="158" t="s">
        <v>296</v>
      </c>
      <c r="AU489" s="158" t="s">
        <v>86</v>
      </c>
      <c r="AV489" s="12" t="s">
        <v>84</v>
      </c>
      <c r="AW489" s="12" t="s">
        <v>32</v>
      </c>
      <c r="AX489" s="12" t="s">
        <v>76</v>
      </c>
      <c r="AY489" s="158" t="s">
        <v>186</v>
      </c>
    </row>
    <row r="490" spans="2:65" s="13" customFormat="1" ht="10.4">
      <c r="B490" s="163"/>
      <c r="D490" s="157" t="s">
        <v>296</v>
      </c>
      <c r="E490" s="164" t="s">
        <v>1</v>
      </c>
      <c r="F490" s="165" t="s">
        <v>744</v>
      </c>
      <c r="H490" s="166">
        <v>16.100000000000001</v>
      </c>
      <c r="I490" s="167"/>
      <c r="L490" s="163"/>
      <c r="M490" s="168"/>
      <c r="T490" s="169"/>
      <c r="AT490" s="164" t="s">
        <v>296</v>
      </c>
      <c r="AU490" s="164" t="s">
        <v>86</v>
      </c>
      <c r="AV490" s="13" t="s">
        <v>86</v>
      </c>
      <c r="AW490" s="13" t="s">
        <v>32</v>
      </c>
      <c r="AX490" s="13" t="s">
        <v>76</v>
      </c>
      <c r="AY490" s="164" t="s">
        <v>186</v>
      </c>
    </row>
    <row r="491" spans="2:65" s="14" customFormat="1" ht="10.4">
      <c r="B491" s="170"/>
      <c r="D491" s="157" t="s">
        <v>296</v>
      </c>
      <c r="E491" s="171" t="s">
        <v>1</v>
      </c>
      <c r="F491" s="172" t="s">
        <v>299</v>
      </c>
      <c r="H491" s="173">
        <v>36.479999999999997</v>
      </c>
      <c r="I491" s="174"/>
      <c r="L491" s="170"/>
      <c r="M491" s="175"/>
      <c r="T491" s="176"/>
      <c r="AT491" s="171" t="s">
        <v>296</v>
      </c>
      <c r="AU491" s="171" t="s">
        <v>86</v>
      </c>
      <c r="AV491" s="14" t="s">
        <v>207</v>
      </c>
      <c r="AW491" s="14" t="s">
        <v>32</v>
      </c>
      <c r="AX491" s="14" t="s">
        <v>84</v>
      </c>
      <c r="AY491" s="171" t="s">
        <v>186</v>
      </c>
    </row>
    <row r="492" spans="2:65" s="1" customFormat="1" ht="21.75" customHeight="1">
      <c r="B492" s="136"/>
      <c r="C492" s="137" t="s">
        <v>745</v>
      </c>
      <c r="D492" s="137" t="s">
        <v>189</v>
      </c>
      <c r="E492" s="138" t="s">
        <v>746</v>
      </c>
      <c r="F492" s="139" t="s">
        <v>747</v>
      </c>
      <c r="G492" s="140" t="s">
        <v>294</v>
      </c>
      <c r="H492" s="141">
        <v>169.79</v>
      </c>
      <c r="I492" s="142"/>
      <c r="J492" s="143">
        <f>ROUND(I492*H492,2)</f>
        <v>0</v>
      </c>
      <c r="K492" s="139" t="s">
        <v>193</v>
      </c>
      <c r="L492" s="32"/>
      <c r="M492" s="144" t="s">
        <v>1</v>
      </c>
      <c r="N492" s="145" t="s">
        <v>41</v>
      </c>
      <c r="P492" s="146">
        <f>O492*H492</f>
        <v>0</v>
      </c>
      <c r="Q492" s="146">
        <v>0</v>
      </c>
      <c r="R492" s="146">
        <f>Q492*H492</f>
        <v>0</v>
      </c>
      <c r="S492" s="146">
        <v>1.4</v>
      </c>
      <c r="T492" s="147">
        <f>S492*H492</f>
        <v>237.70599999999996</v>
      </c>
      <c r="AR492" s="148" t="s">
        <v>207</v>
      </c>
      <c r="AT492" s="148" t="s">
        <v>189</v>
      </c>
      <c r="AU492" s="148" t="s">
        <v>86</v>
      </c>
      <c r="AY492" s="17" t="s">
        <v>186</v>
      </c>
      <c r="BE492" s="149">
        <f>IF(N492="základní",J492,0)</f>
        <v>0</v>
      </c>
      <c r="BF492" s="149">
        <f>IF(N492="snížená",J492,0)</f>
        <v>0</v>
      </c>
      <c r="BG492" s="149">
        <f>IF(N492="zákl. přenesená",J492,0)</f>
        <v>0</v>
      </c>
      <c r="BH492" s="149">
        <f>IF(N492="sníž. přenesená",J492,0)</f>
        <v>0</v>
      </c>
      <c r="BI492" s="149">
        <f>IF(N492="nulová",J492,0)</f>
        <v>0</v>
      </c>
      <c r="BJ492" s="17" t="s">
        <v>84</v>
      </c>
      <c r="BK492" s="149">
        <f>ROUND(I492*H492,2)</f>
        <v>0</v>
      </c>
      <c r="BL492" s="17" t="s">
        <v>207</v>
      </c>
      <c r="BM492" s="148" t="s">
        <v>748</v>
      </c>
    </row>
    <row r="493" spans="2:65" s="13" customFormat="1" ht="10.4">
      <c r="B493" s="163"/>
      <c r="D493" s="157" t="s">
        <v>296</v>
      </c>
      <c r="E493" s="164" t="s">
        <v>1</v>
      </c>
      <c r="F493" s="165" t="s">
        <v>749</v>
      </c>
      <c r="H493" s="166">
        <v>169.79</v>
      </c>
      <c r="I493" s="167"/>
      <c r="L493" s="163"/>
      <c r="M493" s="168"/>
      <c r="T493" s="169"/>
      <c r="AT493" s="164" t="s">
        <v>296</v>
      </c>
      <c r="AU493" s="164" t="s">
        <v>86</v>
      </c>
      <c r="AV493" s="13" t="s">
        <v>86</v>
      </c>
      <c r="AW493" s="13" t="s">
        <v>32</v>
      </c>
      <c r="AX493" s="13" t="s">
        <v>84</v>
      </c>
      <c r="AY493" s="164" t="s">
        <v>186</v>
      </c>
    </row>
    <row r="494" spans="2:65" s="1" customFormat="1" ht="24.2" customHeight="1">
      <c r="B494" s="136"/>
      <c r="C494" s="137" t="s">
        <v>750</v>
      </c>
      <c r="D494" s="137" t="s">
        <v>189</v>
      </c>
      <c r="E494" s="138" t="s">
        <v>751</v>
      </c>
      <c r="F494" s="139" t="s">
        <v>752</v>
      </c>
      <c r="G494" s="140" t="s">
        <v>351</v>
      </c>
      <c r="H494" s="141">
        <v>4.8600000000000003</v>
      </c>
      <c r="I494" s="142"/>
      <c r="J494" s="143">
        <f>ROUND(I494*H494,2)</f>
        <v>0</v>
      </c>
      <c r="K494" s="139" t="s">
        <v>193</v>
      </c>
      <c r="L494" s="32"/>
      <c r="M494" s="144" t="s">
        <v>1</v>
      </c>
      <c r="N494" s="145" t="s">
        <v>41</v>
      </c>
      <c r="P494" s="146">
        <f>O494*H494</f>
        <v>0</v>
      </c>
      <c r="Q494" s="146">
        <v>0</v>
      </c>
      <c r="R494" s="146">
        <f>Q494*H494</f>
        <v>0</v>
      </c>
      <c r="S494" s="146">
        <v>6.0999999999999999E-2</v>
      </c>
      <c r="T494" s="147">
        <f>S494*H494</f>
        <v>0.29646</v>
      </c>
      <c r="AR494" s="148" t="s">
        <v>207</v>
      </c>
      <c r="AT494" s="148" t="s">
        <v>189</v>
      </c>
      <c r="AU494" s="148" t="s">
        <v>86</v>
      </c>
      <c r="AY494" s="17" t="s">
        <v>186</v>
      </c>
      <c r="BE494" s="149">
        <f>IF(N494="základní",J494,0)</f>
        <v>0</v>
      </c>
      <c r="BF494" s="149">
        <f>IF(N494="snížená",J494,0)</f>
        <v>0</v>
      </c>
      <c r="BG494" s="149">
        <f>IF(N494="zákl. přenesená",J494,0)</f>
        <v>0</v>
      </c>
      <c r="BH494" s="149">
        <f>IF(N494="sníž. přenesená",J494,0)</f>
        <v>0</v>
      </c>
      <c r="BI494" s="149">
        <f>IF(N494="nulová",J494,0)</f>
        <v>0</v>
      </c>
      <c r="BJ494" s="17" t="s">
        <v>84</v>
      </c>
      <c r="BK494" s="149">
        <f>ROUND(I494*H494,2)</f>
        <v>0</v>
      </c>
      <c r="BL494" s="17" t="s">
        <v>207</v>
      </c>
      <c r="BM494" s="148" t="s">
        <v>753</v>
      </c>
    </row>
    <row r="495" spans="2:65" s="12" customFormat="1" ht="10.4">
      <c r="B495" s="156"/>
      <c r="D495" s="157" t="s">
        <v>296</v>
      </c>
      <c r="E495" s="158" t="s">
        <v>1</v>
      </c>
      <c r="F495" s="159" t="s">
        <v>395</v>
      </c>
      <c r="H495" s="158" t="s">
        <v>1</v>
      </c>
      <c r="I495" s="160"/>
      <c r="L495" s="156"/>
      <c r="M495" s="161"/>
      <c r="T495" s="162"/>
      <c r="AT495" s="158" t="s">
        <v>296</v>
      </c>
      <c r="AU495" s="158" t="s">
        <v>86</v>
      </c>
      <c r="AV495" s="12" t="s">
        <v>84</v>
      </c>
      <c r="AW495" s="12" t="s">
        <v>32</v>
      </c>
      <c r="AX495" s="12" t="s">
        <v>76</v>
      </c>
      <c r="AY495" s="158" t="s">
        <v>186</v>
      </c>
    </row>
    <row r="496" spans="2:65" s="13" customFormat="1" ht="10.4">
      <c r="B496" s="163"/>
      <c r="D496" s="157" t="s">
        <v>296</v>
      </c>
      <c r="E496" s="164" t="s">
        <v>1</v>
      </c>
      <c r="F496" s="165" t="s">
        <v>754</v>
      </c>
      <c r="H496" s="166">
        <v>4.8600000000000003</v>
      </c>
      <c r="I496" s="167"/>
      <c r="L496" s="163"/>
      <c r="M496" s="168"/>
      <c r="T496" s="169"/>
      <c r="AT496" s="164" t="s">
        <v>296</v>
      </c>
      <c r="AU496" s="164" t="s">
        <v>86</v>
      </c>
      <c r="AV496" s="13" t="s">
        <v>86</v>
      </c>
      <c r="AW496" s="13" t="s">
        <v>32</v>
      </c>
      <c r="AX496" s="13" t="s">
        <v>84</v>
      </c>
      <c r="AY496" s="164" t="s">
        <v>186</v>
      </c>
    </row>
    <row r="497" spans="2:65" s="1" customFormat="1" ht="24.2" customHeight="1">
      <c r="B497" s="136"/>
      <c r="C497" s="137" t="s">
        <v>755</v>
      </c>
      <c r="D497" s="137" t="s">
        <v>189</v>
      </c>
      <c r="E497" s="138" t="s">
        <v>756</v>
      </c>
      <c r="F497" s="139" t="s">
        <v>757</v>
      </c>
      <c r="G497" s="140" t="s">
        <v>351</v>
      </c>
      <c r="H497" s="141">
        <v>19.440000000000001</v>
      </c>
      <c r="I497" s="142"/>
      <c r="J497" s="143">
        <f>ROUND(I497*H497,2)</f>
        <v>0</v>
      </c>
      <c r="K497" s="139" t="s">
        <v>193</v>
      </c>
      <c r="L497" s="32"/>
      <c r="M497" s="144" t="s">
        <v>1</v>
      </c>
      <c r="N497" s="145" t="s">
        <v>41</v>
      </c>
      <c r="P497" s="146">
        <f>O497*H497</f>
        <v>0</v>
      </c>
      <c r="Q497" s="146">
        <v>0</v>
      </c>
      <c r="R497" s="146">
        <f>Q497*H497</f>
        <v>0</v>
      </c>
      <c r="S497" s="146">
        <v>5.2999999999999999E-2</v>
      </c>
      <c r="T497" s="147">
        <f>S497*H497</f>
        <v>1.0303200000000001</v>
      </c>
      <c r="AR497" s="148" t="s">
        <v>207</v>
      </c>
      <c r="AT497" s="148" t="s">
        <v>189</v>
      </c>
      <c r="AU497" s="148" t="s">
        <v>86</v>
      </c>
      <c r="AY497" s="17" t="s">
        <v>186</v>
      </c>
      <c r="BE497" s="149">
        <f>IF(N497="základní",J497,0)</f>
        <v>0</v>
      </c>
      <c r="BF497" s="149">
        <f>IF(N497="snížená",J497,0)</f>
        <v>0</v>
      </c>
      <c r="BG497" s="149">
        <f>IF(N497="zákl. přenesená",J497,0)</f>
        <v>0</v>
      </c>
      <c r="BH497" s="149">
        <f>IF(N497="sníž. přenesená",J497,0)</f>
        <v>0</v>
      </c>
      <c r="BI497" s="149">
        <f>IF(N497="nulová",J497,0)</f>
        <v>0</v>
      </c>
      <c r="BJ497" s="17" t="s">
        <v>84</v>
      </c>
      <c r="BK497" s="149">
        <f>ROUND(I497*H497,2)</f>
        <v>0</v>
      </c>
      <c r="BL497" s="17" t="s">
        <v>207</v>
      </c>
      <c r="BM497" s="148" t="s">
        <v>758</v>
      </c>
    </row>
    <row r="498" spans="2:65" s="12" customFormat="1" ht="10.4">
      <c r="B498" s="156"/>
      <c r="D498" s="157" t="s">
        <v>296</v>
      </c>
      <c r="E498" s="158" t="s">
        <v>1</v>
      </c>
      <c r="F498" s="159" t="s">
        <v>376</v>
      </c>
      <c r="H498" s="158" t="s">
        <v>1</v>
      </c>
      <c r="I498" s="160"/>
      <c r="L498" s="156"/>
      <c r="M498" s="161"/>
      <c r="T498" s="162"/>
      <c r="AT498" s="158" t="s">
        <v>296</v>
      </c>
      <c r="AU498" s="158" t="s">
        <v>86</v>
      </c>
      <c r="AV498" s="12" t="s">
        <v>84</v>
      </c>
      <c r="AW498" s="12" t="s">
        <v>32</v>
      </c>
      <c r="AX498" s="12" t="s">
        <v>76</v>
      </c>
      <c r="AY498" s="158" t="s">
        <v>186</v>
      </c>
    </row>
    <row r="499" spans="2:65" s="13" customFormat="1" ht="10.4">
      <c r="B499" s="163"/>
      <c r="D499" s="157" t="s">
        <v>296</v>
      </c>
      <c r="E499" s="164" t="s">
        <v>1</v>
      </c>
      <c r="F499" s="165" t="s">
        <v>759</v>
      </c>
      <c r="H499" s="166">
        <v>19.440000000000001</v>
      </c>
      <c r="I499" s="167"/>
      <c r="L499" s="163"/>
      <c r="M499" s="168"/>
      <c r="T499" s="169"/>
      <c r="AT499" s="164" t="s">
        <v>296</v>
      </c>
      <c r="AU499" s="164" t="s">
        <v>86</v>
      </c>
      <c r="AV499" s="13" t="s">
        <v>86</v>
      </c>
      <c r="AW499" s="13" t="s">
        <v>32</v>
      </c>
      <c r="AX499" s="13" t="s">
        <v>84</v>
      </c>
      <c r="AY499" s="164" t="s">
        <v>186</v>
      </c>
    </row>
    <row r="500" spans="2:65" s="1" customFormat="1" ht="24.2" customHeight="1">
      <c r="B500" s="136"/>
      <c r="C500" s="137" t="s">
        <v>760</v>
      </c>
      <c r="D500" s="137" t="s">
        <v>189</v>
      </c>
      <c r="E500" s="138" t="s">
        <v>761</v>
      </c>
      <c r="F500" s="139" t="s">
        <v>762</v>
      </c>
      <c r="G500" s="140" t="s">
        <v>351</v>
      </c>
      <c r="H500" s="141">
        <v>21.84</v>
      </c>
      <c r="I500" s="142"/>
      <c r="J500" s="143">
        <f>ROUND(I500*H500,2)</f>
        <v>0</v>
      </c>
      <c r="K500" s="139" t="s">
        <v>193</v>
      </c>
      <c r="L500" s="32"/>
      <c r="M500" s="144" t="s">
        <v>1</v>
      </c>
      <c r="N500" s="145" t="s">
        <v>41</v>
      </c>
      <c r="P500" s="146">
        <f>O500*H500</f>
        <v>0</v>
      </c>
      <c r="Q500" s="146">
        <v>0</v>
      </c>
      <c r="R500" s="146">
        <f>Q500*H500</f>
        <v>0</v>
      </c>
      <c r="S500" s="146">
        <v>0.05</v>
      </c>
      <c r="T500" s="147">
        <f>S500*H500</f>
        <v>1.0920000000000001</v>
      </c>
      <c r="AR500" s="148" t="s">
        <v>207</v>
      </c>
      <c r="AT500" s="148" t="s">
        <v>189</v>
      </c>
      <c r="AU500" s="148" t="s">
        <v>86</v>
      </c>
      <c r="AY500" s="17" t="s">
        <v>186</v>
      </c>
      <c r="BE500" s="149">
        <f>IF(N500="základní",J500,0)</f>
        <v>0</v>
      </c>
      <c r="BF500" s="149">
        <f>IF(N500="snížená",J500,0)</f>
        <v>0</v>
      </c>
      <c r="BG500" s="149">
        <f>IF(N500="zákl. přenesená",J500,0)</f>
        <v>0</v>
      </c>
      <c r="BH500" s="149">
        <f>IF(N500="sníž. přenesená",J500,0)</f>
        <v>0</v>
      </c>
      <c r="BI500" s="149">
        <f>IF(N500="nulová",J500,0)</f>
        <v>0</v>
      </c>
      <c r="BJ500" s="17" t="s">
        <v>84</v>
      </c>
      <c r="BK500" s="149">
        <f>ROUND(I500*H500,2)</f>
        <v>0</v>
      </c>
      <c r="BL500" s="17" t="s">
        <v>207</v>
      </c>
      <c r="BM500" s="148" t="s">
        <v>763</v>
      </c>
    </row>
    <row r="501" spans="2:65" s="12" customFormat="1" ht="10.4">
      <c r="B501" s="156"/>
      <c r="D501" s="157" t="s">
        <v>296</v>
      </c>
      <c r="E501" s="158" t="s">
        <v>1</v>
      </c>
      <c r="F501" s="159" t="s">
        <v>383</v>
      </c>
      <c r="H501" s="158" t="s">
        <v>1</v>
      </c>
      <c r="I501" s="160"/>
      <c r="L501" s="156"/>
      <c r="M501" s="161"/>
      <c r="T501" s="162"/>
      <c r="AT501" s="158" t="s">
        <v>296</v>
      </c>
      <c r="AU501" s="158" t="s">
        <v>86</v>
      </c>
      <c r="AV501" s="12" t="s">
        <v>84</v>
      </c>
      <c r="AW501" s="12" t="s">
        <v>32</v>
      </c>
      <c r="AX501" s="12" t="s">
        <v>76</v>
      </c>
      <c r="AY501" s="158" t="s">
        <v>186</v>
      </c>
    </row>
    <row r="502" spans="2:65" s="13" customFormat="1" ht="10.4">
      <c r="B502" s="163"/>
      <c r="D502" s="157" t="s">
        <v>296</v>
      </c>
      <c r="E502" s="164" t="s">
        <v>1</v>
      </c>
      <c r="F502" s="165" t="s">
        <v>764</v>
      </c>
      <c r="H502" s="166">
        <v>21.84</v>
      </c>
      <c r="I502" s="167"/>
      <c r="L502" s="163"/>
      <c r="M502" s="168"/>
      <c r="T502" s="169"/>
      <c r="AT502" s="164" t="s">
        <v>296</v>
      </c>
      <c r="AU502" s="164" t="s">
        <v>86</v>
      </c>
      <c r="AV502" s="13" t="s">
        <v>86</v>
      </c>
      <c r="AW502" s="13" t="s">
        <v>32</v>
      </c>
      <c r="AX502" s="13" t="s">
        <v>84</v>
      </c>
      <c r="AY502" s="164" t="s">
        <v>186</v>
      </c>
    </row>
    <row r="503" spans="2:65" s="1" customFormat="1" ht="21.75" customHeight="1">
      <c r="B503" s="136"/>
      <c r="C503" s="137" t="s">
        <v>765</v>
      </c>
      <c r="D503" s="137" t="s">
        <v>189</v>
      </c>
      <c r="E503" s="138" t="s">
        <v>766</v>
      </c>
      <c r="F503" s="139" t="s">
        <v>767</v>
      </c>
      <c r="G503" s="140" t="s">
        <v>351</v>
      </c>
      <c r="H503" s="141">
        <v>60</v>
      </c>
      <c r="I503" s="142"/>
      <c r="J503" s="143">
        <f>ROUND(I503*H503,2)</f>
        <v>0</v>
      </c>
      <c r="K503" s="139" t="s">
        <v>193</v>
      </c>
      <c r="L503" s="32"/>
      <c r="M503" s="144" t="s">
        <v>1</v>
      </c>
      <c r="N503" s="145" t="s">
        <v>41</v>
      </c>
      <c r="P503" s="146">
        <f>O503*H503</f>
        <v>0</v>
      </c>
      <c r="Q503" s="146">
        <v>0</v>
      </c>
      <c r="R503" s="146">
        <f>Q503*H503</f>
        <v>0</v>
      </c>
      <c r="S503" s="146">
        <v>7.5999999999999998E-2</v>
      </c>
      <c r="T503" s="147">
        <f>S503*H503</f>
        <v>4.5599999999999996</v>
      </c>
      <c r="AR503" s="148" t="s">
        <v>207</v>
      </c>
      <c r="AT503" s="148" t="s">
        <v>189</v>
      </c>
      <c r="AU503" s="148" t="s">
        <v>86</v>
      </c>
      <c r="AY503" s="17" t="s">
        <v>186</v>
      </c>
      <c r="BE503" s="149">
        <f>IF(N503="základní",J503,0)</f>
        <v>0</v>
      </c>
      <c r="BF503" s="149">
        <f>IF(N503="snížená",J503,0)</f>
        <v>0</v>
      </c>
      <c r="BG503" s="149">
        <f>IF(N503="zákl. přenesená",J503,0)</f>
        <v>0</v>
      </c>
      <c r="BH503" s="149">
        <f>IF(N503="sníž. přenesená",J503,0)</f>
        <v>0</v>
      </c>
      <c r="BI503" s="149">
        <f>IF(N503="nulová",J503,0)</f>
        <v>0</v>
      </c>
      <c r="BJ503" s="17" t="s">
        <v>84</v>
      </c>
      <c r="BK503" s="149">
        <f>ROUND(I503*H503,2)</f>
        <v>0</v>
      </c>
      <c r="BL503" s="17" t="s">
        <v>207</v>
      </c>
      <c r="BM503" s="148" t="s">
        <v>768</v>
      </c>
    </row>
    <row r="504" spans="2:65" s="12" customFormat="1" ht="10.4">
      <c r="B504" s="156"/>
      <c r="D504" s="157" t="s">
        <v>296</v>
      </c>
      <c r="E504" s="158" t="s">
        <v>1</v>
      </c>
      <c r="F504" s="159" t="s">
        <v>376</v>
      </c>
      <c r="H504" s="158" t="s">
        <v>1</v>
      </c>
      <c r="I504" s="160"/>
      <c r="L504" s="156"/>
      <c r="M504" s="161"/>
      <c r="T504" s="162"/>
      <c r="AT504" s="158" t="s">
        <v>296</v>
      </c>
      <c r="AU504" s="158" t="s">
        <v>86</v>
      </c>
      <c r="AV504" s="12" t="s">
        <v>84</v>
      </c>
      <c r="AW504" s="12" t="s">
        <v>32</v>
      </c>
      <c r="AX504" s="12" t="s">
        <v>76</v>
      </c>
      <c r="AY504" s="158" t="s">
        <v>186</v>
      </c>
    </row>
    <row r="505" spans="2:65" s="13" customFormat="1" ht="10.4">
      <c r="B505" s="163"/>
      <c r="D505" s="157" t="s">
        <v>296</v>
      </c>
      <c r="E505" s="164" t="s">
        <v>1</v>
      </c>
      <c r="F505" s="165" t="s">
        <v>769</v>
      </c>
      <c r="H505" s="166">
        <v>9.6</v>
      </c>
      <c r="I505" s="167"/>
      <c r="L505" s="163"/>
      <c r="M505" s="168"/>
      <c r="T505" s="169"/>
      <c r="AT505" s="164" t="s">
        <v>296</v>
      </c>
      <c r="AU505" s="164" t="s">
        <v>86</v>
      </c>
      <c r="AV505" s="13" t="s">
        <v>86</v>
      </c>
      <c r="AW505" s="13" t="s">
        <v>32</v>
      </c>
      <c r="AX505" s="13" t="s">
        <v>76</v>
      </c>
      <c r="AY505" s="164" t="s">
        <v>186</v>
      </c>
    </row>
    <row r="506" spans="2:65" s="13" customFormat="1" ht="10.4">
      <c r="B506" s="163"/>
      <c r="D506" s="157" t="s">
        <v>296</v>
      </c>
      <c r="E506" s="164" t="s">
        <v>1</v>
      </c>
      <c r="F506" s="165" t="s">
        <v>770</v>
      </c>
      <c r="H506" s="166">
        <v>12.8</v>
      </c>
      <c r="I506" s="167"/>
      <c r="L506" s="163"/>
      <c r="M506" s="168"/>
      <c r="T506" s="169"/>
      <c r="AT506" s="164" t="s">
        <v>296</v>
      </c>
      <c r="AU506" s="164" t="s">
        <v>86</v>
      </c>
      <c r="AV506" s="13" t="s">
        <v>86</v>
      </c>
      <c r="AW506" s="13" t="s">
        <v>32</v>
      </c>
      <c r="AX506" s="13" t="s">
        <v>76</v>
      </c>
      <c r="AY506" s="164" t="s">
        <v>186</v>
      </c>
    </row>
    <row r="507" spans="2:65" s="13" customFormat="1" ht="10.4">
      <c r="B507" s="163"/>
      <c r="D507" s="157" t="s">
        <v>296</v>
      </c>
      <c r="E507" s="164" t="s">
        <v>1</v>
      </c>
      <c r="F507" s="165" t="s">
        <v>771</v>
      </c>
      <c r="H507" s="166">
        <v>1.8</v>
      </c>
      <c r="I507" s="167"/>
      <c r="L507" s="163"/>
      <c r="M507" s="168"/>
      <c r="T507" s="169"/>
      <c r="AT507" s="164" t="s">
        <v>296</v>
      </c>
      <c r="AU507" s="164" t="s">
        <v>86</v>
      </c>
      <c r="AV507" s="13" t="s">
        <v>86</v>
      </c>
      <c r="AW507" s="13" t="s">
        <v>32</v>
      </c>
      <c r="AX507" s="13" t="s">
        <v>76</v>
      </c>
      <c r="AY507" s="164" t="s">
        <v>186</v>
      </c>
    </row>
    <row r="508" spans="2:65" s="12" customFormat="1" ht="10.4">
      <c r="B508" s="156"/>
      <c r="D508" s="157" t="s">
        <v>296</v>
      </c>
      <c r="E508" s="158" t="s">
        <v>1</v>
      </c>
      <c r="F508" s="159" t="s">
        <v>383</v>
      </c>
      <c r="H508" s="158" t="s">
        <v>1</v>
      </c>
      <c r="I508" s="160"/>
      <c r="L508" s="156"/>
      <c r="M508" s="161"/>
      <c r="T508" s="162"/>
      <c r="AT508" s="158" t="s">
        <v>296</v>
      </c>
      <c r="AU508" s="158" t="s">
        <v>86</v>
      </c>
      <c r="AV508" s="12" t="s">
        <v>84</v>
      </c>
      <c r="AW508" s="12" t="s">
        <v>32</v>
      </c>
      <c r="AX508" s="12" t="s">
        <v>76</v>
      </c>
      <c r="AY508" s="158" t="s">
        <v>186</v>
      </c>
    </row>
    <row r="509" spans="2:65" s="13" customFormat="1" ht="10.4">
      <c r="B509" s="163"/>
      <c r="D509" s="157" t="s">
        <v>296</v>
      </c>
      <c r="E509" s="164" t="s">
        <v>1</v>
      </c>
      <c r="F509" s="165" t="s">
        <v>772</v>
      </c>
      <c r="H509" s="166">
        <v>8</v>
      </c>
      <c r="I509" s="167"/>
      <c r="L509" s="163"/>
      <c r="M509" s="168"/>
      <c r="T509" s="169"/>
      <c r="AT509" s="164" t="s">
        <v>296</v>
      </c>
      <c r="AU509" s="164" t="s">
        <v>86</v>
      </c>
      <c r="AV509" s="13" t="s">
        <v>86</v>
      </c>
      <c r="AW509" s="13" t="s">
        <v>32</v>
      </c>
      <c r="AX509" s="13" t="s">
        <v>76</v>
      </c>
      <c r="AY509" s="164" t="s">
        <v>186</v>
      </c>
    </row>
    <row r="510" spans="2:65" s="13" customFormat="1" ht="10.4">
      <c r="B510" s="163"/>
      <c r="D510" s="157" t="s">
        <v>296</v>
      </c>
      <c r="E510" s="164" t="s">
        <v>1</v>
      </c>
      <c r="F510" s="165" t="s">
        <v>436</v>
      </c>
      <c r="H510" s="166">
        <v>5.4</v>
      </c>
      <c r="I510" s="167"/>
      <c r="L510" s="163"/>
      <c r="M510" s="168"/>
      <c r="T510" s="169"/>
      <c r="AT510" s="164" t="s">
        <v>296</v>
      </c>
      <c r="AU510" s="164" t="s">
        <v>86</v>
      </c>
      <c r="AV510" s="13" t="s">
        <v>86</v>
      </c>
      <c r="AW510" s="13" t="s">
        <v>32</v>
      </c>
      <c r="AX510" s="13" t="s">
        <v>76</v>
      </c>
      <c r="AY510" s="164" t="s">
        <v>186</v>
      </c>
    </row>
    <row r="511" spans="2:65" s="13" customFormat="1" ht="10.4">
      <c r="B511" s="163"/>
      <c r="D511" s="157" t="s">
        <v>296</v>
      </c>
      <c r="E511" s="164" t="s">
        <v>1</v>
      </c>
      <c r="F511" s="165" t="s">
        <v>773</v>
      </c>
      <c r="H511" s="166">
        <v>2.8</v>
      </c>
      <c r="I511" s="167"/>
      <c r="L511" s="163"/>
      <c r="M511" s="168"/>
      <c r="T511" s="169"/>
      <c r="AT511" s="164" t="s">
        <v>296</v>
      </c>
      <c r="AU511" s="164" t="s">
        <v>86</v>
      </c>
      <c r="AV511" s="13" t="s">
        <v>86</v>
      </c>
      <c r="AW511" s="13" t="s">
        <v>32</v>
      </c>
      <c r="AX511" s="13" t="s">
        <v>76</v>
      </c>
      <c r="AY511" s="164" t="s">
        <v>186</v>
      </c>
    </row>
    <row r="512" spans="2:65" s="12" customFormat="1" ht="10.4">
      <c r="B512" s="156"/>
      <c r="D512" s="157" t="s">
        <v>296</v>
      </c>
      <c r="E512" s="158" t="s">
        <v>1</v>
      </c>
      <c r="F512" s="159" t="s">
        <v>395</v>
      </c>
      <c r="H512" s="158" t="s">
        <v>1</v>
      </c>
      <c r="I512" s="160"/>
      <c r="L512" s="156"/>
      <c r="M512" s="161"/>
      <c r="T512" s="162"/>
      <c r="AT512" s="158" t="s">
        <v>296</v>
      </c>
      <c r="AU512" s="158" t="s">
        <v>86</v>
      </c>
      <c r="AV512" s="12" t="s">
        <v>84</v>
      </c>
      <c r="AW512" s="12" t="s">
        <v>32</v>
      </c>
      <c r="AX512" s="12" t="s">
        <v>76</v>
      </c>
      <c r="AY512" s="158" t="s">
        <v>186</v>
      </c>
    </row>
    <row r="513" spans="2:65" s="13" customFormat="1" ht="10.4">
      <c r="B513" s="163"/>
      <c r="D513" s="157" t="s">
        <v>296</v>
      </c>
      <c r="E513" s="164" t="s">
        <v>1</v>
      </c>
      <c r="F513" s="165" t="s">
        <v>774</v>
      </c>
      <c r="H513" s="166">
        <v>14.4</v>
      </c>
      <c r="I513" s="167"/>
      <c r="L513" s="163"/>
      <c r="M513" s="168"/>
      <c r="T513" s="169"/>
      <c r="AT513" s="164" t="s">
        <v>296</v>
      </c>
      <c r="AU513" s="164" t="s">
        <v>86</v>
      </c>
      <c r="AV513" s="13" t="s">
        <v>86</v>
      </c>
      <c r="AW513" s="13" t="s">
        <v>32</v>
      </c>
      <c r="AX513" s="13" t="s">
        <v>76</v>
      </c>
      <c r="AY513" s="164" t="s">
        <v>186</v>
      </c>
    </row>
    <row r="514" spans="2:65" s="13" customFormat="1" ht="10.4">
      <c r="B514" s="163"/>
      <c r="D514" s="157" t="s">
        <v>296</v>
      </c>
      <c r="E514" s="164" t="s">
        <v>1</v>
      </c>
      <c r="F514" s="165" t="s">
        <v>775</v>
      </c>
      <c r="H514" s="166">
        <v>2.4</v>
      </c>
      <c r="I514" s="167"/>
      <c r="L514" s="163"/>
      <c r="M514" s="168"/>
      <c r="T514" s="169"/>
      <c r="AT514" s="164" t="s">
        <v>296</v>
      </c>
      <c r="AU514" s="164" t="s">
        <v>86</v>
      </c>
      <c r="AV514" s="13" t="s">
        <v>86</v>
      </c>
      <c r="AW514" s="13" t="s">
        <v>32</v>
      </c>
      <c r="AX514" s="13" t="s">
        <v>76</v>
      </c>
      <c r="AY514" s="164" t="s">
        <v>186</v>
      </c>
    </row>
    <row r="515" spans="2:65" s="13" customFormat="1" ht="10.4">
      <c r="B515" s="163"/>
      <c r="D515" s="157" t="s">
        <v>296</v>
      </c>
      <c r="E515" s="164" t="s">
        <v>1</v>
      </c>
      <c r="F515" s="165" t="s">
        <v>773</v>
      </c>
      <c r="H515" s="166">
        <v>2.8</v>
      </c>
      <c r="I515" s="167"/>
      <c r="L515" s="163"/>
      <c r="M515" s="168"/>
      <c r="T515" s="169"/>
      <c r="AT515" s="164" t="s">
        <v>296</v>
      </c>
      <c r="AU515" s="164" t="s">
        <v>86</v>
      </c>
      <c r="AV515" s="13" t="s">
        <v>86</v>
      </c>
      <c r="AW515" s="13" t="s">
        <v>32</v>
      </c>
      <c r="AX515" s="13" t="s">
        <v>76</v>
      </c>
      <c r="AY515" s="164" t="s">
        <v>186</v>
      </c>
    </row>
    <row r="516" spans="2:65" s="14" customFormat="1" ht="10.4">
      <c r="B516" s="170"/>
      <c r="D516" s="157" t="s">
        <v>296</v>
      </c>
      <c r="E516" s="171" t="s">
        <v>1</v>
      </c>
      <c r="F516" s="172" t="s">
        <v>299</v>
      </c>
      <c r="H516" s="173">
        <v>60</v>
      </c>
      <c r="I516" s="174"/>
      <c r="L516" s="170"/>
      <c r="M516" s="175"/>
      <c r="T516" s="176"/>
      <c r="AT516" s="171" t="s">
        <v>296</v>
      </c>
      <c r="AU516" s="171" t="s">
        <v>86</v>
      </c>
      <c r="AV516" s="14" t="s">
        <v>207</v>
      </c>
      <c r="AW516" s="14" t="s">
        <v>32</v>
      </c>
      <c r="AX516" s="14" t="s">
        <v>84</v>
      </c>
      <c r="AY516" s="171" t="s">
        <v>186</v>
      </c>
    </row>
    <row r="517" spans="2:65" s="1" customFormat="1" ht="21.75" customHeight="1">
      <c r="B517" s="136"/>
      <c r="C517" s="137" t="s">
        <v>776</v>
      </c>
      <c r="D517" s="137" t="s">
        <v>189</v>
      </c>
      <c r="E517" s="138" t="s">
        <v>777</v>
      </c>
      <c r="F517" s="139" t="s">
        <v>778</v>
      </c>
      <c r="G517" s="140" t="s">
        <v>351</v>
      </c>
      <c r="H517" s="141">
        <v>3.2</v>
      </c>
      <c r="I517" s="142"/>
      <c r="J517" s="143">
        <f>ROUND(I517*H517,2)</f>
        <v>0</v>
      </c>
      <c r="K517" s="139" t="s">
        <v>193</v>
      </c>
      <c r="L517" s="32"/>
      <c r="M517" s="144" t="s">
        <v>1</v>
      </c>
      <c r="N517" s="145" t="s">
        <v>41</v>
      </c>
      <c r="P517" s="146">
        <f>O517*H517</f>
        <v>0</v>
      </c>
      <c r="Q517" s="146">
        <v>0</v>
      </c>
      <c r="R517" s="146">
        <f>Q517*H517</f>
        <v>0</v>
      </c>
      <c r="S517" s="146">
        <v>6.3E-2</v>
      </c>
      <c r="T517" s="147">
        <f>S517*H517</f>
        <v>0.2016</v>
      </c>
      <c r="AR517" s="148" t="s">
        <v>207</v>
      </c>
      <c r="AT517" s="148" t="s">
        <v>189</v>
      </c>
      <c r="AU517" s="148" t="s">
        <v>86</v>
      </c>
      <c r="AY517" s="17" t="s">
        <v>186</v>
      </c>
      <c r="BE517" s="149">
        <f>IF(N517="základní",J517,0)</f>
        <v>0</v>
      </c>
      <c r="BF517" s="149">
        <f>IF(N517="snížená",J517,0)</f>
        <v>0</v>
      </c>
      <c r="BG517" s="149">
        <f>IF(N517="zákl. přenesená",J517,0)</f>
        <v>0</v>
      </c>
      <c r="BH517" s="149">
        <f>IF(N517="sníž. přenesená",J517,0)</f>
        <v>0</v>
      </c>
      <c r="BI517" s="149">
        <f>IF(N517="nulová",J517,0)</f>
        <v>0</v>
      </c>
      <c r="BJ517" s="17" t="s">
        <v>84</v>
      </c>
      <c r="BK517" s="149">
        <f>ROUND(I517*H517,2)</f>
        <v>0</v>
      </c>
      <c r="BL517" s="17" t="s">
        <v>207</v>
      </c>
      <c r="BM517" s="148" t="s">
        <v>779</v>
      </c>
    </row>
    <row r="518" spans="2:65" s="12" customFormat="1" ht="10.4">
      <c r="B518" s="156"/>
      <c r="D518" s="157" t="s">
        <v>296</v>
      </c>
      <c r="E518" s="158" t="s">
        <v>1</v>
      </c>
      <c r="F518" s="159" t="s">
        <v>376</v>
      </c>
      <c r="H518" s="158" t="s">
        <v>1</v>
      </c>
      <c r="I518" s="160"/>
      <c r="L518" s="156"/>
      <c r="M518" s="161"/>
      <c r="T518" s="162"/>
      <c r="AT518" s="158" t="s">
        <v>296</v>
      </c>
      <c r="AU518" s="158" t="s">
        <v>86</v>
      </c>
      <c r="AV518" s="12" t="s">
        <v>84</v>
      </c>
      <c r="AW518" s="12" t="s">
        <v>32</v>
      </c>
      <c r="AX518" s="12" t="s">
        <v>76</v>
      </c>
      <c r="AY518" s="158" t="s">
        <v>186</v>
      </c>
    </row>
    <row r="519" spans="2:65" s="13" customFormat="1" ht="10.4">
      <c r="B519" s="163"/>
      <c r="D519" s="157" t="s">
        <v>296</v>
      </c>
      <c r="E519" s="164" t="s">
        <v>1</v>
      </c>
      <c r="F519" s="165" t="s">
        <v>780</v>
      </c>
      <c r="H519" s="166">
        <v>3.2</v>
      </c>
      <c r="I519" s="167"/>
      <c r="L519" s="163"/>
      <c r="M519" s="168"/>
      <c r="T519" s="169"/>
      <c r="AT519" s="164" t="s">
        <v>296</v>
      </c>
      <c r="AU519" s="164" t="s">
        <v>86</v>
      </c>
      <c r="AV519" s="13" t="s">
        <v>86</v>
      </c>
      <c r="AW519" s="13" t="s">
        <v>32</v>
      </c>
      <c r="AX519" s="13" t="s">
        <v>84</v>
      </c>
      <c r="AY519" s="164" t="s">
        <v>186</v>
      </c>
    </row>
    <row r="520" spans="2:65" s="1" customFormat="1" ht="24.2" customHeight="1">
      <c r="B520" s="136"/>
      <c r="C520" s="137" t="s">
        <v>781</v>
      </c>
      <c r="D520" s="137" t="s">
        <v>189</v>
      </c>
      <c r="E520" s="138" t="s">
        <v>782</v>
      </c>
      <c r="F520" s="139" t="s">
        <v>783</v>
      </c>
      <c r="G520" s="140" t="s">
        <v>294</v>
      </c>
      <c r="H520" s="141">
        <v>1.944</v>
      </c>
      <c r="I520" s="142"/>
      <c r="J520" s="143">
        <f>ROUND(I520*H520,2)</f>
        <v>0</v>
      </c>
      <c r="K520" s="139" t="s">
        <v>193</v>
      </c>
      <c r="L520" s="32"/>
      <c r="M520" s="144" t="s">
        <v>1</v>
      </c>
      <c r="N520" s="145" t="s">
        <v>41</v>
      </c>
      <c r="P520" s="146">
        <f>O520*H520</f>
        <v>0</v>
      </c>
      <c r="Q520" s="146">
        <v>0</v>
      </c>
      <c r="R520" s="146">
        <f>Q520*H520</f>
        <v>0</v>
      </c>
      <c r="S520" s="146">
        <v>1.8</v>
      </c>
      <c r="T520" s="147">
        <f>S520*H520</f>
        <v>3.4992000000000001</v>
      </c>
      <c r="AR520" s="148" t="s">
        <v>207</v>
      </c>
      <c r="AT520" s="148" t="s">
        <v>189</v>
      </c>
      <c r="AU520" s="148" t="s">
        <v>86</v>
      </c>
      <c r="AY520" s="17" t="s">
        <v>186</v>
      </c>
      <c r="BE520" s="149">
        <f>IF(N520="základní",J520,0)</f>
        <v>0</v>
      </c>
      <c r="BF520" s="149">
        <f>IF(N520="snížená",J520,0)</f>
        <v>0</v>
      </c>
      <c r="BG520" s="149">
        <f>IF(N520="zákl. přenesená",J520,0)</f>
        <v>0</v>
      </c>
      <c r="BH520" s="149">
        <f>IF(N520="sníž. přenesená",J520,0)</f>
        <v>0</v>
      </c>
      <c r="BI520" s="149">
        <f>IF(N520="nulová",J520,0)</f>
        <v>0</v>
      </c>
      <c r="BJ520" s="17" t="s">
        <v>84</v>
      </c>
      <c r="BK520" s="149">
        <f>ROUND(I520*H520,2)</f>
        <v>0</v>
      </c>
      <c r="BL520" s="17" t="s">
        <v>207</v>
      </c>
      <c r="BM520" s="148" t="s">
        <v>784</v>
      </c>
    </row>
    <row r="521" spans="2:65" s="12" customFormat="1" ht="10.4">
      <c r="B521" s="156"/>
      <c r="D521" s="157" t="s">
        <v>296</v>
      </c>
      <c r="E521" s="158" t="s">
        <v>1</v>
      </c>
      <c r="F521" s="159" t="s">
        <v>376</v>
      </c>
      <c r="H521" s="158" t="s">
        <v>1</v>
      </c>
      <c r="I521" s="160"/>
      <c r="L521" s="156"/>
      <c r="M521" s="161"/>
      <c r="T521" s="162"/>
      <c r="AT521" s="158" t="s">
        <v>296</v>
      </c>
      <c r="AU521" s="158" t="s">
        <v>86</v>
      </c>
      <c r="AV521" s="12" t="s">
        <v>84</v>
      </c>
      <c r="AW521" s="12" t="s">
        <v>32</v>
      </c>
      <c r="AX521" s="12" t="s">
        <v>76</v>
      </c>
      <c r="AY521" s="158" t="s">
        <v>186</v>
      </c>
    </row>
    <row r="522" spans="2:65" s="12" customFormat="1" ht="10.4">
      <c r="B522" s="156"/>
      <c r="D522" s="157" t="s">
        <v>296</v>
      </c>
      <c r="E522" s="158" t="s">
        <v>1</v>
      </c>
      <c r="F522" s="159" t="s">
        <v>785</v>
      </c>
      <c r="H522" s="158" t="s">
        <v>1</v>
      </c>
      <c r="I522" s="160"/>
      <c r="L522" s="156"/>
      <c r="M522" s="161"/>
      <c r="T522" s="162"/>
      <c r="AT522" s="158" t="s">
        <v>296</v>
      </c>
      <c r="AU522" s="158" t="s">
        <v>86</v>
      </c>
      <c r="AV522" s="12" t="s">
        <v>84</v>
      </c>
      <c r="AW522" s="12" t="s">
        <v>32</v>
      </c>
      <c r="AX522" s="12" t="s">
        <v>76</v>
      </c>
      <c r="AY522" s="158" t="s">
        <v>186</v>
      </c>
    </row>
    <row r="523" spans="2:65" s="13" customFormat="1" ht="10.4">
      <c r="B523" s="163"/>
      <c r="D523" s="157" t="s">
        <v>296</v>
      </c>
      <c r="E523" s="164" t="s">
        <v>1</v>
      </c>
      <c r="F523" s="165" t="s">
        <v>786</v>
      </c>
      <c r="H523" s="166">
        <v>1.944</v>
      </c>
      <c r="I523" s="167"/>
      <c r="L523" s="163"/>
      <c r="M523" s="168"/>
      <c r="T523" s="169"/>
      <c r="AT523" s="164" t="s">
        <v>296</v>
      </c>
      <c r="AU523" s="164" t="s">
        <v>86</v>
      </c>
      <c r="AV523" s="13" t="s">
        <v>86</v>
      </c>
      <c r="AW523" s="13" t="s">
        <v>32</v>
      </c>
      <c r="AX523" s="13" t="s">
        <v>84</v>
      </c>
      <c r="AY523" s="164" t="s">
        <v>186</v>
      </c>
    </row>
    <row r="524" spans="2:65" s="1" customFormat="1" ht="24.2" customHeight="1">
      <c r="B524" s="136"/>
      <c r="C524" s="137" t="s">
        <v>787</v>
      </c>
      <c r="D524" s="137" t="s">
        <v>189</v>
      </c>
      <c r="E524" s="138" t="s">
        <v>788</v>
      </c>
      <c r="F524" s="139" t="s">
        <v>789</v>
      </c>
      <c r="G524" s="140" t="s">
        <v>294</v>
      </c>
      <c r="H524" s="141">
        <v>1.92</v>
      </c>
      <c r="I524" s="142"/>
      <c r="J524" s="143">
        <f>ROUND(I524*H524,2)</f>
        <v>0</v>
      </c>
      <c r="K524" s="139" t="s">
        <v>193</v>
      </c>
      <c r="L524" s="32"/>
      <c r="M524" s="144" t="s">
        <v>1</v>
      </c>
      <c r="N524" s="145" t="s">
        <v>41</v>
      </c>
      <c r="P524" s="146">
        <f>O524*H524</f>
        <v>0</v>
      </c>
      <c r="Q524" s="146">
        <v>0</v>
      </c>
      <c r="R524" s="146">
        <f>Q524*H524</f>
        <v>0</v>
      </c>
      <c r="S524" s="146">
        <v>1.8</v>
      </c>
      <c r="T524" s="147">
        <f>S524*H524</f>
        <v>3.456</v>
      </c>
      <c r="AR524" s="148" t="s">
        <v>207</v>
      </c>
      <c r="AT524" s="148" t="s">
        <v>189</v>
      </c>
      <c r="AU524" s="148" t="s">
        <v>86</v>
      </c>
      <c r="AY524" s="17" t="s">
        <v>186</v>
      </c>
      <c r="BE524" s="149">
        <f>IF(N524="základní",J524,0)</f>
        <v>0</v>
      </c>
      <c r="BF524" s="149">
        <f>IF(N524="snížená",J524,0)</f>
        <v>0</v>
      </c>
      <c r="BG524" s="149">
        <f>IF(N524="zákl. přenesená",J524,0)</f>
        <v>0</v>
      </c>
      <c r="BH524" s="149">
        <f>IF(N524="sníž. přenesená",J524,0)</f>
        <v>0</v>
      </c>
      <c r="BI524" s="149">
        <f>IF(N524="nulová",J524,0)</f>
        <v>0</v>
      </c>
      <c r="BJ524" s="17" t="s">
        <v>84</v>
      </c>
      <c r="BK524" s="149">
        <f>ROUND(I524*H524,2)</f>
        <v>0</v>
      </c>
      <c r="BL524" s="17" t="s">
        <v>207</v>
      </c>
      <c r="BM524" s="148" t="s">
        <v>790</v>
      </c>
    </row>
    <row r="525" spans="2:65" s="12" customFormat="1" ht="10.4">
      <c r="B525" s="156"/>
      <c r="D525" s="157" t="s">
        <v>296</v>
      </c>
      <c r="E525" s="158" t="s">
        <v>1</v>
      </c>
      <c r="F525" s="159" t="s">
        <v>383</v>
      </c>
      <c r="H525" s="158" t="s">
        <v>1</v>
      </c>
      <c r="I525" s="160"/>
      <c r="L525" s="156"/>
      <c r="M525" s="161"/>
      <c r="T525" s="162"/>
      <c r="AT525" s="158" t="s">
        <v>296</v>
      </c>
      <c r="AU525" s="158" t="s">
        <v>86</v>
      </c>
      <c r="AV525" s="12" t="s">
        <v>84</v>
      </c>
      <c r="AW525" s="12" t="s">
        <v>32</v>
      </c>
      <c r="AX525" s="12" t="s">
        <v>76</v>
      </c>
      <c r="AY525" s="158" t="s">
        <v>186</v>
      </c>
    </row>
    <row r="526" spans="2:65" s="12" customFormat="1" ht="10.4">
      <c r="B526" s="156"/>
      <c r="D526" s="157" t="s">
        <v>296</v>
      </c>
      <c r="E526" s="158" t="s">
        <v>1</v>
      </c>
      <c r="F526" s="159" t="s">
        <v>791</v>
      </c>
      <c r="H526" s="158" t="s">
        <v>1</v>
      </c>
      <c r="I526" s="160"/>
      <c r="L526" s="156"/>
      <c r="M526" s="161"/>
      <c r="T526" s="162"/>
      <c r="AT526" s="158" t="s">
        <v>296</v>
      </c>
      <c r="AU526" s="158" t="s">
        <v>86</v>
      </c>
      <c r="AV526" s="12" t="s">
        <v>84</v>
      </c>
      <c r="AW526" s="12" t="s">
        <v>32</v>
      </c>
      <c r="AX526" s="12" t="s">
        <v>76</v>
      </c>
      <c r="AY526" s="158" t="s">
        <v>186</v>
      </c>
    </row>
    <row r="527" spans="2:65" s="13" customFormat="1" ht="10.4">
      <c r="B527" s="163"/>
      <c r="D527" s="157" t="s">
        <v>296</v>
      </c>
      <c r="E527" s="164" t="s">
        <v>1</v>
      </c>
      <c r="F527" s="165" t="s">
        <v>792</v>
      </c>
      <c r="H527" s="166">
        <v>1.92</v>
      </c>
      <c r="I527" s="167"/>
      <c r="L527" s="163"/>
      <c r="M527" s="168"/>
      <c r="T527" s="169"/>
      <c r="AT527" s="164" t="s">
        <v>296</v>
      </c>
      <c r="AU527" s="164" t="s">
        <v>86</v>
      </c>
      <c r="AV527" s="13" t="s">
        <v>86</v>
      </c>
      <c r="AW527" s="13" t="s">
        <v>32</v>
      </c>
      <c r="AX527" s="13" t="s">
        <v>76</v>
      </c>
      <c r="AY527" s="164" t="s">
        <v>186</v>
      </c>
    </row>
    <row r="528" spans="2:65" s="14" customFormat="1" ht="10.4">
      <c r="B528" s="170"/>
      <c r="D528" s="157" t="s">
        <v>296</v>
      </c>
      <c r="E528" s="171" t="s">
        <v>1</v>
      </c>
      <c r="F528" s="172" t="s">
        <v>299</v>
      </c>
      <c r="H528" s="173">
        <v>1.92</v>
      </c>
      <c r="I528" s="174"/>
      <c r="L528" s="170"/>
      <c r="M528" s="175"/>
      <c r="T528" s="176"/>
      <c r="AT528" s="171" t="s">
        <v>296</v>
      </c>
      <c r="AU528" s="171" t="s">
        <v>86</v>
      </c>
      <c r="AV528" s="14" t="s">
        <v>207</v>
      </c>
      <c r="AW528" s="14" t="s">
        <v>32</v>
      </c>
      <c r="AX528" s="14" t="s">
        <v>84</v>
      </c>
      <c r="AY528" s="171" t="s">
        <v>186</v>
      </c>
    </row>
    <row r="529" spans="2:65" s="1" customFormat="1" ht="24.2" customHeight="1">
      <c r="B529" s="136"/>
      <c r="C529" s="137" t="s">
        <v>793</v>
      </c>
      <c r="D529" s="137" t="s">
        <v>189</v>
      </c>
      <c r="E529" s="138" t="s">
        <v>794</v>
      </c>
      <c r="F529" s="139" t="s">
        <v>795</v>
      </c>
      <c r="G529" s="140" t="s">
        <v>403</v>
      </c>
      <c r="H529" s="141">
        <v>4</v>
      </c>
      <c r="I529" s="142"/>
      <c r="J529" s="143">
        <f>ROUND(I529*H529,2)</f>
        <v>0</v>
      </c>
      <c r="K529" s="139" t="s">
        <v>193</v>
      </c>
      <c r="L529" s="32"/>
      <c r="M529" s="144" t="s">
        <v>1</v>
      </c>
      <c r="N529" s="145" t="s">
        <v>41</v>
      </c>
      <c r="P529" s="146">
        <f>O529*H529</f>
        <v>0</v>
      </c>
      <c r="Q529" s="146">
        <v>0</v>
      </c>
      <c r="R529" s="146">
        <f>Q529*H529</f>
        <v>0</v>
      </c>
      <c r="S529" s="146">
        <v>3.1E-2</v>
      </c>
      <c r="T529" s="147">
        <f>S529*H529</f>
        <v>0.124</v>
      </c>
      <c r="AR529" s="148" t="s">
        <v>207</v>
      </c>
      <c r="AT529" s="148" t="s">
        <v>189</v>
      </c>
      <c r="AU529" s="148" t="s">
        <v>86</v>
      </c>
      <c r="AY529" s="17" t="s">
        <v>186</v>
      </c>
      <c r="BE529" s="149">
        <f>IF(N529="základní",J529,0)</f>
        <v>0</v>
      </c>
      <c r="BF529" s="149">
        <f>IF(N529="snížená",J529,0)</f>
        <v>0</v>
      </c>
      <c r="BG529" s="149">
        <f>IF(N529="zákl. přenesená",J529,0)</f>
        <v>0</v>
      </c>
      <c r="BH529" s="149">
        <f>IF(N529="sníž. přenesená",J529,0)</f>
        <v>0</v>
      </c>
      <c r="BI529" s="149">
        <f>IF(N529="nulová",J529,0)</f>
        <v>0</v>
      </c>
      <c r="BJ529" s="17" t="s">
        <v>84</v>
      </c>
      <c r="BK529" s="149">
        <f>ROUND(I529*H529,2)</f>
        <v>0</v>
      </c>
      <c r="BL529" s="17" t="s">
        <v>207</v>
      </c>
      <c r="BM529" s="148" t="s">
        <v>796</v>
      </c>
    </row>
    <row r="530" spans="2:65" s="12" customFormat="1" ht="10.4">
      <c r="B530" s="156"/>
      <c r="D530" s="157" t="s">
        <v>296</v>
      </c>
      <c r="E530" s="158" t="s">
        <v>1</v>
      </c>
      <c r="F530" s="159" t="s">
        <v>797</v>
      </c>
      <c r="H530" s="158" t="s">
        <v>1</v>
      </c>
      <c r="I530" s="160"/>
      <c r="L530" s="156"/>
      <c r="M530" s="161"/>
      <c r="T530" s="162"/>
      <c r="AT530" s="158" t="s">
        <v>296</v>
      </c>
      <c r="AU530" s="158" t="s">
        <v>86</v>
      </c>
      <c r="AV530" s="12" t="s">
        <v>84</v>
      </c>
      <c r="AW530" s="12" t="s">
        <v>32</v>
      </c>
      <c r="AX530" s="12" t="s">
        <v>76</v>
      </c>
      <c r="AY530" s="158" t="s">
        <v>186</v>
      </c>
    </row>
    <row r="531" spans="2:65" s="13" customFormat="1" ht="10.4">
      <c r="B531" s="163"/>
      <c r="D531" s="157" t="s">
        <v>296</v>
      </c>
      <c r="E531" s="164" t="s">
        <v>1</v>
      </c>
      <c r="F531" s="165" t="s">
        <v>477</v>
      </c>
      <c r="H531" s="166">
        <v>4</v>
      </c>
      <c r="I531" s="167"/>
      <c r="L531" s="163"/>
      <c r="M531" s="168"/>
      <c r="T531" s="169"/>
      <c r="AT531" s="164" t="s">
        <v>296</v>
      </c>
      <c r="AU531" s="164" t="s">
        <v>86</v>
      </c>
      <c r="AV531" s="13" t="s">
        <v>86</v>
      </c>
      <c r="AW531" s="13" t="s">
        <v>32</v>
      </c>
      <c r="AX531" s="13" t="s">
        <v>84</v>
      </c>
      <c r="AY531" s="164" t="s">
        <v>186</v>
      </c>
    </row>
    <row r="532" spans="2:65" s="1" customFormat="1" ht="24.2" customHeight="1">
      <c r="B532" s="136"/>
      <c r="C532" s="137" t="s">
        <v>798</v>
      </c>
      <c r="D532" s="137" t="s">
        <v>189</v>
      </c>
      <c r="E532" s="138" t="s">
        <v>799</v>
      </c>
      <c r="F532" s="139" t="s">
        <v>800</v>
      </c>
      <c r="G532" s="140" t="s">
        <v>801</v>
      </c>
      <c r="H532" s="141">
        <v>11.6</v>
      </c>
      <c r="I532" s="142"/>
      <c r="J532" s="143">
        <f>ROUND(I532*H532,2)</f>
        <v>0</v>
      </c>
      <c r="K532" s="139" t="s">
        <v>193</v>
      </c>
      <c r="L532" s="32"/>
      <c r="M532" s="144" t="s">
        <v>1</v>
      </c>
      <c r="N532" s="145" t="s">
        <v>41</v>
      </c>
      <c r="P532" s="146">
        <f>O532*H532</f>
        <v>0</v>
      </c>
      <c r="Q532" s="146">
        <v>0</v>
      </c>
      <c r="R532" s="146">
        <f>Q532*H532</f>
        <v>0</v>
      </c>
      <c r="S532" s="146">
        <v>7.0000000000000001E-3</v>
      </c>
      <c r="T532" s="147">
        <f>S532*H532</f>
        <v>8.1199999999999994E-2</v>
      </c>
      <c r="AR532" s="148" t="s">
        <v>207</v>
      </c>
      <c r="AT532" s="148" t="s">
        <v>189</v>
      </c>
      <c r="AU532" s="148" t="s">
        <v>86</v>
      </c>
      <c r="AY532" s="17" t="s">
        <v>186</v>
      </c>
      <c r="BE532" s="149">
        <f>IF(N532="základní",J532,0)</f>
        <v>0</v>
      </c>
      <c r="BF532" s="149">
        <f>IF(N532="snížená",J532,0)</f>
        <v>0</v>
      </c>
      <c r="BG532" s="149">
        <f>IF(N532="zákl. přenesená",J532,0)</f>
        <v>0</v>
      </c>
      <c r="BH532" s="149">
        <f>IF(N532="sníž. přenesená",J532,0)</f>
        <v>0</v>
      </c>
      <c r="BI532" s="149">
        <f>IF(N532="nulová",J532,0)</f>
        <v>0</v>
      </c>
      <c r="BJ532" s="17" t="s">
        <v>84</v>
      </c>
      <c r="BK532" s="149">
        <f>ROUND(I532*H532,2)</f>
        <v>0</v>
      </c>
      <c r="BL532" s="17" t="s">
        <v>207</v>
      </c>
      <c r="BM532" s="148" t="s">
        <v>802</v>
      </c>
    </row>
    <row r="533" spans="2:65" s="13" customFormat="1" ht="10.4">
      <c r="B533" s="163"/>
      <c r="D533" s="157" t="s">
        <v>296</v>
      </c>
      <c r="E533" s="164" t="s">
        <v>1</v>
      </c>
      <c r="F533" s="165" t="s">
        <v>803</v>
      </c>
      <c r="H533" s="166">
        <v>11.6</v>
      </c>
      <c r="I533" s="167"/>
      <c r="L533" s="163"/>
      <c r="M533" s="168"/>
      <c r="T533" s="169"/>
      <c r="AT533" s="164" t="s">
        <v>296</v>
      </c>
      <c r="AU533" s="164" t="s">
        <v>86</v>
      </c>
      <c r="AV533" s="13" t="s">
        <v>86</v>
      </c>
      <c r="AW533" s="13" t="s">
        <v>32</v>
      </c>
      <c r="AX533" s="13" t="s">
        <v>84</v>
      </c>
      <c r="AY533" s="164" t="s">
        <v>186</v>
      </c>
    </row>
    <row r="534" spans="2:65" s="1" customFormat="1" ht="24.2" customHeight="1">
      <c r="B534" s="136"/>
      <c r="C534" s="137" t="s">
        <v>804</v>
      </c>
      <c r="D534" s="137" t="s">
        <v>189</v>
      </c>
      <c r="E534" s="138" t="s">
        <v>805</v>
      </c>
      <c r="F534" s="139" t="s">
        <v>806</v>
      </c>
      <c r="G534" s="140" t="s">
        <v>801</v>
      </c>
      <c r="H534" s="141">
        <v>5.8</v>
      </c>
      <c r="I534" s="142"/>
      <c r="J534" s="143">
        <f>ROUND(I534*H534,2)</f>
        <v>0</v>
      </c>
      <c r="K534" s="139" t="s">
        <v>193</v>
      </c>
      <c r="L534" s="32"/>
      <c r="M534" s="144" t="s">
        <v>1</v>
      </c>
      <c r="N534" s="145" t="s">
        <v>41</v>
      </c>
      <c r="P534" s="146">
        <f>O534*H534</f>
        <v>0</v>
      </c>
      <c r="Q534" s="146">
        <v>0</v>
      </c>
      <c r="R534" s="146">
        <f>Q534*H534</f>
        <v>0</v>
      </c>
      <c r="S534" s="146">
        <v>8.9999999999999993E-3</v>
      </c>
      <c r="T534" s="147">
        <f>S534*H534</f>
        <v>5.2199999999999996E-2</v>
      </c>
      <c r="AR534" s="148" t="s">
        <v>207</v>
      </c>
      <c r="AT534" s="148" t="s">
        <v>189</v>
      </c>
      <c r="AU534" s="148" t="s">
        <v>86</v>
      </c>
      <c r="AY534" s="17" t="s">
        <v>186</v>
      </c>
      <c r="BE534" s="149">
        <f>IF(N534="základní",J534,0)</f>
        <v>0</v>
      </c>
      <c r="BF534" s="149">
        <f>IF(N534="snížená",J534,0)</f>
        <v>0</v>
      </c>
      <c r="BG534" s="149">
        <f>IF(N534="zákl. přenesená",J534,0)</f>
        <v>0</v>
      </c>
      <c r="BH534" s="149">
        <f>IF(N534="sníž. přenesená",J534,0)</f>
        <v>0</v>
      </c>
      <c r="BI534" s="149">
        <f>IF(N534="nulová",J534,0)</f>
        <v>0</v>
      </c>
      <c r="BJ534" s="17" t="s">
        <v>84</v>
      </c>
      <c r="BK534" s="149">
        <f>ROUND(I534*H534,2)</f>
        <v>0</v>
      </c>
      <c r="BL534" s="17" t="s">
        <v>207</v>
      </c>
      <c r="BM534" s="148" t="s">
        <v>807</v>
      </c>
    </row>
    <row r="535" spans="2:65" s="13" customFormat="1" ht="10.4">
      <c r="B535" s="163"/>
      <c r="D535" s="157" t="s">
        <v>296</v>
      </c>
      <c r="E535" s="164" t="s">
        <v>1</v>
      </c>
      <c r="F535" s="165" t="s">
        <v>808</v>
      </c>
      <c r="H535" s="166">
        <v>5.8</v>
      </c>
      <c r="I535" s="167"/>
      <c r="L535" s="163"/>
      <c r="M535" s="168"/>
      <c r="T535" s="169"/>
      <c r="AT535" s="164" t="s">
        <v>296</v>
      </c>
      <c r="AU535" s="164" t="s">
        <v>86</v>
      </c>
      <c r="AV535" s="13" t="s">
        <v>86</v>
      </c>
      <c r="AW535" s="13" t="s">
        <v>32</v>
      </c>
      <c r="AX535" s="13" t="s">
        <v>84</v>
      </c>
      <c r="AY535" s="164" t="s">
        <v>186</v>
      </c>
    </row>
    <row r="536" spans="2:65" s="1" customFormat="1" ht="24.2" customHeight="1">
      <c r="B536" s="136"/>
      <c r="C536" s="137" t="s">
        <v>809</v>
      </c>
      <c r="D536" s="137" t="s">
        <v>189</v>
      </c>
      <c r="E536" s="138" t="s">
        <v>810</v>
      </c>
      <c r="F536" s="139" t="s">
        <v>811</v>
      </c>
      <c r="G536" s="140" t="s">
        <v>801</v>
      </c>
      <c r="H536" s="141">
        <v>17.600000000000001</v>
      </c>
      <c r="I536" s="142"/>
      <c r="J536" s="143">
        <f>ROUND(I536*H536,2)</f>
        <v>0</v>
      </c>
      <c r="K536" s="139" t="s">
        <v>193</v>
      </c>
      <c r="L536" s="32"/>
      <c r="M536" s="144" t="s">
        <v>1</v>
      </c>
      <c r="N536" s="145" t="s">
        <v>41</v>
      </c>
      <c r="P536" s="146">
        <f>O536*H536</f>
        <v>0</v>
      </c>
      <c r="Q536" s="146">
        <v>0</v>
      </c>
      <c r="R536" s="146">
        <f>Q536*H536</f>
        <v>0</v>
      </c>
      <c r="S536" s="146">
        <v>8.9999999999999993E-3</v>
      </c>
      <c r="T536" s="147">
        <f>S536*H536</f>
        <v>0.15840000000000001</v>
      </c>
      <c r="AR536" s="148" t="s">
        <v>207</v>
      </c>
      <c r="AT536" s="148" t="s">
        <v>189</v>
      </c>
      <c r="AU536" s="148" t="s">
        <v>86</v>
      </c>
      <c r="AY536" s="17" t="s">
        <v>186</v>
      </c>
      <c r="BE536" s="149">
        <f>IF(N536="základní",J536,0)</f>
        <v>0</v>
      </c>
      <c r="BF536" s="149">
        <f>IF(N536="snížená",J536,0)</f>
        <v>0</v>
      </c>
      <c r="BG536" s="149">
        <f>IF(N536="zákl. přenesená",J536,0)</f>
        <v>0</v>
      </c>
      <c r="BH536" s="149">
        <f>IF(N536="sníž. přenesená",J536,0)</f>
        <v>0</v>
      </c>
      <c r="BI536" s="149">
        <f>IF(N536="nulová",J536,0)</f>
        <v>0</v>
      </c>
      <c r="BJ536" s="17" t="s">
        <v>84</v>
      </c>
      <c r="BK536" s="149">
        <f>ROUND(I536*H536,2)</f>
        <v>0</v>
      </c>
      <c r="BL536" s="17" t="s">
        <v>207</v>
      </c>
      <c r="BM536" s="148" t="s">
        <v>812</v>
      </c>
    </row>
    <row r="537" spans="2:65" s="13" customFormat="1" ht="10.4">
      <c r="B537" s="163"/>
      <c r="D537" s="157" t="s">
        <v>296</v>
      </c>
      <c r="E537" s="164" t="s">
        <v>1</v>
      </c>
      <c r="F537" s="165" t="s">
        <v>813</v>
      </c>
      <c r="H537" s="166">
        <v>17.600000000000001</v>
      </c>
      <c r="I537" s="167"/>
      <c r="L537" s="163"/>
      <c r="M537" s="168"/>
      <c r="T537" s="169"/>
      <c r="AT537" s="164" t="s">
        <v>296</v>
      </c>
      <c r="AU537" s="164" t="s">
        <v>86</v>
      </c>
      <c r="AV537" s="13" t="s">
        <v>86</v>
      </c>
      <c r="AW537" s="13" t="s">
        <v>32</v>
      </c>
      <c r="AX537" s="13" t="s">
        <v>84</v>
      </c>
      <c r="AY537" s="164" t="s">
        <v>186</v>
      </c>
    </row>
    <row r="538" spans="2:65" s="1" customFormat="1" ht="24.2" customHeight="1">
      <c r="B538" s="136"/>
      <c r="C538" s="137" t="s">
        <v>814</v>
      </c>
      <c r="D538" s="137" t="s">
        <v>189</v>
      </c>
      <c r="E538" s="138" t="s">
        <v>815</v>
      </c>
      <c r="F538" s="139" t="s">
        <v>816</v>
      </c>
      <c r="G538" s="140" t="s">
        <v>801</v>
      </c>
      <c r="H538" s="141">
        <v>2</v>
      </c>
      <c r="I538" s="142"/>
      <c r="J538" s="143">
        <f>ROUND(I538*H538,2)</f>
        <v>0</v>
      </c>
      <c r="K538" s="139" t="s">
        <v>193</v>
      </c>
      <c r="L538" s="32"/>
      <c r="M538" s="144" t="s">
        <v>1</v>
      </c>
      <c r="N538" s="145" t="s">
        <v>41</v>
      </c>
      <c r="P538" s="146">
        <f>O538*H538</f>
        <v>0</v>
      </c>
      <c r="Q538" s="146">
        <v>0</v>
      </c>
      <c r="R538" s="146">
        <f>Q538*H538</f>
        <v>0</v>
      </c>
      <c r="S538" s="146">
        <v>1.7999999999999999E-2</v>
      </c>
      <c r="T538" s="147">
        <f>S538*H538</f>
        <v>3.5999999999999997E-2</v>
      </c>
      <c r="AR538" s="148" t="s">
        <v>207</v>
      </c>
      <c r="AT538" s="148" t="s">
        <v>189</v>
      </c>
      <c r="AU538" s="148" t="s">
        <v>86</v>
      </c>
      <c r="AY538" s="17" t="s">
        <v>186</v>
      </c>
      <c r="BE538" s="149">
        <f>IF(N538="základní",J538,0)</f>
        <v>0</v>
      </c>
      <c r="BF538" s="149">
        <f>IF(N538="snížená",J538,0)</f>
        <v>0</v>
      </c>
      <c r="BG538" s="149">
        <f>IF(N538="zákl. přenesená",J538,0)</f>
        <v>0</v>
      </c>
      <c r="BH538" s="149">
        <f>IF(N538="sníž. přenesená",J538,0)</f>
        <v>0</v>
      </c>
      <c r="BI538" s="149">
        <f>IF(N538="nulová",J538,0)</f>
        <v>0</v>
      </c>
      <c r="BJ538" s="17" t="s">
        <v>84</v>
      </c>
      <c r="BK538" s="149">
        <f>ROUND(I538*H538,2)</f>
        <v>0</v>
      </c>
      <c r="BL538" s="17" t="s">
        <v>207</v>
      </c>
      <c r="BM538" s="148" t="s">
        <v>817</v>
      </c>
    </row>
    <row r="539" spans="2:65" s="12" customFormat="1" ht="10.4">
      <c r="B539" s="156"/>
      <c r="D539" s="157" t="s">
        <v>296</v>
      </c>
      <c r="E539" s="158" t="s">
        <v>1</v>
      </c>
      <c r="F539" s="159" t="s">
        <v>818</v>
      </c>
      <c r="H539" s="158" t="s">
        <v>1</v>
      </c>
      <c r="I539" s="160"/>
      <c r="L539" s="156"/>
      <c r="M539" s="161"/>
      <c r="T539" s="162"/>
      <c r="AT539" s="158" t="s">
        <v>296</v>
      </c>
      <c r="AU539" s="158" t="s">
        <v>86</v>
      </c>
      <c r="AV539" s="12" t="s">
        <v>84</v>
      </c>
      <c r="AW539" s="12" t="s">
        <v>32</v>
      </c>
      <c r="AX539" s="12" t="s">
        <v>76</v>
      </c>
      <c r="AY539" s="158" t="s">
        <v>186</v>
      </c>
    </row>
    <row r="540" spans="2:65" s="13" customFormat="1" ht="10.4">
      <c r="B540" s="163"/>
      <c r="D540" s="157" t="s">
        <v>296</v>
      </c>
      <c r="E540" s="164" t="s">
        <v>1</v>
      </c>
      <c r="F540" s="165" t="s">
        <v>819</v>
      </c>
      <c r="H540" s="166">
        <v>2</v>
      </c>
      <c r="I540" s="167"/>
      <c r="L540" s="163"/>
      <c r="M540" s="168"/>
      <c r="T540" s="169"/>
      <c r="AT540" s="164" t="s">
        <v>296</v>
      </c>
      <c r="AU540" s="164" t="s">
        <v>86</v>
      </c>
      <c r="AV540" s="13" t="s">
        <v>86</v>
      </c>
      <c r="AW540" s="13" t="s">
        <v>32</v>
      </c>
      <c r="AX540" s="13" t="s">
        <v>84</v>
      </c>
      <c r="AY540" s="164" t="s">
        <v>186</v>
      </c>
    </row>
    <row r="541" spans="2:65" s="1" customFormat="1" ht="37.9" customHeight="1">
      <c r="B541" s="136"/>
      <c r="C541" s="137" t="s">
        <v>820</v>
      </c>
      <c r="D541" s="137" t="s">
        <v>189</v>
      </c>
      <c r="E541" s="138" t="s">
        <v>821</v>
      </c>
      <c r="F541" s="139" t="s">
        <v>822</v>
      </c>
      <c r="G541" s="140" t="s">
        <v>351</v>
      </c>
      <c r="H541" s="141">
        <v>238.4</v>
      </c>
      <c r="I541" s="142"/>
      <c r="J541" s="143">
        <f>ROUND(I541*H541,2)</f>
        <v>0</v>
      </c>
      <c r="K541" s="139" t="s">
        <v>193</v>
      </c>
      <c r="L541" s="32"/>
      <c r="M541" s="144" t="s">
        <v>1</v>
      </c>
      <c r="N541" s="145" t="s">
        <v>41</v>
      </c>
      <c r="P541" s="146">
        <f>O541*H541</f>
        <v>0</v>
      </c>
      <c r="Q541" s="146">
        <v>0</v>
      </c>
      <c r="R541" s="146">
        <f>Q541*H541</f>
        <v>0</v>
      </c>
      <c r="S541" s="146">
        <v>0.01</v>
      </c>
      <c r="T541" s="147">
        <f>S541*H541</f>
        <v>2.3839999999999999</v>
      </c>
      <c r="AR541" s="148" t="s">
        <v>207</v>
      </c>
      <c r="AT541" s="148" t="s">
        <v>189</v>
      </c>
      <c r="AU541" s="148" t="s">
        <v>86</v>
      </c>
      <c r="AY541" s="17" t="s">
        <v>186</v>
      </c>
      <c r="BE541" s="149">
        <f>IF(N541="základní",J541,0)</f>
        <v>0</v>
      </c>
      <c r="BF541" s="149">
        <f>IF(N541="snížená",J541,0)</f>
        <v>0</v>
      </c>
      <c r="BG541" s="149">
        <f>IF(N541="zákl. přenesená",J541,0)</f>
        <v>0</v>
      </c>
      <c r="BH541" s="149">
        <f>IF(N541="sníž. přenesená",J541,0)</f>
        <v>0</v>
      </c>
      <c r="BI541" s="149">
        <f>IF(N541="nulová",J541,0)</f>
        <v>0</v>
      </c>
      <c r="BJ541" s="17" t="s">
        <v>84</v>
      </c>
      <c r="BK541" s="149">
        <f>ROUND(I541*H541,2)</f>
        <v>0</v>
      </c>
      <c r="BL541" s="17" t="s">
        <v>207</v>
      </c>
      <c r="BM541" s="148" t="s">
        <v>823</v>
      </c>
    </row>
    <row r="542" spans="2:65" s="13" customFormat="1" ht="10.4">
      <c r="B542" s="163"/>
      <c r="D542" s="157" t="s">
        <v>296</v>
      </c>
      <c r="E542" s="164" t="s">
        <v>1</v>
      </c>
      <c r="F542" s="165" t="s">
        <v>246</v>
      </c>
      <c r="H542" s="166">
        <v>238.4</v>
      </c>
      <c r="I542" s="167"/>
      <c r="L542" s="163"/>
      <c r="M542" s="168"/>
      <c r="T542" s="169"/>
      <c r="AT542" s="164" t="s">
        <v>296</v>
      </c>
      <c r="AU542" s="164" t="s">
        <v>86</v>
      </c>
      <c r="AV542" s="13" t="s">
        <v>86</v>
      </c>
      <c r="AW542" s="13" t="s">
        <v>32</v>
      </c>
      <c r="AX542" s="13" t="s">
        <v>84</v>
      </c>
      <c r="AY542" s="164" t="s">
        <v>186</v>
      </c>
    </row>
    <row r="543" spans="2:65" s="1" customFormat="1" ht="37.9" customHeight="1">
      <c r="B543" s="136"/>
      <c r="C543" s="137" t="s">
        <v>824</v>
      </c>
      <c r="D543" s="137" t="s">
        <v>189</v>
      </c>
      <c r="E543" s="138" t="s">
        <v>825</v>
      </c>
      <c r="F543" s="139" t="s">
        <v>826</v>
      </c>
      <c r="G543" s="140" t="s">
        <v>351</v>
      </c>
      <c r="H543" s="141">
        <v>1021.717</v>
      </c>
      <c r="I543" s="142"/>
      <c r="J543" s="143">
        <f>ROUND(I543*H543,2)</f>
        <v>0</v>
      </c>
      <c r="K543" s="139" t="s">
        <v>193</v>
      </c>
      <c r="L543" s="32"/>
      <c r="M543" s="144" t="s">
        <v>1</v>
      </c>
      <c r="N543" s="145" t="s">
        <v>41</v>
      </c>
      <c r="P543" s="146">
        <f>O543*H543</f>
        <v>0</v>
      </c>
      <c r="Q543" s="146">
        <v>0</v>
      </c>
      <c r="R543" s="146">
        <f>Q543*H543</f>
        <v>0</v>
      </c>
      <c r="S543" s="146">
        <v>0.01</v>
      </c>
      <c r="T543" s="147">
        <f>S543*H543</f>
        <v>10.217169999999999</v>
      </c>
      <c r="AR543" s="148" t="s">
        <v>207</v>
      </c>
      <c r="AT543" s="148" t="s">
        <v>189</v>
      </c>
      <c r="AU543" s="148" t="s">
        <v>86</v>
      </c>
      <c r="AY543" s="17" t="s">
        <v>186</v>
      </c>
      <c r="BE543" s="149">
        <f>IF(N543="základní",J543,0)</f>
        <v>0</v>
      </c>
      <c r="BF543" s="149">
        <f>IF(N543="snížená",J543,0)</f>
        <v>0</v>
      </c>
      <c r="BG543" s="149">
        <f>IF(N543="zákl. přenesená",J543,0)</f>
        <v>0</v>
      </c>
      <c r="BH543" s="149">
        <f>IF(N543="sníž. přenesená",J543,0)</f>
        <v>0</v>
      </c>
      <c r="BI543" s="149">
        <f>IF(N543="nulová",J543,0)</f>
        <v>0</v>
      </c>
      <c r="BJ543" s="17" t="s">
        <v>84</v>
      </c>
      <c r="BK543" s="149">
        <f>ROUND(I543*H543,2)</f>
        <v>0</v>
      </c>
      <c r="BL543" s="17" t="s">
        <v>207</v>
      </c>
      <c r="BM543" s="148" t="s">
        <v>827</v>
      </c>
    </row>
    <row r="544" spans="2:65" s="13" customFormat="1" ht="10.4">
      <c r="B544" s="163"/>
      <c r="D544" s="157" t="s">
        <v>296</v>
      </c>
      <c r="E544" s="164" t="s">
        <v>1</v>
      </c>
      <c r="F544" s="165" t="s">
        <v>242</v>
      </c>
      <c r="H544" s="166">
        <v>1021.717</v>
      </c>
      <c r="I544" s="167"/>
      <c r="L544" s="163"/>
      <c r="M544" s="168"/>
      <c r="T544" s="169"/>
      <c r="AT544" s="164" t="s">
        <v>296</v>
      </c>
      <c r="AU544" s="164" t="s">
        <v>86</v>
      </c>
      <c r="AV544" s="13" t="s">
        <v>86</v>
      </c>
      <c r="AW544" s="13" t="s">
        <v>32</v>
      </c>
      <c r="AX544" s="13" t="s">
        <v>84</v>
      </c>
      <c r="AY544" s="164" t="s">
        <v>186</v>
      </c>
    </row>
    <row r="545" spans="2:65" s="1" customFormat="1" ht="37.9" customHeight="1">
      <c r="B545" s="136"/>
      <c r="C545" s="137" t="s">
        <v>828</v>
      </c>
      <c r="D545" s="137" t="s">
        <v>189</v>
      </c>
      <c r="E545" s="138" t="s">
        <v>829</v>
      </c>
      <c r="F545" s="139" t="s">
        <v>830</v>
      </c>
      <c r="G545" s="140" t="s">
        <v>351</v>
      </c>
      <c r="H545" s="141">
        <v>117.15</v>
      </c>
      <c r="I545" s="142"/>
      <c r="J545" s="143">
        <f>ROUND(I545*H545,2)</f>
        <v>0</v>
      </c>
      <c r="K545" s="139" t="s">
        <v>193</v>
      </c>
      <c r="L545" s="32"/>
      <c r="M545" s="144" t="s">
        <v>1</v>
      </c>
      <c r="N545" s="145" t="s">
        <v>41</v>
      </c>
      <c r="P545" s="146">
        <f>O545*H545</f>
        <v>0</v>
      </c>
      <c r="Q545" s="146">
        <v>0</v>
      </c>
      <c r="R545" s="146">
        <f>Q545*H545</f>
        <v>0</v>
      </c>
      <c r="S545" s="146">
        <v>4.5999999999999999E-2</v>
      </c>
      <c r="T545" s="147">
        <f>S545*H545</f>
        <v>5.3889000000000005</v>
      </c>
      <c r="AR545" s="148" t="s">
        <v>207</v>
      </c>
      <c r="AT545" s="148" t="s">
        <v>189</v>
      </c>
      <c r="AU545" s="148" t="s">
        <v>86</v>
      </c>
      <c r="AY545" s="17" t="s">
        <v>186</v>
      </c>
      <c r="BE545" s="149">
        <f>IF(N545="základní",J545,0)</f>
        <v>0</v>
      </c>
      <c r="BF545" s="149">
        <f>IF(N545="snížená",J545,0)</f>
        <v>0</v>
      </c>
      <c r="BG545" s="149">
        <f>IF(N545="zákl. přenesená",J545,0)</f>
        <v>0</v>
      </c>
      <c r="BH545" s="149">
        <f>IF(N545="sníž. přenesená",J545,0)</f>
        <v>0</v>
      </c>
      <c r="BI545" s="149">
        <f>IF(N545="nulová",J545,0)</f>
        <v>0</v>
      </c>
      <c r="BJ545" s="17" t="s">
        <v>84</v>
      </c>
      <c r="BK545" s="149">
        <f>ROUND(I545*H545,2)</f>
        <v>0</v>
      </c>
      <c r="BL545" s="17" t="s">
        <v>207</v>
      </c>
      <c r="BM545" s="148" t="s">
        <v>831</v>
      </c>
    </row>
    <row r="546" spans="2:65" s="12" customFormat="1" ht="10.4">
      <c r="B546" s="156"/>
      <c r="D546" s="157" t="s">
        <v>296</v>
      </c>
      <c r="E546" s="158" t="s">
        <v>1</v>
      </c>
      <c r="F546" s="159" t="s">
        <v>832</v>
      </c>
      <c r="H546" s="158" t="s">
        <v>1</v>
      </c>
      <c r="I546" s="160"/>
      <c r="L546" s="156"/>
      <c r="M546" s="161"/>
      <c r="T546" s="162"/>
      <c r="AT546" s="158" t="s">
        <v>296</v>
      </c>
      <c r="AU546" s="158" t="s">
        <v>86</v>
      </c>
      <c r="AV546" s="12" t="s">
        <v>84</v>
      </c>
      <c r="AW546" s="12" t="s">
        <v>32</v>
      </c>
      <c r="AX546" s="12" t="s">
        <v>76</v>
      </c>
      <c r="AY546" s="158" t="s">
        <v>186</v>
      </c>
    </row>
    <row r="547" spans="2:65" s="12" customFormat="1" ht="10.4">
      <c r="B547" s="156"/>
      <c r="D547" s="157" t="s">
        <v>296</v>
      </c>
      <c r="E547" s="158" t="s">
        <v>1</v>
      </c>
      <c r="F547" s="159" t="s">
        <v>376</v>
      </c>
      <c r="H547" s="158" t="s">
        <v>1</v>
      </c>
      <c r="I547" s="160"/>
      <c r="L547" s="156"/>
      <c r="M547" s="161"/>
      <c r="T547" s="162"/>
      <c r="AT547" s="158" t="s">
        <v>296</v>
      </c>
      <c r="AU547" s="158" t="s">
        <v>86</v>
      </c>
      <c r="AV547" s="12" t="s">
        <v>84</v>
      </c>
      <c r="AW547" s="12" t="s">
        <v>32</v>
      </c>
      <c r="AX547" s="12" t="s">
        <v>76</v>
      </c>
      <c r="AY547" s="158" t="s">
        <v>186</v>
      </c>
    </row>
    <row r="548" spans="2:65" s="13" customFormat="1" ht="10.4">
      <c r="B548" s="163"/>
      <c r="D548" s="157" t="s">
        <v>296</v>
      </c>
      <c r="E548" s="164" t="s">
        <v>1</v>
      </c>
      <c r="F548" s="165" t="s">
        <v>833</v>
      </c>
      <c r="H548" s="166">
        <v>5.88</v>
      </c>
      <c r="I548" s="167"/>
      <c r="L548" s="163"/>
      <c r="M548" s="168"/>
      <c r="T548" s="169"/>
      <c r="AT548" s="164" t="s">
        <v>296</v>
      </c>
      <c r="AU548" s="164" t="s">
        <v>86</v>
      </c>
      <c r="AV548" s="13" t="s">
        <v>86</v>
      </c>
      <c r="AW548" s="13" t="s">
        <v>32</v>
      </c>
      <c r="AX548" s="13" t="s">
        <v>76</v>
      </c>
      <c r="AY548" s="164" t="s">
        <v>186</v>
      </c>
    </row>
    <row r="549" spans="2:65" s="13" customFormat="1" ht="10.4">
      <c r="B549" s="163"/>
      <c r="D549" s="157" t="s">
        <v>296</v>
      </c>
      <c r="E549" s="164" t="s">
        <v>1</v>
      </c>
      <c r="F549" s="165" t="s">
        <v>834</v>
      </c>
      <c r="H549" s="166">
        <v>6</v>
      </c>
      <c r="I549" s="167"/>
      <c r="L549" s="163"/>
      <c r="M549" s="168"/>
      <c r="T549" s="169"/>
      <c r="AT549" s="164" t="s">
        <v>296</v>
      </c>
      <c r="AU549" s="164" t="s">
        <v>86</v>
      </c>
      <c r="AV549" s="13" t="s">
        <v>86</v>
      </c>
      <c r="AW549" s="13" t="s">
        <v>32</v>
      </c>
      <c r="AX549" s="13" t="s">
        <v>76</v>
      </c>
      <c r="AY549" s="164" t="s">
        <v>186</v>
      </c>
    </row>
    <row r="550" spans="2:65" s="13" customFormat="1" ht="10.4">
      <c r="B550" s="163"/>
      <c r="D550" s="157" t="s">
        <v>296</v>
      </c>
      <c r="E550" s="164" t="s">
        <v>1</v>
      </c>
      <c r="F550" s="165" t="s">
        <v>835</v>
      </c>
      <c r="H550" s="166">
        <v>2.16</v>
      </c>
      <c r="I550" s="167"/>
      <c r="L550" s="163"/>
      <c r="M550" s="168"/>
      <c r="T550" s="169"/>
      <c r="AT550" s="164" t="s">
        <v>296</v>
      </c>
      <c r="AU550" s="164" t="s">
        <v>86</v>
      </c>
      <c r="AV550" s="13" t="s">
        <v>86</v>
      </c>
      <c r="AW550" s="13" t="s">
        <v>32</v>
      </c>
      <c r="AX550" s="13" t="s">
        <v>76</v>
      </c>
      <c r="AY550" s="164" t="s">
        <v>186</v>
      </c>
    </row>
    <row r="551" spans="2:65" s="12" customFormat="1" ht="10.4">
      <c r="B551" s="156"/>
      <c r="D551" s="157" t="s">
        <v>296</v>
      </c>
      <c r="E551" s="158" t="s">
        <v>1</v>
      </c>
      <c r="F551" s="159" t="s">
        <v>383</v>
      </c>
      <c r="H551" s="158" t="s">
        <v>1</v>
      </c>
      <c r="I551" s="160"/>
      <c r="L551" s="156"/>
      <c r="M551" s="161"/>
      <c r="T551" s="162"/>
      <c r="AT551" s="158" t="s">
        <v>296</v>
      </c>
      <c r="AU551" s="158" t="s">
        <v>86</v>
      </c>
      <c r="AV551" s="12" t="s">
        <v>84</v>
      </c>
      <c r="AW551" s="12" t="s">
        <v>32</v>
      </c>
      <c r="AX551" s="12" t="s">
        <v>76</v>
      </c>
      <c r="AY551" s="158" t="s">
        <v>186</v>
      </c>
    </row>
    <row r="552" spans="2:65" s="13" customFormat="1" ht="10.4">
      <c r="B552" s="163"/>
      <c r="D552" s="157" t="s">
        <v>296</v>
      </c>
      <c r="E552" s="164" t="s">
        <v>1</v>
      </c>
      <c r="F552" s="165" t="s">
        <v>520</v>
      </c>
      <c r="H552" s="166">
        <v>18.225000000000001</v>
      </c>
      <c r="I552" s="167"/>
      <c r="L552" s="163"/>
      <c r="M552" s="168"/>
      <c r="T552" s="169"/>
      <c r="AT552" s="164" t="s">
        <v>296</v>
      </c>
      <c r="AU552" s="164" t="s">
        <v>86</v>
      </c>
      <c r="AV552" s="13" t="s">
        <v>86</v>
      </c>
      <c r="AW552" s="13" t="s">
        <v>32</v>
      </c>
      <c r="AX552" s="13" t="s">
        <v>76</v>
      </c>
      <c r="AY552" s="164" t="s">
        <v>186</v>
      </c>
    </row>
    <row r="553" spans="2:65" s="12" customFormat="1" ht="10.4">
      <c r="B553" s="156"/>
      <c r="D553" s="157" t="s">
        <v>296</v>
      </c>
      <c r="E553" s="158" t="s">
        <v>1</v>
      </c>
      <c r="F553" s="159" t="s">
        <v>395</v>
      </c>
      <c r="H553" s="158" t="s">
        <v>1</v>
      </c>
      <c r="I553" s="160"/>
      <c r="L553" s="156"/>
      <c r="M553" s="161"/>
      <c r="T553" s="162"/>
      <c r="AT553" s="158" t="s">
        <v>296</v>
      </c>
      <c r="AU553" s="158" t="s">
        <v>86</v>
      </c>
      <c r="AV553" s="12" t="s">
        <v>84</v>
      </c>
      <c r="AW553" s="12" t="s">
        <v>32</v>
      </c>
      <c r="AX553" s="12" t="s">
        <v>76</v>
      </c>
      <c r="AY553" s="158" t="s">
        <v>186</v>
      </c>
    </row>
    <row r="554" spans="2:65" s="13" customFormat="1" ht="10.4">
      <c r="B554" s="163"/>
      <c r="D554" s="157" t="s">
        <v>296</v>
      </c>
      <c r="E554" s="164" t="s">
        <v>1</v>
      </c>
      <c r="F554" s="165" t="s">
        <v>521</v>
      </c>
      <c r="H554" s="166">
        <v>10.105</v>
      </c>
      <c r="I554" s="167"/>
      <c r="L554" s="163"/>
      <c r="M554" s="168"/>
      <c r="T554" s="169"/>
      <c r="AT554" s="164" t="s">
        <v>296</v>
      </c>
      <c r="AU554" s="164" t="s">
        <v>86</v>
      </c>
      <c r="AV554" s="13" t="s">
        <v>86</v>
      </c>
      <c r="AW554" s="13" t="s">
        <v>32</v>
      </c>
      <c r="AX554" s="13" t="s">
        <v>76</v>
      </c>
      <c r="AY554" s="164" t="s">
        <v>186</v>
      </c>
    </row>
    <row r="555" spans="2:65" s="13" customFormat="1" ht="10.4">
      <c r="B555" s="163"/>
      <c r="D555" s="157" t="s">
        <v>296</v>
      </c>
      <c r="E555" s="164" t="s">
        <v>1</v>
      </c>
      <c r="F555" s="165" t="s">
        <v>522</v>
      </c>
      <c r="H555" s="166">
        <v>29.14</v>
      </c>
      <c r="I555" s="167"/>
      <c r="L555" s="163"/>
      <c r="M555" s="168"/>
      <c r="T555" s="169"/>
      <c r="AT555" s="164" t="s">
        <v>296</v>
      </c>
      <c r="AU555" s="164" t="s">
        <v>86</v>
      </c>
      <c r="AV555" s="13" t="s">
        <v>86</v>
      </c>
      <c r="AW555" s="13" t="s">
        <v>32</v>
      </c>
      <c r="AX555" s="13" t="s">
        <v>76</v>
      </c>
      <c r="AY555" s="164" t="s">
        <v>186</v>
      </c>
    </row>
    <row r="556" spans="2:65" s="15" customFormat="1" ht="10.4">
      <c r="B556" s="190"/>
      <c r="D556" s="157" t="s">
        <v>296</v>
      </c>
      <c r="E556" s="191" t="s">
        <v>1</v>
      </c>
      <c r="F556" s="192" t="s">
        <v>561</v>
      </c>
      <c r="H556" s="193">
        <v>71.510000000000005</v>
      </c>
      <c r="I556" s="194"/>
      <c r="L556" s="190"/>
      <c r="M556" s="195"/>
      <c r="T556" s="196"/>
      <c r="AT556" s="191" t="s">
        <v>296</v>
      </c>
      <c r="AU556" s="191" t="s">
        <v>86</v>
      </c>
      <c r="AV556" s="15" t="s">
        <v>118</v>
      </c>
      <c r="AW556" s="15" t="s">
        <v>32</v>
      </c>
      <c r="AX556" s="15" t="s">
        <v>76</v>
      </c>
      <c r="AY556" s="191" t="s">
        <v>186</v>
      </c>
    </row>
    <row r="557" spans="2:65" s="12" customFormat="1" ht="10.4">
      <c r="B557" s="156"/>
      <c r="D557" s="157" t="s">
        <v>296</v>
      </c>
      <c r="E557" s="158" t="s">
        <v>1</v>
      </c>
      <c r="F557" s="159" t="s">
        <v>836</v>
      </c>
      <c r="H557" s="158" t="s">
        <v>1</v>
      </c>
      <c r="I557" s="160"/>
      <c r="L557" s="156"/>
      <c r="M557" s="161"/>
      <c r="T557" s="162"/>
      <c r="AT557" s="158" t="s">
        <v>296</v>
      </c>
      <c r="AU557" s="158" t="s">
        <v>86</v>
      </c>
      <c r="AV557" s="12" t="s">
        <v>84</v>
      </c>
      <c r="AW557" s="12" t="s">
        <v>32</v>
      </c>
      <c r="AX557" s="12" t="s">
        <v>76</v>
      </c>
      <c r="AY557" s="158" t="s">
        <v>186</v>
      </c>
    </row>
    <row r="558" spans="2:65" s="13" customFormat="1" ht="10.4">
      <c r="B558" s="163"/>
      <c r="D558" s="157" t="s">
        <v>296</v>
      </c>
      <c r="E558" s="164" t="s">
        <v>1</v>
      </c>
      <c r="F558" s="165" t="s">
        <v>238</v>
      </c>
      <c r="H558" s="166">
        <v>45.64</v>
      </c>
      <c r="I558" s="167"/>
      <c r="L558" s="163"/>
      <c r="M558" s="168"/>
      <c r="T558" s="169"/>
      <c r="AT558" s="164" t="s">
        <v>296</v>
      </c>
      <c r="AU558" s="164" t="s">
        <v>86</v>
      </c>
      <c r="AV558" s="13" t="s">
        <v>86</v>
      </c>
      <c r="AW558" s="13" t="s">
        <v>32</v>
      </c>
      <c r="AX558" s="13" t="s">
        <v>76</v>
      </c>
      <c r="AY558" s="164" t="s">
        <v>186</v>
      </c>
    </row>
    <row r="559" spans="2:65" s="14" customFormat="1" ht="10.4">
      <c r="B559" s="170"/>
      <c r="D559" s="157" t="s">
        <v>296</v>
      </c>
      <c r="E559" s="171" t="s">
        <v>1</v>
      </c>
      <c r="F559" s="172" t="s">
        <v>299</v>
      </c>
      <c r="H559" s="173">
        <v>117.15</v>
      </c>
      <c r="I559" s="174"/>
      <c r="L559" s="170"/>
      <c r="M559" s="175"/>
      <c r="T559" s="176"/>
      <c r="AT559" s="171" t="s">
        <v>296</v>
      </c>
      <c r="AU559" s="171" t="s">
        <v>86</v>
      </c>
      <c r="AV559" s="14" t="s">
        <v>207</v>
      </c>
      <c r="AW559" s="14" t="s">
        <v>32</v>
      </c>
      <c r="AX559" s="14" t="s">
        <v>84</v>
      </c>
      <c r="AY559" s="171" t="s">
        <v>186</v>
      </c>
    </row>
    <row r="560" spans="2:65" s="1" customFormat="1" ht="24.2" customHeight="1">
      <c r="B560" s="136"/>
      <c r="C560" s="137" t="s">
        <v>837</v>
      </c>
      <c r="D560" s="137" t="s">
        <v>189</v>
      </c>
      <c r="E560" s="138" t="s">
        <v>838</v>
      </c>
      <c r="F560" s="139" t="s">
        <v>839</v>
      </c>
      <c r="G560" s="140" t="s">
        <v>351</v>
      </c>
      <c r="H560" s="141">
        <v>47.38</v>
      </c>
      <c r="I560" s="142"/>
      <c r="J560" s="143">
        <f>ROUND(I560*H560,2)</f>
        <v>0</v>
      </c>
      <c r="K560" s="139" t="s">
        <v>193</v>
      </c>
      <c r="L560" s="32"/>
      <c r="M560" s="144" t="s">
        <v>1</v>
      </c>
      <c r="N560" s="145" t="s">
        <v>41</v>
      </c>
      <c r="P560" s="146">
        <f>O560*H560</f>
        <v>0</v>
      </c>
      <c r="Q560" s="146">
        <v>0</v>
      </c>
      <c r="R560" s="146">
        <f>Q560*H560</f>
        <v>0</v>
      </c>
      <c r="S560" s="146">
        <v>6.8000000000000005E-2</v>
      </c>
      <c r="T560" s="147">
        <f>S560*H560</f>
        <v>3.2218400000000003</v>
      </c>
      <c r="AR560" s="148" t="s">
        <v>207</v>
      </c>
      <c r="AT560" s="148" t="s">
        <v>189</v>
      </c>
      <c r="AU560" s="148" t="s">
        <v>86</v>
      </c>
      <c r="AY560" s="17" t="s">
        <v>186</v>
      </c>
      <c r="BE560" s="149">
        <f>IF(N560="základní",J560,0)</f>
        <v>0</v>
      </c>
      <c r="BF560" s="149">
        <f>IF(N560="snížená",J560,0)</f>
        <v>0</v>
      </c>
      <c r="BG560" s="149">
        <f>IF(N560="zákl. přenesená",J560,0)</f>
        <v>0</v>
      </c>
      <c r="BH560" s="149">
        <f>IF(N560="sníž. přenesená",J560,0)</f>
        <v>0</v>
      </c>
      <c r="BI560" s="149">
        <f>IF(N560="nulová",J560,0)</f>
        <v>0</v>
      </c>
      <c r="BJ560" s="17" t="s">
        <v>84</v>
      </c>
      <c r="BK560" s="149">
        <f>ROUND(I560*H560,2)</f>
        <v>0</v>
      </c>
      <c r="BL560" s="17" t="s">
        <v>207</v>
      </c>
      <c r="BM560" s="148" t="s">
        <v>840</v>
      </c>
    </row>
    <row r="561" spans="2:65" s="12" customFormat="1" ht="10.4">
      <c r="B561" s="156"/>
      <c r="D561" s="157" t="s">
        <v>296</v>
      </c>
      <c r="E561" s="158" t="s">
        <v>1</v>
      </c>
      <c r="F561" s="159" t="s">
        <v>383</v>
      </c>
      <c r="H561" s="158" t="s">
        <v>1</v>
      </c>
      <c r="I561" s="160"/>
      <c r="L561" s="156"/>
      <c r="M561" s="161"/>
      <c r="T561" s="162"/>
      <c r="AT561" s="158" t="s">
        <v>296</v>
      </c>
      <c r="AU561" s="158" t="s">
        <v>86</v>
      </c>
      <c r="AV561" s="12" t="s">
        <v>84</v>
      </c>
      <c r="AW561" s="12" t="s">
        <v>32</v>
      </c>
      <c r="AX561" s="12" t="s">
        <v>76</v>
      </c>
      <c r="AY561" s="158" t="s">
        <v>186</v>
      </c>
    </row>
    <row r="562" spans="2:65" s="13" customFormat="1" ht="10.4">
      <c r="B562" s="163"/>
      <c r="D562" s="157" t="s">
        <v>296</v>
      </c>
      <c r="E562" s="164" t="s">
        <v>1</v>
      </c>
      <c r="F562" s="165" t="s">
        <v>841</v>
      </c>
      <c r="H562" s="166">
        <v>7.4</v>
      </c>
      <c r="I562" s="167"/>
      <c r="L562" s="163"/>
      <c r="M562" s="168"/>
      <c r="T562" s="169"/>
      <c r="AT562" s="164" t="s">
        <v>296</v>
      </c>
      <c r="AU562" s="164" t="s">
        <v>86</v>
      </c>
      <c r="AV562" s="13" t="s">
        <v>86</v>
      </c>
      <c r="AW562" s="13" t="s">
        <v>32</v>
      </c>
      <c r="AX562" s="13" t="s">
        <v>76</v>
      </c>
      <c r="AY562" s="164" t="s">
        <v>186</v>
      </c>
    </row>
    <row r="563" spans="2:65" s="13" customFormat="1" ht="10.4">
      <c r="B563" s="163"/>
      <c r="D563" s="157" t="s">
        <v>296</v>
      </c>
      <c r="E563" s="164" t="s">
        <v>1</v>
      </c>
      <c r="F563" s="165" t="s">
        <v>842</v>
      </c>
      <c r="H563" s="166">
        <v>9.18</v>
      </c>
      <c r="I563" s="167"/>
      <c r="L563" s="163"/>
      <c r="M563" s="168"/>
      <c r="T563" s="169"/>
      <c r="AT563" s="164" t="s">
        <v>296</v>
      </c>
      <c r="AU563" s="164" t="s">
        <v>86</v>
      </c>
      <c r="AV563" s="13" t="s">
        <v>86</v>
      </c>
      <c r="AW563" s="13" t="s">
        <v>32</v>
      </c>
      <c r="AX563" s="13" t="s">
        <v>76</v>
      </c>
      <c r="AY563" s="164" t="s">
        <v>186</v>
      </c>
    </row>
    <row r="564" spans="2:65" s="12" customFormat="1" ht="10.4">
      <c r="B564" s="156"/>
      <c r="D564" s="157" t="s">
        <v>296</v>
      </c>
      <c r="E564" s="158" t="s">
        <v>1</v>
      </c>
      <c r="F564" s="159" t="s">
        <v>395</v>
      </c>
      <c r="H564" s="158" t="s">
        <v>1</v>
      </c>
      <c r="I564" s="160"/>
      <c r="L564" s="156"/>
      <c r="M564" s="161"/>
      <c r="T564" s="162"/>
      <c r="AT564" s="158" t="s">
        <v>296</v>
      </c>
      <c r="AU564" s="158" t="s">
        <v>86</v>
      </c>
      <c r="AV564" s="12" t="s">
        <v>84</v>
      </c>
      <c r="AW564" s="12" t="s">
        <v>32</v>
      </c>
      <c r="AX564" s="12" t="s">
        <v>76</v>
      </c>
      <c r="AY564" s="158" t="s">
        <v>186</v>
      </c>
    </row>
    <row r="565" spans="2:65" s="13" customFormat="1" ht="10.4">
      <c r="B565" s="163"/>
      <c r="D565" s="157" t="s">
        <v>296</v>
      </c>
      <c r="E565" s="164" t="s">
        <v>1</v>
      </c>
      <c r="F565" s="165" t="s">
        <v>843</v>
      </c>
      <c r="H565" s="166">
        <v>13.4</v>
      </c>
      <c r="I565" s="167"/>
      <c r="L565" s="163"/>
      <c r="M565" s="168"/>
      <c r="T565" s="169"/>
      <c r="AT565" s="164" t="s">
        <v>296</v>
      </c>
      <c r="AU565" s="164" t="s">
        <v>86</v>
      </c>
      <c r="AV565" s="13" t="s">
        <v>86</v>
      </c>
      <c r="AW565" s="13" t="s">
        <v>32</v>
      </c>
      <c r="AX565" s="13" t="s">
        <v>76</v>
      </c>
      <c r="AY565" s="164" t="s">
        <v>186</v>
      </c>
    </row>
    <row r="566" spans="2:65" s="13" customFormat="1" ht="10.4">
      <c r="B566" s="163"/>
      <c r="D566" s="157" t="s">
        <v>296</v>
      </c>
      <c r="E566" s="164" t="s">
        <v>1</v>
      </c>
      <c r="F566" s="165" t="s">
        <v>844</v>
      </c>
      <c r="H566" s="166">
        <v>17.399999999999999</v>
      </c>
      <c r="I566" s="167"/>
      <c r="L566" s="163"/>
      <c r="M566" s="168"/>
      <c r="T566" s="169"/>
      <c r="AT566" s="164" t="s">
        <v>296</v>
      </c>
      <c r="AU566" s="164" t="s">
        <v>86</v>
      </c>
      <c r="AV566" s="13" t="s">
        <v>86</v>
      </c>
      <c r="AW566" s="13" t="s">
        <v>32</v>
      </c>
      <c r="AX566" s="13" t="s">
        <v>76</v>
      </c>
      <c r="AY566" s="164" t="s">
        <v>186</v>
      </c>
    </row>
    <row r="567" spans="2:65" s="14" customFormat="1" ht="10.4">
      <c r="B567" s="170"/>
      <c r="D567" s="157" t="s">
        <v>296</v>
      </c>
      <c r="E567" s="171" t="s">
        <v>1</v>
      </c>
      <c r="F567" s="172" t="s">
        <v>299</v>
      </c>
      <c r="H567" s="173">
        <v>47.38</v>
      </c>
      <c r="I567" s="174"/>
      <c r="L567" s="170"/>
      <c r="M567" s="175"/>
      <c r="T567" s="176"/>
      <c r="AT567" s="171" t="s">
        <v>296</v>
      </c>
      <c r="AU567" s="171" t="s">
        <v>86</v>
      </c>
      <c r="AV567" s="14" t="s">
        <v>207</v>
      </c>
      <c r="AW567" s="14" t="s">
        <v>32</v>
      </c>
      <c r="AX567" s="14" t="s">
        <v>84</v>
      </c>
      <c r="AY567" s="171" t="s">
        <v>186</v>
      </c>
    </row>
    <row r="568" spans="2:65" s="1" customFormat="1" ht="21.75" customHeight="1">
      <c r="B568" s="136"/>
      <c r="C568" s="137" t="s">
        <v>845</v>
      </c>
      <c r="D568" s="137" t="s">
        <v>189</v>
      </c>
      <c r="E568" s="138" t="s">
        <v>846</v>
      </c>
      <c r="F568" s="139" t="s">
        <v>847</v>
      </c>
      <c r="G568" s="140" t="s">
        <v>848</v>
      </c>
      <c r="H568" s="141">
        <v>300</v>
      </c>
      <c r="I568" s="142"/>
      <c r="J568" s="143">
        <f>ROUND(I568*H568,2)</f>
        <v>0</v>
      </c>
      <c r="K568" s="139" t="s">
        <v>1</v>
      </c>
      <c r="L568" s="32"/>
      <c r="M568" s="144" t="s">
        <v>1</v>
      </c>
      <c r="N568" s="145" t="s">
        <v>41</v>
      </c>
      <c r="P568" s="146">
        <f>O568*H568</f>
        <v>0</v>
      </c>
      <c r="Q568" s="146">
        <v>0</v>
      </c>
      <c r="R568" s="146">
        <f>Q568*H568</f>
        <v>0</v>
      </c>
      <c r="S568" s="146">
        <v>0</v>
      </c>
      <c r="T568" s="147">
        <f>S568*H568</f>
        <v>0</v>
      </c>
      <c r="AR568" s="148" t="s">
        <v>207</v>
      </c>
      <c r="AT568" s="148" t="s">
        <v>189</v>
      </c>
      <c r="AU568" s="148" t="s">
        <v>86</v>
      </c>
      <c r="AY568" s="17" t="s">
        <v>186</v>
      </c>
      <c r="BE568" s="149">
        <f>IF(N568="základní",J568,0)</f>
        <v>0</v>
      </c>
      <c r="BF568" s="149">
        <f>IF(N568="snížená",J568,0)</f>
        <v>0</v>
      </c>
      <c r="BG568" s="149">
        <f>IF(N568="zákl. přenesená",J568,0)</f>
        <v>0</v>
      </c>
      <c r="BH568" s="149">
        <f>IF(N568="sníž. přenesená",J568,0)</f>
        <v>0</v>
      </c>
      <c r="BI568" s="149">
        <f>IF(N568="nulová",J568,0)</f>
        <v>0</v>
      </c>
      <c r="BJ568" s="17" t="s">
        <v>84</v>
      </c>
      <c r="BK568" s="149">
        <f>ROUND(I568*H568,2)</f>
        <v>0</v>
      </c>
      <c r="BL568" s="17" t="s">
        <v>207</v>
      </c>
      <c r="BM568" s="148" t="s">
        <v>849</v>
      </c>
    </row>
    <row r="569" spans="2:65" s="1" customFormat="1" ht="16.600000000000001" customHeight="1">
      <c r="B569" s="136"/>
      <c r="C569" s="137" t="s">
        <v>850</v>
      </c>
      <c r="D569" s="137" t="s">
        <v>189</v>
      </c>
      <c r="E569" s="138" t="s">
        <v>851</v>
      </c>
      <c r="F569" s="139" t="s">
        <v>852</v>
      </c>
      <c r="G569" s="140" t="s">
        <v>192</v>
      </c>
      <c r="H569" s="141">
        <v>1</v>
      </c>
      <c r="I569" s="142"/>
      <c r="J569" s="143">
        <f>ROUND(I569*H569,2)</f>
        <v>0</v>
      </c>
      <c r="K569" s="139" t="s">
        <v>1</v>
      </c>
      <c r="L569" s="32"/>
      <c r="M569" s="144" t="s">
        <v>1</v>
      </c>
      <c r="N569" s="145" t="s">
        <v>41</v>
      </c>
      <c r="P569" s="146">
        <f>O569*H569</f>
        <v>0</v>
      </c>
      <c r="Q569" s="146">
        <v>0</v>
      </c>
      <c r="R569" s="146">
        <f>Q569*H569</f>
        <v>0</v>
      </c>
      <c r="S569" s="146">
        <v>0</v>
      </c>
      <c r="T569" s="147">
        <f>S569*H569</f>
        <v>0</v>
      </c>
      <c r="AR569" s="148" t="s">
        <v>207</v>
      </c>
      <c r="AT569" s="148" t="s">
        <v>189</v>
      </c>
      <c r="AU569" s="148" t="s">
        <v>86</v>
      </c>
      <c r="AY569" s="17" t="s">
        <v>186</v>
      </c>
      <c r="BE569" s="149">
        <f>IF(N569="základní",J569,0)</f>
        <v>0</v>
      </c>
      <c r="BF569" s="149">
        <f>IF(N569="snížená",J569,0)</f>
        <v>0</v>
      </c>
      <c r="BG569" s="149">
        <f>IF(N569="zákl. přenesená",J569,0)</f>
        <v>0</v>
      </c>
      <c r="BH569" s="149">
        <f>IF(N569="sníž. přenesená",J569,0)</f>
        <v>0</v>
      </c>
      <c r="BI569" s="149">
        <f>IF(N569="nulová",J569,0)</f>
        <v>0</v>
      </c>
      <c r="BJ569" s="17" t="s">
        <v>84</v>
      </c>
      <c r="BK569" s="149">
        <f>ROUND(I569*H569,2)</f>
        <v>0</v>
      </c>
      <c r="BL569" s="17" t="s">
        <v>207</v>
      </c>
      <c r="BM569" s="148" t="s">
        <v>853</v>
      </c>
    </row>
    <row r="570" spans="2:65" s="1" customFormat="1" ht="18.45">
      <c r="B570" s="32"/>
      <c r="D570" s="157" t="s">
        <v>470</v>
      </c>
      <c r="F570" s="187" t="s">
        <v>854</v>
      </c>
      <c r="I570" s="188"/>
      <c r="L570" s="32"/>
      <c r="M570" s="189"/>
      <c r="T570" s="56"/>
      <c r="AT570" s="17" t="s">
        <v>470</v>
      </c>
      <c r="AU570" s="17" t="s">
        <v>86</v>
      </c>
    </row>
    <row r="571" spans="2:65" s="1" customFormat="1" ht="24.2" customHeight="1">
      <c r="B571" s="136"/>
      <c r="C571" s="137" t="s">
        <v>855</v>
      </c>
      <c r="D571" s="137" t="s">
        <v>189</v>
      </c>
      <c r="E571" s="138" t="s">
        <v>856</v>
      </c>
      <c r="F571" s="139" t="s">
        <v>857</v>
      </c>
      <c r="G571" s="140" t="s">
        <v>858</v>
      </c>
      <c r="H571" s="141">
        <v>1</v>
      </c>
      <c r="I571" s="142"/>
      <c r="J571" s="143">
        <f>ROUND(I571*H571,2)</f>
        <v>0</v>
      </c>
      <c r="K571" s="139" t="s">
        <v>1</v>
      </c>
      <c r="L571" s="32"/>
      <c r="M571" s="144" t="s">
        <v>1</v>
      </c>
      <c r="N571" s="145" t="s">
        <v>41</v>
      </c>
      <c r="P571" s="146">
        <f>O571*H571</f>
        <v>0</v>
      </c>
      <c r="Q571" s="146">
        <v>0</v>
      </c>
      <c r="R571" s="146">
        <f>Q571*H571</f>
        <v>0</v>
      </c>
      <c r="S571" s="146">
        <v>0</v>
      </c>
      <c r="T571" s="147">
        <f>S571*H571</f>
        <v>0</v>
      </c>
      <c r="AR571" s="148" t="s">
        <v>207</v>
      </c>
      <c r="AT571" s="148" t="s">
        <v>189</v>
      </c>
      <c r="AU571" s="148" t="s">
        <v>86</v>
      </c>
      <c r="AY571" s="17" t="s">
        <v>186</v>
      </c>
      <c r="BE571" s="149">
        <f>IF(N571="základní",J571,0)</f>
        <v>0</v>
      </c>
      <c r="BF571" s="149">
        <f>IF(N571="snížená",J571,0)</f>
        <v>0</v>
      </c>
      <c r="BG571" s="149">
        <f>IF(N571="zákl. přenesená",J571,0)</f>
        <v>0</v>
      </c>
      <c r="BH571" s="149">
        <f>IF(N571="sníž. přenesená",J571,0)</f>
        <v>0</v>
      </c>
      <c r="BI571" s="149">
        <f>IF(N571="nulová",J571,0)</f>
        <v>0</v>
      </c>
      <c r="BJ571" s="17" t="s">
        <v>84</v>
      </c>
      <c r="BK571" s="149">
        <f>ROUND(I571*H571,2)</f>
        <v>0</v>
      </c>
      <c r="BL571" s="17" t="s">
        <v>207</v>
      </c>
      <c r="BM571" s="148" t="s">
        <v>859</v>
      </c>
    </row>
    <row r="572" spans="2:65" s="1" customFormat="1" ht="27.65">
      <c r="B572" s="32"/>
      <c r="D572" s="157" t="s">
        <v>470</v>
      </c>
      <c r="F572" s="187" t="s">
        <v>860</v>
      </c>
      <c r="I572" s="188"/>
      <c r="L572" s="32"/>
      <c r="M572" s="189"/>
      <c r="T572" s="56"/>
      <c r="AT572" s="17" t="s">
        <v>470</v>
      </c>
      <c r="AU572" s="17" t="s">
        <v>86</v>
      </c>
    </row>
    <row r="573" spans="2:65" s="1" customFormat="1" ht="24.2" customHeight="1">
      <c r="B573" s="136"/>
      <c r="C573" s="137" t="s">
        <v>861</v>
      </c>
      <c r="D573" s="137" t="s">
        <v>189</v>
      </c>
      <c r="E573" s="138" t="s">
        <v>862</v>
      </c>
      <c r="F573" s="139" t="s">
        <v>863</v>
      </c>
      <c r="G573" s="140" t="s">
        <v>192</v>
      </c>
      <c r="H573" s="141">
        <v>6</v>
      </c>
      <c r="I573" s="142"/>
      <c r="J573" s="143">
        <f>ROUND(I573*H573,2)</f>
        <v>0</v>
      </c>
      <c r="K573" s="139" t="s">
        <v>1</v>
      </c>
      <c r="L573" s="32"/>
      <c r="M573" s="144" t="s">
        <v>1</v>
      </c>
      <c r="N573" s="145" t="s">
        <v>41</v>
      </c>
      <c r="P573" s="146">
        <f>O573*H573</f>
        <v>0</v>
      </c>
      <c r="Q573" s="146">
        <v>0</v>
      </c>
      <c r="R573" s="146">
        <f>Q573*H573</f>
        <v>0</v>
      </c>
      <c r="S573" s="146">
        <v>0</v>
      </c>
      <c r="T573" s="147">
        <f>S573*H573</f>
        <v>0</v>
      </c>
      <c r="AR573" s="148" t="s">
        <v>207</v>
      </c>
      <c r="AT573" s="148" t="s">
        <v>189</v>
      </c>
      <c r="AU573" s="148" t="s">
        <v>86</v>
      </c>
      <c r="AY573" s="17" t="s">
        <v>186</v>
      </c>
      <c r="BE573" s="149">
        <f>IF(N573="základní",J573,0)</f>
        <v>0</v>
      </c>
      <c r="BF573" s="149">
        <f>IF(N573="snížená",J573,0)</f>
        <v>0</v>
      </c>
      <c r="BG573" s="149">
        <f>IF(N573="zákl. přenesená",J573,0)</f>
        <v>0</v>
      </c>
      <c r="BH573" s="149">
        <f>IF(N573="sníž. přenesená",J573,0)</f>
        <v>0</v>
      </c>
      <c r="BI573" s="149">
        <f>IF(N573="nulová",J573,0)</f>
        <v>0</v>
      </c>
      <c r="BJ573" s="17" t="s">
        <v>84</v>
      </c>
      <c r="BK573" s="149">
        <f>ROUND(I573*H573,2)</f>
        <v>0</v>
      </c>
      <c r="BL573" s="17" t="s">
        <v>207</v>
      </c>
      <c r="BM573" s="148" t="s">
        <v>864</v>
      </c>
    </row>
    <row r="574" spans="2:65" s="12" customFormat="1" ht="10.4">
      <c r="B574" s="156"/>
      <c r="D574" s="157" t="s">
        <v>296</v>
      </c>
      <c r="E574" s="158" t="s">
        <v>1</v>
      </c>
      <c r="F574" s="159" t="s">
        <v>376</v>
      </c>
      <c r="H574" s="158" t="s">
        <v>1</v>
      </c>
      <c r="I574" s="160"/>
      <c r="L574" s="156"/>
      <c r="M574" s="161"/>
      <c r="T574" s="162"/>
      <c r="AT574" s="158" t="s">
        <v>296</v>
      </c>
      <c r="AU574" s="158" t="s">
        <v>86</v>
      </c>
      <c r="AV574" s="12" t="s">
        <v>84</v>
      </c>
      <c r="AW574" s="12" t="s">
        <v>32</v>
      </c>
      <c r="AX574" s="12" t="s">
        <v>76</v>
      </c>
      <c r="AY574" s="158" t="s">
        <v>186</v>
      </c>
    </row>
    <row r="575" spans="2:65" s="13" customFormat="1" ht="10.4">
      <c r="B575" s="163"/>
      <c r="D575" s="157" t="s">
        <v>296</v>
      </c>
      <c r="E575" s="164" t="s">
        <v>1</v>
      </c>
      <c r="F575" s="165" t="s">
        <v>865</v>
      </c>
      <c r="H575" s="166">
        <v>6</v>
      </c>
      <c r="I575" s="167"/>
      <c r="L575" s="163"/>
      <c r="M575" s="168"/>
      <c r="T575" s="169"/>
      <c r="AT575" s="164" t="s">
        <v>296</v>
      </c>
      <c r="AU575" s="164" t="s">
        <v>86</v>
      </c>
      <c r="AV575" s="13" t="s">
        <v>86</v>
      </c>
      <c r="AW575" s="13" t="s">
        <v>32</v>
      </c>
      <c r="AX575" s="13" t="s">
        <v>84</v>
      </c>
      <c r="AY575" s="164" t="s">
        <v>186</v>
      </c>
    </row>
    <row r="576" spans="2:65" s="1" customFormat="1" ht="24.2" customHeight="1">
      <c r="B576" s="136"/>
      <c r="C576" s="137" t="s">
        <v>866</v>
      </c>
      <c r="D576" s="137" t="s">
        <v>189</v>
      </c>
      <c r="E576" s="138" t="s">
        <v>867</v>
      </c>
      <c r="F576" s="139" t="s">
        <v>868</v>
      </c>
      <c r="G576" s="140" t="s">
        <v>351</v>
      </c>
      <c r="H576" s="141">
        <v>9.02</v>
      </c>
      <c r="I576" s="142"/>
      <c r="J576" s="143">
        <f>ROUND(I576*H576,2)</f>
        <v>0</v>
      </c>
      <c r="K576" s="139" t="s">
        <v>1</v>
      </c>
      <c r="L576" s="32"/>
      <c r="M576" s="144" t="s">
        <v>1</v>
      </c>
      <c r="N576" s="145" t="s">
        <v>41</v>
      </c>
      <c r="P576" s="146">
        <f>O576*H576</f>
        <v>0</v>
      </c>
      <c r="Q576" s="146">
        <v>0</v>
      </c>
      <c r="R576" s="146">
        <f>Q576*H576</f>
        <v>0</v>
      </c>
      <c r="S576" s="146">
        <v>0</v>
      </c>
      <c r="T576" s="147">
        <f>S576*H576</f>
        <v>0</v>
      </c>
      <c r="AR576" s="148" t="s">
        <v>207</v>
      </c>
      <c r="AT576" s="148" t="s">
        <v>189</v>
      </c>
      <c r="AU576" s="148" t="s">
        <v>86</v>
      </c>
      <c r="AY576" s="17" t="s">
        <v>186</v>
      </c>
      <c r="BE576" s="149">
        <f>IF(N576="základní",J576,0)</f>
        <v>0</v>
      </c>
      <c r="BF576" s="149">
        <f>IF(N576="snížená",J576,0)</f>
        <v>0</v>
      </c>
      <c r="BG576" s="149">
        <f>IF(N576="zákl. přenesená",J576,0)</f>
        <v>0</v>
      </c>
      <c r="BH576" s="149">
        <f>IF(N576="sníž. přenesená",J576,0)</f>
        <v>0</v>
      </c>
      <c r="BI576" s="149">
        <f>IF(N576="nulová",J576,0)</f>
        <v>0</v>
      </c>
      <c r="BJ576" s="17" t="s">
        <v>84</v>
      </c>
      <c r="BK576" s="149">
        <f>ROUND(I576*H576,2)</f>
        <v>0</v>
      </c>
      <c r="BL576" s="17" t="s">
        <v>207</v>
      </c>
      <c r="BM576" s="148" t="s">
        <v>869</v>
      </c>
    </row>
    <row r="577" spans="2:65" s="13" customFormat="1" ht="10.4">
      <c r="B577" s="163"/>
      <c r="D577" s="157" t="s">
        <v>296</v>
      </c>
      <c r="E577" s="164" t="s">
        <v>1</v>
      </c>
      <c r="F577" s="165" t="s">
        <v>870</v>
      </c>
      <c r="H577" s="166">
        <v>9.02</v>
      </c>
      <c r="I577" s="167"/>
      <c r="L577" s="163"/>
      <c r="M577" s="168"/>
      <c r="T577" s="169"/>
      <c r="AT577" s="164" t="s">
        <v>296</v>
      </c>
      <c r="AU577" s="164" t="s">
        <v>86</v>
      </c>
      <c r="AV577" s="13" t="s">
        <v>86</v>
      </c>
      <c r="AW577" s="13" t="s">
        <v>32</v>
      </c>
      <c r="AX577" s="13" t="s">
        <v>84</v>
      </c>
      <c r="AY577" s="164" t="s">
        <v>186</v>
      </c>
    </row>
    <row r="578" spans="2:65" s="11" customFormat="1" ht="22.75" customHeight="1">
      <c r="B578" s="124"/>
      <c r="D578" s="125" t="s">
        <v>75</v>
      </c>
      <c r="E578" s="134" t="s">
        <v>871</v>
      </c>
      <c r="F578" s="134" t="s">
        <v>872</v>
      </c>
      <c r="I578" s="127"/>
      <c r="J578" s="135">
        <f>BK578</f>
        <v>0</v>
      </c>
      <c r="L578" s="124"/>
      <c r="M578" s="129"/>
      <c r="P578" s="130">
        <f>SUM(P579:P584)</f>
        <v>0</v>
      </c>
      <c r="R578" s="130">
        <f>SUM(R579:R584)</f>
        <v>0</v>
      </c>
      <c r="T578" s="131">
        <f>SUM(T579:T584)</f>
        <v>0</v>
      </c>
      <c r="AR578" s="125" t="s">
        <v>84</v>
      </c>
      <c r="AT578" s="132" t="s">
        <v>75</v>
      </c>
      <c r="AU578" s="132" t="s">
        <v>84</v>
      </c>
      <c r="AY578" s="125" t="s">
        <v>186</v>
      </c>
      <c r="BK578" s="133">
        <f>SUM(BK579:BK584)</f>
        <v>0</v>
      </c>
    </row>
    <row r="579" spans="2:65" s="1" customFormat="1" ht="24.2" customHeight="1">
      <c r="B579" s="136"/>
      <c r="C579" s="137" t="s">
        <v>873</v>
      </c>
      <c r="D579" s="137" t="s">
        <v>189</v>
      </c>
      <c r="E579" s="138" t="s">
        <v>874</v>
      </c>
      <c r="F579" s="139" t="s">
        <v>875</v>
      </c>
      <c r="G579" s="140" t="s">
        <v>322</v>
      </c>
      <c r="H579" s="141">
        <v>590.09299999999996</v>
      </c>
      <c r="I579" s="142"/>
      <c r="J579" s="143">
        <f>ROUND(I579*H579,2)</f>
        <v>0</v>
      </c>
      <c r="K579" s="139" t="s">
        <v>193</v>
      </c>
      <c r="L579" s="32"/>
      <c r="M579" s="144" t="s">
        <v>1</v>
      </c>
      <c r="N579" s="145" t="s">
        <v>41</v>
      </c>
      <c r="P579" s="146">
        <f>O579*H579</f>
        <v>0</v>
      </c>
      <c r="Q579" s="146">
        <v>0</v>
      </c>
      <c r="R579" s="146">
        <f>Q579*H579</f>
        <v>0</v>
      </c>
      <c r="S579" s="146">
        <v>0</v>
      </c>
      <c r="T579" s="147">
        <f>S579*H579</f>
        <v>0</v>
      </c>
      <c r="AR579" s="148" t="s">
        <v>207</v>
      </c>
      <c r="AT579" s="148" t="s">
        <v>189</v>
      </c>
      <c r="AU579" s="148" t="s">
        <v>86</v>
      </c>
      <c r="AY579" s="17" t="s">
        <v>186</v>
      </c>
      <c r="BE579" s="149">
        <f>IF(N579="základní",J579,0)</f>
        <v>0</v>
      </c>
      <c r="BF579" s="149">
        <f>IF(N579="snížená",J579,0)</f>
        <v>0</v>
      </c>
      <c r="BG579" s="149">
        <f>IF(N579="zákl. přenesená",J579,0)</f>
        <v>0</v>
      </c>
      <c r="BH579" s="149">
        <f>IF(N579="sníž. přenesená",J579,0)</f>
        <v>0</v>
      </c>
      <c r="BI579" s="149">
        <f>IF(N579="nulová",J579,0)</f>
        <v>0</v>
      </c>
      <c r="BJ579" s="17" t="s">
        <v>84</v>
      </c>
      <c r="BK579" s="149">
        <f>ROUND(I579*H579,2)</f>
        <v>0</v>
      </c>
      <c r="BL579" s="17" t="s">
        <v>207</v>
      </c>
      <c r="BM579" s="148" t="s">
        <v>876</v>
      </c>
    </row>
    <row r="580" spans="2:65" s="1" customFormat="1" ht="24.2" customHeight="1">
      <c r="B580" s="136"/>
      <c r="C580" s="137" t="s">
        <v>877</v>
      </c>
      <c r="D580" s="137" t="s">
        <v>189</v>
      </c>
      <c r="E580" s="138" t="s">
        <v>878</v>
      </c>
      <c r="F580" s="139" t="s">
        <v>879</v>
      </c>
      <c r="G580" s="140" t="s">
        <v>322</v>
      </c>
      <c r="H580" s="141">
        <v>590.09299999999996</v>
      </c>
      <c r="I580" s="142"/>
      <c r="J580" s="143">
        <f>ROUND(I580*H580,2)</f>
        <v>0</v>
      </c>
      <c r="K580" s="139" t="s">
        <v>193</v>
      </c>
      <c r="L580" s="32"/>
      <c r="M580" s="144" t="s">
        <v>1</v>
      </c>
      <c r="N580" s="145" t="s">
        <v>41</v>
      </c>
      <c r="P580" s="146">
        <f>O580*H580</f>
        <v>0</v>
      </c>
      <c r="Q580" s="146">
        <v>0</v>
      </c>
      <c r="R580" s="146">
        <f>Q580*H580</f>
        <v>0</v>
      </c>
      <c r="S580" s="146">
        <v>0</v>
      </c>
      <c r="T580" s="147">
        <f>S580*H580</f>
        <v>0</v>
      </c>
      <c r="AR580" s="148" t="s">
        <v>207</v>
      </c>
      <c r="AT580" s="148" t="s">
        <v>189</v>
      </c>
      <c r="AU580" s="148" t="s">
        <v>86</v>
      </c>
      <c r="AY580" s="17" t="s">
        <v>186</v>
      </c>
      <c r="BE580" s="149">
        <f>IF(N580="základní",J580,0)</f>
        <v>0</v>
      </c>
      <c r="BF580" s="149">
        <f>IF(N580="snížená",J580,0)</f>
        <v>0</v>
      </c>
      <c r="BG580" s="149">
        <f>IF(N580="zákl. přenesená",J580,0)</f>
        <v>0</v>
      </c>
      <c r="BH580" s="149">
        <f>IF(N580="sníž. přenesená",J580,0)</f>
        <v>0</v>
      </c>
      <c r="BI580" s="149">
        <f>IF(N580="nulová",J580,0)</f>
        <v>0</v>
      </c>
      <c r="BJ580" s="17" t="s">
        <v>84</v>
      </c>
      <c r="BK580" s="149">
        <f>ROUND(I580*H580,2)</f>
        <v>0</v>
      </c>
      <c r="BL580" s="17" t="s">
        <v>207</v>
      </c>
      <c r="BM580" s="148" t="s">
        <v>880</v>
      </c>
    </row>
    <row r="581" spans="2:65" s="1" customFormat="1" ht="24.2" customHeight="1">
      <c r="B581" s="136"/>
      <c r="C581" s="137" t="s">
        <v>881</v>
      </c>
      <c r="D581" s="137" t="s">
        <v>189</v>
      </c>
      <c r="E581" s="138" t="s">
        <v>882</v>
      </c>
      <c r="F581" s="139" t="s">
        <v>883</v>
      </c>
      <c r="G581" s="140" t="s">
        <v>322</v>
      </c>
      <c r="H581" s="141">
        <v>17112.697</v>
      </c>
      <c r="I581" s="142"/>
      <c r="J581" s="143">
        <f>ROUND(I581*H581,2)</f>
        <v>0</v>
      </c>
      <c r="K581" s="139" t="s">
        <v>193</v>
      </c>
      <c r="L581" s="32"/>
      <c r="M581" s="144" t="s">
        <v>1</v>
      </c>
      <c r="N581" s="145" t="s">
        <v>41</v>
      </c>
      <c r="P581" s="146">
        <f>O581*H581</f>
        <v>0</v>
      </c>
      <c r="Q581" s="146">
        <v>0</v>
      </c>
      <c r="R581" s="146">
        <f>Q581*H581</f>
        <v>0</v>
      </c>
      <c r="S581" s="146">
        <v>0</v>
      </c>
      <c r="T581" s="147">
        <f>S581*H581</f>
        <v>0</v>
      </c>
      <c r="AR581" s="148" t="s">
        <v>207</v>
      </c>
      <c r="AT581" s="148" t="s">
        <v>189</v>
      </c>
      <c r="AU581" s="148" t="s">
        <v>86</v>
      </c>
      <c r="AY581" s="17" t="s">
        <v>186</v>
      </c>
      <c r="BE581" s="149">
        <f>IF(N581="základní",J581,0)</f>
        <v>0</v>
      </c>
      <c r="BF581" s="149">
        <f>IF(N581="snížená",J581,0)</f>
        <v>0</v>
      </c>
      <c r="BG581" s="149">
        <f>IF(N581="zákl. přenesená",J581,0)</f>
        <v>0</v>
      </c>
      <c r="BH581" s="149">
        <f>IF(N581="sníž. přenesená",J581,0)</f>
        <v>0</v>
      </c>
      <c r="BI581" s="149">
        <f>IF(N581="nulová",J581,0)</f>
        <v>0</v>
      </c>
      <c r="BJ581" s="17" t="s">
        <v>84</v>
      </c>
      <c r="BK581" s="149">
        <f>ROUND(I581*H581,2)</f>
        <v>0</v>
      </c>
      <c r="BL581" s="17" t="s">
        <v>207</v>
      </c>
      <c r="BM581" s="148" t="s">
        <v>884</v>
      </c>
    </row>
    <row r="582" spans="2:65" s="13" customFormat="1" ht="10.4">
      <c r="B582" s="163"/>
      <c r="D582" s="157" t="s">
        <v>296</v>
      </c>
      <c r="F582" s="165" t="s">
        <v>885</v>
      </c>
      <c r="H582" s="166">
        <v>17112.697</v>
      </c>
      <c r="I582" s="167"/>
      <c r="L582" s="163"/>
      <c r="M582" s="168"/>
      <c r="T582" s="169"/>
      <c r="AT582" s="164" t="s">
        <v>296</v>
      </c>
      <c r="AU582" s="164" t="s">
        <v>86</v>
      </c>
      <c r="AV582" s="13" t="s">
        <v>86</v>
      </c>
      <c r="AW582" s="13" t="s">
        <v>3</v>
      </c>
      <c r="AX582" s="13" t="s">
        <v>84</v>
      </c>
      <c r="AY582" s="164" t="s">
        <v>186</v>
      </c>
    </row>
    <row r="583" spans="2:65" s="1" customFormat="1" ht="33" customHeight="1">
      <c r="B583" s="136"/>
      <c r="C583" s="137" t="s">
        <v>886</v>
      </c>
      <c r="D583" s="137" t="s">
        <v>189</v>
      </c>
      <c r="E583" s="138" t="s">
        <v>887</v>
      </c>
      <c r="F583" s="139" t="s">
        <v>888</v>
      </c>
      <c r="G583" s="140" t="s">
        <v>322</v>
      </c>
      <c r="H583" s="141">
        <v>583.87099999999998</v>
      </c>
      <c r="I583" s="142"/>
      <c r="J583" s="143">
        <f>ROUND(I583*H583,2)</f>
        <v>0</v>
      </c>
      <c r="K583" s="139" t="s">
        <v>193</v>
      </c>
      <c r="L583" s="32"/>
      <c r="M583" s="144" t="s">
        <v>1</v>
      </c>
      <c r="N583" s="145" t="s">
        <v>41</v>
      </c>
      <c r="P583" s="146">
        <f>O583*H583</f>
        <v>0</v>
      </c>
      <c r="Q583" s="146">
        <v>0</v>
      </c>
      <c r="R583" s="146">
        <f>Q583*H583</f>
        <v>0</v>
      </c>
      <c r="S583" s="146">
        <v>0</v>
      </c>
      <c r="T583" s="147">
        <f>S583*H583</f>
        <v>0</v>
      </c>
      <c r="AR583" s="148" t="s">
        <v>207</v>
      </c>
      <c r="AT583" s="148" t="s">
        <v>189</v>
      </c>
      <c r="AU583" s="148" t="s">
        <v>86</v>
      </c>
      <c r="AY583" s="17" t="s">
        <v>186</v>
      </c>
      <c r="BE583" s="149">
        <f>IF(N583="základní",J583,0)</f>
        <v>0</v>
      </c>
      <c r="BF583" s="149">
        <f>IF(N583="snížená",J583,0)</f>
        <v>0</v>
      </c>
      <c r="BG583" s="149">
        <f>IF(N583="zákl. přenesená",J583,0)</f>
        <v>0</v>
      </c>
      <c r="BH583" s="149">
        <f>IF(N583="sníž. přenesená",J583,0)</f>
        <v>0</v>
      </c>
      <c r="BI583" s="149">
        <f>IF(N583="nulová",J583,0)</f>
        <v>0</v>
      </c>
      <c r="BJ583" s="17" t="s">
        <v>84</v>
      </c>
      <c r="BK583" s="149">
        <f>ROUND(I583*H583,2)</f>
        <v>0</v>
      </c>
      <c r="BL583" s="17" t="s">
        <v>207</v>
      </c>
      <c r="BM583" s="148" t="s">
        <v>889</v>
      </c>
    </row>
    <row r="584" spans="2:65" s="1" customFormat="1" ht="33" customHeight="1">
      <c r="B584" s="136"/>
      <c r="C584" s="137" t="s">
        <v>890</v>
      </c>
      <c r="D584" s="137" t="s">
        <v>189</v>
      </c>
      <c r="E584" s="138" t="s">
        <v>891</v>
      </c>
      <c r="F584" s="139" t="s">
        <v>892</v>
      </c>
      <c r="G584" s="140" t="s">
        <v>322</v>
      </c>
      <c r="H584" s="141">
        <v>6.2220000000000004</v>
      </c>
      <c r="I584" s="142"/>
      <c r="J584" s="143">
        <f>ROUND(I584*H584,2)</f>
        <v>0</v>
      </c>
      <c r="K584" s="139" t="s">
        <v>193</v>
      </c>
      <c r="L584" s="32"/>
      <c r="M584" s="144" t="s">
        <v>1</v>
      </c>
      <c r="N584" s="145" t="s">
        <v>41</v>
      </c>
      <c r="P584" s="146">
        <f>O584*H584</f>
        <v>0</v>
      </c>
      <c r="Q584" s="146">
        <v>0</v>
      </c>
      <c r="R584" s="146">
        <f>Q584*H584</f>
        <v>0</v>
      </c>
      <c r="S584" s="146">
        <v>0</v>
      </c>
      <c r="T584" s="147">
        <f>S584*H584</f>
        <v>0</v>
      </c>
      <c r="AR584" s="148" t="s">
        <v>207</v>
      </c>
      <c r="AT584" s="148" t="s">
        <v>189</v>
      </c>
      <c r="AU584" s="148" t="s">
        <v>86</v>
      </c>
      <c r="AY584" s="17" t="s">
        <v>186</v>
      </c>
      <c r="BE584" s="149">
        <f>IF(N584="základní",J584,0)</f>
        <v>0</v>
      </c>
      <c r="BF584" s="149">
        <f>IF(N584="snížená",J584,0)</f>
        <v>0</v>
      </c>
      <c r="BG584" s="149">
        <f>IF(N584="zákl. přenesená",J584,0)</f>
        <v>0</v>
      </c>
      <c r="BH584" s="149">
        <f>IF(N584="sníž. přenesená",J584,0)</f>
        <v>0</v>
      </c>
      <c r="BI584" s="149">
        <f>IF(N584="nulová",J584,0)</f>
        <v>0</v>
      </c>
      <c r="BJ584" s="17" t="s">
        <v>84</v>
      </c>
      <c r="BK584" s="149">
        <f>ROUND(I584*H584,2)</f>
        <v>0</v>
      </c>
      <c r="BL584" s="17" t="s">
        <v>207</v>
      </c>
      <c r="BM584" s="148" t="s">
        <v>893</v>
      </c>
    </row>
    <row r="585" spans="2:65" s="11" customFormat="1" ht="22.75" customHeight="1">
      <c r="B585" s="124"/>
      <c r="D585" s="125" t="s">
        <v>75</v>
      </c>
      <c r="E585" s="134" t="s">
        <v>894</v>
      </c>
      <c r="F585" s="134" t="s">
        <v>895</v>
      </c>
      <c r="I585" s="127"/>
      <c r="J585" s="135">
        <f>BK585</f>
        <v>0</v>
      </c>
      <c r="L585" s="124"/>
      <c r="M585" s="129"/>
      <c r="P585" s="130">
        <f>P586</f>
        <v>0</v>
      </c>
      <c r="R585" s="130">
        <f>R586</f>
        <v>0</v>
      </c>
      <c r="T585" s="131">
        <f>T586</f>
        <v>0</v>
      </c>
      <c r="AR585" s="125" t="s">
        <v>84</v>
      </c>
      <c r="AT585" s="132" t="s">
        <v>75</v>
      </c>
      <c r="AU585" s="132" t="s">
        <v>84</v>
      </c>
      <c r="AY585" s="125" t="s">
        <v>186</v>
      </c>
      <c r="BK585" s="133">
        <f>BK586</f>
        <v>0</v>
      </c>
    </row>
    <row r="586" spans="2:65" s="1" customFormat="1" ht="21.75" customHeight="1">
      <c r="B586" s="136"/>
      <c r="C586" s="137" t="s">
        <v>896</v>
      </c>
      <c r="D586" s="137" t="s">
        <v>189</v>
      </c>
      <c r="E586" s="138" t="s">
        <v>897</v>
      </c>
      <c r="F586" s="139" t="s">
        <v>898</v>
      </c>
      <c r="G586" s="140" t="s">
        <v>322</v>
      </c>
      <c r="H586" s="141">
        <v>89.006</v>
      </c>
      <c r="I586" s="142"/>
      <c r="J586" s="143">
        <f>ROUND(I586*H586,2)</f>
        <v>0</v>
      </c>
      <c r="K586" s="139" t="s">
        <v>193</v>
      </c>
      <c r="L586" s="32"/>
      <c r="M586" s="144" t="s">
        <v>1</v>
      </c>
      <c r="N586" s="145" t="s">
        <v>41</v>
      </c>
      <c r="P586" s="146">
        <f>O586*H586</f>
        <v>0</v>
      </c>
      <c r="Q586" s="146">
        <v>0</v>
      </c>
      <c r="R586" s="146">
        <f>Q586*H586</f>
        <v>0</v>
      </c>
      <c r="S586" s="146">
        <v>0</v>
      </c>
      <c r="T586" s="147">
        <f>S586*H586</f>
        <v>0</v>
      </c>
      <c r="AR586" s="148" t="s">
        <v>207</v>
      </c>
      <c r="AT586" s="148" t="s">
        <v>189</v>
      </c>
      <c r="AU586" s="148" t="s">
        <v>86</v>
      </c>
      <c r="AY586" s="17" t="s">
        <v>186</v>
      </c>
      <c r="BE586" s="149">
        <f>IF(N586="základní",J586,0)</f>
        <v>0</v>
      </c>
      <c r="BF586" s="149">
        <f>IF(N586="snížená",J586,0)</f>
        <v>0</v>
      </c>
      <c r="BG586" s="149">
        <f>IF(N586="zákl. přenesená",J586,0)</f>
        <v>0</v>
      </c>
      <c r="BH586" s="149">
        <f>IF(N586="sníž. přenesená",J586,0)</f>
        <v>0</v>
      </c>
      <c r="BI586" s="149">
        <f>IF(N586="nulová",J586,0)</f>
        <v>0</v>
      </c>
      <c r="BJ586" s="17" t="s">
        <v>84</v>
      </c>
      <c r="BK586" s="149">
        <f>ROUND(I586*H586,2)</f>
        <v>0</v>
      </c>
      <c r="BL586" s="17" t="s">
        <v>207</v>
      </c>
      <c r="BM586" s="148" t="s">
        <v>899</v>
      </c>
    </row>
    <row r="587" spans="2:65" s="11" customFormat="1" ht="25.95" customHeight="1">
      <c r="B587" s="124"/>
      <c r="D587" s="125" t="s">
        <v>75</v>
      </c>
      <c r="E587" s="126" t="s">
        <v>900</v>
      </c>
      <c r="F587" s="126" t="s">
        <v>901</v>
      </c>
      <c r="I587" s="127"/>
      <c r="J587" s="128">
        <f>BK587</f>
        <v>0</v>
      </c>
      <c r="L587" s="124"/>
      <c r="M587" s="129"/>
      <c r="P587" s="130">
        <f>P588+P612+P650+P682+P694+P706+P832+P842+P850+P918+P933+P959+P985+P995+P1002+P1089+P1116+P1138+P1162+P1197</f>
        <v>0</v>
      </c>
      <c r="R587" s="130">
        <f>R588+R612+R650+R682+R694+R706+R832+R842+R850+R918+R933+R959+R985+R995+R1002+R1089+R1116+R1138+R1162+R1197</f>
        <v>90.952967100400002</v>
      </c>
      <c r="T587" s="131">
        <f>T588+T612+T650+T682+T694+T706+T832+T842+T850+T918+T933+T959+T985+T995+T1002+T1089+T1116+T1138+T1162+T1197</f>
        <v>54.059055600000001</v>
      </c>
      <c r="AR587" s="125" t="s">
        <v>86</v>
      </c>
      <c r="AT587" s="132" t="s">
        <v>75</v>
      </c>
      <c r="AU587" s="132" t="s">
        <v>76</v>
      </c>
      <c r="AY587" s="125" t="s">
        <v>186</v>
      </c>
      <c r="BK587" s="133">
        <f>BK588+BK612+BK650+BK682+BK694+BK706+BK832+BK842+BK850+BK918+BK933+BK959+BK985+BK995+BK1002+BK1089+BK1116+BK1138+BK1162+BK1197</f>
        <v>0</v>
      </c>
    </row>
    <row r="588" spans="2:65" s="11" customFormat="1" ht="22.75" customHeight="1">
      <c r="B588" s="124"/>
      <c r="D588" s="125" t="s">
        <v>75</v>
      </c>
      <c r="E588" s="134" t="s">
        <v>902</v>
      </c>
      <c r="F588" s="134" t="s">
        <v>903</v>
      </c>
      <c r="I588" s="127"/>
      <c r="J588" s="135">
        <f>BK588</f>
        <v>0</v>
      </c>
      <c r="L588" s="124"/>
      <c r="M588" s="129"/>
      <c r="P588" s="130">
        <f>SUM(P589:P611)</f>
        <v>0</v>
      </c>
      <c r="R588" s="130">
        <f>SUM(R589:R611)</f>
        <v>0.26956920000000001</v>
      </c>
      <c r="T588" s="131">
        <f>SUM(T589:T611)</f>
        <v>0</v>
      </c>
      <c r="AR588" s="125" t="s">
        <v>86</v>
      </c>
      <c r="AT588" s="132" t="s">
        <v>75</v>
      </c>
      <c r="AU588" s="132" t="s">
        <v>84</v>
      </c>
      <c r="AY588" s="125" t="s">
        <v>186</v>
      </c>
      <c r="BK588" s="133">
        <f>SUM(BK589:BK611)</f>
        <v>0</v>
      </c>
    </row>
    <row r="589" spans="2:65" s="1" customFormat="1" ht="24.2" customHeight="1">
      <c r="B589" s="136"/>
      <c r="C589" s="137" t="s">
        <v>904</v>
      </c>
      <c r="D589" s="137" t="s">
        <v>189</v>
      </c>
      <c r="E589" s="138" t="s">
        <v>905</v>
      </c>
      <c r="F589" s="139" t="s">
        <v>906</v>
      </c>
      <c r="G589" s="140" t="s">
        <v>192</v>
      </c>
      <c r="H589" s="141">
        <v>1</v>
      </c>
      <c r="I589" s="142"/>
      <c r="J589" s="143">
        <f>ROUND(I589*H589,2)</f>
        <v>0</v>
      </c>
      <c r="K589" s="139" t="s">
        <v>1</v>
      </c>
      <c r="L589" s="32"/>
      <c r="M589" s="144" t="s">
        <v>1</v>
      </c>
      <c r="N589" s="145" t="s">
        <v>41</v>
      </c>
      <c r="P589" s="146">
        <f>O589*H589</f>
        <v>0</v>
      </c>
      <c r="Q589" s="146">
        <v>0</v>
      </c>
      <c r="R589" s="146">
        <f>Q589*H589</f>
        <v>0</v>
      </c>
      <c r="S589" s="146">
        <v>0</v>
      </c>
      <c r="T589" s="147">
        <f>S589*H589</f>
        <v>0</v>
      </c>
      <c r="AR589" s="148" t="s">
        <v>372</v>
      </c>
      <c r="AT589" s="148" t="s">
        <v>189</v>
      </c>
      <c r="AU589" s="148" t="s">
        <v>86</v>
      </c>
      <c r="AY589" s="17" t="s">
        <v>186</v>
      </c>
      <c r="BE589" s="149">
        <f>IF(N589="základní",J589,0)</f>
        <v>0</v>
      </c>
      <c r="BF589" s="149">
        <f>IF(N589="snížená",J589,0)</f>
        <v>0</v>
      </c>
      <c r="BG589" s="149">
        <f>IF(N589="zákl. přenesená",J589,0)</f>
        <v>0</v>
      </c>
      <c r="BH589" s="149">
        <f>IF(N589="sníž. přenesená",J589,0)</f>
        <v>0</v>
      </c>
      <c r="BI589" s="149">
        <f>IF(N589="nulová",J589,0)</f>
        <v>0</v>
      </c>
      <c r="BJ589" s="17" t="s">
        <v>84</v>
      </c>
      <c r="BK589" s="149">
        <f>ROUND(I589*H589,2)</f>
        <v>0</v>
      </c>
      <c r="BL589" s="17" t="s">
        <v>372</v>
      </c>
      <c r="BM589" s="148" t="s">
        <v>907</v>
      </c>
    </row>
    <row r="590" spans="2:65" s="1" customFormat="1" ht="16.600000000000001" customHeight="1">
      <c r="B590" s="136"/>
      <c r="C590" s="137" t="s">
        <v>627</v>
      </c>
      <c r="D590" s="137" t="s">
        <v>189</v>
      </c>
      <c r="E590" s="138" t="s">
        <v>908</v>
      </c>
      <c r="F590" s="139" t="s">
        <v>909</v>
      </c>
      <c r="G590" s="140" t="s">
        <v>910</v>
      </c>
      <c r="H590" s="141">
        <v>1</v>
      </c>
      <c r="I590" s="142"/>
      <c r="J590" s="143">
        <f>ROUND(I590*H590,2)</f>
        <v>0</v>
      </c>
      <c r="K590" s="139" t="s">
        <v>1</v>
      </c>
      <c r="L590" s="32"/>
      <c r="M590" s="144" t="s">
        <v>1</v>
      </c>
      <c r="N590" s="145" t="s">
        <v>41</v>
      </c>
      <c r="P590" s="146">
        <f>O590*H590</f>
        <v>0</v>
      </c>
      <c r="Q590" s="146">
        <v>0</v>
      </c>
      <c r="R590" s="146">
        <f>Q590*H590</f>
        <v>0</v>
      </c>
      <c r="S590" s="146">
        <v>0</v>
      </c>
      <c r="T590" s="147">
        <f>S590*H590</f>
        <v>0</v>
      </c>
      <c r="AR590" s="148" t="s">
        <v>372</v>
      </c>
      <c r="AT590" s="148" t="s">
        <v>189</v>
      </c>
      <c r="AU590" s="148" t="s">
        <v>86</v>
      </c>
      <c r="AY590" s="17" t="s">
        <v>186</v>
      </c>
      <c r="BE590" s="149">
        <f>IF(N590="základní",J590,0)</f>
        <v>0</v>
      </c>
      <c r="BF590" s="149">
        <f>IF(N590="snížená",J590,0)</f>
        <v>0</v>
      </c>
      <c r="BG590" s="149">
        <f>IF(N590="zákl. přenesená",J590,0)</f>
        <v>0</v>
      </c>
      <c r="BH590" s="149">
        <f>IF(N590="sníž. přenesená",J590,0)</f>
        <v>0</v>
      </c>
      <c r="BI590" s="149">
        <f>IF(N590="nulová",J590,0)</f>
        <v>0</v>
      </c>
      <c r="BJ590" s="17" t="s">
        <v>84</v>
      </c>
      <c r="BK590" s="149">
        <f>ROUND(I590*H590,2)</f>
        <v>0</v>
      </c>
      <c r="BL590" s="17" t="s">
        <v>372</v>
      </c>
      <c r="BM590" s="148" t="s">
        <v>911</v>
      </c>
    </row>
    <row r="591" spans="2:65" s="1" customFormat="1" ht="24.2" customHeight="1">
      <c r="B591" s="136"/>
      <c r="C591" s="137" t="s">
        <v>912</v>
      </c>
      <c r="D591" s="137" t="s">
        <v>189</v>
      </c>
      <c r="E591" s="138" t="s">
        <v>913</v>
      </c>
      <c r="F591" s="139" t="s">
        <v>914</v>
      </c>
      <c r="G591" s="140" t="s">
        <v>351</v>
      </c>
      <c r="H591" s="141">
        <v>7.68</v>
      </c>
      <c r="I591" s="142"/>
      <c r="J591" s="143">
        <f>ROUND(I591*H591,2)</f>
        <v>0</v>
      </c>
      <c r="K591" s="139" t="s">
        <v>193</v>
      </c>
      <c r="L591" s="32"/>
      <c r="M591" s="144" t="s">
        <v>1</v>
      </c>
      <c r="N591" s="145" t="s">
        <v>41</v>
      </c>
      <c r="P591" s="146">
        <f>O591*H591</f>
        <v>0</v>
      </c>
      <c r="Q591" s="146">
        <v>0</v>
      </c>
      <c r="R591" s="146">
        <f>Q591*H591</f>
        <v>0</v>
      </c>
      <c r="S591" s="146">
        <v>0</v>
      </c>
      <c r="T591" s="147">
        <f>S591*H591</f>
        <v>0</v>
      </c>
      <c r="AR591" s="148" t="s">
        <v>372</v>
      </c>
      <c r="AT591" s="148" t="s">
        <v>189</v>
      </c>
      <c r="AU591" s="148" t="s">
        <v>86</v>
      </c>
      <c r="AY591" s="17" t="s">
        <v>186</v>
      </c>
      <c r="BE591" s="149">
        <f>IF(N591="základní",J591,0)</f>
        <v>0</v>
      </c>
      <c r="BF591" s="149">
        <f>IF(N591="snížená",J591,0)</f>
        <v>0</v>
      </c>
      <c r="BG591" s="149">
        <f>IF(N591="zákl. přenesená",J591,0)</f>
        <v>0</v>
      </c>
      <c r="BH591" s="149">
        <f>IF(N591="sníž. přenesená",J591,0)</f>
        <v>0</v>
      </c>
      <c r="BI591" s="149">
        <f>IF(N591="nulová",J591,0)</f>
        <v>0</v>
      </c>
      <c r="BJ591" s="17" t="s">
        <v>84</v>
      </c>
      <c r="BK591" s="149">
        <f>ROUND(I591*H591,2)</f>
        <v>0</v>
      </c>
      <c r="BL591" s="17" t="s">
        <v>372</v>
      </c>
      <c r="BM591" s="148" t="s">
        <v>915</v>
      </c>
    </row>
    <row r="592" spans="2:65" s="12" customFormat="1" ht="10.4">
      <c r="B592" s="156"/>
      <c r="D592" s="157" t="s">
        <v>296</v>
      </c>
      <c r="E592" s="158" t="s">
        <v>1</v>
      </c>
      <c r="F592" s="159" t="s">
        <v>916</v>
      </c>
      <c r="H592" s="158" t="s">
        <v>1</v>
      </c>
      <c r="I592" s="160"/>
      <c r="L592" s="156"/>
      <c r="M592" s="161"/>
      <c r="T592" s="162"/>
      <c r="AT592" s="158" t="s">
        <v>296</v>
      </c>
      <c r="AU592" s="158" t="s">
        <v>86</v>
      </c>
      <c r="AV592" s="12" t="s">
        <v>84</v>
      </c>
      <c r="AW592" s="12" t="s">
        <v>32</v>
      </c>
      <c r="AX592" s="12" t="s">
        <v>76</v>
      </c>
      <c r="AY592" s="158" t="s">
        <v>186</v>
      </c>
    </row>
    <row r="593" spans="2:65" s="13" customFormat="1" ht="10.4">
      <c r="B593" s="163"/>
      <c r="D593" s="157" t="s">
        <v>296</v>
      </c>
      <c r="E593" s="164" t="s">
        <v>1</v>
      </c>
      <c r="F593" s="165" t="s">
        <v>917</v>
      </c>
      <c r="H593" s="166">
        <v>7.68</v>
      </c>
      <c r="I593" s="167"/>
      <c r="L593" s="163"/>
      <c r="M593" s="168"/>
      <c r="T593" s="169"/>
      <c r="AT593" s="164" t="s">
        <v>296</v>
      </c>
      <c r="AU593" s="164" t="s">
        <v>86</v>
      </c>
      <c r="AV593" s="13" t="s">
        <v>86</v>
      </c>
      <c r="AW593" s="13" t="s">
        <v>32</v>
      </c>
      <c r="AX593" s="13" t="s">
        <v>76</v>
      </c>
      <c r="AY593" s="164" t="s">
        <v>186</v>
      </c>
    </row>
    <row r="594" spans="2:65" s="14" customFormat="1" ht="10.4">
      <c r="B594" s="170"/>
      <c r="D594" s="157" t="s">
        <v>296</v>
      </c>
      <c r="E594" s="171" t="s">
        <v>218</v>
      </c>
      <c r="F594" s="172" t="s">
        <v>299</v>
      </c>
      <c r="H594" s="173">
        <v>7.68</v>
      </c>
      <c r="I594" s="174"/>
      <c r="L594" s="170"/>
      <c r="M594" s="175"/>
      <c r="T594" s="176"/>
      <c r="AT594" s="171" t="s">
        <v>296</v>
      </c>
      <c r="AU594" s="171" t="s">
        <v>86</v>
      </c>
      <c r="AV594" s="14" t="s">
        <v>207</v>
      </c>
      <c r="AW594" s="14" t="s">
        <v>32</v>
      </c>
      <c r="AX594" s="14" t="s">
        <v>84</v>
      </c>
      <c r="AY594" s="171" t="s">
        <v>186</v>
      </c>
    </row>
    <row r="595" spans="2:65" s="1" customFormat="1" ht="24.2" customHeight="1">
      <c r="B595" s="136"/>
      <c r="C595" s="137" t="s">
        <v>918</v>
      </c>
      <c r="D595" s="137" t="s">
        <v>189</v>
      </c>
      <c r="E595" s="138" t="s">
        <v>919</v>
      </c>
      <c r="F595" s="139" t="s">
        <v>920</v>
      </c>
      <c r="G595" s="140" t="s">
        <v>351</v>
      </c>
      <c r="H595" s="141">
        <v>11.73</v>
      </c>
      <c r="I595" s="142"/>
      <c r="J595" s="143">
        <f>ROUND(I595*H595,2)</f>
        <v>0</v>
      </c>
      <c r="K595" s="139" t="s">
        <v>193</v>
      </c>
      <c r="L595" s="32"/>
      <c r="M595" s="144" t="s">
        <v>1</v>
      </c>
      <c r="N595" s="145" t="s">
        <v>41</v>
      </c>
      <c r="P595" s="146">
        <f>O595*H595</f>
        <v>0</v>
      </c>
      <c r="Q595" s="146">
        <v>0</v>
      </c>
      <c r="R595" s="146">
        <f>Q595*H595</f>
        <v>0</v>
      </c>
      <c r="S595" s="146">
        <v>0</v>
      </c>
      <c r="T595" s="147">
        <f>S595*H595</f>
        <v>0</v>
      </c>
      <c r="AR595" s="148" t="s">
        <v>372</v>
      </c>
      <c r="AT595" s="148" t="s">
        <v>189</v>
      </c>
      <c r="AU595" s="148" t="s">
        <v>86</v>
      </c>
      <c r="AY595" s="17" t="s">
        <v>186</v>
      </c>
      <c r="BE595" s="149">
        <f>IF(N595="základní",J595,0)</f>
        <v>0</v>
      </c>
      <c r="BF595" s="149">
        <f>IF(N595="snížená",J595,0)</f>
        <v>0</v>
      </c>
      <c r="BG595" s="149">
        <f>IF(N595="zákl. přenesená",J595,0)</f>
        <v>0</v>
      </c>
      <c r="BH595" s="149">
        <f>IF(N595="sníž. přenesená",J595,0)</f>
        <v>0</v>
      </c>
      <c r="BI595" s="149">
        <f>IF(N595="nulová",J595,0)</f>
        <v>0</v>
      </c>
      <c r="BJ595" s="17" t="s">
        <v>84</v>
      </c>
      <c r="BK595" s="149">
        <f>ROUND(I595*H595,2)</f>
        <v>0</v>
      </c>
      <c r="BL595" s="17" t="s">
        <v>372</v>
      </c>
      <c r="BM595" s="148" t="s">
        <v>921</v>
      </c>
    </row>
    <row r="596" spans="2:65" s="13" customFormat="1" ht="10.4">
      <c r="B596" s="163"/>
      <c r="D596" s="157" t="s">
        <v>296</v>
      </c>
      <c r="E596" s="164" t="s">
        <v>1</v>
      </c>
      <c r="F596" s="165" t="s">
        <v>353</v>
      </c>
      <c r="H596" s="166">
        <v>11.73</v>
      </c>
      <c r="I596" s="167"/>
      <c r="L596" s="163"/>
      <c r="M596" s="168"/>
      <c r="T596" s="169"/>
      <c r="AT596" s="164" t="s">
        <v>296</v>
      </c>
      <c r="AU596" s="164" t="s">
        <v>86</v>
      </c>
      <c r="AV596" s="13" t="s">
        <v>86</v>
      </c>
      <c r="AW596" s="13" t="s">
        <v>32</v>
      </c>
      <c r="AX596" s="13" t="s">
        <v>76</v>
      </c>
      <c r="AY596" s="164" t="s">
        <v>186</v>
      </c>
    </row>
    <row r="597" spans="2:65" s="14" customFormat="1" ht="10.4">
      <c r="B597" s="170"/>
      <c r="D597" s="157" t="s">
        <v>296</v>
      </c>
      <c r="E597" s="171" t="s">
        <v>216</v>
      </c>
      <c r="F597" s="172" t="s">
        <v>299</v>
      </c>
      <c r="H597" s="173">
        <v>11.73</v>
      </c>
      <c r="I597" s="174"/>
      <c r="L597" s="170"/>
      <c r="M597" s="175"/>
      <c r="T597" s="176"/>
      <c r="AT597" s="171" t="s">
        <v>296</v>
      </c>
      <c r="AU597" s="171" t="s">
        <v>86</v>
      </c>
      <c r="AV597" s="14" t="s">
        <v>207</v>
      </c>
      <c r="AW597" s="14" t="s">
        <v>32</v>
      </c>
      <c r="AX597" s="14" t="s">
        <v>84</v>
      </c>
      <c r="AY597" s="171" t="s">
        <v>186</v>
      </c>
    </row>
    <row r="598" spans="2:65" s="1" customFormat="1" ht="16.600000000000001" customHeight="1">
      <c r="B598" s="136"/>
      <c r="C598" s="177" t="s">
        <v>922</v>
      </c>
      <c r="D598" s="177" t="s">
        <v>421</v>
      </c>
      <c r="E598" s="178" t="s">
        <v>923</v>
      </c>
      <c r="F598" s="179" t="s">
        <v>924</v>
      </c>
      <c r="G598" s="180" t="s">
        <v>322</v>
      </c>
      <c r="H598" s="181">
        <v>6.0000000000000001E-3</v>
      </c>
      <c r="I598" s="182"/>
      <c r="J598" s="183">
        <f>ROUND(I598*H598,2)</f>
        <v>0</v>
      </c>
      <c r="K598" s="179" t="s">
        <v>193</v>
      </c>
      <c r="L598" s="184"/>
      <c r="M598" s="185" t="s">
        <v>1</v>
      </c>
      <c r="N598" s="186" t="s">
        <v>41</v>
      </c>
      <c r="P598" s="146">
        <f>O598*H598</f>
        <v>0</v>
      </c>
      <c r="Q598" s="146">
        <v>1</v>
      </c>
      <c r="R598" s="146">
        <f>Q598*H598</f>
        <v>6.0000000000000001E-3</v>
      </c>
      <c r="S598" s="146">
        <v>0</v>
      </c>
      <c r="T598" s="147">
        <f>S598*H598</f>
        <v>0</v>
      </c>
      <c r="AR598" s="148" t="s">
        <v>472</v>
      </c>
      <c r="AT598" s="148" t="s">
        <v>421</v>
      </c>
      <c r="AU598" s="148" t="s">
        <v>86</v>
      </c>
      <c r="AY598" s="17" t="s">
        <v>186</v>
      </c>
      <c r="BE598" s="149">
        <f>IF(N598="základní",J598,0)</f>
        <v>0</v>
      </c>
      <c r="BF598" s="149">
        <f>IF(N598="snížená",J598,0)</f>
        <v>0</v>
      </c>
      <c r="BG598" s="149">
        <f>IF(N598="zákl. přenesená",J598,0)</f>
        <v>0</v>
      </c>
      <c r="BH598" s="149">
        <f>IF(N598="sníž. přenesená",J598,0)</f>
        <v>0</v>
      </c>
      <c r="BI598" s="149">
        <f>IF(N598="nulová",J598,0)</f>
        <v>0</v>
      </c>
      <c r="BJ598" s="17" t="s">
        <v>84</v>
      </c>
      <c r="BK598" s="149">
        <f>ROUND(I598*H598,2)</f>
        <v>0</v>
      </c>
      <c r="BL598" s="17" t="s">
        <v>372</v>
      </c>
      <c r="BM598" s="148" t="s">
        <v>925</v>
      </c>
    </row>
    <row r="599" spans="2:65" s="13" customFormat="1" ht="10.4">
      <c r="B599" s="163"/>
      <c r="D599" s="157" t="s">
        <v>296</v>
      </c>
      <c r="E599" s="164" t="s">
        <v>1</v>
      </c>
      <c r="F599" s="165" t="s">
        <v>926</v>
      </c>
      <c r="H599" s="166">
        <v>2E-3</v>
      </c>
      <c r="I599" s="167"/>
      <c r="L599" s="163"/>
      <c r="M599" s="168"/>
      <c r="T599" s="169"/>
      <c r="AT599" s="164" t="s">
        <v>296</v>
      </c>
      <c r="AU599" s="164" t="s">
        <v>86</v>
      </c>
      <c r="AV599" s="13" t="s">
        <v>86</v>
      </c>
      <c r="AW599" s="13" t="s">
        <v>32</v>
      </c>
      <c r="AX599" s="13" t="s">
        <v>76</v>
      </c>
      <c r="AY599" s="164" t="s">
        <v>186</v>
      </c>
    </row>
    <row r="600" spans="2:65" s="13" customFormat="1" ht="10.4">
      <c r="B600" s="163"/>
      <c r="D600" s="157" t="s">
        <v>296</v>
      </c>
      <c r="E600" s="164" t="s">
        <v>1</v>
      </c>
      <c r="F600" s="165" t="s">
        <v>927</v>
      </c>
      <c r="H600" s="166">
        <v>4.0000000000000001E-3</v>
      </c>
      <c r="I600" s="167"/>
      <c r="L600" s="163"/>
      <c r="M600" s="168"/>
      <c r="T600" s="169"/>
      <c r="AT600" s="164" t="s">
        <v>296</v>
      </c>
      <c r="AU600" s="164" t="s">
        <v>86</v>
      </c>
      <c r="AV600" s="13" t="s">
        <v>86</v>
      </c>
      <c r="AW600" s="13" t="s">
        <v>32</v>
      </c>
      <c r="AX600" s="13" t="s">
        <v>76</v>
      </c>
      <c r="AY600" s="164" t="s">
        <v>186</v>
      </c>
    </row>
    <row r="601" spans="2:65" s="14" customFormat="1" ht="10.4">
      <c r="B601" s="170"/>
      <c r="D601" s="157" t="s">
        <v>296</v>
      </c>
      <c r="E601" s="171" t="s">
        <v>1</v>
      </c>
      <c r="F601" s="172" t="s">
        <v>299</v>
      </c>
      <c r="H601" s="173">
        <v>6.0000000000000001E-3</v>
      </c>
      <c r="I601" s="174"/>
      <c r="L601" s="170"/>
      <c r="M601" s="175"/>
      <c r="T601" s="176"/>
      <c r="AT601" s="171" t="s">
        <v>296</v>
      </c>
      <c r="AU601" s="171" t="s">
        <v>86</v>
      </c>
      <c r="AV601" s="14" t="s">
        <v>207</v>
      </c>
      <c r="AW601" s="14" t="s">
        <v>32</v>
      </c>
      <c r="AX601" s="14" t="s">
        <v>84</v>
      </c>
      <c r="AY601" s="171" t="s">
        <v>186</v>
      </c>
    </row>
    <row r="602" spans="2:65" s="1" customFormat="1" ht="24.2" customHeight="1">
      <c r="B602" s="136"/>
      <c r="C602" s="137" t="s">
        <v>928</v>
      </c>
      <c r="D602" s="137" t="s">
        <v>189</v>
      </c>
      <c r="E602" s="138" t="s">
        <v>929</v>
      </c>
      <c r="F602" s="139" t="s">
        <v>930</v>
      </c>
      <c r="G602" s="140" t="s">
        <v>351</v>
      </c>
      <c r="H602" s="141">
        <v>15.36</v>
      </c>
      <c r="I602" s="142"/>
      <c r="J602" s="143">
        <f>ROUND(I602*H602,2)</f>
        <v>0</v>
      </c>
      <c r="K602" s="139" t="s">
        <v>193</v>
      </c>
      <c r="L602" s="32"/>
      <c r="M602" s="144" t="s">
        <v>1</v>
      </c>
      <c r="N602" s="145" t="s">
        <v>41</v>
      </c>
      <c r="P602" s="146">
        <f>O602*H602</f>
        <v>0</v>
      </c>
      <c r="Q602" s="146">
        <v>4.0000000000000002E-4</v>
      </c>
      <c r="R602" s="146">
        <f>Q602*H602</f>
        <v>6.1440000000000002E-3</v>
      </c>
      <c r="S602" s="146">
        <v>0</v>
      </c>
      <c r="T602" s="147">
        <f>S602*H602</f>
        <v>0</v>
      </c>
      <c r="AR602" s="148" t="s">
        <v>372</v>
      </c>
      <c r="AT602" s="148" t="s">
        <v>189</v>
      </c>
      <c r="AU602" s="148" t="s">
        <v>86</v>
      </c>
      <c r="AY602" s="17" t="s">
        <v>186</v>
      </c>
      <c r="BE602" s="149">
        <f>IF(N602="základní",J602,0)</f>
        <v>0</v>
      </c>
      <c r="BF602" s="149">
        <f>IF(N602="snížená",J602,0)</f>
        <v>0</v>
      </c>
      <c r="BG602" s="149">
        <f>IF(N602="zákl. přenesená",J602,0)</f>
        <v>0</v>
      </c>
      <c r="BH602" s="149">
        <f>IF(N602="sníž. přenesená",J602,0)</f>
        <v>0</v>
      </c>
      <c r="BI602" s="149">
        <f>IF(N602="nulová",J602,0)</f>
        <v>0</v>
      </c>
      <c r="BJ602" s="17" t="s">
        <v>84</v>
      </c>
      <c r="BK602" s="149">
        <f>ROUND(I602*H602,2)</f>
        <v>0</v>
      </c>
      <c r="BL602" s="17" t="s">
        <v>372</v>
      </c>
      <c r="BM602" s="148" t="s">
        <v>931</v>
      </c>
    </row>
    <row r="603" spans="2:65" s="13" customFormat="1" ht="10.4">
      <c r="B603" s="163"/>
      <c r="D603" s="157" t="s">
        <v>296</v>
      </c>
      <c r="E603" s="164" t="s">
        <v>1</v>
      </c>
      <c r="F603" s="165" t="s">
        <v>932</v>
      </c>
      <c r="H603" s="166">
        <v>15.36</v>
      </c>
      <c r="I603" s="167"/>
      <c r="L603" s="163"/>
      <c r="M603" s="168"/>
      <c r="T603" s="169"/>
      <c r="AT603" s="164" t="s">
        <v>296</v>
      </c>
      <c r="AU603" s="164" t="s">
        <v>86</v>
      </c>
      <c r="AV603" s="13" t="s">
        <v>86</v>
      </c>
      <c r="AW603" s="13" t="s">
        <v>32</v>
      </c>
      <c r="AX603" s="13" t="s">
        <v>84</v>
      </c>
      <c r="AY603" s="164" t="s">
        <v>186</v>
      </c>
    </row>
    <row r="604" spans="2:65" s="1" customFormat="1" ht="24.2" customHeight="1">
      <c r="B604" s="136"/>
      <c r="C604" s="137" t="s">
        <v>933</v>
      </c>
      <c r="D604" s="137" t="s">
        <v>189</v>
      </c>
      <c r="E604" s="138" t="s">
        <v>934</v>
      </c>
      <c r="F604" s="139" t="s">
        <v>935</v>
      </c>
      <c r="G604" s="140" t="s">
        <v>351</v>
      </c>
      <c r="H604" s="141">
        <v>23.46</v>
      </c>
      <c r="I604" s="142"/>
      <c r="J604" s="143">
        <f>ROUND(I604*H604,2)</f>
        <v>0</v>
      </c>
      <c r="K604" s="139" t="s">
        <v>193</v>
      </c>
      <c r="L604" s="32"/>
      <c r="M604" s="144" t="s">
        <v>1</v>
      </c>
      <c r="N604" s="145" t="s">
        <v>41</v>
      </c>
      <c r="P604" s="146">
        <f>O604*H604</f>
        <v>0</v>
      </c>
      <c r="Q604" s="146">
        <v>4.0000000000000002E-4</v>
      </c>
      <c r="R604" s="146">
        <f>Q604*H604</f>
        <v>9.384E-3</v>
      </c>
      <c r="S604" s="146">
        <v>0</v>
      </c>
      <c r="T604" s="147">
        <f>S604*H604</f>
        <v>0</v>
      </c>
      <c r="AR604" s="148" t="s">
        <v>372</v>
      </c>
      <c r="AT604" s="148" t="s">
        <v>189</v>
      </c>
      <c r="AU604" s="148" t="s">
        <v>86</v>
      </c>
      <c r="AY604" s="17" t="s">
        <v>186</v>
      </c>
      <c r="BE604" s="149">
        <f>IF(N604="základní",J604,0)</f>
        <v>0</v>
      </c>
      <c r="BF604" s="149">
        <f>IF(N604="snížená",J604,0)</f>
        <v>0</v>
      </c>
      <c r="BG604" s="149">
        <f>IF(N604="zákl. přenesená",J604,0)</f>
        <v>0</v>
      </c>
      <c r="BH604" s="149">
        <f>IF(N604="sníž. přenesená",J604,0)</f>
        <v>0</v>
      </c>
      <c r="BI604" s="149">
        <f>IF(N604="nulová",J604,0)</f>
        <v>0</v>
      </c>
      <c r="BJ604" s="17" t="s">
        <v>84</v>
      </c>
      <c r="BK604" s="149">
        <f>ROUND(I604*H604,2)</f>
        <v>0</v>
      </c>
      <c r="BL604" s="17" t="s">
        <v>372</v>
      </c>
      <c r="BM604" s="148" t="s">
        <v>936</v>
      </c>
    </row>
    <row r="605" spans="2:65" s="13" customFormat="1" ht="10.4">
      <c r="B605" s="163"/>
      <c r="D605" s="157" t="s">
        <v>296</v>
      </c>
      <c r="E605" s="164" t="s">
        <v>1</v>
      </c>
      <c r="F605" s="165" t="s">
        <v>937</v>
      </c>
      <c r="H605" s="166">
        <v>23.46</v>
      </c>
      <c r="I605" s="167"/>
      <c r="L605" s="163"/>
      <c r="M605" s="168"/>
      <c r="T605" s="169"/>
      <c r="AT605" s="164" t="s">
        <v>296</v>
      </c>
      <c r="AU605" s="164" t="s">
        <v>86</v>
      </c>
      <c r="AV605" s="13" t="s">
        <v>86</v>
      </c>
      <c r="AW605" s="13" t="s">
        <v>32</v>
      </c>
      <c r="AX605" s="13" t="s">
        <v>84</v>
      </c>
      <c r="AY605" s="164" t="s">
        <v>186</v>
      </c>
    </row>
    <row r="606" spans="2:65" s="1" customFormat="1" ht="49.1" customHeight="1">
      <c r="B606" s="136"/>
      <c r="C606" s="177" t="s">
        <v>938</v>
      </c>
      <c r="D606" s="177" t="s">
        <v>421</v>
      </c>
      <c r="E606" s="178" t="s">
        <v>939</v>
      </c>
      <c r="F606" s="179" t="s">
        <v>940</v>
      </c>
      <c r="G606" s="180" t="s">
        <v>351</v>
      </c>
      <c r="H606" s="181">
        <v>22.908000000000001</v>
      </c>
      <c r="I606" s="182"/>
      <c r="J606" s="183">
        <f>ROUND(I606*H606,2)</f>
        <v>0</v>
      </c>
      <c r="K606" s="179" t="s">
        <v>193</v>
      </c>
      <c r="L606" s="184"/>
      <c r="M606" s="185" t="s">
        <v>1</v>
      </c>
      <c r="N606" s="186" t="s">
        <v>41</v>
      </c>
      <c r="P606" s="146">
        <f>O606*H606</f>
        <v>0</v>
      </c>
      <c r="Q606" s="146">
        <v>5.4000000000000003E-3</v>
      </c>
      <c r="R606" s="146">
        <f>Q606*H606</f>
        <v>0.12370320000000001</v>
      </c>
      <c r="S606" s="146">
        <v>0</v>
      </c>
      <c r="T606" s="147">
        <f>S606*H606</f>
        <v>0</v>
      </c>
      <c r="AR606" s="148" t="s">
        <v>472</v>
      </c>
      <c r="AT606" s="148" t="s">
        <v>421</v>
      </c>
      <c r="AU606" s="148" t="s">
        <v>86</v>
      </c>
      <c r="AY606" s="17" t="s">
        <v>186</v>
      </c>
      <c r="BE606" s="149">
        <f>IF(N606="základní",J606,0)</f>
        <v>0</v>
      </c>
      <c r="BF606" s="149">
        <f>IF(N606="snížená",J606,0)</f>
        <v>0</v>
      </c>
      <c r="BG606" s="149">
        <f>IF(N606="zákl. přenesená",J606,0)</f>
        <v>0</v>
      </c>
      <c r="BH606" s="149">
        <f>IF(N606="sníž. přenesená",J606,0)</f>
        <v>0</v>
      </c>
      <c r="BI606" s="149">
        <f>IF(N606="nulová",J606,0)</f>
        <v>0</v>
      </c>
      <c r="BJ606" s="17" t="s">
        <v>84</v>
      </c>
      <c r="BK606" s="149">
        <f>ROUND(I606*H606,2)</f>
        <v>0</v>
      </c>
      <c r="BL606" s="17" t="s">
        <v>372</v>
      </c>
      <c r="BM606" s="148" t="s">
        <v>941</v>
      </c>
    </row>
    <row r="607" spans="2:65" s="13" customFormat="1" ht="10.4">
      <c r="B607" s="163"/>
      <c r="D607" s="157" t="s">
        <v>296</v>
      </c>
      <c r="E607" s="164" t="s">
        <v>1</v>
      </c>
      <c r="F607" s="165" t="s">
        <v>942</v>
      </c>
      <c r="H607" s="166">
        <v>8.8320000000000007</v>
      </c>
      <c r="I607" s="167"/>
      <c r="L607" s="163"/>
      <c r="M607" s="168"/>
      <c r="T607" s="169"/>
      <c r="AT607" s="164" t="s">
        <v>296</v>
      </c>
      <c r="AU607" s="164" t="s">
        <v>86</v>
      </c>
      <c r="AV607" s="13" t="s">
        <v>86</v>
      </c>
      <c r="AW607" s="13" t="s">
        <v>32</v>
      </c>
      <c r="AX607" s="13" t="s">
        <v>76</v>
      </c>
      <c r="AY607" s="164" t="s">
        <v>186</v>
      </c>
    </row>
    <row r="608" spans="2:65" s="13" customFormat="1" ht="10.4">
      <c r="B608" s="163"/>
      <c r="D608" s="157" t="s">
        <v>296</v>
      </c>
      <c r="E608" s="164" t="s">
        <v>1</v>
      </c>
      <c r="F608" s="165" t="s">
        <v>943</v>
      </c>
      <c r="H608" s="166">
        <v>14.076000000000001</v>
      </c>
      <c r="I608" s="167"/>
      <c r="L608" s="163"/>
      <c r="M608" s="168"/>
      <c r="T608" s="169"/>
      <c r="AT608" s="164" t="s">
        <v>296</v>
      </c>
      <c r="AU608" s="164" t="s">
        <v>86</v>
      </c>
      <c r="AV608" s="13" t="s">
        <v>86</v>
      </c>
      <c r="AW608" s="13" t="s">
        <v>32</v>
      </c>
      <c r="AX608" s="13" t="s">
        <v>76</v>
      </c>
      <c r="AY608" s="164" t="s">
        <v>186</v>
      </c>
    </row>
    <row r="609" spans="2:65" s="14" customFormat="1" ht="10.4">
      <c r="B609" s="170"/>
      <c r="D609" s="157" t="s">
        <v>296</v>
      </c>
      <c r="E609" s="171" t="s">
        <v>1</v>
      </c>
      <c r="F609" s="172" t="s">
        <v>299</v>
      </c>
      <c r="H609" s="173">
        <v>22.908000000000001</v>
      </c>
      <c r="I609" s="174"/>
      <c r="L609" s="170"/>
      <c r="M609" s="175"/>
      <c r="T609" s="176"/>
      <c r="AT609" s="171" t="s">
        <v>296</v>
      </c>
      <c r="AU609" s="171" t="s">
        <v>86</v>
      </c>
      <c r="AV609" s="14" t="s">
        <v>207</v>
      </c>
      <c r="AW609" s="14" t="s">
        <v>32</v>
      </c>
      <c r="AX609" s="14" t="s">
        <v>84</v>
      </c>
      <c r="AY609" s="171" t="s">
        <v>186</v>
      </c>
    </row>
    <row r="610" spans="2:65" s="1" customFormat="1" ht="49.1" customHeight="1">
      <c r="B610" s="136"/>
      <c r="C610" s="177" t="s">
        <v>944</v>
      </c>
      <c r="D610" s="177" t="s">
        <v>421</v>
      </c>
      <c r="E610" s="178" t="s">
        <v>945</v>
      </c>
      <c r="F610" s="179" t="s">
        <v>946</v>
      </c>
      <c r="G610" s="180" t="s">
        <v>351</v>
      </c>
      <c r="H610" s="181">
        <v>23.46</v>
      </c>
      <c r="I610" s="182"/>
      <c r="J610" s="183">
        <f>ROUND(I610*H610,2)</f>
        <v>0</v>
      </c>
      <c r="K610" s="179" t="s">
        <v>193</v>
      </c>
      <c r="L610" s="184"/>
      <c r="M610" s="185" t="s">
        <v>1</v>
      </c>
      <c r="N610" s="186" t="s">
        <v>41</v>
      </c>
      <c r="P610" s="146">
        <f>O610*H610</f>
        <v>0</v>
      </c>
      <c r="Q610" s="146">
        <v>5.3E-3</v>
      </c>
      <c r="R610" s="146">
        <f>Q610*H610</f>
        <v>0.124338</v>
      </c>
      <c r="S610" s="146">
        <v>0</v>
      </c>
      <c r="T610" s="147">
        <f>S610*H610</f>
        <v>0</v>
      </c>
      <c r="AR610" s="148" t="s">
        <v>472</v>
      </c>
      <c r="AT610" s="148" t="s">
        <v>421</v>
      </c>
      <c r="AU610" s="148" t="s">
        <v>86</v>
      </c>
      <c r="AY610" s="17" t="s">
        <v>186</v>
      </c>
      <c r="BE610" s="149">
        <f>IF(N610="základní",J610,0)</f>
        <v>0</v>
      </c>
      <c r="BF610" s="149">
        <f>IF(N610="snížená",J610,0)</f>
        <v>0</v>
      </c>
      <c r="BG610" s="149">
        <f>IF(N610="zákl. přenesená",J610,0)</f>
        <v>0</v>
      </c>
      <c r="BH610" s="149">
        <f>IF(N610="sníž. přenesená",J610,0)</f>
        <v>0</v>
      </c>
      <c r="BI610" s="149">
        <f>IF(N610="nulová",J610,0)</f>
        <v>0</v>
      </c>
      <c r="BJ610" s="17" t="s">
        <v>84</v>
      </c>
      <c r="BK610" s="149">
        <f>ROUND(I610*H610,2)</f>
        <v>0</v>
      </c>
      <c r="BL610" s="17" t="s">
        <v>372</v>
      </c>
      <c r="BM610" s="148" t="s">
        <v>947</v>
      </c>
    </row>
    <row r="611" spans="2:65" s="1" customFormat="1" ht="33" customHeight="1">
      <c r="B611" s="136"/>
      <c r="C611" s="137" t="s">
        <v>948</v>
      </c>
      <c r="D611" s="137" t="s">
        <v>189</v>
      </c>
      <c r="E611" s="138" t="s">
        <v>949</v>
      </c>
      <c r="F611" s="139" t="s">
        <v>950</v>
      </c>
      <c r="G611" s="140" t="s">
        <v>951</v>
      </c>
      <c r="H611" s="197"/>
      <c r="I611" s="142"/>
      <c r="J611" s="143">
        <f>ROUND(I611*H611,2)</f>
        <v>0</v>
      </c>
      <c r="K611" s="139" t="s">
        <v>193</v>
      </c>
      <c r="L611" s="32"/>
      <c r="M611" s="144" t="s">
        <v>1</v>
      </c>
      <c r="N611" s="145" t="s">
        <v>41</v>
      </c>
      <c r="P611" s="146">
        <f>O611*H611</f>
        <v>0</v>
      </c>
      <c r="Q611" s="146">
        <v>0</v>
      </c>
      <c r="R611" s="146">
        <f>Q611*H611</f>
        <v>0</v>
      </c>
      <c r="S611" s="146">
        <v>0</v>
      </c>
      <c r="T611" s="147">
        <f>S611*H611</f>
        <v>0</v>
      </c>
      <c r="AR611" s="148" t="s">
        <v>372</v>
      </c>
      <c r="AT611" s="148" t="s">
        <v>189</v>
      </c>
      <c r="AU611" s="148" t="s">
        <v>86</v>
      </c>
      <c r="AY611" s="17" t="s">
        <v>186</v>
      </c>
      <c r="BE611" s="149">
        <f>IF(N611="základní",J611,0)</f>
        <v>0</v>
      </c>
      <c r="BF611" s="149">
        <f>IF(N611="snížená",J611,0)</f>
        <v>0</v>
      </c>
      <c r="BG611" s="149">
        <f>IF(N611="zákl. přenesená",J611,0)</f>
        <v>0</v>
      </c>
      <c r="BH611" s="149">
        <f>IF(N611="sníž. přenesená",J611,0)</f>
        <v>0</v>
      </c>
      <c r="BI611" s="149">
        <f>IF(N611="nulová",J611,0)</f>
        <v>0</v>
      </c>
      <c r="BJ611" s="17" t="s">
        <v>84</v>
      </c>
      <c r="BK611" s="149">
        <f>ROUND(I611*H611,2)</f>
        <v>0</v>
      </c>
      <c r="BL611" s="17" t="s">
        <v>372</v>
      </c>
      <c r="BM611" s="148" t="s">
        <v>952</v>
      </c>
    </row>
    <row r="612" spans="2:65" s="11" customFormat="1" ht="22.75" customHeight="1">
      <c r="B612" s="124"/>
      <c r="D612" s="125" t="s">
        <v>75</v>
      </c>
      <c r="E612" s="134" t="s">
        <v>953</v>
      </c>
      <c r="F612" s="134" t="s">
        <v>954</v>
      </c>
      <c r="I612" s="127"/>
      <c r="J612" s="135">
        <f>BK612</f>
        <v>0</v>
      </c>
      <c r="L612" s="124"/>
      <c r="M612" s="129"/>
      <c r="P612" s="130">
        <f>SUM(P613:P649)</f>
        <v>0</v>
      </c>
      <c r="R612" s="130">
        <f>SUM(R613:R649)</f>
        <v>17.308296579999997</v>
      </c>
      <c r="T612" s="131">
        <f>SUM(T613:T649)</f>
        <v>6.2221169999999999</v>
      </c>
      <c r="AR612" s="125" t="s">
        <v>86</v>
      </c>
      <c r="AT612" s="132" t="s">
        <v>75</v>
      </c>
      <c r="AU612" s="132" t="s">
        <v>84</v>
      </c>
      <c r="AY612" s="125" t="s">
        <v>186</v>
      </c>
      <c r="BK612" s="133">
        <f>SUM(BK613:BK649)</f>
        <v>0</v>
      </c>
    </row>
    <row r="613" spans="2:65" s="1" customFormat="1" ht="24.2" customHeight="1">
      <c r="B613" s="136"/>
      <c r="C613" s="137" t="s">
        <v>955</v>
      </c>
      <c r="D613" s="137" t="s">
        <v>189</v>
      </c>
      <c r="E613" s="138" t="s">
        <v>956</v>
      </c>
      <c r="F613" s="139" t="s">
        <v>957</v>
      </c>
      <c r="G613" s="140" t="s">
        <v>351</v>
      </c>
      <c r="H613" s="141">
        <v>565.64700000000005</v>
      </c>
      <c r="I613" s="142"/>
      <c r="J613" s="143">
        <f>ROUND(I613*H613,2)</f>
        <v>0</v>
      </c>
      <c r="K613" s="139" t="s">
        <v>193</v>
      </c>
      <c r="L613" s="32"/>
      <c r="M613" s="144" t="s">
        <v>1</v>
      </c>
      <c r="N613" s="145" t="s">
        <v>41</v>
      </c>
      <c r="P613" s="146">
        <f>O613*H613</f>
        <v>0</v>
      </c>
      <c r="Q613" s="146">
        <v>0</v>
      </c>
      <c r="R613" s="146">
        <f>Q613*H613</f>
        <v>0</v>
      </c>
      <c r="S613" s="146">
        <v>1.0999999999999999E-2</v>
      </c>
      <c r="T613" s="147">
        <f>S613*H613</f>
        <v>6.2221169999999999</v>
      </c>
      <c r="AR613" s="148" t="s">
        <v>372</v>
      </c>
      <c r="AT613" s="148" t="s">
        <v>189</v>
      </c>
      <c r="AU613" s="148" t="s">
        <v>86</v>
      </c>
      <c r="AY613" s="17" t="s">
        <v>186</v>
      </c>
      <c r="BE613" s="149">
        <f>IF(N613="základní",J613,0)</f>
        <v>0</v>
      </c>
      <c r="BF613" s="149">
        <f>IF(N613="snížená",J613,0)</f>
        <v>0</v>
      </c>
      <c r="BG613" s="149">
        <f>IF(N613="zákl. přenesená",J613,0)</f>
        <v>0</v>
      </c>
      <c r="BH613" s="149">
        <f>IF(N613="sníž. přenesená",J613,0)</f>
        <v>0</v>
      </c>
      <c r="BI613" s="149">
        <f>IF(N613="nulová",J613,0)</f>
        <v>0</v>
      </c>
      <c r="BJ613" s="17" t="s">
        <v>84</v>
      </c>
      <c r="BK613" s="149">
        <f>ROUND(I613*H613,2)</f>
        <v>0</v>
      </c>
      <c r="BL613" s="17" t="s">
        <v>372</v>
      </c>
      <c r="BM613" s="148" t="s">
        <v>958</v>
      </c>
    </row>
    <row r="614" spans="2:65" s="13" customFormat="1" ht="10.4">
      <c r="B614" s="163"/>
      <c r="D614" s="157" t="s">
        <v>296</v>
      </c>
      <c r="E614" s="164" t="s">
        <v>1</v>
      </c>
      <c r="F614" s="165" t="s">
        <v>959</v>
      </c>
      <c r="H614" s="166">
        <v>424.47500000000002</v>
      </c>
      <c r="I614" s="167"/>
      <c r="L614" s="163"/>
      <c r="M614" s="168"/>
      <c r="T614" s="169"/>
      <c r="AT614" s="164" t="s">
        <v>296</v>
      </c>
      <c r="AU614" s="164" t="s">
        <v>86</v>
      </c>
      <c r="AV614" s="13" t="s">
        <v>86</v>
      </c>
      <c r="AW614" s="13" t="s">
        <v>32</v>
      </c>
      <c r="AX614" s="13" t="s">
        <v>76</v>
      </c>
      <c r="AY614" s="164" t="s">
        <v>186</v>
      </c>
    </row>
    <row r="615" spans="2:65" s="15" customFormat="1" ht="10.4">
      <c r="B615" s="190"/>
      <c r="D615" s="157" t="s">
        <v>296</v>
      </c>
      <c r="E615" s="191" t="s">
        <v>248</v>
      </c>
      <c r="F615" s="192" t="s">
        <v>561</v>
      </c>
      <c r="H615" s="193">
        <v>424.47500000000002</v>
      </c>
      <c r="I615" s="194"/>
      <c r="L615" s="190"/>
      <c r="M615" s="195"/>
      <c r="T615" s="196"/>
      <c r="AT615" s="191" t="s">
        <v>296</v>
      </c>
      <c r="AU615" s="191" t="s">
        <v>86</v>
      </c>
      <c r="AV615" s="15" t="s">
        <v>118</v>
      </c>
      <c r="AW615" s="15" t="s">
        <v>32</v>
      </c>
      <c r="AX615" s="15" t="s">
        <v>76</v>
      </c>
      <c r="AY615" s="191" t="s">
        <v>186</v>
      </c>
    </row>
    <row r="616" spans="2:65" s="12" customFormat="1" ht="10.4">
      <c r="B616" s="156"/>
      <c r="D616" s="157" t="s">
        <v>296</v>
      </c>
      <c r="E616" s="158" t="s">
        <v>1</v>
      </c>
      <c r="F616" s="159" t="s">
        <v>960</v>
      </c>
      <c r="H616" s="158" t="s">
        <v>1</v>
      </c>
      <c r="I616" s="160"/>
      <c r="L616" s="156"/>
      <c r="M616" s="161"/>
      <c r="T616" s="162"/>
      <c r="AT616" s="158" t="s">
        <v>296</v>
      </c>
      <c r="AU616" s="158" t="s">
        <v>86</v>
      </c>
      <c r="AV616" s="12" t="s">
        <v>84</v>
      </c>
      <c r="AW616" s="12" t="s">
        <v>32</v>
      </c>
      <c r="AX616" s="12" t="s">
        <v>76</v>
      </c>
      <c r="AY616" s="158" t="s">
        <v>186</v>
      </c>
    </row>
    <row r="617" spans="2:65" s="13" customFormat="1" ht="10.4">
      <c r="B617" s="163"/>
      <c r="D617" s="157" t="s">
        <v>296</v>
      </c>
      <c r="E617" s="164" t="s">
        <v>1</v>
      </c>
      <c r="F617" s="165" t="s">
        <v>961</v>
      </c>
      <c r="H617" s="166">
        <v>70.8</v>
      </c>
      <c r="I617" s="167"/>
      <c r="L617" s="163"/>
      <c r="M617" s="168"/>
      <c r="T617" s="169"/>
      <c r="AT617" s="164" t="s">
        <v>296</v>
      </c>
      <c r="AU617" s="164" t="s">
        <v>86</v>
      </c>
      <c r="AV617" s="13" t="s">
        <v>86</v>
      </c>
      <c r="AW617" s="13" t="s">
        <v>32</v>
      </c>
      <c r="AX617" s="13" t="s">
        <v>76</v>
      </c>
      <c r="AY617" s="164" t="s">
        <v>186</v>
      </c>
    </row>
    <row r="618" spans="2:65" s="13" customFormat="1" ht="10.4">
      <c r="B618" s="163"/>
      <c r="D618" s="157" t="s">
        <v>296</v>
      </c>
      <c r="E618" s="164" t="s">
        <v>1</v>
      </c>
      <c r="F618" s="165" t="s">
        <v>962</v>
      </c>
      <c r="H618" s="166">
        <v>70.372</v>
      </c>
      <c r="I618" s="167"/>
      <c r="L618" s="163"/>
      <c r="M618" s="168"/>
      <c r="T618" s="169"/>
      <c r="AT618" s="164" t="s">
        <v>296</v>
      </c>
      <c r="AU618" s="164" t="s">
        <v>86</v>
      </c>
      <c r="AV618" s="13" t="s">
        <v>86</v>
      </c>
      <c r="AW618" s="13" t="s">
        <v>32</v>
      </c>
      <c r="AX618" s="13" t="s">
        <v>76</v>
      </c>
      <c r="AY618" s="164" t="s">
        <v>186</v>
      </c>
    </row>
    <row r="619" spans="2:65" s="15" customFormat="1" ht="10.4">
      <c r="B619" s="190"/>
      <c r="D619" s="157" t="s">
        <v>296</v>
      </c>
      <c r="E619" s="191" t="s">
        <v>254</v>
      </c>
      <c r="F619" s="192" t="s">
        <v>561</v>
      </c>
      <c r="H619" s="193">
        <v>141.172</v>
      </c>
      <c r="I619" s="194"/>
      <c r="L619" s="190"/>
      <c r="M619" s="195"/>
      <c r="T619" s="196"/>
      <c r="AT619" s="191" t="s">
        <v>296</v>
      </c>
      <c r="AU619" s="191" t="s">
        <v>86</v>
      </c>
      <c r="AV619" s="15" t="s">
        <v>118</v>
      </c>
      <c r="AW619" s="15" t="s">
        <v>32</v>
      </c>
      <c r="AX619" s="15" t="s">
        <v>76</v>
      </c>
      <c r="AY619" s="191" t="s">
        <v>186</v>
      </c>
    </row>
    <row r="620" spans="2:65" s="14" customFormat="1" ht="10.4">
      <c r="B620" s="170"/>
      <c r="D620" s="157" t="s">
        <v>296</v>
      </c>
      <c r="E620" s="171" t="s">
        <v>1</v>
      </c>
      <c r="F620" s="172" t="s">
        <v>299</v>
      </c>
      <c r="H620" s="173">
        <v>565.64700000000005</v>
      </c>
      <c r="I620" s="174"/>
      <c r="L620" s="170"/>
      <c r="M620" s="175"/>
      <c r="T620" s="176"/>
      <c r="AT620" s="171" t="s">
        <v>296</v>
      </c>
      <c r="AU620" s="171" t="s">
        <v>86</v>
      </c>
      <c r="AV620" s="14" t="s">
        <v>207</v>
      </c>
      <c r="AW620" s="14" t="s">
        <v>32</v>
      </c>
      <c r="AX620" s="14" t="s">
        <v>84</v>
      </c>
      <c r="AY620" s="171" t="s">
        <v>186</v>
      </c>
    </row>
    <row r="621" spans="2:65" s="1" customFormat="1" ht="24.2" customHeight="1">
      <c r="B621" s="136"/>
      <c r="C621" s="137" t="s">
        <v>963</v>
      </c>
      <c r="D621" s="137" t="s">
        <v>189</v>
      </c>
      <c r="E621" s="138" t="s">
        <v>964</v>
      </c>
      <c r="F621" s="139" t="s">
        <v>965</v>
      </c>
      <c r="G621" s="140" t="s">
        <v>351</v>
      </c>
      <c r="H621" s="141">
        <v>565.64700000000005</v>
      </c>
      <c r="I621" s="142"/>
      <c r="J621" s="143">
        <f>ROUND(I621*H621,2)</f>
        <v>0</v>
      </c>
      <c r="K621" s="139" t="s">
        <v>193</v>
      </c>
      <c r="L621" s="32"/>
      <c r="M621" s="144" t="s">
        <v>1</v>
      </c>
      <c r="N621" s="145" t="s">
        <v>41</v>
      </c>
      <c r="P621" s="146">
        <f>O621*H621</f>
        <v>0</v>
      </c>
      <c r="Q621" s="146">
        <v>0</v>
      </c>
      <c r="R621" s="146">
        <f>Q621*H621</f>
        <v>0</v>
      </c>
      <c r="S621" s="146">
        <v>0</v>
      </c>
      <c r="T621" s="147">
        <f>S621*H621</f>
        <v>0</v>
      </c>
      <c r="AR621" s="148" t="s">
        <v>372</v>
      </c>
      <c r="AT621" s="148" t="s">
        <v>189</v>
      </c>
      <c r="AU621" s="148" t="s">
        <v>86</v>
      </c>
      <c r="AY621" s="17" t="s">
        <v>186</v>
      </c>
      <c r="BE621" s="149">
        <f>IF(N621="základní",J621,0)</f>
        <v>0</v>
      </c>
      <c r="BF621" s="149">
        <f>IF(N621="snížená",J621,0)</f>
        <v>0</v>
      </c>
      <c r="BG621" s="149">
        <f>IF(N621="zákl. přenesená",J621,0)</f>
        <v>0</v>
      </c>
      <c r="BH621" s="149">
        <f>IF(N621="sníž. přenesená",J621,0)</f>
        <v>0</v>
      </c>
      <c r="BI621" s="149">
        <f>IF(N621="nulová",J621,0)</f>
        <v>0</v>
      </c>
      <c r="BJ621" s="17" t="s">
        <v>84</v>
      </c>
      <c r="BK621" s="149">
        <f>ROUND(I621*H621,2)</f>
        <v>0</v>
      </c>
      <c r="BL621" s="17" t="s">
        <v>372</v>
      </c>
      <c r="BM621" s="148" t="s">
        <v>966</v>
      </c>
    </row>
    <row r="622" spans="2:65" s="13" customFormat="1" ht="10.4">
      <c r="B622" s="163"/>
      <c r="D622" s="157" t="s">
        <v>296</v>
      </c>
      <c r="E622" s="164" t="s">
        <v>1</v>
      </c>
      <c r="F622" s="165" t="s">
        <v>967</v>
      </c>
      <c r="H622" s="166">
        <v>565.64700000000005</v>
      </c>
      <c r="I622" s="167"/>
      <c r="L622" s="163"/>
      <c r="M622" s="168"/>
      <c r="T622" s="169"/>
      <c r="AT622" s="164" t="s">
        <v>296</v>
      </c>
      <c r="AU622" s="164" t="s">
        <v>86</v>
      </c>
      <c r="AV622" s="13" t="s">
        <v>86</v>
      </c>
      <c r="AW622" s="13" t="s">
        <v>32</v>
      </c>
      <c r="AX622" s="13" t="s">
        <v>84</v>
      </c>
      <c r="AY622" s="164" t="s">
        <v>186</v>
      </c>
    </row>
    <row r="623" spans="2:65" s="1" customFormat="1" ht="16.600000000000001" customHeight="1">
      <c r="B623" s="136"/>
      <c r="C623" s="177" t="s">
        <v>968</v>
      </c>
      <c r="D623" s="177" t="s">
        <v>421</v>
      </c>
      <c r="E623" s="178" t="s">
        <v>923</v>
      </c>
      <c r="F623" s="179" t="s">
        <v>924</v>
      </c>
      <c r="G623" s="180" t="s">
        <v>322</v>
      </c>
      <c r="H623" s="181">
        <v>0.17</v>
      </c>
      <c r="I623" s="182"/>
      <c r="J623" s="183">
        <f>ROUND(I623*H623,2)</f>
        <v>0</v>
      </c>
      <c r="K623" s="179" t="s">
        <v>193</v>
      </c>
      <c r="L623" s="184"/>
      <c r="M623" s="185" t="s">
        <v>1</v>
      </c>
      <c r="N623" s="186" t="s">
        <v>41</v>
      </c>
      <c r="P623" s="146">
        <f>O623*H623</f>
        <v>0</v>
      </c>
      <c r="Q623" s="146">
        <v>1</v>
      </c>
      <c r="R623" s="146">
        <f>Q623*H623</f>
        <v>0.17</v>
      </c>
      <c r="S623" s="146">
        <v>0</v>
      </c>
      <c r="T623" s="147">
        <f>S623*H623</f>
        <v>0</v>
      </c>
      <c r="AR623" s="148" t="s">
        <v>472</v>
      </c>
      <c r="AT623" s="148" t="s">
        <v>421</v>
      </c>
      <c r="AU623" s="148" t="s">
        <v>86</v>
      </c>
      <c r="AY623" s="17" t="s">
        <v>186</v>
      </c>
      <c r="BE623" s="149">
        <f>IF(N623="základní",J623,0)</f>
        <v>0</v>
      </c>
      <c r="BF623" s="149">
        <f>IF(N623="snížená",J623,0)</f>
        <v>0</v>
      </c>
      <c r="BG623" s="149">
        <f>IF(N623="zákl. přenesená",J623,0)</f>
        <v>0</v>
      </c>
      <c r="BH623" s="149">
        <f>IF(N623="sníž. přenesená",J623,0)</f>
        <v>0</v>
      </c>
      <c r="BI623" s="149">
        <f>IF(N623="nulová",J623,0)</f>
        <v>0</v>
      </c>
      <c r="BJ623" s="17" t="s">
        <v>84</v>
      </c>
      <c r="BK623" s="149">
        <f>ROUND(I623*H623,2)</f>
        <v>0</v>
      </c>
      <c r="BL623" s="17" t="s">
        <v>372</v>
      </c>
      <c r="BM623" s="148" t="s">
        <v>969</v>
      </c>
    </row>
    <row r="624" spans="2:65" s="13" customFormat="1" ht="10.4">
      <c r="B624" s="163"/>
      <c r="D624" s="157" t="s">
        <v>296</v>
      </c>
      <c r="E624" s="164" t="s">
        <v>1</v>
      </c>
      <c r="F624" s="165" t="s">
        <v>970</v>
      </c>
      <c r="H624" s="166">
        <v>0.17</v>
      </c>
      <c r="I624" s="167"/>
      <c r="L624" s="163"/>
      <c r="M624" s="168"/>
      <c r="T624" s="169"/>
      <c r="AT624" s="164" t="s">
        <v>296</v>
      </c>
      <c r="AU624" s="164" t="s">
        <v>86</v>
      </c>
      <c r="AV624" s="13" t="s">
        <v>86</v>
      </c>
      <c r="AW624" s="13" t="s">
        <v>32</v>
      </c>
      <c r="AX624" s="13" t="s">
        <v>84</v>
      </c>
      <c r="AY624" s="164" t="s">
        <v>186</v>
      </c>
    </row>
    <row r="625" spans="2:65" s="1" customFormat="1" ht="24.2" customHeight="1">
      <c r="B625" s="136"/>
      <c r="C625" s="137" t="s">
        <v>971</v>
      </c>
      <c r="D625" s="137" t="s">
        <v>189</v>
      </c>
      <c r="E625" s="138" t="s">
        <v>972</v>
      </c>
      <c r="F625" s="139" t="s">
        <v>973</v>
      </c>
      <c r="G625" s="140" t="s">
        <v>351</v>
      </c>
      <c r="H625" s="141">
        <v>650.49400000000003</v>
      </c>
      <c r="I625" s="142"/>
      <c r="J625" s="143">
        <f>ROUND(I625*H625,2)</f>
        <v>0</v>
      </c>
      <c r="K625" s="139" t="s">
        <v>193</v>
      </c>
      <c r="L625" s="32"/>
      <c r="M625" s="144" t="s">
        <v>1</v>
      </c>
      <c r="N625" s="145" t="s">
        <v>41</v>
      </c>
      <c r="P625" s="146">
        <f>O625*H625</f>
        <v>0</v>
      </c>
      <c r="Q625" s="146">
        <v>0</v>
      </c>
      <c r="R625" s="146">
        <f>Q625*H625</f>
        <v>0</v>
      </c>
      <c r="S625" s="146">
        <v>0</v>
      </c>
      <c r="T625" s="147">
        <f>S625*H625</f>
        <v>0</v>
      </c>
      <c r="AR625" s="148" t="s">
        <v>372</v>
      </c>
      <c r="AT625" s="148" t="s">
        <v>189</v>
      </c>
      <c r="AU625" s="148" t="s">
        <v>86</v>
      </c>
      <c r="AY625" s="17" t="s">
        <v>186</v>
      </c>
      <c r="BE625" s="149">
        <f>IF(N625="základní",J625,0)</f>
        <v>0</v>
      </c>
      <c r="BF625" s="149">
        <f>IF(N625="snížená",J625,0)</f>
        <v>0</v>
      </c>
      <c r="BG625" s="149">
        <f>IF(N625="zákl. přenesená",J625,0)</f>
        <v>0</v>
      </c>
      <c r="BH625" s="149">
        <f>IF(N625="sníž. přenesená",J625,0)</f>
        <v>0</v>
      </c>
      <c r="BI625" s="149">
        <f>IF(N625="nulová",J625,0)</f>
        <v>0</v>
      </c>
      <c r="BJ625" s="17" t="s">
        <v>84</v>
      </c>
      <c r="BK625" s="149">
        <f>ROUND(I625*H625,2)</f>
        <v>0</v>
      </c>
      <c r="BL625" s="17" t="s">
        <v>372</v>
      </c>
      <c r="BM625" s="148" t="s">
        <v>974</v>
      </c>
    </row>
    <row r="626" spans="2:65" s="13" customFormat="1" ht="10.4">
      <c r="B626" s="163"/>
      <c r="D626" s="157" t="s">
        <v>296</v>
      </c>
      <c r="E626" s="164" t="s">
        <v>1</v>
      </c>
      <c r="F626" s="165" t="s">
        <v>975</v>
      </c>
      <c r="H626" s="166">
        <v>650.49400000000003</v>
      </c>
      <c r="I626" s="167"/>
      <c r="L626" s="163"/>
      <c r="M626" s="168"/>
      <c r="T626" s="169"/>
      <c r="AT626" s="164" t="s">
        <v>296</v>
      </c>
      <c r="AU626" s="164" t="s">
        <v>86</v>
      </c>
      <c r="AV626" s="13" t="s">
        <v>86</v>
      </c>
      <c r="AW626" s="13" t="s">
        <v>32</v>
      </c>
      <c r="AX626" s="13" t="s">
        <v>84</v>
      </c>
      <c r="AY626" s="164" t="s">
        <v>186</v>
      </c>
    </row>
    <row r="627" spans="2:65" s="1" customFormat="1" ht="24.2" customHeight="1">
      <c r="B627" s="136"/>
      <c r="C627" s="177" t="s">
        <v>976</v>
      </c>
      <c r="D627" s="177" t="s">
        <v>421</v>
      </c>
      <c r="E627" s="178" t="s">
        <v>977</v>
      </c>
      <c r="F627" s="179" t="s">
        <v>978</v>
      </c>
      <c r="G627" s="180" t="s">
        <v>351</v>
      </c>
      <c r="H627" s="181">
        <v>650.49400000000003</v>
      </c>
      <c r="I627" s="182"/>
      <c r="J627" s="183">
        <f>ROUND(I627*H627,2)</f>
        <v>0</v>
      </c>
      <c r="K627" s="179" t="s">
        <v>1</v>
      </c>
      <c r="L627" s="184"/>
      <c r="M627" s="185" t="s">
        <v>1</v>
      </c>
      <c r="N627" s="186" t="s">
        <v>41</v>
      </c>
      <c r="P627" s="146">
        <f>O627*H627</f>
        <v>0</v>
      </c>
      <c r="Q627" s="146">
        <v>4.7999999999999996E-3</v>
      </c>
      <c r="R627" s="146">
        <f>Q627*H627</f>
        <v>3.1223711999999999</v>
      </c>
      <c r="S627" s="146">
        <v>0</v>
      </c>
      <c r="T627" s="147">
        <f>S627*H627</f>
        <v>0</v>
      </c>
      <c r="AR627" s="148" t="s">
        <v>472</v>
      </c>
      <c r="AT627" s="148" t="s">
        <v>421</v>
      </c>
      <c r="AU627" s="148" t="s">
        <v>86</v>
      </c>
      <c r="AY627" s="17" t="s">
        <v>186</v>
      </c>
      <c r="BE627" s="149">
        <f>IF(N627="základní",J627,0)</f>
        <v>0</v>
      </c>
      <c r="BF627" s="149">
        <f>IF(N627="snížená",J627,0)</f>
        <v>0</v>
      </c>
      <c r="BG627" s="149">
        <f>IF(N627="zákl. přenesená",J627,0)</f>
        <v>0</v>
      </c>
      <c r="BH627" s="149">
        <f>IF(N627="sníž. přenesená",J627,0)</f>
        <v>0</v>
      </c>
      <c r="BI627" s="149">
        <f>IF(N627="nulová",J627,0)</f>
        <v>0</v>
      </c>
      <c r="BJ627" s="17" t="s">
        <v>84</v>
      </c>
      <c r="BK627" s="149">
        <f>ROUND(I627*H627,2)</f>
        <v>0</v>
      </c>
      <c r="BL627" s="17" t="s">
        <v>372</v>
      </c>
      <c r="BM627" s="148" t="s">
        <v>979</v>
      </c>
    </row>
    <row r="628" spans="2:65" s="13" customFormat="1" ht="10.4">
      <c r="B628" s="163"/>
      <c r="D628" s="157" t="s">
        <v>296</v>
      </c>
      <c r="E628" s="164" t="s">
        <v>1</v>
      </c>
      <c r="F628" s="165" t="s">
        <v>975</v>
      </c>
      <c r="H628" s="166">
        <v>650.49400000000003</v>
      </c>
      <c r="I628" s="167"/>
      <c r="L628" s="163"/>
      <c r="M628" s="168"/>
      <c r="T628" s="169"/>
      <c r="AT628" s="164" t="s">
        <v>296</v>
      </c>
      <c r="AU628" s="164" t="s">
        <v>86</v>
      </c>
      <c r="AV628" s="13" t="s">
        <v>86</v>
      </c>
      <c r="AW628" s="13" t="s">
        <v>32</v>
      </c>
      <c r="AX628" s="13" t="s">
        <v>84</v>
      </c>
      <c r="AY628" s="164" t="s">
        <v>186</v>
      </c>
    </row>
    <row r="629" spans="2:65" s="1" customFormat="1" ht="24.2" customHeight="1">
      <c r="B629" s="136"/>
      <c r="C629" s="137" t="s">
        <v>980</v>
      </c>
      <c r="D629" s="137" t="s">
        <v>189</v>
      </c>
      <c r="E629" s="138" t="s">
        <v>981</v>
      </c>
      <c r="F629" s="139" t="s">
        <v>982</v>
      </c>
      <c r="G629" s="140" t="s">
        <v>351</v>
      </c>
      <c r="H629" s="141">
        <v>1696.941</v>
      </c>
      <c r="I629" s="142"/>
      <c r="J629" s="143">
        <f>ROUND(I629*H629,2)</f>
        <v>0</v>
      </c>
      <c r="K629" s="139" t="s">
        <v>193</v>
      </c>
      <c r="L629" s="32"/>
      <c r="M629" s="144" t="s">
        <v>1</v>
      </c>
      <c r="N629" s="145" t="s">
        <v>41</v>
      </c>
      <c r="P629" s="146">
        <f>O629*H629</f>
        <v>0</v>
      </c>
      <c r="Q629" s="146">
        <v>8.8000000000000003E-4</v>
      </c>
      <c r="R629" s="146">
        <f>Q629*H629</f>
        <v>1.49330808</v>
      </c>
      <c r="S629" s="146">
        <v>0</v>
      </c>
      <c r="T629" s="147">
        <f>S629*H629</f>
        <v>0</v>
      </c>
      <c r="AR629" s="148" t="s">
        <v>372</v>
      </c>
      <c r="AT629" s="148" t="s">
        <v>189</v>
      </c>
      <c r="AU629" s="148" t="s">
        <v>86</v>
      </c>
      <c r="AY629" s="17" t="s">
        <v>186</v>
      </c>
      <c r="BE629" s="149">
        <f>IF(N629="základní",J629,0)</f>
        <v>0</v>
      </c>
      <c r="BF629" s="149">
        <f>IF(N629="snížená",J629,0)</f>
        <v>0</v>
      </c>
      <c r="BG629" s="149">
        <f>IF(N629="zákl. přenesená",J629,0)</f>
        <v>0</v>
      </c>
      <c r="BH629" s="149">
        <f>IF(N629="sníž. přenesená",J629,0)</f>
        <v>0</v>
      </c>
      <c r="BI629" s="149">
        <f>IF(N629="nulová",J629,0)</f>
        <v>0</v>
      </c>
      <c r="BJ629" s="17" t="s">
        <v>84</v>
      </c>
      <c r="BK629" s="149">
        <f>ROUND(I629*H629,2)</f>
        <v>0</v>
      </c>
      <c r="BL629" s="17" t="s">
        <v>372</v>
      </c>
      <c r="BM629" s="148" t="s">
        <v>983</v>
      </c>
    </row>
    <row r="630" spans="2:65" s="12" customFormat="1" ht="10.4">
      <c r="B630" s="156"/>
      <c r="D630" s="157" t="s">
        <v>296</v>
      </c>
      <c r="E630" s="158" t="s">
        <v>1</v>
      </c>
      <c r="F630" s="159" t="s">
        <v>984</v>
      </c>
      <c r="H630" s="158" t="s">
        <v>1</v>
      </c>
      <c r="I630" s="160"/>
      <c r="L630" s="156"/>
      <c r="M630" s="161"/>
      <c r="T630" s="162"/>
      <c r="AT630" s="158" t="s">
        <v>296</v>
      </c>
      <c r="AU630" s="158" t="s">
        <v>86</v>
      </c>
      <c r="AV630" s="12" t="s">
        <v>84</v>
      </c>
      <c r="AW630" s="12" t="s">
        <v>32</v>
      </c>
      <c r="AX630" s="12" t="s">
        <v>76</v>
      </c>
      <c r="AY630" s="158" t="s">
        <v>186</v>
      </c>
    </row>
    <row r="631" spans="2:65" s="13" customFormat="1" ht="10.4">
      <c r="B631" s="163"/>
      <c r="D631" s="157" t="s">
        <v>296</v>
      </c>
      <c r="E631" s="164" t="s">
        <v>1</v>
      </c>
      <c r="F631" s="165" t="s">
        <v>985</v>
      </c>
      <c r="H631" s="166">
        <v>1696.941</v>
      </c>
      <c r="I631" s="167"/>
      <c r="L631" s="163"/>
      <c r="M631" s="168"/>
      <c r="T631" s="169"/>
      <c r="AT631" s="164" t="s">
        <v>296</v>
      </c>
      <c r="AU631" s="164" t="s">
        <v>86</v>
      </c>
      <c r="AV631" s="13" t="s">
        <v>86</v>
      </c>
      <c r="AW631" s="13" t="s">
        <v>32</v>
      </c>
      <c r="AX631" s="13" t="s">
        <v>84</v>
      </c>
      <c r="AY631" s="164" t="s">
        <v>186</v>
      </c>
    </row>
    <row r="632" spans="2:65" s="1" customFormat="1" ht="49.1" customHeight="1">
      <c r="B632" s="136"/>
      <c r="C632" s="177" t="s">
        <v>986</v>
      </c>
      <c r="D632" s="177" t="s">
        <v>421</v>
      </c>
      <c r="E632" s="178" t="s">
        <v>987</v>
      </c>
      <c r="F632" s="179" t="s">
        <v>988</v>
      </c>
      <c r="G632" s="180" t="s">
        <v>351</v>
      </c>
      <c r="H632" s="181">
        <v>650.49400000000003</v>
      </c>
      <c r="I632" s="182"/>
      <c r="J632" s="183">
        <f>ROUND(I632*H632,2)</f>
        <v>0</v>
      </c>
      <c r="K632" s="179" t="s">
        <v>1</v>
      </c>
      <c r="L632" s="184"/>
      <c r="M632" s="185" t="s">
        <v>1</v>
      </c>
      <c r="N632" s="186" t="s">
        <v>41</v>
      </c>
      <c r="P632" s="146">
        <f>O632*H632</f>
        <v>0</v>
      </c>
      <c r="Q632" s="146">
        <v>4.7000000000000002E-3</v>
      </c>
      <c r="R632" s="146">
        <f>Q632*H632</f>
        <v>3.0573218000000004</v>
      </c>
      <c r="S632" s="146">
        <v>0</v>
      </c>
      <c r="T632" s="147">
        <f>S632*H632</f>
        <v>0</v>
      </c>
      <c r="AR632" s="148" t="s">
        <v>472</v>
      </c>
      <c r="AT632" s="148" t="s">
        <v>421</v>
      </c>
      <c r="AU632" s="148" t="s">
        <v>86</v>
      </c>
      <c r="AY632" s="17" t="s">
        <v>186</v>
      </c>
      <c r="BE632" s="149">
        <f>IF(N632="základní",J632,0)</f>
        <v>0</v>
      </c>
      <c r="BF632" s="149">
        <f>IF(N632="snížená",J632,0)</f>
        <v>0</v>
      </c>
      <c r="BG632" s="149">
        <f>IF(N632="zákl. přenesená",J632,0)</f>
        <v>0</v>
      </c>
      <c r="BH632" s="149">
        <f>IF(N632="sníž. přenesená",J632,0)</f>
        <v>0</v>
      </c>
      <c r="BI632" s="149">
        <f>IF(N632="nulová",J632,0)</f>
        <v>0</v>
      </c>
      <c r="BJ632" s="17" t="s">
        <v>84</v>
      </c>
      <c r="BK632" s="149">
        <f>ROUND(I632*H632,2)</f>
        <v>0</v>
      </c>
      <c r="BL632" s="17" t="s">
        <v>372</v>
      </c>
      <c r="BM632" s="148" t="s">
        <v>989</v>
      </c>
    </row>
    <row r="633" spans="2:65" s="13" customFormat="1" ht="10.4">
      <c r="B633" s="163"/>
      <c r="D633" s="157" t="s">
        <v>296</v>
      </c>
      <c r="E633" s="164" t="s">
        <v>1</v>
      </c>
      <c r="F633" s="165" t="s">
        <v>975</v>
      </c>
      <c r="H633" s="166">
        <v>650.49400000000003</v>
      </c>
      <c r="I633" s="167"/>
      <c r="L633" s="163"/>
      <c r="M633" s="168"/>
      <c r="T633" s="169"/>
      <c r="AT633" s="164" t="s">
        <v>296</v>
      </c>
      <c r="AU633" s="164" t="s">
        <v>86</v>
      </c>
      <c r="AV633" s="13" t="s">
        <v>86</v>
      </c>
      <c r="AW633" s="13" t="s">
        <v>32</v>
      </c>
      <c r="AX633" s="13" t="s">
        <v>84</v>
      </c>
      <c r="AY633" s="164" t="s">
        <v>186</v>
      </c>
    </row>
    <row r="634" spans="2:65" s="1" customFormat="1" ht="37.9" customHeight="1">
      <c r="B634" s="136"/>
      <c r="C634" s="177" t="s">
        <v>990</v>
      </c>
      <c r="D634" s="177" t="s">
        <v>421</v>
      </c>
      <c r="E634" s="178" t="s">
        <v>991</v>
      </c>
      <c r="F634" s="179" t="s">
        <v>992</v>
      </c>
      <c r="G634" s="180" t="s">
        <v>351</v>
      </c>
      <c r="H634" s="181">
        <v>650.49400000000003</v>
      </c>
      <c r="I634" s="182"/>
      <c r="J634" s="183">
        <f>ROUND(I634*H634,2)</f>
        <v>0</v>
      </c>
      <c r="K634" s="179" t="s">
        <v>1</v>
      </c>
      <c r="L634" s="184"/>
      <c r="M634" s="185" t="s">
        <v>1</v>
      </c>
      <c r="N634" s="186" t="s">
        <v>41</v>
      </c>
      <c r="P634" s="146">
        <f>O634*H634</f>
        <v>0</v>
      </c>
      <c r="Q634" s="146">
        <v>6.4000000000000003E-3</v>
      </c>
      <c r="R634" s="146">
        <f>Q634*H634</f>
        <v>4.1631616000000005</v>
      </c>
      <c r="S634" s="146">
        <v>0</v>
      </c>
      <c r="T634" s="147">
        <f>S634*H634</f>
        <v>0</v>
      </c>
      <c r="AR634" s="148" t="s">
        <v>472</v>
      </c>
      <c r="AT634" s="148" t="s">
        <v>421</v>
      </c>
      <c r="AU634" s="148" t="s">
        <v>86</v>
      </c>
      <c r="AY634" s="17" t="s">
        <v>186</v>
      </c>
      <c r="BE634" s="149">
        <f>IF(N634="základní",J634,0)</f>
        <v>0</v>
      </c>
      <c r="BF634" s="149">
        <f>IF(N634="snížená",J634,0)</f>
        <v>0</v>
      </c>
      <c r="BG634" s="149">
        <f>IF(N634="zákl. přenesená",J634,0)</f>
        <v>0</v>
      </c>
      <c r="BH634" s="149">
        <f>IF(N634="sníž. přenesená",J634,0)</f>
        <v>0</v>
      </c>
      <c r="BI634" s="149">
        <f>IF(N634="nulová",J634,0)</f>
        <v>0</v>
      </c>
      <c r="BJ634" s="17" t="s">
        <v>84</v>
      </c>
      <c r="BK634" s="149">
        <f>ROUND(I634*H634,2)</f>
        <v>0</v>
      </c>
      <c r="BL634" s="17" t="s">
        <v>372</v>
      </c>
      <c r="BM634" s="148" t="s">
        <v>993</v>
      </c>
    </row>
    <row r="635" spans="2:65" s="13" customFormat="1" ht="10.4">
      <c r="B635" s="163"/>
      <c r="D635" s="157" t="s">
        <v>296</v>
      </c>
      <c r="E635" s="164" t="s">
        <v>1</v>
      </c>
      <c r="F635" s="165" t="s">
        <v>975</v>
      </c>
      <c r="H635" s="166">
        <v>650.49400000000003</v>
      </c>
      <c r="I635" s="167"/>
      <c r="L635" s="163"/>
      <c r="M635" s="168"/>
      <c r="T635" s="169"/>
      <c r="AT635" s="164" t="s">
        <v>296</v>
      </c>
      <c r="AU635" s="164" t="s">
        <v>86</v>
      </c>
      <c r="AV635" s="13" t="s">
        <v>86</v>
      </c>
      <c r="AW635" s="13" t="s">
        <v>32</v>
      </c>
      <c r="AX635" s="13" t="s">
        <v>84</v>
      </c>
      <c r="AY635" s="164" t="s">
        <v>186</v>
      </c>
    </row>
    <row r="636" spans="2:65" s="1" customFormat="1" ht="37.9" customHeight="1">
      <c r="B636" s="136"/>
      <c r="C636" s="177" t="s">
        <v>994</v>
      </c>
      <c r="D636" s="177" t="s">
        <v>421</v>
      </c>
      <c r="E636" s="178" t="s">
        <v>995</v>
      </c>
      <c r="F636" s="179" t="s">
        <v>996</v>
      </c>
      <c r="G636" s="180" t="s">
        <v>351</v>
      </c>
      <c r="H636" s="181">
        <v>650.49400000000003</v>
      </c>
      <c r="I636" s="182"/>
      <c r="J636" s="183">
        <f>ROUND(I636*H636,2)</f>
        <v>0</v>
      </c>
      <c r="K636" s="179" t="s">
        <v>1</v>
      </c>
      <c r="L636" s="184"/>
      <c r="M636" s="185" t="s">
        <v>1</v>
      </c>
      <c r="N636" s="186" t="s">
        <v>41</v>
      </c>
      <c r="P636" s="146">
        <f>O636*H636</f>
        <v>0</v>
      </c>
      <c r="Q636" s="146">
        <v>6.1999999999999998E-3</v>
      </c>
      <c r="R636" s="146">
        <f>Q636*H636</f>
        <v>4.0330627999999997</v>
      </c>
      <c r="S636" s="146">
        <v>0</v>
      </c>
      <c r="T636" s="147">
        <f>S636*H636</f>
        <v>0</v>
      </c>
      <c r="AR636" s="148" t="s">
        <v>472</v>
      </c>
      <c r="AT636" s="148" t="s">
        <v>421</v>
      </c>
      <c r="AU636" s="148" t="s">
        <v>86</v>
      </c>
      <c r="AY636" s="17" t="s">
        <v>186</v>
      </c>
      <c r="BE636" s="149">
        <f>IF(N636="základní",J636,0)</f>
        <v>0</v>
      </c>
      <c r="BF636" s="149">
        <f>IF(N636="snížená",J636,0)</f>
        <v>0</v>
      </c>
      <c r="BG636" s="149">
        <f>IF(N636="zákl. přenesená",J636,0)</f>
        <v>0</v>
      </c>
      <c r="BH636" s="149">
        <f>IF(N636="sníž. přenesená",J636,0)</f>
        <v>0</v>
      </c>
      <c r="BI636" s="149">
        <f>IF(N636="nulová",J636,0)</f>
        <v>0</v>
      </c>
      <c r="BJ636" s="17" t="s">
        <v>84</v>
      </c>
      <c r="BK636" s="149">
        <f>ROUND(I636*H636,2)</f>
        <v>0</v>
      </c>
      <c r="BL636" s="17" t="s">
        <v>372</v>
      </c>
      <c r="BM636" s="148" t="s">
        <v>997</v>
      </c>
    </row>
    <row r="637" spans="2:65" s="13" customFormat="1" ht="10.4">
      <c r="B637" s="163"/>
      <c r="D637" s="157" t="s">
        <v>296</v>
      </c>
      <c r="E637" s="164" t="s">
        <v>1</v>
      </c>
      <c r="F637" s="165" t="s">
        <v>975</v>
      </c>
      <c r="H637" s="166">
        <v>650.49400000000003</v>
      </c>
      <c r="I637" s="167"/>
      <c r="L637" s="163"/>
      <c r="M637" s="168"/>
      <c r="T637" s="169"/>
      <c r="AT637" s="164" t="s">
        <v>296</v>
      </c>
      <c r="AU637" s="164" t="s">
        <v>86</v>
      </c>
      <c r="AV637" s="13" t="s">
        <v>86</v>
      </c>
      <c r="AW637" s="13" t="s">
        <v>32</v>
      </c>
      <c r="AX637" s="13" t="s">
        <v>84</v>
      </c>
      <c r="AY637" s="164" t="s">
        <v>186</v>
      </c>
    </row>
    <row r="638" spans="2:65" s="1" customFormat="1" ht="24.2" customHeight="1">
      <c r="B638" s="136"/>
      <c r="C638" s="137" t="s">
        <v>998</v>
      </c>
      <c r="D638" s="137" t="s">
        <v>189</v>
      </c>
      <c r="E638" s="138" t="s">
        <v>999</v>
      </c>
      <c r="F638" s="139" t="s">
        <v>1000</v>
      </c>
      <c r="G638" s="140" t="s">
        <v>351</v>
      </c>
      <c r="H638" s="141">
        <v>565.64700000000005</v>
      </c>
      <c r="I638" s="142"/>
      <c r="J638" s="143">
        <f>ROUND(I638*H638,2)</f>
        <v>0</v>
      </c>
      <c r="K638" s="139" t="s">
        <v>193</v>
      </c>
      <c r="L638" s="32"/>
      <c r="M638" s="144" t="s">
        <v>1</v>
      </c>
      <c r="N638" s="145" t="s">
        <v>41</v>
      </c>
      <c r="P638" s="146">
        <f>O638*H638</f>
        <v>0</v>
      </c>
      <c r="Q638" s="146">
        <v>0</v>
      </c>
      <c r="R638" s="146">
        <f>Q638*H638</f>
        <v>0</v>
      </c>
      <c r="S638" s="146">
        <v>0</v>
      </c>
      <c r="T638" s="147">
        <f>S638*H638</f>
        <v>0</v>
      </c>
      <c r="AR638" s="148" t="s">
        <v>372</v>
      </c>
      <c r="AT638" s="148" t="s">
        <v>189</v>
      </c>
      <c r="AU638" s="148" t="s">
        <v>86</v>
      </c>
      <c r="AY638" s="17" t="s">
        <v>186</v>
      </c>
      <c r="BE638" s="149">
        <f>IF(N638="základní",J638,0)</f>
        <v>0</v>
      </c>
      <c r="BF638" s="149">
        <f>IF(N638="snížená",J638,0)</f>
        <v>0</v>
      </c>
      <c r="BG638" s="149">
        <f>IF(N638="zákl. přenesená",J638,0)</f>
        <v>0</v>
      </c>
      <c r="BH638" s="149">
        <f>IF(N638="sníž. přenesená",J638,0)</f>
        <v>0</v>
      </c>
      <c r="BI638" s="149">
        <f>IF(N638="nulová",J638,0)</f>
        <v>0</v>
      </c>
      <c r="BJ638" s="17" t="s">
        <v>84</v>
      </c>
      <c r="BK638" s="149">
        <f>ROUND(I638*H638,2)</f>
        <v>0</v>
      </c>
      <c r="BL638" s="17" t="s">
        <v>372</v>
      </c>
      <c r="BM638" s="148" t="s">
        <v>1001</v>
      </c>
    </row>
    <row r="639" spans="2:65" s="13" customFormat="1" ht="10.4">
      <c r="B639" s="163"/>
      <c r="D639" s="157" t="s">
        <v>296</v>
      </c>
      <c r="E639" s="164" t="s">
        <v>1</v>
      </c>
      <c r="F639" s="165" t="s">
        <v>967</v>
      </c>
      <c r="H639" s="166">
        <v>565.64700000000005</v>
      </c>
      <c r="I639" s="167"/>
      <c r="L639" s="163"/>
      <c r="M639" s="168"/>
      <c r="T639" s="169"/>
      <c r="AT639" s="164" t="s">
        <v>296</v>
      </c>
      <c r="AU639" s="164" t="s">
        <v>86</v>
      </c>
      <c r="AV639" s="13" t="s">
        <v>86</v>
      </c>
      <c r="AW639" s="13" t="s">
        <v>32</v>
      </c>
      <c r="AX639" s="13" t="s">
        <v>84</v>
      </c>
      <c r="AY639" s="164" t="s">
        <v>186</v>
      </c>
    </row>
    <row r="640" spans="2:65" s="1" customFormat="1" ht="16.600000000000001" customHeight="1">
      <c r="B640" s="136"/>
      <c r="C640" s="177" t="s">
        <v>1002</v>
      </c>
      <c r="D640" s="177" t="s">
        <v>421</v>
      </c>
      <c r="E640" s="178" t="s">
        <v>1003</v>
      </c>
      <c r="F640" s="179" t="s">
        <v>1004</v>
      </c>
      <c r="G640" s="180" t="s">
        <v>351</v>
      </c>
      <c r="H640" s="181">
        <v>650.49400000000003</v>
      </c>
      <c r="I640" s="182"/>
      <c r="J640" s="183">
        <f>ROUND(I640*H640,2)</f>
        <v>0</v>
      </c>
      <c r="K640" s="179" t="s">
        <v>193</v>
      </c>
      <c r="L640" s="184"/>
      <c r="M640" s="185" t="s">
        <v>1</v>
      </c>
      <c r="N640" s="186" t="s">
        <v>41</v>
      </c>
      <c r="P640" s="146">
        <f>O640*H640</f>
        <v>0</v>
      </c>
      <c r="Q640" s="146">
        <v>2.9999999999999997E-4</v>
      </c>
      <c r="R640" s="146">
        <f>Q640*H640</f>
        <v>0.19514819999999999</v>
      </c>
      <c r="S640" s="146">
        <v>0</v>
      </c>
      <c r="T640" s="147">
        <f>S640*H640</f>
        <v>0</v>
      </c>
      <c r="AR640" s="148" t="s">
        <v>472</v>
      </c>
      <c r="AT640" s="148" t="s">
        <v>421</v>
      </c>
      <c r="AU640" s="148" t="s">
        <v>86</v>
      </c>
      <c r="AY640" s="17" t="s">
        <v>186</v>
      </c>
      <c r="BE640" s="149">
        <f>IF(N640="základní",J640,0)</f>
        <v>0</v>
      </c>
      <c r="BF640" s="149">
        <f>IF(N640="snížená",J640,0)</f>
        <v>0</v>
      </c>
      <c r="BG640" s="149">
        <f>IF(N640="zákl. přenesená",J640,0)</f>
        <v>0</v>
      </c>
      <c r="BH640" s="149">
        <f>IF(N640="sníž. přenesená",J640,0)</f>
        <v>0</v>
      </c>
      <c r="BI640" s="149">
        <f>IF(N640="nulová",J640,0)</f>
        <v>0</v>
      </c>
      <c r="BJ640" s="17" t="s">
        <v>84</v>
      </c>
      <c r="BK640" s="149">
        <f>ROUND(I640*H640,2)</f>
        <v>0</v>
      </c>
      <c r="BL640" s="17" t="s">
        <v>372</v>
      </c>
      <c r="BM640" s="148" t="s">
        <v>1005</v>
      </c>
    </row>
    <row r="641" spans="2:65" s="13" customFormat="1" ht="10.4">
      <c r="B641" s="163"/>
      <c r="D641" s="157" t="s">
        <v>296</v>
      </c>
      <c r="E641" s="164" t="s">
        <v>1</v>
      </c>
      <c r="F641" s="165" t="s">
        <v>975</v>
      </c>
      <c r="H641" s="166">
        <v>650.49400000000003</v>
      </c>
      <c r="I641" s="167"/>
      <c r="L641" s="163"/>
      <c r="M641" s="168"/>
      <c r="T641" s="169"/>
      <c r="AT641" s="164" t="s">
        <v>296</v>
      </c>
      <c r="AU641" s="164" t="s">
        <v>86</v>
      </c>
      <c r="AV641" s="13" t="s">
        <v>86</v>
      </c>
      <c r="AW641" s="13" t="s">
        <v>32</v>
      </c>
      <c r="AX641" s="13" t="s">
        <v>84</v>
      </c>
      <c r="AY641" s="164" t="s">
        <v>186</v>
      </c>
    </row>
    <row r="642" spans="2:65" s="1" customFormat="1" ht="33" customHeight="1">
      <c r="B642" s="136"/>
      <c r="C642" s="137" t="s">
        <v>1006</v>
      </c>
      <c r="D642" s="137" t="s">
        <v>189</v>
      </c>
      <c r="E642" s="138" t="s">
        <v>1007</v>
      </c>
      <c r="F642" s="139" t="s">
        <v>1008</v>
      </c>
      <c r="G642" s="140" t="s">
        <v>351</v>
      </c>
      <c r="H642" s="141">
        <v>424.47500000000002</v>
      </c>
      <c r="I642" s="142"/>
      <c r="J642" s="143">
        <f>ROUND(I642*H642,2)</f>
        <v>0</v>
      </c>
      <c r="K642" s="139" t="s">
        <v>193</v>
      </c>
      <c r="L642" s="32"/>
      <c r="M642" s="144" t="s">
        <v>1</v>
      </c>
      <c r="N642" s="145" t="s">
        <v>41</v>
      </c>
      <c r="P642" s="146">
        <f>O642*H642</f>
        <v>0</v>
      </c>
      <c r="Q642" s="146">
        <v>0</v>
      </c>
      <c r="R642" s="146">
        <f>Q642*H642</f>
        <v>0</v>
      </c>
      <c r="S642" s="146">
        <v>0</v>
      </c>
      <c r="T642" s="147">
        <f>S642*H642</f>
        <v>0</v>
      </c>
      <c r="AR642" s="148" t="s">
        <v>372</v>
      </c>
      <c r="AT642" s="148" t="s">
        <v>189</v>
      </c>
      <c r="AU642" s="148" t="s">
        <v>86</v>
      </c>
      <c r="AY642" s="17" t="s">
        <v>186</v>
      </c>
      <c r="BE642" s="149">
        <f>IF(N642="základní",J642,0)</f>
        <v>0</v>
      </c>
      <c r="BF642" s="149">
        <f>IF(N642="snížená",J642,0)</f>
        <v>0</v>
      </c>
      <c r="BG642" s="149">
        <f>IF(N642="zákl. přenesená",J642,0)</f>
        <v>0</v>
      </c>
      <c r="BH642" s="149">
        <f>IF(N642="sníž. přenesená",J642,0)</f>
        <v>0</v>
      </c>
      <c r="BI642" s="149">
        <f>IF(N642="nulová",J642,0)</f>
        <v>0</v>
      </c>
      <c r="BJ642" s="17" t="s">
        <v>84</v>
      </c>
      <c r="BK642" s="149">
        <f>ROUND(I642*H642,2)</f>
        <v>0</v>
      </c>
      <c r="BL642" s="17" t="s">
        <v>372</v>
      </c>
      <c r="BM642" s="148" t="s">
        <v>1009</v>
      </c>
    </row>
    <row r="643" spans="2:65" s="13" customFormat="1" ht="10.4">
      <c r="B643" s="163"/>
      <c r="D643" s="157" t="s">
        <v>296</v>
      </c>
      <c r="E643" s="164" t="s">
        <v>1</v>
      </c>
      <c r="F643" s="165" t="s">
        <v>248</v>
      </c>
      <c r="H643" s="166">
        <v>424.47500000000002</v>
      </c>
      <c r="I643" s="167"/>
      <c r="L643" s="163"/>
      <c r="M643" s="168"/>
      <c r="T643" s="169"/>
      <c r="AT643" s="164" t="s">
        <v>296</v>
      </c>
      <c r="AU643" s="164" t="s">
        <v>86</v>
      </c>
      <c r="AV643" s="13" t="s">
        <v>86</v>
      </c>
      <c r="AW643" s="13" t="s">
        <v>32</v>
      </c>
      <c r="AX643" s="13" t="s">
        <v>84</v>
      </c>
      <c r="AY643" s="164" t="s">
        <v>186</v>
      </c>
    </row>
    <row r="644" spans="2:65" s="1" customFormat="1" ht="37.9" customHeight="1">
      <c r="B644" s="136"/>
      <c r="C644" s="177" t="s">
        <v>1010</v>
      </c>
      <c r="D644" s="177" t="s">
        <v>421</v>
      </c>
      <c r="E644" s="178" t="s">
        <v>1011</v>
      </c>
      <c r="F644" s="179" t="s">
        <v>1012</v>
      </c>
      <c r="G644" s="180" t="s">
        <v>351</v>
      </c>
      <c r="H644" s="181">
        <v>466.923</v>
      </c>
      <c r="I644" s="182"/>
      <c r="J644" s="183">
        <f>ROUND(I644*H644,2)</f>
        <v>0</v>
      </c>
      <c r="K644" s="179" t="s">
        <v>193</v>
      </c>
      <c r="L644" s="184"/>
      <c r="M644" s="185" t="s">
        <v>1</v>
      </c>
      <c r="N644" s="186" t="s">
        <v>41</v>
      </c>
      <c r="P644" s="146">
        <f>O644*H644</f>
        <v>0</v>
      </c>
      <c r="Q644" s="146">
        <v>2.3E-3</v>
      </c>
      <c r="R644" s="146">
        <f>Q644*H644</f>
        <v>1.0739228999999999</v>
      </c>
      <c r="S644" s="146">
        <v>0</v>
      </c>
      <c r="T644" s="147">
        <f>S644*H644</f>
        <v>0</v>
      </c>
      <c r="AR644" s="148" t="s">
        <v>472</v>
      </c>
      <c r="AT644" s="148" t="s">
        <v>421</v>
      </c>
      <c r="AU644" s="148" t="s">
        <v>86</v>
      </c>
      <c r="AY644" s="17" t="s">
        <v>186</v>
      </c>
      <c r="BE644" s="149">
        <f>IF(N644="základní",J644,0)</f>
        <v>0</v>
      </c>
      <c r="BF644" s="149">
        <f>IF(N644="snížená",J644,0)</f>
        <v>0</v>
      </c>
      <c r="BG644" s="149">
        <f>IF(N644="zákl. přenesená",J644,0)</f>
        <v>0</v>
      </c>
      <c r="BH644" s="149">
        <f>IF(N644="sníž. přenesená",J644,0)</f>
        <v>0</v>
      </c>
      <c r="BI644" s="149">
        <f>IF(N644="nulová",J644,0)</f>
        <v>0</v>
      </c>
      <c r="BJ644" s="17" t="s">
        <v>84</v>
      </c>
      <c r="BK644" s="149">
        <f>ROUND(I644*H644,2)</f>
        <v>0</v>
      </c>
      <c r="BL644" s="17" t="s">
        <v>372</v>
      </c>
      <c r="BM644" s="148" t="s">
        <v>1013</v>
      </c>
    </row>
    <row r="645" spans="2:65" s="13" customFormat="1" ht="10.4">
      <c r="B645" s="163"/>
      <c r="D645" s="157" t="s">
        <v>296</v>
      </c>
      <c r="E645" s="164" t="s">
        <v>1</v>
      </c>
      <c r="F645" s="165" t="s">
        <v>1014</v>
      </c>
      <c r="H645" s="166">
        <v>466.923</v>
      </c>
      <c r="I645" s="167"/>
      <c r="L645" s="163"/>
      <c r="M645" s="168"/>
      <c r="T645" s="169"/>
      <c r="AT645" s="164" t="s">
        <v>296</v>
      </c>
      <c r="AU645" s="164" t="s">
        <v>86</v>
      </c>
      <c r="AV645" s="13" t="s">
        <v>86</v>
      </c>
      <c r="AW645" s="13" t="s">
        <v>32</v>
      </c>
      <c r="AX645" s="13" t="s">
        <v>84</v>
      </c>
      <c r="AY645" s="164" t="s">
        <v>186</v>
      </c>
    </row>
    <row r="646" spans="2:65" s="1" customFormat="1" ht="24.2" customHeight="1">
      <c r="B646" s="136"/>
      <c r="C646" s="137" t="s">
        <v>1015</v>
      </c>
      <c r="D646" s="137" t="s">
        <v>189</v>
      </c>
      <c r="E646" s="138" t="s">
        <v>1016</v>
      </c>
      <c r="F646" s="139" t="s">
        <v>1017</v>
      </c>
      <c r="G646" s="140" t="s">
        <v>351</v>
      </c>
      <c r="H646" s="141">
        <v>565.64700000000005</v>
      </c>
      <c r="I646" s="142"/>
      <c r="J646" s="143">
        <f>ROUND(I646*H646,2)</f>
        <v>0</v>
      </c>
      <c r="K646" s="139" t="s">
        <v>1</v>
      </c>
      <c r="L646" s="32"/>
      <c r="M646" s="144" t="s">
        <v>1</v>
      </c>
      <c r="N646" s="145" t="s">
        <v>41</v>
      </c>
      <c r="P646" s="146">
        <f>O646*H646</f>
        <v>0</v>
      </c>
      <c r="Q646" s="146">
        <v>0</v>
      </c>
      <c r="R646" s="146">
        <f>Q646*H646</f>
        <v>0</v>
      </c>
      <c r="S646" s="146">
        <v>0</v>
      </c>
      <c r="T646" s="147">
        <f>S646*H646</f>
        <v>0</v>
      </c>
      <c r="AR646" s="148" t="s">
        <v>372</v>
      </c>
      <c r="AT646" s="148" t="s">
        <v>189</v>
      </c>
      <c r="AU646" s="148" t="s">
        <v>86</v>
      </c>
      <c r="AY646" s="17" t="s">
        <v>186</v>
      </c>
      <c r="BE646" s="149">
        <f>IF(N646="základní",J646,0)</f>
        <v>0</v>
      </c>
      <c r="BF646" s="149">
        <f>IF(N646="snížená",J646,0)</f>
        <v>0</v>
      </c>
      <c r="BG646" s="149">
        <f>IF(N646="zákl. přenesená",J646,0)</f>
        <v>0</v>
      </c>
      <c r="BH646" s="149">
        <f>IF(N646="sníž. přenesená",J646,0)</f>
        <v>0</v>
      </c>
      <c r="BI646" s="149">
        <f>IF(N646="nulová",J646,0)</f>
        <v>0</v>
      </c>
      <c r="BJ646" s="17" t="s">
        <v>84</v>
      </c>
      <c r="BK646" s="149">
        <f>ROUND(I646*H646,2)</f>
        <v>0</v>
      </c>
      <c r="BL646" s="17" t="s">
        <v>372</v>
      </c>
      <c r="BM646" s="148" t="s">
        <v>1018</v>
      </c>
    </row>
    <row r="647" spans="2:65" s="13" customFormat="1" ht="10.4">
      <c r="B647" s="163"/>
      <c r="D647" s="157" t="s">
        <v>296</v>
      </c>
      <c r="E647" s="164" t="s">
        <v>1</v>
      </c>
      <c r="F647" s="165" t="s">
        <v>967</v>
      </c>
      <c r="H647" s="166">
        <v>565.64700000000005</v>
      </c>
      <c r="I647" s="167"/>
      <c r="L647" s="163"/>
      <c r="M647" s="168"/>
      <c r="T647" s="169"/>
      <c r="AT647" s="164" t="s">
        <v>296</v>
      </c>
      <c r="AU647" s="164" t="s">
        <v>86</v>
      </c>
      <c r="AV647" s="13" t="s">
        <v>86</v>
      </c>
      <c r="AW647" s="13" t="s">
        <v>32</v>
      </c>
      <c r="AX647" s="13" t="s">
        <v>84</v>
      </c>
      <c r="AY647" s="164" t="s">
        <v>186</v>
      </c>
    </row>
    <row r="648" spans="2:65" s="1" customFormat="1" ht="24.2" customHeight="1">
      <c r="B648" s="136"/>
      <c r="C648" s="137" t="s">
        <v>1019</v>
      </c>
      <c r="D648" s="137" t="s">
        <v>189</v>
      </c>
      <c r="E648" s="138" t="s">
        <v>1020</v>
      </c>
      <c r="F648" s="139" t="s">
        <v>1021</v>
      </c>
      <c r="G648" s="140" t="s">
        <v>192</v>
      </c>
      <c r="H648" s="141">
        <v>0</v>
      </c>
      <c r="I648" s="142"/>
      <c r="J648" s="143">
        <f>ROUND(I648*H648,2)</f>
        <v>0</v>
      </c>
      <c r="K648" s="139" t="s">
        <v>1</v>
      </c>
      <c r="L648" s="32"/>
      <c r="M648" s="144" t="s">
        <v>1</v>
      </c>
      <c r="N648" s="145" t="s">
        <v>41</v>
      </c>
      <c r="P648" s="146">
        <f>O648*H648</f>
        <v>0</v>
      </c>
      <c r="Q648" s="146">
        <v>0</v>
      </c>
      <c r="R648" s="146">
        <f>Q648*H648</f>
        <v>0</v>
      </c>
      <c r="S648" s="146">
        <v>0</v>
      </c>
      <c r="T648" s="147">
        <f>S648*H648</f>
        <v>0</v>
      </c>
      <c r="AR648" s="148" t="s">
        <v>372</v>
      </c>
      <c r="AT648" s="148" t="s">
        <v>189</v>
      </c>
      <c r="AU648" s="148" t="s">
        <v>86</v>
      </c>
      <c r="AY648" s="17" t="s">
        <v>186</v>
      </c>
      <c r="BE648" s="149">
        <f>IF(N648="základní",J648,0)</f>
        <v>0</v>
      </c>
      <c r="BF648" s="149">
        <f>IF(N648="snížená",J648,0)</f>
        <v>0</v>
      </c>
      <c r="BG648" s="149">
        <f>IF(N648="zákl. přenesená",J648,0)</f>
        <v>0</v>
      </c>
      <c r="BH648" s="149">
        <f>IF(N648="sníž. přenesená",J648,0)</f>
        <v>0</v>
      </c>
      <c r="BI648" s="149">
        <f>IF(N648="nulová",J648,0)</f>
        <v>0</v>
      </c>
      <c r="BJ648" s="17" t="s">
        <v>84</v>
      </c>
      <c r="BK648" s="149">
        <f>ROUND(I648*H648,2)</f>
        <v>0</v>
      </c>
      <c r="BL648" s="17" t="s">
        <v>372</v>
      </c>
      <c r="BM648" s="148" t="s">
        <v>1022</v>
      </c>
    </row>
    <row r="649" spans="2:65" s="1" customFormat="1" ht="24.2" customHeight="1">
      <c r="B649" s="136"/>
      <c r="C649" s="137" t="s">
        <v>1023</v>
      </c>
      <c r="D649" s="137" t="s">
        <v>189</v>
      </c>
      <c r="E649" s="138" t="s">
        <v>1024</v>
      </c>
      <c r="F649" s="139" t="s">
        <v>1025</v>
      </c>
      <c r="G649" s="140" t="s">
        <v>951</v>
      </c>
      <c r="H649" s="197"/>
      <c r="I649" s="142"/>
      <c r="J649" s="143">
        <f>ROUND(I649*H649,2)</f>
        <v>0</v>
      </c>
      <c r="K649" s="139" t="s">
        <v>193</v>
      </c>
      <c r="L649" s="32"/>
      <c r="M649" s="144" t="s">
        <v>1</v>
      </c>
      <c r="N649" s="145" t="s">
        <v>41</v>
      </c>
      <c r="P649" s="146">
        <f>O649*H649</f>
        <v>0</v>
      </c>
      <c r="Q649" s="146">
        <v>0</v>
      </c>
      <c r="R649" s="146">
        <f>Q649*H649</f>
        <v>0</v>
      </c>
      <c r="S649" s="146">
        <v>0</v>
      </c>
      <c r="T649" s="147">
        <f>S649*H649</f>
        <v>0</v>
      </c>
      <c r="AR649" s="148" t="s">
        <v>372</v>
      </c>
      <c r="AT649" s="148" t="s">
        <v>189</v>
      </c>
      <c r="AU649" s="148" t="s">
        <v>86</v>
      </c>
      <c r="AY649" s="17" t="s">
        <v>186</v>
      </c>
      <c r="BE649" s="149">
        <f>IF(N649="základní",J649,0)</f>
        <v>0</v>
      </c>
      <c r="BF649" s="149">
        <f>IF(N649="snížená",J649,0)</f>
        <v>0</v>
      </c>
      <c r="BG649" s="149">
        <f>IF(N649="zákl. přenesená",J649,0)</f>
        <v>0</v>
      </c>
      <c r="BH649" s="149">
        <f>IF(N649="sníž. přenesená",J649,0)</f>
        <v>0</v>
      </c>
      <c r="BI649" s="149">
        <f>IF(N649="nulová",J649,0)</f>
        <v>0</v>
      </c>
      <c r="BJ649" s="17" t="s">
        <v>84</v>
      </c>
      <c r="BK649" s="149">
        <f>ROUND(I649*H649,2)</f>
        <v>0</v>
      </c>
      <c r="BL649" s="17" t="s">
        <v>372</v>
      </c>
      <c r="BM649" s="148" t="s">
        <v>1026</v>
      </c>
    </row>
    <row r="650" spans="2:65" s="11" customFormat="1" ht="22.75" customHeight="1">
      <c r="B650" s="124"/>
      <c r="D650" s="125" t="s">
        <v>75</v>
      </c>
      <c r="E650" s="134" t="s">
        <v>1027</v>
      </c>
      <c r="F650" s="134" t="s">
        <v>1028</v>
      </c>
      <c r="I650" s="127"/>
      <c r="J650" s="135">
        <f>BK650</f>
        <v>0</v>
      </c>
      <c r="L650" s="124"/>
      <c r="M650" s="129"/>
      <c r="P650" s="130">
        <f>SUM(P651:P681)</f>
        <v>0</v>
      </c>
      <c r="R650" s="130">
        <f>SUM(R651:R681)</f>
        <v>4.6466355000000004</v>
      </c>
      <c r="T650" s="131">
        <f>SUM(T651:T681)</f>
        <v>10.1874</v>
      </c>
      <c r="AR650" s="125" t="s">
        <v>86</v>
      </c>
      <c r="AT650" s="132" t="s">
        <v>75</v>
      </c>
      <c r="AU650" s="132" t="s">
        <v>84</v>
      </c>
      <c r="AY650" s="125" t="s">
        <v>186</v>
      </c>
      <c r="BK650" s="133">
        <f>SUM(BK651:BK681)</f>
        <v>0</v>
      </c>
    </row>
    <row r="651" spans="2:65" s="1" customFormat="1" ht="33" customHeight="1">
      <c r="B651" s="136"/>
      <c r="C651" s="137" t="s">
        <v>1029</v>
      </c>
      <c r="D651" s="137" t="s">
        <v>189</v>
      </c>
      <c r="E651" s="138" t="s">
        <v>1030</v>
      </c>
      <c r="F651" s="139" t="s">
        <v>1031</v>
      </c>
      <c r="G651" s="140" t="s">
        <v>351</v>
      </c>
      <c r="H651" s="141">
        <v>424.47500000000002</v>
      </c>
      <c r="I651" s="142"/>
      <c r="J651" s="143">
        <f>ROUND(I651*H651,2)</f>
        <v>0</v>
      </c>
      <c r="K651" s="139" t="s">
        <v>193</v>
      </c>
      <c r="L651" s="32"/>
      <c r="M651" s="144" t="s">
        <v>1</v>
      </c>
      <c r="N651" s="145" t="s">
        <v>41</v>
      </c>
      <c r="P651" s="146">
        <f>O651*H651</f>
        <v>0</v>
      </c>
      <c r="Q651" s="146">
        <v>0</v>
      </c>
      <c r="R651" s="146">
        <f>Q651*H651</f>
        <v>0</v>
      </c>
      <c r="S651" s="146">
        <v>2.4E-2</v>
      </c>
      <c r="T651" s="147">
        <f>S651*H651</f>
        <v>10.1874</v>
      </c>
      <c r="AR651" s="148" t="s">
        <v>372</v>
      </c>
      <c r="AT651" s="148" t="s">
        <v>189</v>
      </c>
      <c r="AU651" s="148" t="s">
        <v>86</v>
      </c>
      <c r="AY651" s="17" t="s">
        <v>186</v>
      </c>
      <c r="BE651" s="149">
        <f>IF(N651="základní",J651,0)</f>
        <v>0</v>
      </c>
      <c r="BF651" s="149">
        <f>IF(N651="snížená",J651,0)</f>
        <v>0</v>
      </c>
      <c r="BG651" s="149">
        <f>IF(N651="zákl. přenesená",J651,0)</f>
        <v>0</v>
      </c>
      <c r="BH651" s="149">
        <f>IF(N651="sníž. přenesená",J651,0)</f>
        <v>0</v>
      </c>
      <c r="BI651" s="149">
        <f>IF(N651="nulová",J651,0)</f>
        <v>0</v>
      </c>
      <c r="BJ651" s="17" t="s">
        <v>84</v>
      </c>
      <c r="BK651" s="149">
        <f>ROUND(I651*H651,2)</f>
        <v>0</v>
      </c>
      <c r="BL651" s="17" t="s">
        <v>372</v>
      </c>
      <c r="BM651" s="148" t="s">
        <v>1032</v>
      </c>
    </row>
    <row r="652" spans="2:65" s="13" customFormat="1" ht="10.4">
      <c r="B652" s="163"/>
      <c r="D652" s="157" t="s">
        <v>296</v>
      </c>
      <c r="E652" s="164" t="s">
        <v>1</v>
      </c>
      <c r="F652" s="165" t="s">
        <v>248</v>
      </c>
      <c r="H652" s="166">
        <v>424.47500000000002</v>
      </c>
      <c r="I652" s="167"/>
      <c r="L652" s="163"/>
      <c r="M652" s="168"/>
      <c r="T652" s="169"/>
      <c r="AT652" s="164" t="s">
        <v>296</v>
      </c>
      <c r="AU652" s="164" t="s">
        <v>86</v>
      </c>
      <c r="AV652" s="13" t="s">
        <v>86</v>
      </c>
      <c r="AW652" s="13" t="s">
        <v>32</v>
      </c>
      <c r="AX652" s="13" t="s">
        <v>84</v>
      </c>
      <c r="AY652" s="164" t="s">
        <v>186</v>
      </c>
    </row>
    <row r="653" spans="2:65" s="1" customFormat="1" ht="24.2" customHeight="1">
      <c r="B653" s="136"/>
      <c r="C653" s="137" t="s">
        <v>1033</v>
      </c>
      <c r="D653" s="137" t="s">
        <v>189</v>
      </c>
      <c r="E653" s="138" t="s">
        <v>1034</v>
      </c>
      <c r="F653" s="139" t="s">
        <v>1035</v>
      </c>
      <c r="G653" s="140" t="s">
        <v>351</v>
      </c>
      <c r="H653" s="141">
        <v>4</v>
      </c>
      <c r="I653" s="142"/>
      <c r="J653" s="143">
        <f>ROUND(I653*H653,2)</f>
        <v>0</v>
      </c>
      <c r="K653" s="139" t="s">
        <v>193</v>
      </c>
      <c r="L653" s="32"/>
      <c r="M653" s="144" t="s">
        <v>1</v>
      </c>
      <c r="N653" s="145" t="s">
        <v>41</v>
      </c>
      <c r="P653" s="146">
        <f>O653*H653</f>
        <v>0</v>
      </c>
      <c r="Q653" s="146">
        <v>0</v>
      </c>
      <c r="R653" s="146">
        <f>Q653*H653</f>
        <v>0</v>
      </c>
      <c r="S653" s="146">
        <v>0</v>
      </c>
      <c r="T653" s="147">
        <f>S653*H653</f>
        <v>0</v>
      </c>
      <c r="AR653" s="148" t="s">
        <v>372</v>
      </c>
      <c r="AT653" s="148" t="s">
        <v>189</v>
      </c>
      <c r="AU653" s="148" t="s">
        <v>86</v>
      </c>
      <c r="AY653" s="17" t="s">
        <v>186</v>
      </c>
      <c r="BE653" s="149">
        <f>IF(N653="základní",J653,0)</f>
        <v>0</v>
      </c>
      <c r="BF653" s="149">
        <f>IF(N653="snížená",J653,0)</f>
        <v>0</v>
      </c>
      <c r="BG653" s="149">
        <f>IF(N653="zákl. přenesená",J653,0)</f>
        <v>0</v>
      </c>
      <c r="BH653" s="149">
        <f>IF(N653="sníž. přenesená",J653,0)</f>
        <v>0</v>
      </c>
      <c r="BI653" s="149">
        <f>IF(N653="nulová",J653,0)</f>
        <v>0</v>
      </c>
      <c r="BJ653" s="17" t="s">
        <v>84</v>
      </c>
      <c r="BK653" s="149">
        <f>ROUND(I653*H653,2)</f>
        <v>0</v>
      </c>
      <c r="BL653" s="17" t="s">
        <v>372</v>
      </c>
      <c r="BM653" s="148" t="s">
        <v>1036</v>
      </c>
    </row>
    <row r="654" spans="2:65" s="12" customFormat="1" ht="10.4">
      <c r="B654" s="156"/>
      <c r="D654" s="157" t="s">
        <v>296</v>
      </c>
      <c r="E654" s="158" t="s">
        <v>1</v>
      </c>
      <c r="F654" s="159" t="s">
        <v>1037</v>
      </c>
      <c r="H654" s="158" t="s">
        <v>1</v>
      </c>
      <c r="I654" s="160"/>
      <c r="L654" s="156"/>
      <c r="M654" s="161"/>
      <c r="T654" s="162"/>
      <c r="AT654" s="158" t="s">
        <v>296</v>
      </c>
      <c r="AU654" s="158" t="s">
        <v>86</v>
      </c>
      <c r="AV654" s="12" t="s">
        <v>84</v>
      </c>
      <c r="AW654" s="12" t="s">
        <v>32</v>
      </c>
      <c r="AX654" s="12" t="s">
        <v>76</v>
      </c>
      <c r="AY654" s="158" t="s">
        <v>186</v>
      </c>
    </row>
    <row r="655" spans="2:65" s="12" customFormat="1" ht="10.4">
      <c r="B655" s="156"/>
      <c r="D655" s="157" t="s">
        <v>296</v>
      </c>
      <c r="E655" s="158" t="s">
        <v>1</v>
      </c>
      <c r="F655" s="159" t="s">
        <v>1038</v>
      </c>
      <c r="H655" s="158" t="s">
        <v>1</v>
      </c>
      <c r="I655" s="160"/>
      <c r="L655" s="156"/>
      <c r="M655" s="161"/>
      <c r="T655" s="162"/>
      <c r="AT655" s="158" t="s">
        <v>296</v>
      </c>
      <c r="AU655" s="158" t="s">
        <v>86</v>
      </c>
      <c r="AV655" s="12" t="s">
        <v>84</v>
      </c>
      <c r="AW655" s="12" t="s">
        <v>32</v>
      </c>
      <c r="AX655" s="12" t="s">
        <v>76</v>
      </c>
      <c r="AY655" s="158" t="s">
        <v>186</v>
      </c>
    </row>
    <row r="656" spans="2:65" s="13" customFormat="1" ht="10.4">
      <c r="B656" s="163"/>
      <c r="D656" s="157" t="s">
        <v>296</v>
      </c>
      <c r="E656" s="164" t="s">
        <v>1</v>
      </c>
      <c r="F656" s="165" t="s">
        <v>1039</v>
      </c>
      <c r="H656" s="166">
        <v>4</v>
      </c>
      <c r="I656" s="167"/>
      <c r="L656" s="163"/>
      <c r="M656" s="168"/>
      <c r="T656" s="169"/>
      <c r="AT656" s="164" t="s">
        <v>296</v>
      </c>
      <c r="AU656" s="164" t="s">
        <v>86</v>
      </c>
      <c r="AV656" s="13" t="s">
        <v>86</v>
      </c>
      <c r="AW656" s="13" t="s">
        <v>32</v>
      </c>
      <c r="AX656" s="13" t="s">
        <v>76</v>
      </c>
      <c r="AY656" s="164" t="s">
        <v>186</v>
      </c>
    </row>
    <row r="657" spans="2:65" s="14" customFormat="1" ht="10.4">
      <c r="B657" s="170"/>
      <c r="D657" s="157" t="s">
        <v>296</v>
      </c>
      <c r="E657" s="171" t="s">
        <v>237</v>
      </c>
      <c r="F657" s="172" t="s">
        <v>299</v>
      </c>
      <c r="H657" s="173">
        <v>4</v>
      </c>
      <c r="I657" s="174"/>
      <c r="L657" s="170"/>
      <c r="M657" s="175"/>
      <c r="T657" s="176"/>
      <c r="AT657" s="171" t="s">
        <v>296</v>
      </c>
      <c r="AU657" s="171" t="s">
        <v>86</v>
      </c>
      <c r="AV657" s="14" t="s">
        <v>207</v>
      </c>
      <c r="AW657" s="14" t="s">
        <v>32</v>
      </c>
      <c r="AX657" s="14" t="s">
        <v>84</v>
      </c>
      <c r="AY657" s="171" t="s">
        <v>186</v>
      </c>
    </row>
    <row r="658" spans="2:65" s="1" customFormat="1" ht="24.2" customHeight="1">
      <c r="B658" s="136"/>
      <c r="C658" s="177" t="s">
        <v>1040</v>
      </c>
      <c r="D658" s="177" t="s">
        <v>421</v>
      </c>
      <c r="E658" s="178" t="s">
        <v>1041</v>
      </c>
      <c r="F658" s="179" t="s">
        <v>1042</v>
      </c>
      <c r="G658" s="180" t="s">
        <v>351</v>
      </c>
      <c r="H658" s="181">
        <v>4</v>
      </c>
      <c r="I658" s="182"/>
      <c r="J658" s="183">
        <f>ROUND(I658*H658,2)</f>
        <v>0</v>
      </c>
      <c r="K658" s="179" t="s">
        <v>193</v>
      </c>
      <c r="L658" s="184"/>
      <c r="M658" s="185" t="s">
        <v>1</v>
      </c>
      <c r="N658" s="186" t="s">
        <v>41</v>
      </c>
      <c r="P658" s="146">
        <f>O658*H658</f>
        <v>0</v>
      </c>
      <c r="Q658" s="146">
        <v>3.3E-4</v>
      </c>
      <c r="R658" s="146">
        <f>Q658*H658</f>
        <v>1.32E-3</v>
      </c>
      <c r="S658" s="146">
        <v>0</v>
      </c>
      <c r="T658" s="147">
        <f>S658*H658</f>
        <v>0</v>
      </c>
      <c r="AR658" s="148" t="s">
        <v>472</v>
      </c>
      <c r="AT658" s="148" t="s">
        <v>421</v>
      </c>
      <c r="AU658" s="148" t="s">
        <v>86</v>
      </c>
      <c r="AY658" s="17" t="s">
        <v>186</v>
      </c>
      <c r="BE658" s="149">
        <f>IF(N658="základní",J658,0)</f>
        <v>0</v>
      </c>
      <c r="BF658" s="149">
        <f>IF(N658="snížená",J658,0)</f>
        <v>0</v>
      </c>
      <c r="BG658" s="149">
        <f>IF(N658="zákl. přenesená",J658,0)</f>
        <v>0</v>
      </c>
      <c r="BH658" s="149">
        <f>IF(N658="sníž. přenesená",J658,0)</f>
        <v>0</v>
      </c>
      <c r="BI658" s="149">
        <f>IF(N658="nulová",J658,0)</f>
        <v>0</v>
      </c>
      <c r="BJ658" s="17" t="s">
        <v>84</v>
      </c>
      <c r="BK658" s="149">
        <f>ROUND(I658*H658,2)</f>
        <v>0</v>
      </c>
      <c r="BL658" s="17" t="s">
        <v>372</v>
      </c>
      <c r="BM658" s="148" t="s">
        <v>1043</v>
      </c>
    </row>
    <row r="659" spans="2:65" s="1" customFormat="1" ht="24.2" customHeight="1">
      <c r="B659" s="136"/>
      <c r="C659" s="137" t="s">
        <v>1044</v>
      </c>
      <c r="D659" s="137" t="s">
        <v>189</v>
      </c>
      <c r="E659" s="138" t="s">
        <v>1045</v>
      </c>
      <c r="F659" s="139" t="s">
        <v>1046</v>
      </c>
      <c r="G659" s="140" t="s">
        <v>351</v>
      </c>
      <c r="H659" s="141">
        <v>124.215</v>
      </c>
      <c r="I659" s="142"/>
      <c r="J659" s="143">
        <f>ROUND(I659*H659,2)</f>
        <v>0</v>
      </c>
      <c r="K659" s="139" t="s">
        <v>193</v>
      </c>
      <c r="L659" s="32"/>
      <c r="M659" s="144" t="s">
        <v>1</v>
      </c>
      <c r="N659" s="145" t="s">
        <v>41</v>
      </c>
      <c r="P659" s="146">
        <f>O659*H659</f>
        <v>0</v>
      </c>
      <c r="Q659" s="146">
        <v>6.0000000000000001E-3</v>
      </c>
      <c r="R659" s="146">
        <f>Q659*H659</f>
        <v>0.74529000000000001</v>
      </c>
      <c r="S659" s="146">
        <v>0</v>
      </c>
      <c r="T659" s="147">
        <f>S659*H659</f>
        <v>0</v>
      </c>
      <c r="AR659" s="148" t="s">
        <v>372</v>
      </c>
      <c r="AT659" s="148" t="s">
        <v>189</v>
      </c>
      <c r="AU659" s="148" t="s">
        <v>86</v>
      </c>
      <c r="AY659" s="17" t="s">
        <v>186</v>
      </c>
      <c r="BE659" s="149">
        <f>IF(N659="základní",J659,0)</f>
        <v>0</v>
      </c>
      <c r="BF659" s="149">
        <f>IF(N659="snížená",J659,0)</f>
        <v>0</v>
      </c>
      <c r="BG659" s="149">
        <f>IF(N659="zákl. přenesená",J659,0)</f>
        <v>0</v>
      </c>
      <c r="BH659" s="149">
        <f>IF(N659="sníž. přenesená",J659,0)</f>
        <v>0</v>
      </c>
      <c r="BI659" s="149">
        <f>IF(N659="nulová",J659,0)</f>
        <v>0</v>
      </c>
      <c r="BJ659" s="17" t="s">
        <v>84</v>
      </c>
      <c r="BK659" s="149">
        <f>ROUND(I659*H659,2)</f>
        <v>0</v>
      </c>
      <c r="BL659" s="17" t="s">
        <v>372</v>
      </c>
      <c r="BM659" s="148" t="s">
        <v>1047</v>
      </c>
    </row>
    <row r="660" spans="2:65" s="12" customFormat="1" ht="10.4">
      <c r="B660" s="156"/>
      <c r="D660" s="157" t="s">
        <v>296</v>
      </c>
      <c r="E660" s="158" t="s">
        <v>1</v>
      </c>
      <c r="F660" s="159" t="s">
        <v>1048</v>
      </c>
      <c r="H660" s="158" t="s">
        <v>1</v>
      </c>
      <c r="I660" s="160"/>
      <c r="L660" s="156"/>
      <c r="M660" s="161"/>
      <c r="T660" s="162"/>
      <c r="AT660" s="158" t="s">
        <v>296</v>
      </c>
      <c r="AU660" s="158" t="s">
        <v>86</v>
      </c>
      <c r="AV660" s="12" t="s">
        <v>84</v>
      </c>
      <c r="AW660" s="12" t="s">
        <v>32</v>
      </c>
      <c r="AX660" s="12" t="s">
        <v>76</v>
      </c>
      <c r="AY660" s="158" t="s">
        <v>186</v>
      </c>
    </row>
    <row r="661" spans="2:65" s="13" customFormat="1" ht="10.4">
      <c r="B661" s="163"/>
      <c r="D661" s="157" t="s">
        <v>296</v>
      </c>
      <c r="E661" s="164" t="s">
        <v>1</v>
      </c>
      <c r="F661" s="165" t="s">
        <v>1049</v>
      </c>
      <c r="H661" s="166">
        <v>73.95</v>
      </c>
      <c r="I661" s="167"/>
      <c r="L661" s="163"/>
      <c r="M661" s="168"/>
      <c r="T661" s="169"/>
      <c r="AT661" s="164" t="s">
        <v>296</v>
      </c>
      <c r="AU661" s="164" t="s">
        <v>86</v>
      </c>
      <c r="AV661" s="13" t="s">
        <v>86</v>
      </c>
      <c r="AW661" s="13" t="s">
        <v>32</v>
      </c>
      <c r="AX661" s="13" t="s">
        <v>76</v>
      </c>
      <c r="AY661" s="164" t="s">
        <v>186</v>
      </c>
    </row>
    <row r="662" spans="2:65" s="13" customFormat="1" ht="10.4">
      <c r="B662" s="163"/>
      <c r="D662" s="157" t="s">
        <v>296</v>
      </c>
      <c r="E662" s="164" t="s">
        <v>1</v>
      </c>
      <c r="F662" s="165" t="s">
        <v>1050</v>
      </c>
      <c r="H662" s="166">
        <v>50.265000000000001</v>
      </c>
      <c r="I662" s="167"/>
      <c r="L662" s="163"/>
      <c r="M662" s="168"/>
      <c r="T662" s="169"/>
      <c r="AT662" s="164" t="s">
        <v>296</v>
      </c>
      <c r="AU662" s="164" t="s">
        <v>86</v>
      </c>
      <c r="AV662" s="13" t="s">
        <v>86</v>
      </c>
      <c r="AW662" s="13" t="s">
        <v>32</v>
      </c>
      <c r="AX662" s="13" t="s">
        <v>76</v>
      </c>
      <c r="AY662" s="164" t="s">
        <v>186</v>
      </c>
    </row>
    <row r="663" spans="2:65" s="14" customFormat="1" ht="10.4">
      <c r="B663" s="170"/>
      <c r="D663" s="157" t="s">
        <v>296</v>
      </c>
      <c r="E663" s="171" t="s">
        <v>1</v>
      </c>
      <c r="F663" s="172" t="s">
        <v>299</v>
      </c>
      <c r="H663" s="173">
        <v>124.215</v>
      </c>
      <c r="I663" s="174"/>
      <c r="L663" s="170"/>
      <c r="M663" s="175"/>
      <c r="T663" s="176"/>
      <c r="AT663" s="171" t="s">
        <v>296</v>
      </c>
      <c r="AU663" s="171" t="s">
        <v>86</v>
      </c>
      <c r="AV663" s="14" t="s">
        <v>207</v>
      </c>
      <c r="AW663" s="14" t="s">
        <v>32</v>
      </c>
      <c r="AX663" s="14" t="s">
        <v>84</v>
      </c>
      <c r="AY663" s="171" t="s">
        <v>186</v>
      </c>
    </row>
    <row r="664" spans="2:65" s="1" customFormat="1" ht="24.2" customHeight="1">
      <c r="B664" s="136"/>
      <c r="C664" s="177" t="s">
        <v>1051</v>
      </c>
      <c r="D664" s="177" t="s">
        <v>421</v>
      </c>
      <c r="E664" s="178" t="s">
        <v>1052</v>
      </c>
      <c r="F664" s="179" t="s">
        <v>1053</v>
      </c>
      <c r="G664" s="180" t="s">
        <v>351</v>
      </c>
      <c r="H664" s="181">
        <v>130.42599999999999</v>
      </c>
      <c r="I664" s="182"/>
      <c r="J664" s="183">
        <f>ROUND(I664*H664,2)</f>
        <v>0</v>
      </c>
      <c r="K664" s="179" t="s">
        <v>193</v>
      </c>
      <c r="L664" s="184"/>
      <c r="M664" s="185" t="s">
        <v>1</v>
      </c>
      <c r="N664" s="186" t="s">
        <v>41</v>
      </c>
      <c r="P664" s="146">
        <f>O664*H664</f>
        <v>0</v>
      </c>
      <c r="Q664" s="146">
        <v>2.3999999999999998E-3</v>
      </c>
      <c r="R664" s="146">
        <f>Q664*H664</f>
        <v>0.31302239999999992</v>
      </c>
      <c r="S664" s="146">
        <v>0</v>
      </c>
      <c r="T664" s="147">
        <f>S664*H664</f>
        <v>0</v>
      </c>
      <c r="AR664" s="148" t="s">
        <v>472</v>
      </c>
      <c r="AT664" s="148" t="s">
        <v>421</v>
      </c>
      <c r="AU664" s="148" t="s">
        <v>86</v>
      </c>
      <c r="AY664" s="17" t="s">
        <v>186</v>
      </c>
      <c r="BE664" s="149">
        <f>IF(N664="základní",J664,0)</f>
        <v>0</v>
      </c>
      <c r="BF664" s="149">
        <f>IF(N664="snížená",J664,0)</f>
        <v>0</v>
      </c>
      <c r="BG664" s="149">
        <f>IF(N664="zákl. přenesená",J664,0)</f>
        <v>0</v>
      </c>
      <c r="BH664" s="149">
        <f>IF(N664="sníž. přenesená",J664,0)</f>
        <v>0</v>
      </c>
      <c r="BI664" s="149">
        <f>IF(N664="nulová",J664,0)</f>
        <v>0</v>
      </c>
      <c r="BJ664" s="17" t="s">
        <v>84</v>
      </c>
      <c r="BK664" s="149">
        <f>ROUND(I664*H664,2)</f>
        <v>0</v>
      </c>
      <c r="BL664" s="17" t="s">
        <v>372</v>
      </c>
      <c r="BM664" s="148" t="s">
        <v>1054</v>
      </c>
    </row>
    <row r="665" spans="2:65" s="13" customFormat="1" ht="10.4">
      <c r="B665" s="163"/>
      <c r="D665" s="157" t="s">
        <v>296</v>
      </c>
      <c r="E665" s="164" t="s">
        <v>1</v>
      </c>
      <c r="F665" s="165" t="s">
        <v>1055</v>
      </c>
      <c r="H665" s="166">
        <v>130.42599999999999</v>
      </c>
      <c r="I665" s="167"/>
      <c r="L665" s="163"/>
      <c r="M665" s="168"/>
      <c r="T665" s="169"/>
      <c r="AT665" s="164" t="s">
        <v>296</v>
      </c>
      <c r="AU665" s="164" t="s">
        <v>86</v>
      </c>
      <c r="AV665" s="13" t="s">
        <v>86</v>
      </c>
      <c r="AW665" s="13" t="s">
        <v>32</v>
      </c>
      <c r="AX665" s="13" t="s">
        <v>84</v>
      </c>
      <c r="AY665" s="164" t="s">
        <v>186</v>
      </c>
    </row>
    <row r="666" spans="2:65" s="1" customFormat="1" ht="33" customHeight="1">
      <c r="B666" s="136"/>
      <c r="C666" s="137" t="s">
        <v>1056</v>
      </c>
      <c r="D666" s="137" t="s">
        <v>189</v>
      </c>
      <c r="E666" s="138" t="s">
        <v>1057</v>
      </c>
      <c r="F666" s="139" t="s">
        <v>1058</v>
      </c>
      <c r="G666" s="140" t="s">
        <v>351</v>
      </c>
      <c r="H666" s="141">
        <v>424.47500000000002</v>
      </c>
      <c r="I666" s="142"/>
      <c r="J666" s="143">
        <f>ROUND(I666*H666,2)</f>
        <v>0</v>
      </c>
      <c r="K666" s="139" t="s">
        <v>193</v>
      </c>
      <c r="L666" s="32"/>
      <c r="M666" s="144" t="s">
        <v>1</v>
      </c>
      <c r="N666" s="145" t="s">
        <v>41</v>
      </c>
      <c r="P666" s="146">
        <f>O666*H666</f>
        <v>0</v>
      </c>
      <c r="Q666" s="146">
        <v>1.16E-3</v>
      </c>
      <c r="R666" s="146">
        <f>Q666*H666</f>
        <v>0.49239100000000002</v>
      </c>
      <c r="S666" s="146">
        <v>0</v>
      </c>
      <c r="T666" s="147">
        <f>S666*H666</f>
        <v>0</v>
      </c>
      <c r="AR666" s="148" t="s">
        <v>372</v>
      </c>
      <c r="AT666" s="148" t="s">
        <v>189</v>
      </c>
      <c r="AU666" s="148" t="s">
        <v>86</v>
      </c>
      <c r="AY666" s="17" t="s">
        <v>186</v>
      </c>
      <c r="BE666" s="149">
        <f>IF(N666="základní",J666,0)</f>
        <v>0</v>
      </c>
      <c r="BF666" s="149">
        <f>IF(N666="snížená",J666,0)</f>
        <v>0</v>
      </c>
      <c r="BG666" s="149">
        <f>IF(N666="zákl. přenesená",J666,0)</f>
        <v>0</v>
      </c>
      <c r="BH666" s="149">
        <f>IF(N666="sníž. přenesená",J666,0)</f>
        <v>0</v>
      </c>
      <c r="BI666" s="149">
        <f>IF(N666="nulová",J666,0)</f>
        <v>0</v>
      </c>
      <c r="BJ666" s="17" t="s">
        <v>84</v>
      </c>
      <c r="BK666" s="149">
        <f>ROUND(I666*H666,2)</f>
        <v>0</v>
      </c>
      <c r="BL666" s="17" t="s">
        <v>372</v>
      </c>
      <c r="BM666" s="148" t="s">
        <v>1059</v>
      </c>
    </row>
    <row r="667" spans="2:65" s="13" customFormat="1" ht="10.4">
      <c r="B667" s="163"/>
      <c r="D667" s="157" t="s">
        <v>296</v>
      </c>
      <c r="E667" s="164" t="s">
        <v>1</v>
      </c>
      <c r="F667" s="165" t="s">
        <v>248</v>
      </c>
      <c r="H667" s="166">
        <v>424.47500000000002</v>
      </c>
      <c r="I667" s="167"/>
      <c r="L667" s="163"/>
      <c r="M667" s="168"/>
      <c r="T667" s="169"/>
      <c r="AT667" s="164" t="s">
        <v>296</v>
      </c>
      <c r="AU667" s="164" t="s">
        <v>86</v>
      </c>
      <c r="AV667" s="13" t="s">
        <v>86</v>
      </c>
      <c r="AW667" s="13" t="s">
        <v>32</v>
      </c>
      <c r="AX667" s="13" t="s">
        <v>84</v>
      </c>
      <c r="AY667" s="164" t="s">
        <v>186</v>
      </c>
    </row>
    <row r="668" spans="2:65" s="1" customFormat="1" ht="24.2" customHeight="1">
      <c r="B668" s="136"/>
      <c r="C668" s="177" t="s">
        <v>1060</v>
      </c>
      <c r="D668" s="177" t="s">
        <v>421</v>
      </c>
      <c r="E668" s="178" t="s">
        <v>1061</v>
      </c>
      <c r="F668" s="179" t="s">
        <v>1062</v>
      </c>
      <c r="G668" s="180" t="s">
        <v>351</v>
      </c>
      <c r="H668" s="181">
        <v>445.69900000000001</v>
      </c>
      <c r="I668" s="182"/>
      <c r="J668" s="183">
        <f>ROUND(I668*H668,2)</f>
        <v>0</v>
      </c>
      <c r="K668" s="179" t="s">
        <v>193</v>
      </c>
      <c r="L668" s="184"/>
      <c r="M668" s="185" t="s">
        <v>1</v>
      </c>
      <c r="N668" s="186" t="s">
        <v>41</v>
      </c>
      <c r="P668" s="146">
        <f>O668*H668</f>
        <v>0</v>
      </c>
      <c r="Q668" s="146">
        <v>2.8999999999999998E-3</v>
      </c>
      <c r="R668" s="146">
        <f>Q668*H668</f>
        <v>1.2925271</v>
      </c>
      <c r="S668" s="146">
        <v>0</v>
      </c>
      <c r="T668" s="147">
        <f>S668*H668</f>
        <v>0</v>
      </c>
      <c r="AR668" s="148" t="s">
        <v>472</v>
      </c>
      <c r="AT668" s="148" t="s">
        <v>421</v>
      </c>
      <c r="AU668" s="148" t="s">
        <v>86</v>
      </c>
      <c r="AY668" s="17" t="s">
        <v>186</v>
      </c>
      <c r="BE668" s="149">
        <f>IF(N668="základní",J668,0)</f>
        <v>0</v>
      </c>
      <c r="BF668" s="149">
        <f>IF(N668="snížená",J668,0)</f>
        <v>0</v>
      </c>
      <c r="BG668" s="149">
        <f>IF(N668="zákl. přenesená",J668,0)</f>
        <v>0</v>
      </c>
      <c r="BH668" s="149">
        <f>IF(N668="sníž. přenesená",J668,0)</f>
        <v>0</v>
      </c>
      <c r="BI668" s="149">
        <f>IF(N668="nulová",J668,0)</f>
        <v>0</v>
      </c>
      <c r="BJ668" s="17" t="s">
        <v>84</v>
      </c>
      <c r="BK668" s="149">
        <f>ROUND(I668*H668,2)</f>
        <v>0</v>
      </c>
      <c r="BL668" s="17" t="s">
        <v>372</v>
      </c>
      <c r="BM668" s="148" t="s">
        <v>1063</v>
      </c>
    </row>
    <row r="669" spans="2:65" s="13" customFormat="1" ht="10.4">
      <c r="B669" s="163"/>
      <c r="D669" s="157" t="s">
        <v>296</v>
      </c>
      <c r="E669" s="164" t="s">
        <v>1</v>
      </c>
      <c r="F669" s="165" t="s">
        <v>1064</v>
      </c>
      <c r="H669" s="166">
        <v>445.69900000000001</v>
      </c>
      <c r="I669" s="167"/>
      <c r="L669" s="163"/>
      <c r="M669" s="168"/>
      <c r="T669" s="169"/>
      <c r="AT669" s="164" t="s">
        <v>296</v>
      </c>
      <c r="AU669" s="164" t="s">
        <v>86</v>
      </c>
      <c r="AV669" s="13" t="s">
        <v>86</v>
      </c>
      <c r="AW669" s="13" t="s">
        <v>32</v>
      </c>
      <c r="AX669" s="13" t="s">
        <v>84</v>
      </c>
      <c r="AY669" s="164" t="s">
        <v>186</v>
      </c>
    </row>
    <row r="670" spans="2:65" s="1" customFormat="1" ht="24.2" customHeight="1">
      <c r="B670" s="136"/>
      <c r="C670" s="177" t="s">
        <v>1065</v>
      </c>
      <c r="D670" s="177" t="s">
        <v>421</v>
      </c>
      <c r="E670" s="178" t="s">
        <v>1066</v>
      </c>
      <c r="F670" s="179" t="s">
        <v>1067</v>
      </c>
      <c r="G670" s="180" t="s">
        <v>351</v>
      </c>
      <c r="H670" s="181">
        <v>16</v>
      </c>
      <c r="I670" s="182"/>
      <c r="J670" s="183">
        <f>ROUND(I670*H670,2)</f>
        <v>0</v>
      </c>
      <c r="K670" s="179" t="s">
        <v>1</v>
      </c>
      <c r="L670" s="184"/>
      <c r="M670" s="185" t="s">
        <v>1</v>
      </c>
      <c r="N670" s="186" t="s">
        <v>41</v>
      </c>
      <c r="P670" s="146">
        <f>O670*H670</f>
        <v>0</v>
      </c>
      <c r="Q670" s="146">
        <v>1.7999999999999999E-2</v>
      </c>
      <c r="R670" s="146">
        <f>Q670*H670</f>
        <v>0.28799999999999998</v>
      </c>
      <c r="S670" s="146">
        <v>0</v>
      </c>
      <c r="T670" s="147">
        <f>S670*H670</f>
        <v>0</v>
      </c>
      <c r="AR670" s="148" t="s">
        <v>472</v>
      </c>
      <c r="AT670" s="148" t="s">
        <v>421</v>
      </c>
      <c r="AU670" s="148" t="s">
        <v>86</v>
      </c>
      <c r="AY670" s="17" t="s">
        <v>186</v>
      </c>
      <c r="BE670" s="149">
        <f>IF(N670="základní",J670,0)</f>
        <v>0</v>
      </c>
      <c r="BF670" s="149">
        <f>IF(N670="snížená",J670,0)</f>
        <v>0</v>
      </c>
      <c r="BG670" s="149">
        <f>IF(N670="zákl. přenesená",J670,0)</f>
        <v>0</v>
      </c>
      <c r="BH670" s="149">
        <f>IF(N670="sníž. přenesená",J670,0)</f>
        <v>0</v>
      </c>
      <c r="BI670" s="149">
        <f>IF(N670="nulová",J670,0)</f>
        <v>0</v>
      </c>
      <c r="BJ670" s="17" t="s">
        <v>84</v>
      </c>
      <c r="BK670" s="149">
        <f>ROUND(I670*H670,2)</f>
        <v>0</v>
      </c>
      <c r="BL670" s="17" t="s">
        <v>372</v>
      </c>
      <c r="BM670" s="148" t="s">
        <v>1068</v>
      </c>
    </row>
    <row r="671" spans="2:65" s="12" customFormat="1" ht="10.4">
      <c r="B671" s="156"/>
      <c r="D671" s="157" t="s">
        <v>296</v>
      </c>
      <c r="E671" s="158" t="s">
        <v>1</v>
      </c>
      <c r="F671" s="159" t="s">
        <v>1069</v>
      </c>
      <c r="H671" s="158" t="s">
        <v>1</v>
      </c>
      <c r="I671" s="160"/>
      <c r="L671" s="156"/>
      <c r="M671" s="161"/>
      <c r="T671" s="162"/>
      <c r="AT671" s="158" t="s">
        <v>296</v>
      </c>
      <c r="AU671" s="158" t="s">
        <v>86</v>
      </c>
      <c r="AV671" s="12" t="s">
        <v>84</v>
      </c>
      <c r="AW671" s="12" t="s">
        <v>32</v>
      </c>
      <c r="AX671" s="12" t="s">
        <v>76</v>
      </c>
      <c r="AY671" s="158" t="s">
        <v>186</v>
      </c>
    </row>
    <row r="672" spans="2:65" s="13" customFormat="1" ht="10.4">
      <c r="B672" s="163"/>
      <c r="D672" s="157" t="s">
        <v>296</v>
      </c>
      <c r="E672" s="164" t="s">
        <v>1</v>
      </c>
      <c r="F672" s="165" t="s">
        <v>1070</v>
      </c>
      <c r="H672" s="166">
        <v>16</v>
      </c>
      <c r="I672" s="167"/>
      <c r="L672" s="163"/>
      <c r="M672" s="168"/>
      <c r="T672" s="169"/>
      <c r="AT672" s="164" t="s">
        <v>296</v>
      </c>
      <c r="AU672" s="164" t="s">
        <v>86</v>
      </c>
      <c r="AV672" s="13" t="s">
        <v>86</v>
      </c>
      <c r="AW672" s="13" t="s">
        <v>32</v>
      </c>
      <c r="AX672" s="13" t="s">
        <v>84</v>
      </c>
      <c r="AY672" s="164" t="s">
        <v>186</v>
      </c>
    </row>
    <row r="673" spans="2:65" s="1" customFormat="1" ht="24.2" customHeight="1">
      <c r="B673" s="136"/>
      <c r="C673" s="137" t="s">
        <v>1071</v>
      </c>
      <c r="D673" s="137" t="s">
        <v>189</v>
      </c>
      <c r="E673" s="138" t="s">
        <v>1072</v>
      </c>
      <c r="F673" s="139" t="s">
        <v>1073</v>
      </c>
      <c r="G673" s="140" t="s">
        <v>351</v>
      </c>
      <c r="H673" s="141">
        <v>424.47500000000002</v>
      </c>
      <c r="I673" s="142"/>
      <c r="J673" s="143">
        <f>ROUND(I673*H673,2)</f>
        <v>0</v>
      </c>
      <c r="K673" s="139" t="s">
        <v>193</v>
      </c>
      <c r="L673" s="32"/>
      <c r="M673" s="144" t="s">
        <v>1</v>
      </c>
      <c r="N673" s="145" t="s">
        <v>41</v>
      </c>
      <c r="P673" s="146">
        <f>O673*H673</f>
        <v>0</v>
      </c>
      <c r="Q673" s="146">
        <v>1.16E-3</v>
      </c>
      <c r="R673" s="146">
        <f>Q673*H673</f>
        <v>0.49239100000000002</v>
      </c>
      <c r="S673" s="146">
        <v>0</v>
      </c>
      <c r="T673" s="147">
        <f>S673*H673</f>
        <v>0</v>
      </c>
      <c r="AR673" s="148" t="s">
        <v>372</v>
      </c>
      <c r="AT673" s="148" t="s">
        <v>189</v>
      </c>
      <c r="AU673" s="148" t="s">
        <v>86</v>
      </c>
      <c r="AY673" s="17" t="s">
        <v>186</v>
      </c>
      <c r="BE673" s="149">
        <f>IF(N673="základní",J673,0)</f>
        <v>0</v>
      </c>
      <c r="BF673" s="149">
        <f>IF(N673="snížená",J673,0)</f>
        <v>0</v>
      </c>
      <c r="BG673" s="149">
        <f>IF(N673="zákl. přenesená",J673,0)</f>
        <v>0</v>
      </c>
      <c r="BH673" s="149">
        <f>IF(N673="sníž. přenesená",J673,0)</f>
        <v>0</v>
      </c>
      <c r="BI673" s="149">
        <f>IF(N673="nulová",J673,0)</f>
        <v>0</v>
      </c>
      <c r="BJ673" s="17" t="s">
        <v>84</v>
      </c>
      <c r="BK673" s="149">
        <f>ROUND(I673*H673,2)</f>
        <v>0</v>
      </c>
      <c r="BL673" s="17" t="s">
        <v>372</v>
      </c>
      <c r="BM673" s="148" t="s">
        <v>1074</v>
      </c>
    </row>
    <row r="674" spans="2:65" s="13" customFormat="1" ht="10.4">
      <c r="B674" s="163"/>
      <c r="D674" s="157" t="s">
        <v>296</v>
      </c>
      <c r="E674" s="164" t="s">
        <v>1</v>
      </c>
      <c r="F674" s="165" t="s">
        <v>248</v>
      </c>
      <c r="H674" s="166">
        <v>424.47500000000002</v>
      </c>
      <c r="I674" s="167"/>
      <c r="L674" s="163"/>
      <c r="M674" s="168"/>
      <c r="T674" s="169"/>
      <c r="AT674" s="164" t="s">
        <v>296</v>
      </c>
      <c r="AU674" s="164" t="s">
        <v>86</v>
      </c>
      <c r="AV674" s="13" t="s">
        <v>86</v>
      </c>
      <c r="AW674" s="13" t="s">
        <v>32</v>
      </c>
      <c r="AX674" s="13" t="s">
        <v>84</v>
      </c>
      <c r="AY674" s="164" t="s">
        <v>186</v>
      </c>
    </row>
    <row r="675" spans="2:65" s="1" customFormat="1" ht="16.600000000000001" customHeight="1">
      <c r="B675" s="136"/>
      <c r="C675" s="177" t="s">
        <v>1075</v>
      </c>
      <c r="D675" s="177" t="s">
        <v>421</v>
      </c>
      <c r="E675" s="178" t="s">
        <v>1076</v>
      </c>
      <c r="F675" s="179" t="s">
        <v>1077</v>
      </c>
      <c r="G675" s="180" t="s">
        <v>294</v>
      </c>
      <c r="H675" s="181">
        <v>40.75</v>
      </c>
      <c r="I675" s="182"/>
      <c r="J675" s="183">
        <f>ROUND(I675*H675,2)</f>
        <v>0</v>
      </c>
      <c r="K675" s="179" t="s">
        <v>193</v>
      </c>
      <c r="L675" s="184"/>
      <c r="M675" s="185" t="s">
        <v>1</v>
      </c>
      <c r="N675" s="186" t="s">
        <v>41</v>
      </c>
      <c r="P675" s="146">
        <f>O675*H675</f>
        <v>0</v>
      </c>
      <c r="Q675" s="146">
        <v>2.5000000000000001E-2</v>
      </c>
      <c r="R675" s="146">
        <f>Q675*H675</f>
        <v>1.01875</v>
      </c>
      <c r="S675" s="146">
        <v>0</v>
      </c>
      <c r="T675" s="147">
        <f>S675*H675</f>
        <v>0</v>
      </c>
      <c r="AR675" s="148" t="s">
        <v>472</v>
      </c>
      <c r="AT675" s="148" t="s">
        <v>421</v>
      </c>
      <c r="AU675" s="148" t="s">
        <v>86</v>
      </c>
      <c r="AY675" s="17" t="s">
        <v>186</v>
      </c>
      <c r="BE675" s="149">
        <f>IF(N675="základní",J675,0)</f>
        <v>0</v>
      </c>
      <c r="BF675" s="149">
        <f>IF(N675="snížená",J675,0)</f>
        <v>0</v>
      </c>
      <c r="BG675" s="149">
        <f>IF(N675="zákl. přenesená",J675,0)</f>
        <v>0</v>
      </c>
      <c r="BH675" s="149">
        <f>IF(N675="sníž. přenesená",J675,0)</f>
        <v>0</v>
      </c>
      <c r="BI675" s="149">
        <f>IF(N675="nulová",J675,0)</f>
        <v>0</v>
      </c>
      <c r="BJ675" s="17" t="s">
        <v>84</v>
      </c>
      <c r="BK675" s="149">
        <f>ROUND(I675*H675,2)</f>
        <v>0</v>
      </c>
      <c r="BL675" s="17" t="s">
        <v>372</v>
      </c>
      <c r="BM675" s="148" t="s">
        <v>1078</v>
      </c>
    </row>
    <row r="676" spans="2:65" s="13" customFormat="1" ht="10.4">
      <c r="B676" s="163"/>
      <c r="D676" s="157" t="s">
        <v>296</v>
      </c>
      <c r="E676" s="164" t="s">
        <v>1</v>
      </c>
      <c r="F676" s="165" t="s">
        <v>1079</v>
      </c>
      <c r="H676" s="166">
        <v>40.75</v>
      </c>
      <c r="I676" s="167"/>
      <c r="L676" s="163"/>
      <c r="M676" s="168"/>
      <c r="T676" s="169"/>
      <c r="AT676" s="164" t="s">
        <v>296</v>
      </c>
      <c r="AU676" s="164" t="s">
        <v>86</v>
      </c>
      <c r="AV676" s="13" t="s">
        <v>86</v>
      </c>
      <c r="AW676" s="13" t="s">
        <v>32</v>
      </c>
      <c r="AX676" s="13" t="s">
        <v>84</v>
      </c>
      <c r="AY676" s="164" t="s">
        <v>186</v>
      </c>
    </row>
    <row r="677" spans="2:65" s="1" customFormat="1" ht="33" customHeight="1">
      <c r="B677" s="136"/>
      <c r="C677" s="137" t="s">
        <v>1080</v>
      </c>
      <c r="D677" s="137" t="s">
        <v>189</v>
      </c>
      <c r="E677" s="138" t="s">
        <v>1081</v>
      </c>
      <c r="F677" s="139" t="s">
        <v>1082</v>
      </c>
      <c r="G677" s="140" t="s">
        <v>351</v>
      </c>
      <c r="H677" s="141">
        <v>4</v>
      </c>
      <c r="I677" s="142"/>
      <c r="J677" s="143">
        <f>ROUND(I677*H677,2)</f>
        <v>0</v>
      </c>
      <c r="K677" s="139" t="s">
        <v>193</v>
      </c>
      <c r="L677" s="32"/>
      <c r="M677" s="144" t="s">
        <v>1</v>
      </c>
      <c r="N677" s="145" t="s">
        <v>41</v>
      </c>
      <c r="P677" s="146">
        <f>O677*H677</f>
        <v>0</v>
      </c>
      <c r="Q677" s="146">
        <v>0</v>
      </c>
      <c r="R677" s="146">
        <f>Q677*H677</f>
        <v>0</v>
      </c>
      <c r="S677" s="146">
        <v>0</v>
      </c>
      <c r="T677" s="147">
        <f>S677*H677</f>
        <v>0</v>
      </c>
      <c r="AR677" s="148" t="s">
        <v>372</v>
      </c>
      <c r="AT677" s="148" t="s">
        <v>189</v>
      </c>
      <c r="AU677" s="148" t="s">
        <v>86</v>
      </c>
      <c r="AY677" s="17" t="s">
        <v>186</v>
      </c>
      <c r="BE677" s="149">
        <f>IF(N677="základní",J677,0)</f>
        <v>0</v>
      </c>
      <c r="BF677" s="149">
        <f>IF(N677="snížená",J677,0)</f>
        <v>0</v>
      </c>
      <c r="BG677" s="149">
        <f>IF(N677="zákl. přenesená",J677,0)</f>
        <v>0</v>
      </c>
      <c r="BH677" s="149">
        <f>IF(N677="sníž. přenesená",J677,0)</f>
        <v>0</v>
      </c>
      <c r="BI677" s="149">
        <f>IF(N677="nulová",J677,0)</f>
        <v>0</v>
      </c>
      <c r="BJ677" s="17" t="s">
        <v>84</v>
      </c>
      <c r="BK677" s="149">
        <f>ROUND(I677*H677,2)</f>
        <v>0</v>
      </c>
      <c r="BL677" s="17" t="s">
        <v>372</v>
      </c>
      <c r="BM677" s="148" t="s">
        <v>1083</v>
      </c>
    </row>
    <row r="678" spans="2:65" s="13" customFormat="1" ht="10.4">
      <c r="B678" s="163"/>
      <c r="D678" s="157" t="s">
        <v>296</v>
      </c>
      <c r="E678" s="164" t="s">
        <v>1</v>
      </c>
      <c r="F678" s="165" t="s">
        <v>237</v>
      </c>
      <c r="H678" s="166">
        <v>4</v>
      </c>
      <c r="I678" s="167"/>
      <c r="L678" s="163"/>
      <c r="M678" s="168"/>
      <c r="T678" s="169"/>
      <c r="AT678" s="164" t="s">
        <v>296</v>
      </c>
      <c r="AU678" s="164" t="s">
        <v>86</v>
      </c>
      <c r="AV678" s="13" t="s">
        <v>86</v>
      </c>
      <c r="AW678" s="13" t="s">
        <v>32</v>
      </c>
      <c r="AX678" s="13" t="s">
        <v>84</v>
      </c>
      <c r="AY678" s="164" t="s">
        <v>186</v>
      </c>
    </row>
    <row r="679" spans="2:65" s="1" customFormat="1" ht="24.2" customHeight="1">
      <c r="B679" s="136"/>
      <c r="C679" s="177" t="s">
        <v>1084</v>
      </c>
      <c r="D679" s="177" t="s">
        <v>421</v>
      </c>
      <c r="E679" s="178" t="s">
        <v>1085</v>
      </c>
      <c r="F679" s="179" t="s">
        <v>1086</v>
      </c>
      <c r="G679" s="180" t="s">
        <v>351</v>
      </c>
      <c r="H679" s="181">
        <v>4.5999999999999996</v>
      </c>
      <c r="I679" s="182"/>
      <c r="J679" s="183">
        <f>ROUND(I679*H679,2)</f>
        <v>0</v>
      </c>
      <c r="K679" s="179" t="s">
        <v>193</v>
      </c>
      <c r="L679" s="184"/>
      <c r="M679" s="185" t="s">
        <v>1</v>
      </c>
      <c r="N679" s="186" t="s">
        <v>41</v>
      </c>
      <c r="P679" s="146">
        <f>O679*H679</f>
        <v>0</v>
      </c>
      <c r="Q679" s="146">
        <v>6.4000000000000005E-4</v>
      </c>
      <c r="R679" s="146">
        <f>Q679*H679</f>
        <v>2.944E-3</v>
      </c>
      <c r="S679" s="146">
        <v>0</v>
      </c>
      <c r="T679" s="147">
        <f>S679*H679</f>
        <v>0</v>
      </c>
      <c r="AR679" s="148" t="s">
        <v>472</v>
      </c>
      <c r="AT679" s="148" t="s">
        <v>421</v>
      </c>
      <c r="AU679" s="148" t="s">
        <v>86</v>
      </c>
      <c r="AY679" s="17" t="s">
        <v>186</v>
      </c>
      <c r="BE679" s="149">
        <f>IF(N679="základní",J679,0)</f>
        <v>0</v>
      </c>
      <c r="BF679" s="149">
        <f>IF(N679="snížená",J679,0)</f>
        <v>0</v>
      </c>
      <c r="BG679" s="149">
        <f>IF(N679="zákl. přenesená",J679,0)</f>
        <v>0</v>
      </c>
      <c r="BH679" s="149">
        <f>IF(N679="sníž. přenesená",J679,0)</f>
        <v>0</v>
      </c>
      <c r="BI679" s="149">
        <f>IF(N679="nulová",J679,0)</f>
        <v>0</v>
      </c>
      <c r="BJ679" s="17" t="s">
        <v>84</v>
      </c>
      <c r="BK679" s="149">
        <f>ROUND(I679*H679,2)</f>
        <v>0</v>
      </c>
      <c r="BL679" s="17" t="s">
        <v>372</v>
      </c>
      <c r="BM679" s="148" t="s">
        <v>1087</v>
      </c>
    </row>
    <row r="680" spans="2:65" s="13" customFormat="1" ht="10.4">
      <c r="B680" s="163"/>
      <c r="D680" s="157" t="s">
        <v>296</v>
      </c>
      <c r="E680" s="164" t="s">
        <v>1</v>
      </c>
      <c r="F680" s="165" t="s">
        <v>1088</v>
      </c>
      <c r="H680" s="166">
        <v>4.5999999999999996</v>
      </c>
      <c r="I680" s="167"/>
      <c r="L680" s="163"/>
      <c r="M680" s="168"/>
      <c r="T680" s="169"/>
      <c r="AT680" s="164" t="s">
        <v>296</v>
      </c>
      <c r="AU680" s="164" t="s">
        <v>86</v>
      </c>
      <c r="AV680" s="13" t="s">
        <v>86</v>
      </c>
      <c r="AW680" s="13" t="s">
        <v>32</v>
      </c>
      <c r="AX680" s="13" t="s">
        <v>84</v>
      </c>
      <c r="AY680" s="164" t="s">
        <v>186</v>
      </c>
    </row>
    <row r="681" spans="2:65" s="1" customFormat="1" ht="24.2" customHeight="1">
      <c r="B681" s="136"/>
      <c r="C681" s="137" t="s">
        <v>1089</v>
      </c>
      <c r="D681" s="137" t="s">
        <v>189</v>
      </c>
      <c r="E681" s="138" t="s">
        <v>1090</v>
      </c>
      <c r="F681" s="139" t="s">
        <v>1091</v>
      </c>
      <c r="G681" s="140" t="s">
        <v>951</v>
      </c>
      <c r="H681" s="197"/>
      <c r="I681" s="142"/>
      <c r="J681" s="143">
        <f>ROUND(I681*H681,2)</f>
        <v>0</v>
      </c>
      <c r="K681" s="139" t="s">
        <v>193</v>
      </c>
      <c r="L681" s="32"/>
      <c r="M681" s="144" t="s">
        <v>1</v>
      </c>
      <c r="N681" s="145" t="s">
        <v>41</v>
      </c>
      <c r="P681" s="146">
        <f>O681*H681</f>
        <v>0</v>
      </c>
      <c r="Q681" s="146">
        <v>0</v>
      </c>
      <c r="R681" s="146">
        <f>Q681*H681</f>
        <v>0</v>
      </c>
      <c r="S681" s="146">
        <v>0</v>
      </c>
      <c r="T681" s="147">
        <f>S681*H681</f>
        <v>0</v>
      </c>
      <c r="AR681" s="148" t="s">
        <v>372</v>
      </c>
      <c r="AT681" s="148" t="s">
        <v>189</v>
      </c>
      <c r="AU681" s="148" t="s">
        <v>86</v>
      </c>
      <c r="AY681" s="17" t="s">
        <v>186</v>
      </c>
      <c r="BE681" s="149">
        <f>IF(N681="základní",J681,0)</f>
        <v>0</v>
      </c>
      <c r="BF681" s="149">
        <f>IF(N681="snížená",J681,0)</f>
        <v>0</v>
      </c>
      <c r="BG681" s="149">
        <f>IF(N681="zákl. přenesená",J681,0)</f>
        <v>0</v>
      </c>
      <c r="BH681" s="149">
        <f>IF(N681="sníž. přenesená",J681,0)</f>
        <v>0</v>
      </c>
      <c r="BI681" s="149">
        <f>IF(N681="nulová",J681,0)</f>
        <v>0</v>
      </c>
      <c r="BJ681" s="17" t="s">
        <v>84</v>
      </c>
      <c r="BK681" s="149">
        <f>ROUND(I681*H681,2)</f>
        <v>0</v>
      </c>
      <c r="BL681" s="17" t="s">
        <v>372</v>
      </c>
      <c r="BM681" s="148" t="s">
        <v>1092</v>
      </c>
    </row>
    <row r="682" spans="2:65" s="11" customFormat="1" ht="22.75" customHeight="1">
      <c r="B682" s="124"/>
      <c r="D682" s="125" t="s">
        <v>75</v>
      </c>
      <c r="E682" s="134" t="s">
        <v>1093</v>
      </c>
      <c r="F682" s="134" t="s">
        <v>1094</v>
      </c>
      <c r="I682" s="127"/>
      <c r="J682" s="135">
        <f>BK682</f>
        <v>0</v>
      </c>
      <c r="L682" s="124"/>
      <c r="M682" s="129"/>
      <c r="P682" s="130">
        <f>SUM(P683:P693)</f>
        <v>0</v>
      </c>
      <c r="R682" s="130">
        <f>SUM(R683:R693)</f>
        <v>5.4230649</v>
      </c>
      <c r="T682" s="131">
        <f>SUM(T683:T693)</f>
        <v>0</v>
      </c>
      <c r="AR682" s="125" t="s">
        <v>86</v>
      </c>
      <c r="AT682" s="132" t="s">
        <v>75</v>
      </c>
      <c r="AU682" s="132" t="s">
        <v>84</v>
      </c>
      <c r="AY682" s="125" t="s">
        <v>186</v>
      </c>
      <c r="BK682" s="133">
        <f>SUM(BK683:BK693)</f>
        <v>0</v>
      </c>
    </row>
    <row r="683" spans="2:65" s="1" customFormat="1" ht="24.2" customHeight="1">
      <c r="B683" s="136"/>
      <c r="C683" s="137" t="s">
        <v>1095</v>
      </c>
      <c r="D683" s="137" t="s">
        <v>189</v>
      </c>
      <c r="E683" s="138" t="s">
        <v>1096</v>
      </c>
      <c r="F683" s="139" t="s">
        <v>1097</v>
      </c>
      <c r="G683" s="140" t="s">
        <v>351</v>
      </c>
      <c r="H683" s="141">
        <v>47.014000000000003</v>
      </c>
      <c r="I683" s="142"/>
      <c r="J683" s="143">
        <f>ROUND(I683*H683,2)</f>
        <v>0</v>
      </c>
      <c r="K683" s="139" t="s">
        <v>1</v>
      </c>
      <c r="L683" s="32"/>
      <c r="M683" s="144" t="s">
        <v>1</v>
      </c>
      <c r="N683" s="145" t="s">
        <v>41</v>
      </c>
      <c r="P683" s="146">
        <f>O683*H683</f>
        <v>0</v>
      </c>
      <c r="Q683" s="146">
        <v>0.11534999999999999</v>
      </c>
      <c r="R683" s="146">
        <f>Q683*H683</f>
        <v>5.4230649</v>
      </c>
      <c r="S683" s="146">
        <v>0</v>
      </c>
      <c r="T683" s="147">
        <f>S683*H683</f>
        <v>0</v>
      </c>
      <c r="AR683" s="148" t="s">
        <v>372</v>
      </c>
      <c r="AT683" s="148" t="s">
        <v>189</v>
      </c>
      <c r="AU683" s="148" t="s">
        <v>86</v>
      </c>
      <c r="AY683" s="17" t="s">
        <v>186</v>
      </c>
      <c r="BE683" s="149">
        <f>IF(N683="základní",J683,0)</f>
        <v>0</v>
      </c>
      <c r="BF683" s="149">
        <f>IF(N683="snížená",J683,0)</f>
        <v>0</v>
      </c>
      <c r="BG683" s="149">
        <f>IF(N683="zákl. přenesená",J683,0)</f>
        <v>0</v>
      </c>
      <c r="BH683" s="149">
        <f>IF(N683="sníž. přenesená",J683,0)</f>
        <v>0</v>
      </c>
      <c r="BI683" s="149">
        <f>IF(N683="nulová",J683,0)</f>
        <v>0</v>
      </c>
      <c r="BJ683" s="17" t="s">
        <v>84</v>
      </c>
      <c r="BK683" s="149">
        <f>ROUND(I683*H683,2)</f>
        <v>0</v>
      </c>
      <c r="BL683" s="17" t="s">
        <v>372</v>
      </c>
      <c r="BM683" s="148" t="s">
        <v>1098</v>
      </c>
    </row>
    <row r="684" spans="2:65" s="13" customFormat="1" ht="10.4">
      <c r="B684" s="163"/>
      <c r="D684" s="157" t="s">
        <v>296</v>
      </c>
      <c r="E684" s="164" t="s">
        <v>1</v>
      </c>
      <c r="F684" s="165" t="s">
        <v>1099</v>
      </c>
      <c r="H684" s="166">
        <v>15.984</v>
      </c>
      <c r="I684" s="167"/>
      <c r="L684" s="163"/>
      <c r="M684" s="168"/>
      <c r="T684" s="169"/>
      <c r="AT684" s="164" t="s">
        <v>296</v>
      </c>
      <c r="AU684" s="164" t="s">
        <v>86</v>
      </c>
      <c r="AV684" s="13" t="s">
        <v>86</v>
      </c>
      <c r="AW684" s="13" t="s">
        <v>32</v>
      </c>
      <c r="AX684" s="13" t="s">
        <v>76</v>
      </c>
      <c r="AY684" s="164" t="s">
        <v>186</v>
      </c>
    </row>
    <row r="685" spans="2:65" s="13" customFormat="1" ht="10.4">
      <c r="B685" s="163"/>
      <c r="D685" s="157" t="s">
        <v>296</v>
      </c>
      <c r="E685" s="164" t="s">
        <v>1</v>
      </c>
      <c r="F685" s="165" t="s">
        <v>1100</v>
      </c>
      <c r="H685" s="166">
        <v>31.03</v>
      </c>
      <c r="I685" s="167"/>
      <c r="L685" s="163"/>
      <c r="M685" s="168"/>
      <c r="T685" s="169"/>
      <c r="AT685" s="164" t="s">
        <v>296</v>
      </c>
      <c r="AU685" s="164" t="s">
        <v>86</v>
      </c>
      <c r="AV685" s="13" t="s">
        <v>86</v>
      </c>
      <c r="AW685" s="13" t="s">
        <v>32</v>
      </c>
      <c r="AX685" s="13" t="s">
        <v>76</v>
      </c>
      <c r="AY685" s="164" t="s">
        <v>186</v>
      </c>
    </row>
    <row r="686" spans="2:65" s="14" customFormat="1" ht="10.4">
      <c r="B686" s="170"/>
      <c r="D686" s="157" t="s">
        <v>296</v>
      </c>
      <c r="E686" s="171" t="s">
        <v>1</v>
      </c>
      <c r="F686" s="172" t="s">
        <v>299</v>
      </c>
      <c r="H686" s="173">
        <v>47.014000000000003</v>
      </c>
      <c r="I686" s="174"/>
      <c r="L686" s="170"/>
      <c r="M686" s="175"/>
      <c r="T686" s="176"/>
      <c r="AT686" s="171" t="s">
        <v>296</v>
      </c>
      <c r="AU686" s="171" t="s">
        <v>86</v>
      </c>
      <c r="AV686" s="14" t="s">
        <v>207</v>
      </c>
      <c r="AW686" s="14" t="s">
        <v>32</v>
      </c>
      <c r="AX686" s="14" t="s">
        <v>84</v>
      </c>
      <c r="AY686" s="171" t="s">
        <v>186</v>
      </c>
    </row>
    <row r="687" spans="2:65" s="1" customFormat="1" ht="16.600000000000001" customHeight="1">
      <c r="B687" s="136"/>
      <c r="C687" s="137" t="s">
        <v>1101</v>
      </c>
      <c r="D687" s="137" t="s">
        <v>189</v>
      </c>
      <c r="E687" s="138" t="s">
        <v>1102</v>
      </c>
      <c r="F687" s="139" t="s">
        <v>1103</v>
      </c>
      <c r="G687" s="140" t="s">
        <v>351</v>
      </c>
      <c r="H687" s="141">
        <v>11.696</v>
      </c>
      <c r="I687" s="142"/>
      <c r="J687" s="143">
        <f>ROUND(I687*H687,2)</f>
        <v>0</v>
      </c>
      <c r="K687" s="139" t="s">
        <v>1</v>
      </c>
      <c r="L687" s="32"/>
      <c r="M687" s="144" t="s">
        <v>1</v>
      </c>
      <c r="N687" s="145" t="s">
        <v>41</v>
      </c>
      <c r="P687" s="146">
        <f>O687*H687</f>
        <v>0</v>
      </c>
      <c r="Q687" s="146">
        <v>0</v>
      </c>
      <c r="R687" s="146">
        <f>Q687*H687</f>
        <v>0</v>
      </c>
      <c r="S687" s="146">
        <v>0</v>
      </c>
      <c r="T687" s="147">
        <f>S687*H687</f>
        <v>0</v>
      </c>
      <c r="AR687" s="148" t="s">
        <v>372</v>
      </c>
      <c r="AT687" s="148" t="s">
        <v>189</v>
      </c>
      <c r="AU687" s="148" t="s">
        <v>86</v>
      </c>
      <c r="AY687" s="17" t="s">
        <v>186</v>
      </c>
      <c r="BE687" s="149">
        <f>IF(N687="základní",J687,0)</f>
        <v>0</v>
      </c>
      <c r="BF687" s="149">
        <f>IF(N687="snížená",J687,0)</f>
        <v>0</v>
      </c>
      <c r="BG687" s="149">
        <f>IF(N687="zákl. přenesená",J687,0)</f>
        <v>0</v>
      </c>
      <c r="BH687" s="149">
        <f>IF(N687="sníž. přenesená",J687,0)</f>
        <v>0</v>
      </c>
      <c r="BI687" s="149">
        <f>IF(N687="nulová",J687,0)</f>
        <v>0</v>
      </c>
      <c r="BJ687" s="17" t="s">
        <v>84</v>
      </c>
      <c r="BK687" s="149">
        <f>ROUND(I687*H687,2)</f>
        <v>0</v>
      </c>
      <c r="BL687" s="17" t="s">
        <v>372</v>
      </c>
      <c r="BM687" s="148" t="s">
        <v>1104</v>
      </c>
    </row>
    <row r="688" spans="2:65" s="13" customFormat="1" ht="10.4">
      <c r="B688" s="163"/>
      <c r="D688" s="157" t="s">
        <v>296</v>
      </c>
      <c r="E688" s="164" t="s">
        <v>1</v>
      </c>
      <c r="F688" s="165" t="s">
        <v>1105</v>
      </c>
      <c r="H688" s="166">
        <v>4.7359999999999998</v>
      </c>
      <c r="I688" s="167"/>
      <c r="L688" s="163"/>
      <c r="M688" s="168"/>
      <c r="T688" s="169"/>
      <c r="AT688" s="164" t="s">
        <v>296</v>
      </c>
      <c r="AU688" s="164" t="s">
        <v>86</v>
      </c>
      <c r="AV688" s="13" t="s">
        <v>86</v>
      </c>
      <c r="AW688" s="13" t="s">
        <v>32</v>
      </c>
      <c r="AX688" s="13" t="s">
        <v>76</v>
      </c>
      <c r="AY688" s="164" t="s">
        <v>186</v>
      </c>
    </row>
    <row r="689" spans="2:65" s="13" customFormat="1" ht="10.4">
      <c r="B689" s="163"/>
      <c r="D689" s="157" t="s">
        <v>296</v>
      </c>
      <c r="E689" s="164" t="s">
        <v>1</v>
      </c>
      <c r="F689" s="165" t="s">
        <v>1106</v>
      </c>
      <c r="H689" s="166">
        <v>6.96</v>
      </c>
      <c r="I689" s="167"/>
      <c r="L689" s="163"/>
      <c r="M689" s="168"/>
      <c r="T689" s="169"/>
      <c r="AT689" s="164" t="s">
        <v>296</v>
      </c>
      <c r="AU689" s="164" t="s">
        <v>86</v>
      </c>
      <c r="AV689" s="13" t="s">
        <v>86</v>
      </c>
      <c r="AW689" s="13" t="s">
        <v>32</v>
      </c>
      <c r="AX689" s="13" t="s">
        <v>76</v>
      </c>
      <c r="AY689" s="164" t="s">
        <v>186</v>
      </c>
    </row>
    <row r="690" spans="2:65" s="14" customFormat="1" ht="10.4">
      <c r="B690" s="170"/>
      <c r="D690" s="157" t="s">
        <v>296</v>
      </c>
      <c r="E690" s="171" t="s">
        <v>1</v>
      </c>
      <c r="F690" s="172" t="s">
        <v>299</v>
      </c>
      <c r="H690" s="173">
        <v>11.696</v>
      </c>
      <c r="I690" s="174"/>
      <c r="L690" s="170"/>
      <c r="M690" s="175"/>
      <c r="T690" s="176"/>
      <c r="AT690" s="171" t="s">
        <v>296</v>
      </c>
      <c r="AU690" s="171" t="s">
        <v>86</v>
      </c>
      <c r="AV690" s="14" t="s">
        <v>207</v>
      </c>
      <c r="AW690" s="14" t="s">
        <v>32</v>
      </c>
      <c r="AX690" s="14" t="s">
        <v>84</v>
      </c>
      <c r="AY690" s="171" t="s">
        <v>186</v>
      </c>
    </row>
    <row r="691" spans="2:65" s="1" customFormat="1" ht="16.600000000000001" customHeight="1">
      <c r="B691" s="136"/>
      <c r="C691" s="137" t="s">
        <v>1107</v>
      </c>
      <c r="D691" s="137" t="s">
        <v>189</v>
      </c>
      <c r="E691" s="138" t="s">
        <v>1108</v>
      </c>
      <c r="F691" s="139" t="s">
        <v>1109</v>
      </c>
      <c r="G691" s="140" t="s">
        <v>351</v>
      </c>
      <c r="H691" s="141">
        <v>14.175000000000001</v>
      </c>
      <c r="I691" s="142"/>
      <c r="J691" s="143">
        <f>ROUND(I691*H691,2)</f>
        <v>0</v>
      </c>
      <c r="K691" s="139" t="s">
        <v>1</v>
      </c>
      <c r="L691" s="32"/>
      <c r="M691" s="144" t="s">
        <v>1</v>
      </c>
      <c r="N691" s="145" t="s">
        <v>41</v>
      </c>
      <c r="P691" s="146">
        <f>O691*H691</f>
        <v>0</v>
      </c>
      <c r="Q691" s="146">
        <v>0</v>
      </c>
      <c r="R691" s="146">
        <f>Q691*H691</f>
        <v>0</v>
      </c>
      <c r="S691" s="146">
        <v>0</v>
      </c>
      <c r="T691" s="147">
        <f>S691*H691</f>
        <v>0</v>
      </c>
      <c r="AR691" s="148" t="s">
        <v>372</v>
      </c>
      <c r="AT691" s="148" t="s">
        <v>189</v>
      </c>
      <c r="AU691" s="148" t="s">
        <v>86</v>
      </c>
      <c r="AY691" s="17" t="s">
        <v>186</v>
      </c>
      <c r="BE691" s="149">
        <f>IF(N691="základní",J691,0)</f>
        <v>0</v>
      </c>
      <c r="BF691" s="149">
        <f>IF(N691="snížená",J691,0)</f>
        <v>0</v>
      </c>
      <c r="BG691" s="149">
        <f>IF(N691="zákl. přenesená",J691,0)</f>
        <v>0</v>
      </c>
      <c r="BH691" s="149">
        <f>IF(N691="sníž. přenesená",J691,0)</f>
        <v>0</v>
      </c>
      <c r="BI691" s="149">
        <f>IF(N691="nulová",J691,0)</f>
        <v>0</v>
      </c>
      <c r="BJ691" s="17" t="s">
        <v>84</v>
      </c>
      <c r="BK691" s="149">
        <f>ROUND(I691*H691,2)</f>
        <v>0</v>
      </c>
      <c r="BL691" s="17" t="s">
        <v>372</v>
      </c>
      <c r="BM691" s="148" t="s">
        <v>1110</v>
      </c>
    </row>
    <row r="692" spans="2:65" s="13" customFormat="1" ht="10.4">
      <c r="B692" s="163"/>
      <c r="D692" s="157" t="s">
        <v>296</v>
      </c>
      <c r="E692" s="164" t="s">
        <v>1</v>
      </c>
      <c r="F692" s="165" t="s">
        <v>1111</v>
      </c>
      <c r="H692" s="166">
        <v>14.175000000000001</v>
      </c>
      <c r="I692" s="167"/>
      <c r="L692" s="163"/>
      <c r="M692" s="168"/>
      <c r="T692" s="169"/>
      <c r="AT692" s="164" t="s">
        <v>296</v>
      </c>
      <c r="AU692" s="164" t="s">
        <v>86</v>
      </c>
      <c r="AV692" s="13" t="s">
        <v>86</v>
      </c>
      <c r="AW692" s="13" t="s">
        <v>32</v>
      </c>
      <c r="AX692" s="13" t="s">
        <v>84</v>
      </c>
      <c r="AY692" s="164" t="s">
        <v>186</v>
      </c>
    </row>
    <row r="693" spans="2:65" s="1" customFormat="1" ht="24.2" customHeight="1">
      <c r="B693" s="136"/>
      <c r="C693" s="137" t="s">
        <v>1112</v>
      </c>
      <c r="D693" s="137" t="s">
        <v>189</v>
      </c>
      <c r="E693" s="138" t="s">
        <v>1113</v>
      </c>
      <c r="F693" s="139" t="s">
        <v>1114</v>
      </c>
      <c r="G693" s="140" t="s">
        <v>951</v>
      </c>
      <c r="H693" s="197"/>
      <c r="I693" s="142"/>
      <c r="J693" s="143">
        <f>ROUND(I693*H693,2)</f>
        <v>0</v>
      </c>
      <c r="K693" s="139" t="s">
        <v>193</v>
      </c>
      <c r="L693" s="32"/>
      <c r="M693" s="144" t="s">
        <v>1</v>
      </c>
      <c r="N693" s="145" t="s">
        <v>41</v>
      </c>
      <c r="P693" s="146">
        <f>O693*H693</f>
        <v>0</v>
      </c>
      <c r="Q693" s="146">
        <v>0</v>
      </c>
      <c r="R693" s="146">
        <f>Q693*H693</f>
        <v>0</v>
      </c>
      <c r="S693" s="146">
        <v>0</v>
      </c>
      <c r="T693" s="147">
        <f>S693*H693</f>
        <v>0</v>
      </c>
      <c r="AR693" s="148" t="s">
        <v>372</v>
      </c>
      <c r="AT693" s="148" t="s">
        <v>189</v>
      </c>
      <c r="AU693" s="148" t="s">
        <v>86</v>
      </c>
      <c r="AY693" s="17" t="s">
        <v>186</v>
      </c>
      <c r="BE693" s="149">
        <f>IF(N693="základní",J693,0)</f>
        <v>0</v>
      </c>
      <c r="BF693" s="149">
        <f>IF(N693="snížená",J693,0)</f>
        <v>0</v>
      </c>
      <c r="BG693" s="149">
        <f>IF(N693="zákl. přenesená",J693,0)</f>
        <v>0</v>
      </c>
      <c r="BH693" s="149">
        <f>IF(N693="sníž. přenesená",J693,0)</f>
        <v>0</v>
      </c>
      <c r="BI693" s="149">
        <f>IF(N693="nulová",J693,0)</f>
        <v>0</v>
      </c>
      <c r="BJ693" s="17" t="s">
        <v>84</v>
      </c>
      <c r="BK693" s="149">
        <f>ROUND(I693*H693,2)</f>
        <v>0</v>
      </c>
      <c r="BL693" s="17" t="s">
        <v>372</v>
      </c>
      <c r="BM693" s="148" t="s">
        <v>1115</v>
      </c>
    </row>
    <row r="694" spans="2:65" s="11" customFormat="1" ht="22.75" customHeight="1">
      <c r="B694" s="124"/>
      <c r="D694" s="125" t="s">
        <v>75</v>
      </c>
      <c r="E694" s="134" t="s">
        <v>1116</v>
      </c>
      <c r="F694" s="134" t="s">
        <v>1117</v>
      </c>
      <c r="I694" s="127"/>
      <c r="J694" s="135">
        <f>BK694</f>
        <v>0</v>
      </c>
      <c r="L694" s="124"/>
      <c r="M694" s="129"/>
      <c r="P694" s="130">
        <f>SUM(P695:P705)</f>
        <v>0</v>
      </c>
      <c r="R694" s="130">
        <f>SUM(R695:R705)</f>
        <v>2.5355794519999999</v>
      </c>
      <c r="T694" s="131">
        <f>SUM(T695:T705)</f>
        <v>0</v>
      </c>
      <c r="AR694" s="125" t="s">
        <v>86</v>
      </c>
      <c r="AT694" s="132" t="s">
        <v>75</v>
      </c>
      <c r="AU694" s="132" t="s">
        <v>84</v>
      </c>
      <c r="AY694" s="125" t="s">
        <v>186</v>
      </c>
      <c r="BK694" s="133">
        <f>SUM(BK695:BK705)</f>
        <v>0</v>
      </c>
    </row>
    <row r="695" spans="2:65" s="1" customFormat="1" ht="21.75" customHeight="1">
      <c r="B695" s="136"/>
      <c r="C695" s="137" t="s">
        <v>1118</v>
      </c>
      <c r="D695" s="137" t="s">
        <v>189</v>
      </c>
      <c r="E695" s="138" t="s">
        <v>1119</v>
      </c>
      <c r="F695" s="139" t="s">
        <v>1120</v>
      </c>
      <c r="G695" s="140" t="s">
        <v>351</v>
      </c>
      <c r="H695" s="141">
        <v>49.29</v>
      </c>
      <c r="I695" s="142"/>
      <c r="J695" s="143">
        <f>ROUND(I695*H695,2)</f>
        <v>0</v>
      </c>
      <c r="K695" s="139" t="s">
        <v>1</v>
      </c>
      <c r="L695" s="32"/>
      <c r="M695" s="144" t="s">
        <v>1</v>
      </c>
      <c r="N695" s="145" t="s">
        <v>41</v>
      </c>
      <c r="P695" s="146">
        <f>O695*H695</f>
        <v>0</v>
      </c>
      <c r="Q695" s="146">
        <v>3.2338800000000001E-2</v>
      </c>
      <c r="R695" s="146">
        <f>Q695*H695</f>
        <v>1.5939794519999999</v>
      </c>
      <c r="S695" s="146">
        <v>0</v>
      </c>
      <c r="T695" s="147">
        <f>S695*H695</f>
        <v>0</v>
      </c>
      <c r="AR695" s="148" t="s">
        <v>372</v>
      </c>
      <c r="AT695" s="148" t="s">
        <v>189</v>
      </c>
      <c r="AU695" s="148" t="s">
        <v>86</v>
      </c>
      <c r="AY695" s="17" t="s">
        <v>186</v>
      </c>
      <c r="BE695" s="149">
        <f>IF(N695="základní",J695,0)</f>
        <v>0</v>
      </c>
      <c r="BF695" s="149">
        <f>IF(N695="snížená",J695,0)</f>
        <v>0</v>
      </c>
      <c r="BG695" s="149">
        <f>IF(N695="zákl. přenesená",J695,0)</f>
        <v>0</v>
      </c>
      <c r="BH695" s="149">
        <f>IF(N695="sníž. přenesená",J695,0)</f>
        <v>0</v>
      </c>
      <c r="BI695" s="149">
        <f>IF(N695="nulová",J695,0)</f>
        <v>0</v>
      </c>
      <c r="BJ695" s="17" t="s">
        <v>84</v>
      </c>
      <c r="BK695" s="149">
        <f>ROUND(I695*H695,2)</f>
        <v>0</v>
      </c>
      <c r="BL695" s="17" t="s">
        <v>372</v>
      </c>
      <c r="BM695" s="148" t="s">
        <v>1121</v>
      </c>
    </row>
    <row r="696" spans="2:65" s="13" customFormat="1" ht="10.4">
      <c r="B696" s="163"/>
      <c r="D696" s="157" t="s">
        <v>296</v>
      </c>
      <c r="E696" s="164" t="s">
        <v>1</v>
      </c>
      <c r="F696" s="165" t="s">
        <v>1122</v>
      </c>
      <c r="H696" s="166">
        <v>44.16</v>
      </c>
      <c r="I696" s="167"/>
      <c r="L696" s="163"/>
      <c r="M696" s="168"/>
      <c r="T696" s="169"/>
      <c r="AT696" s="164" t="s">
        <v>296</v>
      </c>
      <c r="AU696" s="164" t="s">
        <v>86</v>
      </c>
      <c r="AV696" s="13" t="s">
        <v>86</v>
      </c>
      <c r="AW696" s="13" t="s">
        <v>32</v>
      </c>
      <c r="AX696" s="13" t="s">
        <v>76</v>
      </c>
      <c r="AY696" s="164" t="s">
        <v>186</v>
      </c>
    </row>
    <row r="697" spans="2:65" s="13" customFormat="1" ht="10.4">
      <c r="B697" s="163"/>
      <c r="D697" s="157" t="s">
        <v>296</v>
      </c>
      <c r="E697" s="164" t="s">
        <v>1</v>
      </c>
      <c r="F697" s="165" t="s">
        <v>1123</v>
      </c>
      <c r="H697" s="166">
        <v>5.13</v>
      </c>
      <c r="I697" s="167"/>
      <c r="L697" s="163"/>
      <c r="M697" s="168"/>
      <c r="T697" s="169"/>
      <c r="AT697" s="164" t="s">
        <v>296</v>
      </c>
      <c r="AU697" s="164" t="s">
        <v>86</v>
      </c>
      <c r="AV697" s="13" t="s">
        <v>86</v>
      </c>
      <c r="AW697" s="13" t="s">
        <v>32</v>
      </c>
      <c r="AX697" s="13" t="s">
        <v>76</v>
      </c>
      <c r="AY697" s="164" t="s">
        <v>186</v>
      </c>
    </row>
    <row r="698" spans="2:65" s="14" customFormat="1" ht="10.4">
      <c r="B698" s="170"/>
      <c r="D698" s="157" t="s">
        <v>296</v>
      </c>
      <c r="E698" s="171" t="s">
        <v>1</v>
      </c>
      <c r="F698" s="172" t="s">
        <v>299</v>
      </c>
      <c r="H698" s="173">
        <v>49.29</v>
      </c>
      <c r="I698" s="174"/>
      <c r="L698" s="170"/>
      <c r="M698" s="175"/>
      <c r="T698" s="176"/>
      <c r="AT698" s="171" t="s">
        <v>296</v>
      </c>
      <c r="AU698" s="171" t="s">
        <v>86</v>
      </c>
      <c r="AV698" s="14" t="s">
        <v>207</v>
      </c>
      <c r="AW698" s="14" t="s">
        <v>32</v>
      </c>
      <c r="AX698" s="14" t="s">
        <v>84</v>
      </c>
      <c r="AY698" s="171" t="s">
        <v>186</v>
      </c>
    </row>
    <row r="699" spans="2:65" s="1" customFormat="1" ht="24.2" customHeight="1">
      <c r="B699" s="136"/>
      <c r="C699" s="137" t="s">
        <v>1124</v>
      </c>
      <c r="D699" s="137" t="s">
        <v>189</v>
      </c>
      <c r="E699" s="138" t="s">
        <v>1125</v>
      </c>
      <c r="F699" s="139" t="s">
        <v>1126</v>
      </c>
      <c r="G699" s="140" t="s">
        <v>801</v>
      </c>
      <c r="H699" s="141">
        <v>152.69999999999999</v>
      </c>
      <c r="I699" s="142"/>
      <c r="J699" s="143">
        <f>ROUND(I699*H699,2)</f>
        <v>0</v>
      </c>
      <c r="K699" s="139" t="s">
        <v>1</v>
      </c>
      <c r="L699" s="32"/>
      <c r="M699" s="144" t="s">
        <v>1</v>
      </c>
      <c r="N699" s="145" t="s">
        <v>41</v>
      </c>
      <c r="P699" s="146">
        <f>O699*H699</f>
        <v>0</v>
      </c>
      <c r="Q699" s="146">
        <v>0</v>
      </c>
      <c r="R699" s="146">
        <f>Q699*H699</f>
        <v>0</v>
      </c>
      <c r="S699" s="146">
        <v>0</v>
      </c>
      <c r="T699" s="147">
        <f>S699*H699</f>
        <v>0</v>
      </c>
      <c r="AR699" s="148" t="s">
        <v>372</v>
      </c>
      <c r="AT699" s="148" t="s">
        <v>189</v>
      </c>
      <c r="AU699" s="148" t="s">
        <v>86</v>
      </c>
      <c r="AY699" s="17" t="s">
        <v>186</v>
      </c>
      <c r="BE699" s="149">
        <f>IF(N699="základní",J699,0)</f>
        <v>0</v>
      </c>
      <c r="BF699" s="149">
        <f>IF(N699="snížená",J699,0)</f>
        <v>0</v>
      </c>
      <c r="BG699" s="149">
        <f>IF(N699="zákl. přenesená",J699,0)</f>
        <v>0</v>
      </c>
      <c r="BH699" s="149">
        <f>IF(N699="sníž. přenesená",J699,0)</f>
        <v>0</v>
      </c>
      <c r="BI699" s="149">
        <f>IF(N699="nulová",J699,0)</f>
        <v>0</v>
      </c>
      <c r="BJ699" s="17" t="s">
        <v>84</v>
      </c>
      <c r="BK699" s="149">
        <f>ROUND(I699*H699,2)</f>
        <v>0</v>
      </c>
      <c r="BL699" s="17" t="s">
        <v>372</v>
      </c>
      <c r="BM699" s="148" t="s">
        <v>1127</v>
      </c>
    </row>
    <row r="700" spans="2:65" s="13" customFormat="1" ht="10.4">
      <c r="B700" s="163"/>
      <c r="D700" s="157" t="s">
        <v>296</v>
      </c>
      <c r="E700" s="164" t="s">
        <v>1</v>
      </c>
      <c r="F700" s="165" t="s">
        <v>1128</v>
      </c>
      <c r="H700" s="166">
        <v>132.69999999999999</v>
      </c>
      <c r="I700" s="167"/>
      <c r="L700" s="163"/>
      <c r="M700" s="168"/>
      <c r="T700" s="169"/>
      <c r="AT700" s="164" t="s">
        <v>296</v>
      </c>
      <c r="AU700" s="164" t="s">
        <v>86</v>
      </c>
      <c r="AV700" s="13" t="s">
        <v>86</v>
      </c>
      <c r="AW700" s="13" t="s">
        <v>32</v>
      </c>
      <c r="AX700" s="13" t="s">
        <v>76</v>
      </c>
      <c r="AY700" s="164" t="s">
        <v>186</v>
      </c>
    </row>
    <row r="701" spans="2:65" s="13" customFormat="1" ht="10.4">
      <c r="B701" s="163"/>
      <c r="D701" s="157" t="s">
        <v>296</v>
      </c>
      <c r="E701" s="164" t="s">
        <v>1</v>
      </c>
      <c r="F701" s="165" t="s">
        <v>1129</v>
      </c>
      <c r="H701" s="166">
        <v>20</v>
      </c>
      <c r="I701" s="167"/>
      <c r="L701" s="163"/>
      <c r="M701" s="168"/>
      <c r="T701" s="169"/>
      <c r="AT701" s="164" t="s">
        <v>296</v>
      </c>
      <c r="AU701" s="164" t="s">
        <v>86</v>
      </c>
      <c r="AV701" s="13" t="s">
        <v>86</v>
      </c>
      <c r="AW701" s="13" t="s">
        <v>32</v>
      </c>
      <c r="AX701" s="13" t="s">
        <v>76</v>
      </c>
      <c r="AY701" s="164" t="s">
        <v>186</v>
      </c>
    </row>
    <row r="702" spans="2:65" s="14" customFormat="1" ht="10.4">
      <c r="B702" s="170"/>
      <c r="D702" s="157" t="s">
        <v>296</v>
      </c>
      <c r="E702" s="171" t="s">
        <v>1</v>
      </c>
      <c r="F702" s="172" t="s">
        <v>299</v>
      </c>
      <c r="H702" s="173">
        <v>152.69999999999999</v>
      </c>
      <c r="I702" s="174"/>
      <c r="L702" s="170"/>
      <c r="M702" s="175"/>
      <c r="T702" s="176"/>
      <c r="AT702" s="171" t="s">
        <v>296</v>
      </c>
      <c r="AU702" s="171" t="s">
        <v>86</v>
      </c>
      <c r="AV702" s="14" t="s">
        <v>207</v>
      </c>
      <c r="AW702" s="14" t="s">
        <v>32</v>
      </c>
      <c r="AX702" s="14" t="s">
        <v>84</v>
      </c>
      <c r="AY702" s="171" t="s">
        <v>186</v>
      </c>
    </row>
    <row r="703" spans="2:65" s="1" customFormat="1" ht="24.2" customHeight="1">
      <c r="B703" s="136"/>
      <c r="C703" s="177" t="s">
        <v>1130</v>
      </c>
      <c r="D703" s="177" t="s">
        <v>421</v>
      </c>
      <c r="E703" s="178" t="s">
        <v>1131</v>
      </c>
      <c r="F703" s="179" t="s">
        <v>1132</v>
      </c>
      <c r="G703" s="180" t="s">
        <v>294</v>
      </c>
      <c r="H703" s="181">
        <v>2.14</v>
      </c>
      <c r="I703" s="182"/>
      <c r="J703" s="183">
        <f>ROUND(I703*H703,2)</f>
        <v>0</v>
      </c>
      <c r="K703" s="179" t="s">
        <v>193</v>
      </c>
      <c r="L703" s="184"/>
      <c r="M703" s="185" t="s">
        <v>1</v>
      </c>
      <c r="N703" s="186" t="s">
        <v>41</v>
      </c>
      <c r="P703" s="146">
        <f>O703*H703</f>
        <v>0</v>
      </c>
      <c r="Q703" s="146">
        <v>0.44</v>
      </c>
      <c r="R703" s="146">
        <f>Q703*H703</f>
        <v>0.9416000000000001</v>
      </c>
      <c r="S703" s="146">
        <v>0</v>
      </c>
      <c r="T703" s="147">
        <f>S703*H703</f>
        <v>0</v>
      </c>
      <c r="AR703" s="148" t="s">
        <v>472</v>
      </c>
      <c r="AT703" s="148" t="s">
        <v>421</v>
      </c>
      <c r="AU703" s="148" t="s">
        <v>86</v>
      </c>
      <c r="AY703" s="17" t="s">
        <v>186</v>
      </c>
      <c r="BE703" s="149">
        <f>IF(N703="základní",J703,0)</f>
        <v>0</v>
      </c>
      <c r="BF703" s="149">
        <f>IF(N703="snížená",J703,0)</f>
        <v>0</v>
      </c>
      <c r="BG703" s="149">
        <f>IF(N703="zákl. přenesená",J703,0)</f>
        <v>0</v>
      </c>
      <c r="BH703" s="149">
        <f>IF(N703="sníž. přenesená",J703,0)</f>
        <v>0</v>
      </c>
      <c r="BI703" s="149">
        <f>IF(N703="nulová",J703,0)</f>
        <v>0</v>
      </c>
      <c r="BJ703" s="17" t="s">
        <v>84</v>
      </c>
      <c r="BK703" s="149">
        <f>ROUND(I703*H703,2)</f>
        <v>0</v>
      </c>
      <c r="BL703" s="17" t="s">
        <v>372</v>
      </c>
      <c r="BM703" s="148" t="s">
        <v>1133</v>
      </c>
    </row>
    <row r="704" spans="2:65" s="13" customFormat="1" ht="10.4">
      <c r="B704" s="163"/>
      <c r="D704" s="157" t="s">
        <v>296</v>
      </c>
      <c r="E704" s="164" t="s">
        <v>1</v>
      </c>
      <c r="F704" s="165" t="s">
        <v>1134</v>
      </c>
      <c r="H704" s="166">
        <v>2.14</v>
      </c>
      <c r="I704" s="167"/>
      <c r="L704" s="163"/>
      <c r="M704" s="168"/>
      <c r="T704" s="169"/>
      <c r="AT704" s="164" t="s">
        <v>296</v>
      </c>
      <c r="AU704" s="164" t="s">
        <v>86</v>
      </c>
      <c r="AV704" s="13" t="s">
        <v>86</v>
      </c>
      <c r="AW704" s="13" t="s">
        <v>32</v>
      </c>
      <c r="AX704" s="13" t="s">
        <v>84</v>
      </c>
      <c r="AY704" s="164" t="s">
        <v>186</v>
      </c>
    </row>
    <row r="705" spans="2:65" s="1" customFormat="1" ht="24.2" customHeight="1">
      <c r="B705" s="136"/>
      <c r="C705" s="137" t="s">
        <v>1135</v>
      </c>
      <c r="D705" s="137" t="s">
        <v>189</v>
      </c>
      <c r="E705" s="138" t="s">
        <v>1136</v>
      </c>
      <c r="F705" s="139" t="s">
        <v>1137</v>
      </c>
      <c r="G705" s="140" t="s">
        <v>951</v>
      </c>
      <c r="H705" s="197"/>
      <c r="I705" s="142"/>
      <c r="J705" s="143">
        <f>ROUND(I705*H705,2)</f>
        <v>0</v>
      </c>
      <c r="K705" s="139" t="s">
        <v>193</v>
      </c>
      <c r="L705" s="32"/>
      <c r="M705" s="144" t="s">
        <v>1</v>
      </c>
      <c r="N705" s="145" t="s">
        <v>41</v>
      </c>
      <c r="P705" s="146">
        <f>O705*H705</f>
        <v>0</v>
      </c>
      <c r="Q705" s="146">
        <v>0</v>
      </c>
      <c r="R705" s="146">
        <f>Q705*H705</f>
        <v>0</v>
      </c>
      <c r="S705" s="146">
        <v>0</v>
      </c>
      <c r="T705" s="147">
        <f>S705*H705</f>
        <v>0</v>
      </c>
      <c r="AR705" s="148" t="s">
        <v>372</v>
      </c>
      <c r="AT705" s="148" t="s">
        <v>189</v>
      </c>
      <c r="AU705" s="148" t="s">
        <v>86</v>
      </c>
      <c r="AY705" s="17" t="s">
        <v>186</v>
      </c>
      <c r="BE705" s="149">
        <f>IF(N705="základní",J705,0)</f>
        <v>0</v>
      </c>
      <c r="BF705" s="149">
        <f>IF(N705="snížená",J705,0)</f>
        <v>0</v>
      </c>
      <c r="BG705" s="149">
        <f>IF(N705="zákl. přenesená",J705,0)</f>
        <v>0</v>
      </c>
      <c r="BH705" s="149">
        <f>IF(N705="sníž. přenesená",J705,0)</f>
        <v>0</v>
      </c>
      <c r="BI705" s="149">
        <f>IF(N705="nulová",J705,0)</f>
        <v>0</v>
      </c>
      <c r="BJ705" s="17" t="s">
        <v>84</v>
      </c>
      <c r="BK705" s="149">
        <f>ROUND(I705*H705,2)</f>
        <v>0</v>
      </c>
      <c r="BL705" s="17" t="s">
        <v>372</v>
      </c>
      <c r="BM705" s="148" t="s">
        <v>1138</v>
      </c>
    </row>
    <row r="706" spans="2:65" s="11" customFormat="1" ht="22.75" customHeight="1">
      <c r="B706" s="124"/>
      <c r="D706" s="125" t="s">
        <v>75</v>
      </c>
      <c r="E706" s="134" t="s">
        <v>1139</v>
      </c>
      <c r="F706" s="134" t="s">
        <v>1140</v>
      </c>
      <c r="I706" s="127"/>
      <c r="J706" s="135">
        <f>BK706</f>
        <v>0</v>
      </c>
      <c r="L706" s="124"/>
      <c r="M706" s="129"/>
      <c r="P706" s="130">
        <f>SUM(P707:P831)</f>
        <v>0</v>
      </c>
      <c r="R706" s="130">
        <f>SUM(R707:R831)</f>
        <v>46.6732296984</v>
      </c>
      <c r="T706" s="131">
        <f>SUM(T707:T831)</f>
        <v>24.216798599999997</v>
      </c>
      <c r="AR706" s="125" t="s">
        <v>86</v>
      </c>
      <c r="AT706" s="132" t="s">
        <v>75</v>
      </c>
      <c r="AU706" s="132" t="s">
        <v>84</v>
      </c>
      <c r="AY706" s="125" t="s">
        <v>186</v>
      </c>
      <c r="BK706" s="133">
        <f>SUM(BK707:BK831)</f>
        <v>0</v>
      </c>
    </row>
    <row r="707" spans="2:65" s="1" customFormat="1" ht="24.2" customHeight="1">
      <c r="B707" s="136"/>
      <c r="C707" s="137" t="s">
        <v>1141</v>
      </c>
      <c r="D707" s="137" t="s">
        <v>189</v>
      </c>
      <c r="E707" s="138" t="s">
        <v>1142</v>
      </c>
      <c r="F707" s="139" t="s">
        <v>1143</v>
      </c>
      <c r="G707" s="140" t="s">
        <v>351</v>
      </c>
      <c r="H707" s="141">
        <v>234.92</v>
      </c>
      <c r="I707" s="142"/>
      <c r="J707" s="143">
        <f>ROUND(I707*H707,2)</f>
        <v>0</v>
      </c>
      <c r="K707" s="139" t="s">
        <v>193</v>
      </c>
      <c r="L707" s="32"/>
      <c r="M707" s="144" t="s">
        <v>1</v>
      </c>
      <c r="N707" s="145" t="s">
        <v>41</v>
      </c>
      <c r="P707" s="146">
        <f>O707*H707</f>
        <v>0</v>
      </c>
      <c r="Q707" s="146">
        <v>0</v>
      </c>
      <c r="R707" s="146">
        <f>Q707*H707</f>
        <v>0</v>
      </c>
      <c r="S707" s="146">
        <v>5.638E-2</v>
      </c>
      <c r="T707" s="147">
        <f>S707*H707</f>
        <v>13.244789599999999</v>
      </c>
      <c r="AR707" s="148" t="s">
        <v>372</v>
      </c>
      <c r="AT707" s="148" t="s">
        <v>189</v>
      </c>
      <c r="AU707" s="148" t="s">
        <v>86</v>
      </c>
      <c r="AY707" s="17" t="s">
        <v>186</v>
      </c>
      <c r="BE707" s="149">
        <f>IF(N707="základní",J707,0)</f>
        <v>0</v>
      </c>
      <c r="BF707" s="149">
        <f>IF(N707="snížená",J707,0)</f>
        <v>0</v>
      </c>
      <c r="BG707" s="149">
        <f>IF(N707="zákl. přenesená",J707,0)</f>
        <v>0</v>
      </c>
      <c r="BH707" s="149">
        <f>IF(N707="sníž. přenesená",J707,0)</f>
        <v>0</v>
      </c>
      <c r="BI707" s="149">
        <f>IF(N707="nulová",J707,0)</f>
        <v>0</v>
      </c>
      <c r="BJ707" s="17" t="s">
        <v>84</v>
      </c>
      <c r="BK707" s="149">
        <f>ROUND(I707*H707,2)</f>
        <v>0</v>
      </c>
      <c r="BL707" s="17" t="s">
        <v>372</v>
      </c>
      <c r="BM707" s="148" t="s">
        <v>1144</v>
      </c>
    </row>
    <row r="708" spans="2:65" s="12" customFormat="1" ht="10.4">
      <c r="B708" s="156"/>
      <c r="D708" s="157" t="s">
        <v>296</v>
      </c>
      <c r="E708" s="158" t="s">
        <v>1</v>
      </c>
      <c r="F708" s="159" t="s">
        <v>395</v>
      </c>
      <c r="H708" s="158" t="s">
        <v>1</v>
      </c>
      <c r="I708" s="160"/>
      <c r="L708" s="156"/>
      <c r="M708" s="161"/>
      <c r="T708" s="162"/>
      <c r="AT708" s="158" t="s">
        <v>296</v>
      </c>
      <c r="AU708" s="158" t="s">
        <v>86</v>
      </c>
      <c r="AV708" s="12" t="s">
        <v>84</v>
      </c>
      <c r="AW708" s="12" t="s">
        <v>32</v>
      </c>
      <c r="AX708" s="12" t="s">
        <v>76</v>
      </c>
      <c r="AY708" s="158" t="s">
        <v>186</v>
      </c>
    </row>
    <row r="709" spans="2:65" s="13" customFormat="1" ht="10.4">
      <c r="B709" s="163"/>
      <c r="D709" s="157" t="s">
        <v>296</v>
      </c>
      <c r="E709" s="164" t="s">
        <v>1</v>
      </c>
      <c r="F709" s="165" t="s">
        <v>1145</v>
      </c>
      <c r="H709" s="166">
        <v>133</v>
      </c>
      <c r="I709" s="167"/>
      <c r="L709" s="163"/>
      <c r="M709" s="168"/>
      <c r="T709" s="169"/>
      <c r="AT709" s="164" t="s">
        <v>296</v>
      </c>
      <c r="AU709" s="164" t="s">
        <v>86</v>
      </c>
      <c r="AV709" s="13" t="s">
        <v>86</v>
      </c>
      <c r="AW709" s="13" t="s">
        <v>32</v>
      </c>
      <c r="AX709" s="13" t="s">
        <v>76</v>
      </c>
      <c r="AY709" s="164" t="s">
        <v>186</v>
      </c>
    </row>
    <row r="710" spans="2:65" s="13" customFormat="1" ht="10.4">
      <c r="B710" s="163"/>
      <c r="D710" s="157" t="s">
        <v>296</v>
      </c>
      <c r="E710" s="164" t="s">
        <v>1</v>
      </c>
      <c r="F710" s="165" t="s">
        <v>1146</v>
      </c>
      <c r="H710" s="166">
        <v>28.84</v>
      </c>
      <c r="I710" s="167"/>
      <c r="L710" s="163"/>
      <c r="M710" s="168"/>
      <c r="T710" s="169"/>
      <c r="AT710" s="164" t="s">
        <v>296</v>
      </c>
      <c r="AU710" s="164" t="s">
        <v>86</v>
      </c>
      <c r="AV710" s="13" t="s">
        <v>86</v>
      </c>
      <c r="AW710" s="13" t="s">
        <v>32</v>
      </c>
      <c r="AX710" s="13" t="s">
        <v>76</v>
      </c>
      <c r="AY710" s="164" t="s">
        <v>186</v>
      </c>
    </row>
    <row r="711" spans="2:65" s="13" customFormat="1" ht="10.4">
      <c r="B711" s="163"/>
      <c r="D711" s="157" t="s">
        <v>296</v>
      </c>
      <c r="E711" s="164" t="s">
        <v>1</v>
      </c>
      <c r="F711" s="165" t="s">
        <v>1147</v>
      </c>
      <c r="H711" s="166">
        <v>39.76</v>
      </c>
      <c r="I711" s="167"/>
      <c r="L711" s="163"/>
      <c r="M711" s="168"/>
      <c r="T711" s="169"/>
      <c r="AT711" s="164" t="s">
        <v>296</v>
      </c>
      <c r="AU711" s="164" t="s">
        <v>86</v>
      </c>
      <c r="AV711" s="13" t="s">
        <v>86</v>
      </c>
      <c r="AW711" s="13" t="s">
        <v>32</v>
      </c>
      <c r="AX711" s="13" t="s">
        <v>76</v>
      </c>
      <c r="AY711" s="164" t="s">
        <v>186</v>
      </c>
    </row>
    <row r="712" spans="2:65" s="13" customFormat="1" ht="10.4">
      <c r="B712" s="163"/>
      <c r="D712" s="157" t="s">
        <v>296</v>
      </c>
      <c r="E712" s="164" t="s">
        <v>1</v>
      </c>
      <c r="F712" s="165" t="s">
        <v>1148</v>
      </c>
      <c r="H712" s="166">
        <v>33.32</v>
      </c>
      <c r="I712" s="167"/>
      <c r="L712" s="163"/>
      <c r="M712" s="168"/>
      <c r="T712" s="169"/>
      <c r="AT712" s="164" t="s">
        <v>296</v>
      </c>
      <c r="AU712" s="164" t="s">
        <v>86</v>
      </c>
      <c r="AV712" s="13" t="s">
        <v>86</v>
      </c>
      <c r="AW712" s="13" t="s">
        <v>32</v>
      </c>
      <c r="AX712" s="13" t="s">
        <v>76</v>
      </c>
      <c r="AY712" s="164" t="s">
        <v>186</v>
      </c>
    </row>
    <row r="713" spans="2:65" s="14" customFormat="1" ht="10.4">
      <c r="B713" s="170"/>
      <c r="D713" s="157" t="s">
        <v>296</v>
      </c>
      <c r="E713" s="171" t="s">
        <v>1</v>
      </c>
      <c r="F713" s="172" t="s">
        <v>299</v>
      </c>
      <c r="H713" s="173">
        <v>234.92</v>
      </c>
      <c r="I713" s="174"/>
      <c r="L713" s="170"/>
      <c r="M713" s="175"/>
      <c r="T713" s="176"/>
      <c r="AT713" s="171" t="s">
        <v>296</v>
      </c>
      <c r="AU713" s="171" t="s">
        <v>86</v>
      </c>
      <c r="AV713" s="14" t="s">
        <v>207</v>
      </c>
      <c r="AW713" s="14" t="s">
        <v>32</v>
      </c>
      <c r="AX713" s="14" t="s">
        <v>84</v>
      </c>
      <c r="AY713" s="171" t="s">
        <v>186</v>
      </c>
    </row>
    <row r="714" spans="2:65" s="1" customFormat="1" ht="24.2" customHeight="1">
      <c r="B714" s="136"/>
      <c r="C714" s="137" t="s">
        <v>1149</v>
      </c>
      <c r="D714" s="137" t="s">
        <v>189</v>
      </c>
      <c r="E714" s="138" t="s">
        <v>1150</v>
      </c>
      <c r="F714" s="139" t="s">
        <v>1151</v>
      </c>
      <c r="G714" s="140" t="s">
        <v>351</v>
      </c>
      <c r="H714" s="141">
        <v>607.4</v>
      </c>
      <c r="I714" s="142"/>
      <c r="J714" s="143">
        <f>ROUND(I714*H714,2)</f>
        <v>0</v>
      </c>
      <c r="K714" s="139" t="s">
        <v>193</v>
      </c>
      <c r="L714" s="32"/>
      <c r="M714" s="144" t="s">
        <v>1</v>
      </c>
      <c r="N714" s="145" t="s">
        <v>41</v>
      </c>
      <c r="P714" s="146">
        <f>O714*H714</f>
        <v>0</v>
      </c>
      <c r="Q714" s="146">
        <v>0</v>
      </c>
      <c r="R714" s="146">
        <f>Q714*H714</f>
        <v>0</v>
      </c>
      <c r="S714" s="146">
        <v>1.721E-2</v>
      </c>
      <c r="T714" s="147">
        <f>S714*H714</f>
        <v>10.453353999999999</v>
      </c>
      <c r="AR714" s="148" t="s">
        <v>372</v>
      </c>
      <c r="AT714" s="148" t="s">
        <v>189</v>
      </c>
      <c r="AU714" s="148" t="s">
        <v>86</v>
      </c>
      <c r="AY714" s="17" t="s">
        <v>186</v>
      </c>
      <c r="BE714" s="149">
        <f>IF(N714="základní",J714,0)</f>
        <v>0</v>
      </c>
      <c r="BF714" s="149">
        <f>IF(N714="snížená",J714,0)</f>
        <v>0</v>
      </c>
      <c r="BG714" s="149">
        <f>IF(N714="zákl. přenesená",J714,0)</f>
        <v>0</v>
      </c>
      <c r="BH714" s="149">
        <f>IF(N714="sníž. přenesená",J714,0)</f>
        <v>0</v>
      </c>
      <c r="BI714" s="149">
        <f>IF(N714="nulová",J714,0)</f>
        <v>0</v>
      </c>
      <c r="BJ714" s="17" t="s">
        <v>84</v>
      </c>
      <c r="BK714" s="149">
        <f>ROUND(I714*H714,2)</f>
        <v>0</v>
      </c>
      <c r="BL714" s="17" t="s">
        <v>372</v>
      </c>
      <c r="BM714" s="148" t="s">
        <v>1152</v>
      </c>
    </row>
    <row r="715" spans="2:65" s="12" customFormat="1" ht="10.4">
      <c r="B715" s="156"/>
      <c r="D715" s="157" t="s">
        <v>296</v>
      </c>
      <c r="E715" s="158" t="s">
        <v>1</v>
      </c>
      <c r="F715" s="159" t="s">
        <v>383</v>
      </c>
      <c r="H715" s="158" t="s">
        <v>1</v>
      </c>
      <c r="I715" s="160"/>
      <c r="L715" s="156"/>
      <c r="M715" s="161"/>
      <c r="T715" s="162"/>
      <c r="AT715" s="158" t="s">
        <v>296</v>
      </c>
      <c r="AU715" s="158" t="s">
        <v>86</v>
      </c>
      <c r="AV715" s="12" t="s">
        <v>84</v>
      </c>
      <c r="AW715" s="12" t="s">
        <v>32</v>
      </c>
      <c r="AX715" s="12" t="s">
        <v>76</v>
      </c>
      <c r="AY715" s="158" t="s">
        <v>186</v>
      </c>
    </row>
    <row r="716" spans="2:65" s="13" customFormat="1" ht="10.4">
      <c r="B716" s="163"/>
      <c r="D716" s="157" t="s">
        <v>296</v>
      </c>
      <c r="E716" s="164" t="s">
        <v>1</v>
      </c>
      <c r="F716" s="165" t="s">
        <v>1153</v>
      </c>
      <c r="H716" s="166">
        <v>190.6</v>
      </c>
      <c r="I716" s="167"/>
      <c r="L716" s="163"/>
      <c r="M716" s="168"/>
      <c r="T716" s="169"/>
      <c r="AT716" s="164" t="s">
        <v>296</v>
      </c>
      <c r="AU716" s="164" t="s">
        <v>86</v>
      </c>
      <c r="AV716" s="13" t="s">
        <v>86</v>
      </c>
      <c r="AW716" s="13" t="s">
        <v>32</v>
      </c>
      <c r="AX716" s="13" t="s">
        <v>76</v>
      </c>
      <c r="AY716" s="164" t="s">
        <v>186</v>
      </c>
    </row>
    <row r="717" spans="2:65" s="12" customFormat="1" ht="10.4">
      <c r="B717" s="156"/>
      <c r="D717" s="157" t="s">
        <v>296</v>
      </c>
      <c r="E717" s="158" t="s">
        <v>1</v>
      </c>
      <c r="F717" s="159" t="s">
        <v>395</v>
      </c>
      <c r="H717" s="158" t="s">
        <v>1</v>
      </c>
      <c r="I717" s="160"/>
      <c r="L717" s="156"/>
      <c r="M717" s="161"/>
      <c r="T717" s="162"/>
      <c r="AT717" s="158" t="s">
        <v>296</v>
      </c>
      <c r="AU717" s="158" t="s">
        <v>86</v>
      </c>
      <c r="AV717" s="12" t="s">
        <v>84</v>
      </c>
      <c r="AW717" s="12" t="s">
        <v>32</v>
      </c>
      <c r="AX717" s="12" t="s">
        <v>76</v>
      </c>
      <c r="AY717" s="158" t="s">
        <v>186</v>
      </c>
    </row>
    <row r="718" spans="2:65" s="13" customFormat="1" ht="10.4">
      <c r="B718" s="163"/>
      <c r="D718" s="157" t="s">
        <v>296</v>
      </c>
      <c r="E718" s="164" t="s">
        <v>1</v>
      </c>
      <c r="F718" s="165" t="s">
        <v>1154</v>
      </c>
      <c r="H718" s="166">
        <v>400.7</v>
      </c>
      <c r="I718" s="167"/>
      <c r="L718" s="163"/>
      <c r="M718" s="168"/>
      <c r="T718" s="169"/>
      <c r="AT718" s="164" t="s">
        <v>296</v>
      </c>
      <c r="AU718" s="164" t="s">
        <v>86</v>
      </c>
      <c r="AV718" s="13" t="s">
        <v>86</v>
      </c>
      <c r="AW718" s="13" t="s">
        <v>32</v>
      </c>
      <c r="AX718" s="13" t="s">
        <v>76</v>
      </c>
      <c r="AY718" s="164" t="s">
        <v>186</v>
      </c>
    </row>
    <row r="719" spans="2:65" s="13" customFormat="1" ht="10.4">
      <c r="B719" s="163"/>
      <c r="D719" s="157" t="s">
        <v>296</v>
      </c>
      <c r="E719" s="164" t="s">
        <v>1</v>
      </c>
      <c r="F719" s="165" t="s">
        <v>744</v>
      </c>
      <c r="H719" s="166">
        <v>16.100000000000001</v>
      </c>
      <c r="I719" s="167"/>
      <c r="L719" s="163"/>
      <c r="M719" s="168"/>
      <c r="T719" s="169"/>
      <c r="AT719" s="164" t="s">
        <v>296</v>
      </c>
      <c r="AU719" s="164" t="s">
        <v>86</v>
      </c>
      <c r="AV719" s="13" t="s">
        <v>86</v>
      </c>
      <c r="AW719" s="13" t="s">
        <v>32</v>
      </c>
      <c r="AX719" s="13" t="s">
        <v>76</v>
      </c>
      <c r="AY719" s="164" t="s">
        <v>186</v>
      </c>
    </row>
    <row r="720" spans="2:65" s="14" customFormat="1" ht="10.4">
      <c r="B720" s="170"/>
      <c r="D720" s="157" t="s">
        <v>296</v>
      </c>
      <c r="E720" s="171" t="s">
        <v>1</v>
      </c>
      <c r="F720" s="172" t="s">
        <v>299</v>
      </c>
      <c r="H720" s="173">
        <v>607.4</v>
      </c>
      <c r="I720" s="174"/>
      <c r="L720" s="170"/>
      <c r="M720" s="175"/>
      <c r="T720" s="176"/>
      <c r="AT720" s="171" t="s">
        <v>296</v>
      </c>
      <c r="AU720" s="171" t="s">
        <v>86</v>
      </c>
      <c r="AV720" s="14" t="s">
        <v>207</v>
      </c>
      <c r="AW720" s="14" t="s">
        <v>32</v>
      </c>
      <c r="AX720" s="14" t="s">
        <v>84</v>
      </c>
      <c r="AY720" s="171" t="s">
        <v>186</v>
      </c>
    </row>
    <row r="721" spans="2:65" s="1" customFormat="1" ht="24.2" customHeight="1">
      <c r="B721" s="136"/>
      <c r="C721" s="137" t="s">
        <v>1155</v>
      </c>
      <c r="D721" s="137" t="s">
        <v>189</v>
      </c>
      <c r="E721" s="138" t="s">
        <v>1156</v>
      </c>
      <c r="F721" s="139" t="s">
        <v>1157</v>
      </c>
      <c r="G721" s="140" t="s">
        <v>351</v>
      </c>
      <c r="H721" s="141">
        <v>48.7</v>
      </c>
      <c r="I721" s="142"/>
      <c r="J721" s="143">
        <f>ROUND(I721*H721,2)</f>
        <v>0</v>
      </c>
      <c r="K721" s="139" t="s">
        <v>193</v>
      </c>
      <c r="L721" s="32"/>
      <c r="M721" s="144" t="s">
        <v>1</v>
      </c>
      <c r="N721" s="145" t="s">
        <v>41</v>
      </c>
      <c r="P721" s="146">
        <f>O721*H721</f>
        <v>0</v>
      </c>
      <c r="Q721" s="146">
        <v>0</v>
      </c>
      <c r="R721" s="146">
        <f>Q721*H721</f>
        <v>0</v>
      </c>
      <c r="S721" s="146">
        <v>1.065E-2</v>
      </c>
      <c r="T721" s="147">
        <f>S721*H721</f>
        <v>0.51865499999999998</v>
      </c>
      <c r="AR721" s="148" t="s">
        <v>372</v>
      </c>
      <c r="AT721" s="148" t="s">
        <v>189</v>
      </c>
      <c r="AU721" s="148" t="s">
        <v>86</v>
      </c>
      <c r="AY721" s="17" t="s">
        <v>186</v>
      </c>
      <c r="BE721" s="149">
        <f>IF(N721="základní",J721,0)</f>
        <v>0</v>
      </c>
      <c r="BF721" s="149">
        <f>IF(N721="snížená",J721,0)</f>
        <v>0</v>
      </c>
      <c r="BG721" s="149">
        <f>IF(N721="zákl. přenesená",J721,0)</f>
        <v>0</v>
      </c>
      <c r="BH721" s="149">
        <f>IF(N721="sníž. přenesená",J721,0)</f>
        <v>0</v>
      </c>
      <c r="BI721" s="149">
        <f>IF(N721="nulová",J721,0)</f>
        <v>0</v>
      </c>
      <c r="BJ721" s="17" t="s">
        <v>84</v>
      </c>
      <c r="BK721" s="149">
        <f>ROUND(I721*H721,2)</f>
        <v>0</v>
      </c>
      <c r="BL721" s="17" t="s">
        <v>372</v>
      </c>
      <c r="BM721" s="148" t="s">
        <v>1158</v>
      </c>
    </row>
    <row r="722" spans="2:65" s="12" customFormat="1" ht="10.4">
      <c r="B722" s="156"/>
      <c r="D722" s="157" t="s">
        <v>296</v>
      </c>
      <c r="E722" s="158" t="s">
        <v>1</v>
      </c>
      <c r="F722" s="159" t="s">
        <v>383</v>
      </c>
      <c r="H722" s="158" t="s">
        <v>1</v>
      </c>
      <c r="I722" s="160"/>
      <c r="L722" s="156"/>
      <c r="M722" s="161"/>
      <c r="T722" s="162"/>
      <c r="AT722" s="158" t="s">
        <v>296</v>
      </c>
      <c r="AU722" s="158" t="s">
        <v>86</v>
      </c>
      <c r="AV722" s="12" t="s">
        <v>84</v>
      </c>
      <c r="AW722" s="12" t="s">
        <v>32</v>
      </c>
      <c r="AX722" s="12" t="s">
        <v>76</v>
      </c>
      <c r="AY722" s="158" t="s">
        <v>186</v>
      </c>
    </row>
    <row r="723" spans="2:65" s="13" customFormat="1" ht="10.4">
      <c r="B723" s="163"/>
      <c r="D723" s="157" t="s">
        <v>296</v>
      </c>
      <c r="E723" s="164" t="s">
        <v>1</v>
      </c>
      <c r="F723" s="165" t="s">
        <v>1159</v>
      </c>
      <c r="H723" s="166">
        <v>48.7</v>
      </c>
      <c r="I723" s="167"/>
      <c r="L723" s="163"/>
      <c r="M723" s="168"/>
      <c r="T723" s="169"/>
      <c r="AT723" s="164" t="s">
        <v>296</v>
      </c>
      <c r="AU723" s="164" t="s">
        <v>86</v>
      </c>
      <c r="AV723" s="13" t="s">
        <v>86</v>
      </c>
      <c r="AW723" s="13" t="s">
        <v>32</v>
      </c>
      <c r="AX723" s="13" t="s">
        <v>84</v>
      </c>
      <c r="AY723" s="164" t="s">
        <v>186</v>
      </c>
    </row>
    <row r="724" spans="2:65" s="1" customFormat="1" ht="37.9" customHeight="1">
      <c r="B724" s="136"/>
      <c r="C724" s="137" t="s">
        <v>1160</v>
      </c>
      <c r="D724" s="137" t="s">
        <v>189</v>
      </c>
      <c r="E724" s="138" t="s">
        <v>1161</v>
      </c>
      <c r="F724" s="139" t="s">
        <v>1162</v>
      </c>
      <c r="G724" s="140" t="s">
        <v>351</v>
      </c>
      <c r="H724" s="141">
        <v>257.54300000000001</v>
      </c>
      <c r="I724" s="142"/>
      <c r="J724" s="143">
        <f>ROUND(I724*H724,2)</f>
        <v>0</v>
      </c>
      <c r="K724" s="139" t="s">
        <v>1</v>
      </c>
      <c r="L724" s="32"/>
      <c r="M724" s="144" t="s">
        <v>1</v>
      </c>
      <c r="N724" s="145" t="s">
        <v>41</v>
      </c>
      <c r="P724" s="146">
        <f>O724*H724</f>
        <v>0</v>
      </c>
      <c r="Q724" s="146">
        <v>3.12108E-2</v>
      </c>
      <c r="R724" s="146">
        <f>Q724*H724</f>
        <v>8.0381230644000006</v>
      </c>
      <c r="S724" s="146">
        <v>0</v>
      </c>
      <c r="T724" s="147">
        <f>S724*H724</f>
        <v>0</v>
      </c>
      <c r="AR724" s="148" t="s">
        <v>372</v>
      </c>
      <c r="AT724" s="148" t="s">
        <v>189</v>
      </c>
      <c r="AU724" s="148" t="s">
        <v>86</v>
      </c>
      <c r="AY724" s="17" t="s">
        <v>186</v>
      </c>
      <c r="BE724" s="149">
        <f>IF(N724="základní",J724,0)</f>
        <v>0</v>
      </c>
      <c r="BF724" s="149">
        <f>IF(N724="snížená",J724,0)</f>
        <v>0</v>
      </c>
      <c r="BG724" s="149">
        <f>IF(N724="zákl. přenesená",J724,0)</f>
        <v>0</v>
      </c>
      <c r="BH724" s="149">
        <f>IF(N724="sníž. přenesená",J724,0)</f>
        <v>0</v>
      </c>
      <c r="BI724" s="149">
        <f>IF(N724="nulová",J724,0)</f>
        <v>0</v>
      </c>
      <c r="BJ724" s="17" t="s">
        <v>84</v>
      </c>
      <c r="BK724" s="149">
        <f>ROUND(I724*H724,2)</f>
        <v>0</v>
      </c>
      <c r="BL724" s="17" t="s">
        <v>372</v>
      </c>
      <c r="BM724" s="148" t="s">
        <v>1163</v>
      </c>
    </row>
    <row r="725" spans="2:65" s="12" customFormat="1" ht="10.4">
      <c r="B725" s="156"/>
      <c r="D725" s="157" t="s">
        <v>296</v>
      </c>
      <c r="E725" s="158" t="s">
        <v>1</v>
      </c>
      <c r="F725" s="159" t="s">
        <v>383</v>
      </c>
      <c r="H725" s="158" t="s">
        <v>1</v>
      </c>
      <c r="I725" s="160"/>
      <c r="L725" s="156"/>
      <c r="M725" s="161"/>
      <c r="T725" s="162"/>
      <c r="AT725" s="158" t="s">
        <v>296</v>
      </c>
      <c r="AU725" s="158" t="s">
        <v>86</v>
      </c>
      <c r="AV725" s="12" t="s">
        <v>84</v>
      </c>
      <c r="AW725" s="12" t="s">
        <v>32</v>
      </c>
      <c r="AX725" s="12" t="s">
        <v>76</v>
      </c>
      <c r="AY725" s="158" t="s">
        <v>186</v>
      </c>
    </row>
    <row r="726" spans="2:65" s="13" customFormat="1" ht="10.4">
      <c r="B726" s="163"/>
      <c r="D726" s="157" t="s">
        <v>296</v>
      </c>
      <c r="E726" s="164" t="s">
        <v>1</v>
      </c>
      <c r="F726" s="165" t="s">
        <v>1164</v>
      </c>
      <c r="H726" s="166">
        <v>1.8</v>
      </c>
      <c r="I726" s="167"/>
      <c r="L726" s="163"/>
      <c r="M726" s="168"/>
      <c r="T726" s="169"/>
      <c r="AT726" s="164" t="s">
        <v>296</v>
      </c>
      <c r="AU726" s="164" t="s">
        <v>86</v>
      </c>
      <c r="AV726" s="13" t="s">
        <v>86</v>
      </c>
      <c r="AW726" s="13" t="s">
        <v>32</v>
      </c>
      <c r="AX726" s="13" t="s">
        <v>76</v>
      </c>
      <c r="AY726" s="164" t="s">
        <v>186</v>
      </c>
    </row>
    <row r="727" spans="2:65" s="13" customFormat="1" ht="10.4">
      <c r="B727" s="163"/>
      <c r="D727" s="157" t="s">
        <v>296</v>
      </c>
      <c r="E727" s="164" t="s">
        <v>1</v>
      </c>
      <c r="F727" s="165" t="s">
        <v>1165</v>
      </c>
      <c r="H727" s="166">
        <v>4.32</v>
      </c>
      <c r="I727" s="167"/>
      <c r="L727" s="163"/>
      <c r="M727" s="168"/>
      <c r="T727" s="169"/>
      <c r="AT727" s="164" t="s">
        <v>296</v>
      </c>
      <c r="AU727" s="164" t="s">
        <v>86</v>
      </c>
      <c r="AV727" s="13" t="s">
        <v>86</v>
      </c>
      <c r="AW727" s="13" t="s">
        <v>32</v>
      </c>
      <c r="AX727" s="13" t="s">
        <v>76</v>
      </c>
      <c r="AY727" s="164" t="s">
        <v>186</v>
      </c>
    </row>
    <row r="728" spans="2:65" s="13" customFormat="1" ht="10.4">
      <c r="B728" s="163"/>
      <c r="D728" s="157" t="s">
        <v>296</v>
      </c>
      <c r="E728" s="164" t="s">
        <v>1</v>
      </c>
      <c r="F728" s="165" t="s">
        <v>1166</v>
      </c>
      <c r="H728" s="166">
        <v>3.42</v>
      </c>
      <c r="I728" s="167"/>
      <c r="L728" s="163"/>
      <c r="M728" s="168"/>
      <c r="T728" s="169"/>
      <c r="AT728" s="164" t="s">
        <v>296</v>
      </c>
      <c r="AU728" s="164" t="s">
        <v>86</v>
      </c>
      <c r="AV728" s="13" t="s">
        <v>86</v>
      </c>
      <c r="AW728" s="13" t="s">
        <v>32</v>
      </c>
      <c r="AX728" s="13" t="s">
        <v>76</v>
      </c>
      <c r="AY728" s="164" t="s">
        <v>186</v>
      </c>
    </row>
    <row r="729" spans="2:65" s="13" customFormat="1" ht="10.4">
      <c r="B729" s="163"/>
      <c r="D729" s="157" t="s">
        <v>296</v>
      </c>
      <c r="E729" s="164" t="s">
        <v>1</v>
      </c>
      <c r="F729" s="165" t="s">
        <v>1167</v>
      </c>
      <c r="H729" s="166">
        <v>11.4</v>
      </c>
      <c r="I729" s="167"/>
      <c r="L729" s="163"/>
      <c r="M729" s="168"/>
      <c r="T729" s="169"/>
      <c r="AT729" s="164" t="s">
        <v>296</v>
      </c>
      <c r="AU729" s="164" t="s">
        <v>86</v>
      </c>
      <c r="AV729" s="13" t="s">
        <v>86</v>
      </c>
      <c r="AW729" s="13" t="s">
        <v>32</v>
      </c>
      <c r="AX729" s="13" t="s">
        <v>76</v>
      </c>
      <c r="AY729" s="164" t="s">
        <v>186</v>
      </c>
    </row>
    <row r="730" spans="2:65" s="13" customFormat="1" ht="10.4">
      <c r="B730" s="163"/>
      <c r="D730" s="157" t="s">
        <v>296</v>
      </c>
      <c r="E730" s="164" t="s">
        <v>1</v>
      </c>
      <c r="F730" s="165" t="s">
        <v>1168</v>
      </c>
      <c r="H730" s="166">
        <v>16.02</v>
      </c>
      <c r="I730" s="167"/>
      <c r="L730" s="163"/>
      <c r="M730" s="168"/>
      <c r="T730" s="169"/>
      <c r="AT730" s="164" t="s">
        <v>296</v>
      </c>
      <c r="AU730" s="164" t="s">
        <v>86</v>
      </c>
      <c r="AV730" s="13" t="s">
        <v>86</v>
      </c>
      <c r="AW730" s="13" t="s">
        <v>32</v>
      </c>
      <c r="AX730" s="13" t="s">
        <v>76</v>
      </c>
      <c r="AY730" s="164" t="s">
        <v>186</v>
      </c>
    </row>
    <row r="731" spans="2:65" s="13" customFormat="1" ht="10.4">
      <c r="B731" s="163"/>
      <c r="D731" s="157" t="s">
        <v>296</v>
      </c>
      <c r="E731" s="164" t="s">
        <v>1</v>
      </c>
      <c r="F731" s="165" t="s">
        <v>1169</v>
      </c>
      <c r="H731" s="166">
        <v>12.9</v>
      </c>
      <c r="I731" s="167"/>
      <c r="L731" s="163"/>
      <c r="M731" s="168"/>
      <c r="T731" s="169"/>
      <c r="AT731" s="164" t="s">
        <v>296</v>
      </c>
      <c r="AU731" s="164" t="s">
        <v>86</v>
      </c>
      <c r="AV731" s="13" t="s">
        <v>86</v>
      </c>
      <c r="AW731" s="13" t="s">
        <v>32</v>
      </c>
      <c r="AX731" s="13" t="s">
        <v>76</v>
      </c>
      <c r="AY731" s="164" t="s">
        <v>186</v>
      </c>
    </row>
    <row r="732" spans="2:65" s="13" customFormat="1" ht="10.4">
      <c r="B732" s="163"/>
      <c r="D732" s="157" t="s">
        <v>296</v>
      </c>
      <c r="E732" s="164" t="s">
        <v>1</v>
      </c>
      <c r="F732" s="165" t="s">
        <v>1170</v>
      </c>
      <c r="H732" s="166">
        <v>11.7</v>
      </c>
      <c r="I732" s="167"/>
      <c r="L732" s="163"/>
      <c r="M732" s="168"/>
      <c r="T732" s="169"/>
      <c r="AT732" s="164" t="s">
        <v>296</v>
      </c>
      <c r="AU732" s="164" t="s">
        <v>86</v>
      </c>
      <c r="AV732" s="13" t="s">
        <v>86</v>
      </c>
      <c r="AW732" s="13" t="s">
        <v>32</v>
      </c>
      <c r="AX732" s="13" t="s">
        <v>76</v>
      </c>
      <c r="AY732" s="164" t="s">
        <v>186</v>
      </c>
    </row>
    <row r="733" spans="2:65" s="12" customFormat="1" ht="10.4">
      <c r="B733" s="156"/>
      <c r="D733" s="157" t="s">
        <v>296</v>
      </c>
      <c r="E733" s="158" t="s">
        <v>1</v>
      </c>
      <c r="F733" s="159" t="s">
        <v>395</v>
      </c>
      <c r="H733" s="158" t="s">
        <v>1</v>
      </c>
      <c r="I733" s="160"/>
      <c r="L733" s="156"/>
      <c r="M733" s="161"/>
      <c r="T733" s="162"/>
      <c r="AT733" s="158" t="s">
        <v>296</v>
      </c>
      <c r="AU733" s="158" t="s">
        <v>86</v>
      </c>
      <c r="AV733" s="12" t="s">
        <v>84</v>
      </c>
      <c r="AW733" s="12" t="s">
        <v>32</v>
      </c>
      <c r="AX733" s="12" t="s">
        <v>76</v>
      </c>
      <c r="AY733" s="158" t="s">
        <v>186</v>
      </c>
    </row>
    <row r="734" spans="2:65" s="13" customFormat="1" ht="10.4">
      <c r="B734" s="163"/>
      <c r="D734" s="157" t="s">
        <v>296</v>
      </c>
      <c r="E734" s="164" t="s">
        <v>1</v>
      </c>
      <c r="F734" s="165" t="s">
        <v>1171</v>
      </c>
      <c r="H734" s="166">
        <v>6.37</v>
      </c>
      <c r="I734" s="167"/>
      <c r="L734" s="163"/>
      <c r="M734" s="168"/>
      <c r="T734" s="169"/>
      <c r="AT734" s="164" t="s">
        <v>296</v>
      </c>
      <c r="AU734" s="164" t="s">
        <v>86</v>
      </c>
      <c r="AV734" s="13" t="s">
        <v>86</v>
      </c>
      <c r="AW734" s="13" t="s">
        <v>32</v>
      </c>
      <c r="AX734" s="13" t="s">
        <v>76</v>
      </c>
      <c r="AY734" s="164" t="s">
        <v>186</v>
      </c>
    </row>
    <row r="735" spans="2:65" s="13" customFormat="1" ht="10.4">
      <c r="B735" s="163"/>
      <c r="D735" s="157" t="s">
        <v>296</v>
      </c>
      <c r="E735" s="164" t="s">
        <v>1</v>
      </c>
      <c r="F735" s="165" t="s">
        <v>1172</v>
      </c>
      <c r="H735" s="166">
        <v>11.72</v>
      </c>
      <c r="I735" s="167"/>
      <c r="L735" s="163"/>
      <c r="M735" s="168"/>
      <c r="T735" s="169"/>
      <c r="AT735" s="164" t="s">
        <v>296</v>
      </c>
      <c r="AU735" s="164" t="s">
        <v>86</v>
      </c>
      <c r="AV735" s="13" t="s">
        <v>86</v>
      </c>
      <c r="AW735" s="13" t="s">
        <v>32</v>
      </c>
      <c r="AX735" s="13" t="s">
        <v>76</v>
      </c>
      <c r="AY735" s="164" t="s">
        <v>186</v>
      </c>
    </row>
    <row r="736" spans="2:65" s="13" customFormat="1" ht="10.4">
      <c r="B736" s="163"/>
      <c r="D736" s="157" t="s">
        <v>296</v>
      </c>
      <c r="E736" s="164" t="s">
        <v>1</v>
      </c>
      <c r="F736" s="165" t="s">
        <v>1173</v>
      </c>
      <c r="H736" s="166">
        <v>30.8</v>
      </c>
      <c r="I736" s="167"/>
      <c r="L736" s="163"/>
      <c r="M736" s="168"/>
      <c r="T736" s="169"/>
      <c r="AT736" s="164" t="s">
        <v>296</v>
      </c>
      <c r="AU736" s="164" t="s">
        <v>86</v>
      </c>
      <c r="AV736" s="13" t="s">
        <v>86</v>
      </c>
      <c r="AW736" s="13" t="s">
        <v>32</v>
      </c>
      <c r="AX736" s="13" t="s">
        <v>76</v>
      </c>
      <c r="AY736" s="164" t="s">
        <v>186</v>
      </c>
    </row>
    <row r="737" spans="2:65" s="13" customFormat="1" ht="10.4">
      <c r="B737" s="163"/>
      <c r="D737" s="157" t="s">
        <v>296</v>
      </c>
      <c r="E737" s="164" t="s">
        <v>1</v>
      </c>
      <c r="F737" s="165" t="s">
        <v>1174</v>
      </c>
      <c r="H737" s="166">
        <v>42.98</v>
      </c>
      <c r="I737" s="167"/>
      <c r="L737" s="163"/>
      <c r="M737" s="168"/>
      <c r="T737" s="169"/>
      <c r="AT737" s="164" t="s">
        <v>296</v>
      </c>
      <c r="AU737" s="164" t="s">
        <v>86</v>
      </c>
      <c r="AV737" s="13" t="s">
        <v>86</v>
      </c>
      <c r="AW737" s="13" t="s">
        <v>32</v>
      </c>
      <c r="AX737" s="13" t="s">
        <v>76</v>
      </c>
      <c r="AY737" s="164" t="s">
        <v>186</v>
      </c>
    </row>
    <row r="738" spans="2:65" s="13" customFormat="1" ht="10.4">
      <c r="B738" s="163"/>
      <c r="D738" s="157" t="s">
        <v>296</v>
      </c>
      <c r="E738" s="164" t="s">
        <v>1</v>
      </c>
      <c r="F738" s="165" t="s">
        <v>1175</v>
      </c>
      <c r="H738" s="166">
        <v>71.34</v>
      </c>
      <c r="I738" s="167"/>
      <c r="L738" s="163"/>
      <c r="M738" s="168"/>
      <c r="T738" s="169"/>
      <c r="AT738" s="164" t="s">
        <v>296</v>
      </c>
      <c r="AU738" s="164" t="s">
        <v>86</v>
      </c>
      <c r="AV738" s="13" t="s">
        <v>86</v>
      </c>
      <c r="AW738" s="13" t="s">
        <v>32</v>
      </c>
      <c r="AX738" s="13" t="s">
        <v>76</v>
      </c>
      <c r="AY738" s="164" t="s">
        <v>186</v>
      </c>
    </row>
    <row r="739" spans="2:65" s="13" customFormat="1" ht="10.4">
      <c r="B739" s="163"/>
      <c r="D739" s="157" t="s">
        <v>296</v>
      </c>
      <c r="E739" s="164" t="s">
        <v>1</v>
      </c>
      <c r="F739" s="165" t="s">
        <v>1176</v>
      </c>
      <c r="H739" s="166">
        <v>9.3729999999999993</v>
      </c>
      <c r="I739" s="167"/>
      <c r="L739" s="163"/>
      <c r="M739" s="168"/>
      <c r="T739" s="169"/>
      <c r="AT739" s="164" t="s">
        <v>296</v>
      </c>
      <c r="AU739" s="164" t="s">
        <v>86</v>
      </c>
      <c r="AV739" s="13" t="s">
        <v>86</v>
      </c>
      <c r="AW739" s="13" t="s">
        <v>32</v>
      </c>
      <c r="AX739" s="13" t="s">
        <v>76</v>
      </c>
      <c r="AY739" s="164" t="s">
        <v>186</v>
      </c>
    </row>
    <row r="740" spans="2:65" s="13" customFormat="1" ht="10.4">
      <c r="B740" s="163"/>
      <c r="D740" s="157" t="s">
        <v>296</v>
      </c>
      <c r="E740" s="164" t="s">
        <v>1</v>
      </c>
      <c r="F740" s="165" t="s">
        <v>1177</v>
      </c>
      <c r="H740" s="166">
        <v>23.4</v>
      </c>
      <c r="I740" s="167"/>
      <c r="L740" s="163"/>
      <c r="M740" s="168"/>
      <c r="T740" s="169"/>
      <c r="AT740" s="164" t="s">
        <v>296</v>
      </c>
      <c r="AU740" s="164" t="s">
        <v>86</v>
      </c>
      <c r="AV740" s="13" t="s">
        <v>86</v>
      </c>
      <c r="AW740" s="13" t="s">
        <v>32</v>
      </c>
      <c r="AX740" s="13" t="s">
        <v>76</v>
      </c>
      <c r="AY740" s="164" t="s">
        <v>186</v>
      </c>
    </row>
    <row r="741" spans="2:65" s="14" customFormat="1" ht="10.4">
      <c r="B741" s="170"/>
      <c r="D741" s="157" t="s">
        <v>296</v>
      </c>
      <c r="E741" s="171" t="s">
        <v>1</v>
      </c>
      <c r="F741" s="172" t="s">
        <v>299</v>
      </c>
      <c r="H741" s="173">
        <v>257.54300000000001</v>
      </c>
      <c r="I741" s="174"/>
      <c r="L741" s="170"/>
      <c r="M741" s="175"/>
      <c r="T741" s="176"/>
      <c r="AT741" s="171" t="s">
        <v>296</v>
      </c>
      <c r="AU741" s="171" t="s">
        <v>86</v>
      </c>
      <c r="AV741" s="14" t="s">
        <v>207</v>
      </c>
      <c r="AW741" s="14" t="s">
        <v>32</v>
      </c>
      <c r="AX741" s="14" t="s">
        <v>84</v>
      </c>
      <c r="AY741" s="171" t="s">
        <v>186</v>
      </c>
    </row>
    <row r="742" spans="2:65" s="1" customFormat="1" ht="16.600000000000001" customHeight="1">
      <c r="B742" s="136"/>
      <c r="C742" s="137" t="s">
        <v>1178</v>
      </c>
      <c r="D742" s="137" t="s">
        <v>189</v>
      </c>
      <c r="E742" s="138" t="s">
        <v>1179</v>
      </c>
      <c r="F742" s="139" t="s">
        <v>1180</v>
      </c>
      <c r="G742" s="140" t="s">
        <v>801</v>
      </c>
      <c r="H742" s="141">
        <v>228.8</v>
      </c>
      <c r="I742" s="142"/>
      <c r="J742" s="143">
        <f>ROUND(I742*H742,2)</f>
        <v>0</v>
      </c>
      <c r="K742" s="139" t="s">
        <v>1</v>
      </c>
      <c r="L742" s="32"/>
      <c r="M742" s="144" t="s">
        <v>1</v>
      </c>
      <c r="N742" s="145" t="s">
        <v>41</v>
      </c>
      <c r="P742" s="146">
        <f>O742*H742</f>
        <v>0</v>
      </c>
      <c r="Q742" s="146">
        <v>1.0000000000000001E-5</v>
      </c>
      <c r="R742" s="146">
        <f>Q742*H742</f>
        <v>2.2880000000000001E-3</v>
      </c>
      <c r="S742" s="146">
        <v>0</v>
      </c>
      <c r="T742" s="147">
        <f>S742*H742</f>
        <v>0</v>
      </c>
      <c r="AR742" s="148" t="s">
        <v>372</v>
      </c>
      <c r="AT742" s="148" t="s">
        <v>189</v>
      </c>
      <c r="AU742" s="148" t="s">
        <v>86</v>
      </c>
      <c r="AY742" s="17" t="s">
        <v>186</v>
      </c>
      <c r="BE742" s="149">
        <f>IF(N742="základní",J742,0)</f>
        <v>0</v>
      </c>
      <c r="BF742" s="149">
        <f>IF(N742="snížená",J742,0)</f>
        <v>0</v>
      </c>
      <c r="BG742" s="149">
        <f>IF(N742="zákl. přenesená",J742,0)</f>
        <v>0</v>
      </c>
      <c r="BH742" s="149">
        <f>IF(N742="sníž. přenesená",J742,0)</f>
        <v>0</v>
      </c>
      <c r="BI742" s="149">
        <f>IF(N742="nulová",J742,0)</f>
        <v>0</v>
      </c>
      <c r="BJ742" s="17" t="s">
        <v>84</v>
      </c>
      <c r="BK742" s="149">
        <f>ROUND(I742*H742,2)</f>
        <v>0</v>
      </c>
      <c r="BL742" s="17" t="s">
        <v>372</v>
      </c>
      <c r="BM742" s="148" t="s">
        <v>1181</v>
      </c>
    </row>
    <row r="743" spans="2:65" s="12" customFormat="1" ht="10.4">
      <c r="B743" s="156"/>
      <c r="D743" s="157" t="s">
        <v>296</v>
      </c>
      <c r="E743" s="158" t="s">
        <v>1</v>
      </c>
      <c r="F743" s="159" t="s">
        <v>1182</v>
      </c>
      <c r="H743" s="158" t="s">
        <v>1</v>
      </c>
      <c r="I743" s="160"/>
      <c r="L743" s="156"/>
      <c r="M743" s="161"/>
      <c r="T743" s="162"/>
      <c r="AT743" s="158" t="s">
        <v>296</v>
      </c>
      <c r="AU743" s="158" t="s">
        <v>86</v>
      </c>
      <c r="AV743" s="12" t="s">
        <v>84</v>
      </c>
      <c r="AW743" s="12" t="s">
        <v>32</v>
      </c>
      <c r="AX743" s="12" t="s">
        <v>76</v>
      </c>
      <c r="AY743" s="158" t="s">
        <v>186</v>
      </c>
    </row>
    <row r="744" spans="2:65" s="12" customFormat="1" ht="10.4">
      <c r="B744" s="156"/>
      <c r="D744" s="157" t="s">
        <v>296</v>
      </c>
      <c r="E744" s="158" t="s">
        <v>1</v>
      </c>
      <c r="F744" s="159" t="s">
        <v>383</v>
      </c>
      <c r="H744" s="158" t="s">
        <v>1</v>
      </c>
      <c r="I744" s="160"/>
      <c r="L744" s="156"/>
      <c r="M744" s="161"/>
      <c r="T744" s="162"/>
      <c r="AT744" s="158" t="s">
        <v>296</v>
      </c>
      <c r="AU744" s="158" t="s">
        <v>86</v>
      </c>
      <c r="AV744" s="12" t="s">
        <v>84</v>
      </c>
      <c r="AW744" s="12" t="s">
        <v>32</v>
      </c>
      <c r="AX744" s="12" t="s">
        <v>76</v>
      </c>
      <c r="AY744" s="158" t="s">
        <v>186</v>
      </c>
    </row>
    <row r="745" spans="2:65" s="13" customFormat="1" ht="10.4">
      <c r="B745" s="163"/>
      <c r="D745" s="157" t="s">
        <v>296</v>
      </c>
      <c r="E745" s="164" t="s">
        <v>1</v>
      </c>
      <c r="F745" s="165" t="s">
        <v>1183</v>
      </c>
      <c r="H745" s="166">
        <v>24</v>
      </c>
      <c r="I745" s="167"/>
      <c r="L745" s="163"/>
      <c r="M745" s="168"/>
      <c r="T745" s="169"/>
      <c r="AT745" s="164" t="s">
        <v>296</v>
      </c>
      <c r="AU745" s="164" t="s">
        <v>86</v>
      </c>
      <c r="AV745" s="13" t="s">
        <v>86</v>
      </c>
      <c r="AW745" s="13" t="s">
        <v>32</v>
      </c>
      <c r="AX745" s="13" t="s">
        <v>76</v>
      </c>
      <c r="AY745" s="164" t="s">
        <v>186</v>
      </c>
    </row>
    <row r="746" spans="2:65" s="12" customFormat="1" ht="10.4">
      <c r="B746" s="156"/>
      <c r="D746" s="157" t="s">
        <v>296</v>
      </c>
      <c r="E746" s="158" t="s">
        <v>1</v>
      </c>
      <c r="F746" s="159" t="s">
        <v>395</v>
      </c>
      <c r="H746" s="158" t="s">
        <v>1</v>
      </c>
      <c r="I746" s="160"/>
      <c r="L746" s="156"/>
      <c r="M746" s="161"/>
      <c r="T746" s="162"/>
      <c r="AT746" s="158" t="s">
        <v>296</v>
      </c>
      <c r="AU746" s="158" t="s">
        <v>86</v>
      </c>
      <c r="AV746" s="12" t="s">
        <v>84</v>
      </c>
      <c r="AW746" s="12" t="s">
        <v>32</v>
      </c>
      <c r="AX746" s="12" t="s">
        <v>76</v>
      </c>
      <c r="AY746" s="158" t="s">
        <v>186</v>
      </c>
    </row>
    <row r="747" spans="2:65" s="13" customFormat="1" ht="10.4">
      <c r="B747" s="163"/>
      <c r="D747" s="157" t="s">
        <v>296</v>
      </c>
      <c r="E747" s="164" t="s">
        <v>1</v>
      </c>
      <c r="F747" s="165" t="s">
        <v>1184</v>
      </c>
      <c r="H747" s="166">
        <v>34.799999999999997</v>
      </c>
      <c r="I747" s="167"/>
      <c r="L747" s="163"/>
      <c r="M747" s="168"/>
      <c r="T747" s="169"/>
      <c r="AT747" s="164" t="s">
        <v>296</v>
      </c>
      <c r="AU747" s="164" t="s">
        <v>86</v>
      </c>
      <c r="AV747" s="13" t="s">
        <v>86</v>
      </c>
      <c r="AW747" s="13" t="s">
        <v>32</v>
      </c>
      <c r="AX747" s="13" t="s">
        <v>76</v>
      </c>
      <c r="AY747" s="164" t="s">
        <v>186</v>
      </c>
    </row>
    <row r="748" spans="2:65" s="13" customFormat="1" ht="10.4">
      <c r="B748" s="163"/>
      <c r="D748" s="157" t="s">
        <v>296</v>
      </c>
      <c r="E748" s="164" t="s">
        <v>1</v>
      </c>
      <c r="F748" s="165" t="s">
        <v>1185</v>
      </c>
      <c r="H748" s="166">
        <v>170</v>
      </c>
      <c r="I748" s="167"/>
      <c r="L748" s="163"/>
      <c r="M748" s="168"/>
      <c r="T748" s="169"/>
      <c r="AT748" s="164" t="s">
        <v>296</v>
      </c>
      <c r="AU748" s="164" t="s">
        <v>86</v>
      </c>
      <c r="AV748" s="13" t="s">
        <v>86</v>
      </c>
      <c r="AW748" s="13" t="s">
        <v>32</v>
      </c>
      <c r="AX748" s="13" t="s">
        <v>76</v>
      </c>
      <c r="AY748" s="164" t="s">
        <v>186</v>
      </c>
    </row>
    <row r="749" spans="2:65" s="14" customFormat="1" ht="10.4">
      <c r="B749" s="170"/>
      <c r="D749" s="157" t="s">
        <v>296</v>
      </c>
      <c r="E749" s="171" t="s">
        <v>1</v>
      </c>
      <c r="F749" s="172" t="s">
        <v>299</v>
      </c>
      <c r="H749" s="173">
        <v>228.8</v>
      </c>
      <c r="I749" s="174"/>
      <c r="L749" s="170"/>
      <c r="M749" s="175"/>
      <c r="T749" s="176"/>
      <c r="AT749" s="171" t="s">
        <v>296</v>
      </c>
      <c r="AU749" s="171" t="s">
        <v>86</v>
      </c>
      <c r="AV749" s="14" t="s">
        <v>207</v>
      </c>
      <c r="AW749" s="14" t="s">
        <v>32</v>
      </c>
      <c r="AX749" s="14" t="s">
        <v>84</v>
      </c>
      <c r="AY749" s="171" t="s">
        <v>186</v>
      </c>
    </row>
    <row r="750" spans="2:65" s="1" customFormat="1" ht="21.75" customHeight="1">
      <c r="B750" s="136"/>
      <c r="C750" s="137" t="s">
        <v>1186</v>
      </c>
      <c r="D750" s="137" t="s">
        <v>189</v>
      </c>
      <c r="E750" s="138" t="s">
        <v>1187</v>
      </c>
      <c r="F750" s="139" t="s">
        <v>1188</v>
      </c>
      <c r="G750" s="140" t="s">
        <v>351</v>
      </c>
      <c r="H750" s="141">
        <v>356.31299999999999</v>
      </c>
      <c r="I750" s="142"/>
      <c r="J750" s="143">
        <f>ROUND(I750*H750,2)</f>
        <v>0</v>
      </c>
      <c r="K750" s="139" t="s">
        <v>193</v>
      </c>
      <c r="L750" s="32"/>
      <c r="M750" s="144" t="s">
        <v>1</v>
      </c>
      <c r="N750" s="145" t="s">
        <v>41</v>
      </c>
      <c r="P750" s="146">
        <f>O750*H750</f>
        <v>0</v>
      </c>
      <c r="Q750" s="146">
        <v>2.0000000000000001E-4</v>
      </c>
      <c r="R750" s="146">
        <f>Q750*H750</f>
        <v>7.1262599999999995E-2</v>
      </c>
      <c r="S750" s="146">
        <v>0</v>
      </c>
      <c r="T750" s="147">
        <f>S750*H750</f>
        <v>0</v>
      </c>
      <c r="AR750" s="148" t="s">
        <v>372</v>
      </c>
      <c r="AT750" s="148" t="s">
        <v>189</v>
      </c>
      <c r="AU750" s="148" t="s">
        <v>86</v>
      </c>
      <c r="AY750" s="17" t="s">
        <v>186</v>
      </c>
      <c r="BE750" s="149">
        <f>IF(N750="základní",J750,0)</f>
        <v>0</v>
      </c>
      <c r="BF750" s="149">
        <f>IF(N750="snížená",J750,0)</f>
        <v>0</v>
      </c>
      <c r="BG750" s="149">
        <f>IF(N750="zákl. přenesená",J750,0)</f>
        <v>0</v>
      </c>
      <c r="BH750" s="149">
        <f>IF(N750="sníž. přenesená",J750,0)</f>
        <v>0</v>
      </c>
      <c r="BI750" s="149">
        <f>IF(N750="nulová",J750,0)</f>
        <v>0</v>
      </c>
      <c r="BJ750" s="17" t="s">
        <v>84</v>
      </c>
      <c r="BK750" s="149">
        <f>ROUND(I750*H750,2)</f>
        <v>0</v>
      </c>
      <c r="BL750" s="17" t="s">
        <v>372</v>
      </c>
      <c r="BM750" s="148" t="s">
        <v>1189</v>
      </c>
    </row>
    <row r="751" spans="2:65" s="13" customFormat="1" ht="10.4">
      <c r="B751" s="163"/>
      <c r="D751" s="157" t="s">
        <v>296</v>
      </c>
      <c r="E751" s="164" t="s">
        <v>1</v>
      </c>
      <c r="F751" s="165" t="s">
        <v>1190</v>
      </c>
      <c r="H751" s="166">
        <v>356.31299999999999</v>
      </c>
      <c r="I751" s="167"/>
      <c r="L751" s="163"/>
      <c r="M751" s="168"/>
      <c r="T751" s="169"/>
      <c r="AT751" s="164" t="s">
        <v>296</v>
      </c>
      <c r="AU751" s="164" t="s">
        <v>86</v>
      </c>
      <c r="AV751" s="13" t="s">
        <v>86</v>
      </c>
      <c r="AW751" s="13" t="s">
        <v>32</v>
      </c>
      <c r="AX751" s="13" t="s">
        <v>84</v>
      </c>
      <c r="AY751" s="164" t="s">
        <v>186</v>
      </c>
    </row>
    <row r="752" spans="2:65" s="1" customFormat="1" ht="24.2" customHeight="1">
      <c r="B752" s="136"/>
      <c r="C752" s="137" t="s">
        <v>1191</v>
      </c>
      <c r="D752" s="137" t="s">
        <v>189</v>
      </c>
      <c r="E752" s="138" t="s">
        <v>1192</v>
      </c>
      <c r="F752" s="139" t="s">
        <v>1193</v>
      </c>
      <c r="G752" s="140" t="s">
        <v>351</v>
      </c>
      <c r="H752" s="141">
        <v>39.44</v>
      </c>
      <c r="I752" s="142"/>
      <c r="J752" s="143">
        <f>ROUND(I752*H752,2)</f>
        <v>0</v>
      </c>
      <c r="K752" s="139" t="s">
        <v>1</v>
      </c>
      <c r="L752" s="32"/>
      <c r="M752" s="144" t="s">
        <v>1</v>
      </c>
      <c r="N752" s="145" t="s">
        <v>41</v>
      </c>
      <c r="P752" s="146">
        <f>O752*H752</f>
        <v>0</v>
      </c>
      <c r="Q752" s="146">
        <v>2.9951999999999999E-2</v>
      </c>
      <c r="R752" s="146">
        <f>Q752*H752</f>
        <v>1.1813068799999999</v>
      </c>
      <c r="S752" s="146">
        <v>0</v>
      </c>
      <c r="T752" s="147">
        <f>S752*H752</f>
        <v>0</v>
      </c>
      <c r="AR752" s="148" t="s">
        <v>372</v>
      </c>
      <c r="AT752" s="148" t="s">
        <v>189</v>
      </c>
      <c r="AU752" s="148" t="s">
        <v>86</v>
      </c>
      <c r="AY752" s="17" t="s">
        <v>186</v>
      </c>
      <c r="BE752" s="149">
        <f>IF(N752="základní",J752,0)</f>
        <v>0</v>
      </c>
      <c r="BF752" s="149">
        <f>IF(N752="snížená",J752,0)</f>
        <v>0</v>
      </c>
      <c r="BG752" s="149">
        <f>IF(N752="zákl. přenesená",J752,0)</f>
        <v>0</v>
      </c>
      <c r="BH752" s="149">
        <f>IF(N752="sníž. přenesená",J752,0)</f>
        <v>0</v>
      </c>
      <c r="BI752" s="149">
        <f>IF(N752="nulová",J752,0)</f>
        <v>0</v>
      </c>
      <c r="BJ752" s="17" t="s">
        <v>84</v>
      </c>
      <c r="BK752" s="149">
        <f>ROUND(I752*H752,2)</f>
        <v>0</v>
      </c>
      <c r="BL752" s="17" t="s">
        <v>372</v>
      </c>
      <c r="BM752" s="148" t="s">
        <v>1194</v>
      </c>
    </row>
    <row r="753" spans="2:65" s="12" customFormat="1" ht="10.4">
      <c r="B753" s="156"/>
      <c r="D753" s="157" t="s">
        <v>296</v>
      </c>
      <c r="E753" s="158" t="s">
        <v>1</v>
      </c>
      <c r="F753" s="159" t="s">
        <v>395</v>
      </c>
      <c r="H753" s="158" t="s">
        <v>1</v>
      </c>
      <c r="I753" s="160"/>
      <c r="L753" s="156"/>
      <c r="M753" s="161"/>
      <c r="T753" s="162"/>
      <c r="AT753" s="158" t="s">
        <v>296</v>
      </c>
      <c r="AU753" s="158" t="s">
        <v>86</v>
      </c>
      <c r="AV753" s="12" t="s">
        <v>84</v>
      </c>
      <c r="AW753" s="12" t="s">
        <v>32</v>
      </c>
      <c r="AX753" s="12" t="s">
        <v>76</v>
      </c>
      <c r="AY753" s="158" t="s">
        <v>186</v>
      </c>
    </row>
    <row r="754" spans="2:65" s="13" customFormat="1" ht="10.4">
      <c r="B754" s="163"/>
      <c r="D754" s="157" t="s">
        <v>296</v>
      </c>
      <c r="E754" s="164" t="s">
        <v>1</v>
      </c>
      <c r="F754" s="165" t="s">
        <v>1195</v>
      </c>
      <c r="H754" s="166">
        <v>39.44</v>
      </c>
      <c r="I754" s="167"/>
      <c r="L754" s="163"/>
      <c r="M754" s="168"/>
      <c r="T754" s="169"/>
      <c r="AT754" s="164" t="s">
        <v>296</v>
      </c>
      <c r="AU754" s="164" t="s">
        <v>86</v>
      </c>
      <c r="AV754" s="13" t="s">
        <v>86</v>
      </c>
      <c r="AW754" s="13" t="s">
        <v>32</v>
      </c>
      <c r="AX754" s="13" t="s">
        <v>84</v>
      </c>
      <c r="AY754" s="164" t="s">
        <v>186</v>
      </c>
    </row>
    <row r="755" spans="2:65" s="1" customFormat="1" ht="37.9" customHeight="1">
      <c r="B755" s="136"/>
      <c r="C755" s="137" t="s">
        <v>1196</v>
      </c>
      <c r="D755" s="137" t="s">
        <v>189</v>
      </c>
      <c r="E755" s="138" t="s">
        <v>1197</v>
      </c>
      <c r="F755" s="139" t="s">
        <v>1198</v>
      </c>
      <c r="G755" s="140" t="s">
        <v>351</v>
      </c>
      <c r="H755" s="141">
        <v>27.7</v>
      </c>
      <c r="I755" s="142"/>
      <c r="J755" s="143">
        <f>ROUND(I755*H755,2)</f>
        <v>0</v>
      </c>
      <c r="K755" s="139" t="s">
        <v>1</v>
      </c>
      <c r="L755" s="32"/>
      <c r="M755" s="144" t="s">
        <v>1</v>
      </c>
      <c r="N755" s="145" t="s">
        <v>41</v>
      </c>
      <c r="P755" s="146">
        <f>O755*H755</f>
        <v>0</v>
      </c>
      <c r="Q755" s="146">
        <v>5.2945600000000002E-2</v>
      </c>
      <c r="R755" s="146">
        <f>Q755*H755</f>
        <v>1.46659312</v>
      </c>
      <c r="S755" s="146">
        <v>0</v>
      </c>
      <c r="T755" s="147">
        <f>S755*H755</f>
        <v>0</v>
      </c>
      <c r="AR755" s="148" t="s">
        <v>372</v>
      </c>
      <c r="AT755" s="148" t="s">
        <v>189</v>
      </c>
      <c r="AU755" s="148" t="s">
        <v>86</v>
      </c>
      <c r="AY755" s="17" t="s">
        <v>186</v>
      </c>
      <c r="BE755" s="149">
        <f>IF(N755="základní",J755,0)</f>
        <v>0</v>
      </c>
      <c r="BF755" s="149">
        <f>IF(N755="snížená",J755,0)</f>
        <v>0</v>
      </c>
      <c r="BG755" s="149">
        <f>IF(N755="zákl. přenesená",J755,0)</f>
        <v>0</v>
      </c>
      <c r="BH755" s="149">
        <f>IF(N755="sníž. přenesená",J755,0)</f>
        <v>0</v>
      </c>
      <c r="BI755" s="149">
        <f>IF(N755="nulová",J755,0)</f>
        <v>0</v>
      </c>
      <c r="BJ755" s="17" t="s">
        <v>84</v>
      </c>
      <c r="BK755" s="149">
        <f>ROUND(I755*H755,2)</f>
        <v>0</v>
      </c>
      <c r="BL755" s="17" t="s">
        <v>372</v>
      </c>
      <c r="BM755" s="148" t="s">
        <v>1199</v>
      </c>
    </row>
    <row r="756" spans="2:65" s="12" customFormat="1" ht="10.4">
      <c r="B756" s="156"/>
      <c r="D756" s="157" t="s">
        <v>296</v>
      </c>
      <c r="E756" s="158" t="s">
        <v>1</v>
      </c>
      <c r="F756" s="159" t="s">
        <v>383</v>
      </c>
      <c r="H756" s="158" t="s">
        <v>1</v>
      </c>
      <c r="I756" s="160"/>
      <c r="L756" s="156"/>
      <c r="M756" s="161"/>
      <c r="T756" s="162"/>
      <c r="AT756" s="158" t="s">
        <v>296</v>
      </c>
      <c r="AU756" s="158" t="s">
        <v>86</v>
      </c>
      <c r="AV756" s="12" t="s">
        <v>84</v>
      </c>
      <c r="AW756" s="12" t="s">
        <v>32</v>
      </c>
      <c r="AX756" s="12" t="s">
        <v>76</v>
      </c>
      <c r="AY756" s="158" t="s">
        <v>186</v>
      </c>
    </row>
    <row r="757" spans="2:65" s="13" customFormat="1" ht="10.4">
      <c r="B757" s="163"/>
      <c r="D757" s="157" t="s">
        <v>296</v>
      </c>
      <c r="E757" s="164" t="s">
        <v>1</v>
      </c>
      <c r="F757" s="165" t="s">
        <v>1200</v>
      </c>
      <c r="H757" s="166">
        <v>20.399999999999999</v>
      </c>
      <c r="I757" s="167"/>
      <c r="L757" s="163"/>
      <c r="M757" s="168"/>
      <c r="T757" s="169"/>
      <c r="AT757" s="164" t="s">
        <v>296</v>
      </c>
      <c r="AU757" s="164" t="s">
        <v>86</v>
      </c>
      <c r="AV757" s="13" t="s">
        <v>86</v>
      </c>
      <c r="AW757" s="13" t="s">
        <v>32</v>
      </c>
      <c r="AX757" s="13" t="s">
        <v>76</v>
      </c>
      <c r="AY757" s="164" t="s">
        <v>186</v>
      </c>
    </row>
    <row r="758" spans="2:65" s="13" customFormat="1" ht="10.4">
      <c r="B758" s="163"/>
      <c r="D758" s="157" t="s">
        <v>296</v>
      </c>
      <c r="E758" s="164" t="s">
        <v>1</v>
      </c>
      <c r="F758" s="165" t="s">
        <v>1201</v>
      </c>
      <c r="H758" s="166">
        <v>4.8</v>
      </c>
      <c r="I758" s="167"/>
      <c r="L758" s="163"/>
      <c r="M758" s="168"/>
      <c r="T758" s="169"/>
      <c r="AT758" s="164" t="s">
        <v>296</v>
      </c>
      <c r="AU758" s="164" t="s">
        <v>86</v>
      </c>
      <c r="AV758" s="13" t="s">
        <v>86</v>
      </c>
      <c r="AW758" s="13" t="s">
        <v>32</v>
      </c>
      <c r="AX758" s="13" t="s">
        <v>76</v>
      </c>
      <c r="AY758" s="164" t="s">
        <v>186</v>
      </c>
    </row>
    <row r="759" spans="2:65" s="13" customFormat="1" ht="10.4">
      <c r="B759" s="163"/>
      <c r="D759" s="157" t="s">
        <v>296</v>
      </c>
      <c r="E759" s="164" t="s">
        <v>1</v>
      </c>
      <c r="F759" s="165" t="s">
        <v>1202</v>
      </c>
      <c r="H759" s="166">
        <v>2.5</v>
      </c>
      <c r="I759" s="167"/>
      <c r="L759" s="163"/>
      <c r="M759" s="168"/>
      <c r="T759" s="169"/>
      <c r="AT759" s="164" t="s">
        <v>296</v>
      </c>
      <c r="AU759" s="164" t="s">
        <v>86</v>
      </c>
      <c r="AV759" s="13" t="s">
        <v>86</v>
      </c>
      <c r="AW759" s="13" t="s">
        <v>32</v>
      </c>
      <c r="AX759" s="13" t="s">
        <v>76</v>
      </c>
      <c r="AY759" s="164" t="s">
        <v>186</v>
      </c>
    </row>
    <row r="760" spans="2:65" s="14" customFormat="1" ht="10.4">
      <c r="B760" s="170"/>
      <c r="D760" s="157" t="s">
        <v>296</v>
      </c>
      <c r="E760" s="171" t="s">
        <v>1</v>
      </c>
      <c r="F760" s="172" t="s">
        <v>299</v>
      </c>
      <c r="H760" s="173">
        <v>27.7</v>
      </c>
      <c r="I760" s="174"/>
      <c r="L760" s="170"/>
      <c r="M760" s="175"/>
      <c r="T760" s="176"/>
      <c r="AT760" s="171" t="s">
        <v>296</v>
      </c>
      <c r="AU760" s="171" t="s">
        <v>86</v>
      </c>
      <c r="AV760" s="14" t="s">
        <v>207</v>
      </c>
      <c r="AW760" s="14" t="s">
        <v>32</v>
      </c>
      <c r="AX760" s="14" t="s">
        <v>84</v>
      </c>
      <c r="AY760" s="171" t="s">
        <v>186</v>
      </c>
    </row>
    <row r="761" spans="2:65" s="1" customFormat="1" ht="37.9" customHeight="1">
      <c r="B761" s="136"/>
      <c r="C761" s="137" t="s">
        <v>1203</v>
      </c>
      <c r="D761" s="137" t="s">
        <v>189</v>
      </c>
      <c r="E761" s="138" t="s">
        <v>1204</v>
      </c>
      <c r="F761" s="139" t="s">
        <v>1205</v>
      </c>
      <c r="G761" s="140" t="s">
        <v>351</v>
      </c>
      <c r="H761" s="141">
        <v>31.63</v>
      </c>
      <c r="I761" s="142"/>
      <c r="J761" s="143">
        <f>ROUND(I761*H761,2)</f>
        <v>0</v>
      </c>
      <c r="K761" s="139" t="s">
        <v>1</v>
      </c>
      <c r="L761" s="32"/>
      <c r="M761" s="144" t="s">
        <v>1</v>
      </c>
      <c r="N761" s="145" t="s">
        <v>41</v>
      </c>
      <c r="P761" s="146">
        <f>O761*H761</f>
        <v>0</v>
      </c>
      <c r="Q761" s="146">
        <v>5.2252600000000003E-2</v>
      </c>
      <c r="R761" s="146">
        <f>Q761*H761</f>
        <v>1.652749738</v>
      </c>
      <c r="S761" s="146">
        <v>0</v>
      </c>
      <c r="T761" s="147">
        <f>S761*H761</f>
        <v>0</v>
      </c>
      <c r="AR761" s="148" t="s">
        <v>372</v>
      </c>
      <c r="AT761" s="148" t="s">
        <v>189</v>
      </c>
      <c r="AU761" s="148" t="s">
        <v>86</v>
      </c>
      <c r="AY761" s="17" t="s">
        <v>186</v>
      </c>
      <c r="BE761" s="149">
        <f>IF(N761="základní",J761,0)</f>
        <v>0</v>
      </c>
      <c r="BF761" s="149">
        <f>IF(N761="snížená",J761,0)</f>
        <v>0</v>
      </c>
      <c r="BG761" s="149">
        <f>IF(N761="zákl. přenesená",J761,0)</f>
        <v>0</v>
      </c>
      <c r="BH761" s="149">
        <f>IF(N761="sníž. přenesená",J761,0)</f>
        <v>0</v>
      </c>
      <c r="BI761" s="149">
        <f>IF(N761="nulová",J761,0)</f>
        <v>0</v>
      </c>
      <c r="BJ761" s="17" t="s">
        <v>84</v>
      </c>
      <c r="BK761" s="149">
        <f>ROUND(I761*H761,2)</f>
        <v>0</v>
      </c>
      <c r="BL761" s="17" t="s">
        <v>372</v>
      </c>
      <c r="BM761" s="148" t="s">
        <v>1206</v>
      </c>
    </row>
    <row r="762" spans="2:65" s="12" customFormat="1" ht="10.4">
      <c r="B762" s="156"/>
      <c r="D762" s="157" t="s">
        <v>296</v>
      </c>
      <c r="E762" s="158" t="s">
        <v>1</v>
      </c>
      <c r="F762" s="159" t="s">
        <v>383</v>
      </c>
      <c r="H762" s="158" t="s">
        <v>1</v>
      </c>
      <c r="I762" s="160"/>
      <c r="L762" s="156"/>
      <c r="M762" s="161"/>
      <c r="T762" s="162"/>
      <c r="AT762" s="158" t="s">
        <v>296</v>
      </c>
      <c r="AU762" s="158" t="s">
        <v>86</v>
      </c>
      <c r="AV762" s="12" t="s">
        <v>84</v>
      </c>
      <c r="AW762" s="12" t="s">
        <v>32</v>
      </c>
      <c r="AX762" s="12" t="s">
        <v>76</v>
      </c>
      <c r="AY762" s="158" t="s">
        <v>186</v>
      </c>
    </row>
    <row r="763" spans="2:65" s="13" customFormat="1" ht="10.4">
      <c r="B763" s="163"/>
      <c r="D763" s="157" t="s">
        <v>296</v>
      </c>
      <c r="E763" s="164" t="s">
        <v>1</v>
      </c>
      <c r="F763" s="165" t="s">
        <v>1207</v>
      </c>
      <c r="H763" s="166">
        <v>21</v>
      </c>
      <c r="I763" s="167"/>
      <c r="L763" s="163"/>
      <c r="M763" s="168"/>
      <c r="T763" s="169"/>
      <c r="AT763" s="164" t="s">
        <v>296</v>
      </c>
      <c r="AU763" s="164" t="s">
        <v>86</v>
      </c>
      <c r="AV763" s="13" t="s">
        <v>86</v>
      </c>
      <c r="AW763" s="13" t="s">
        <v>32</v>
      </c>
      <c r="AX763" s="13" t="s">
        <v>76</v>
      </c>
      <c r="AY763" s="164" t="s">
        <v>186</v>
      </c>
    </row>
    <row r="764" spans="2:65" s="12" customFormat="1" ht="10.4">
      <c r="B764" s="156"/>
      <c r="D764" s="157" t="s">
        <v>296</v>
      </c>
      <c r="E764" s="158" t="s">
        <v>1</v>
      </c>
      <c r="F764" s="159" t="s">
        <v>395</v>
      </c>
      <c r="H764" s="158" t="s">
        <v>1</v>
      </c>
      <c r="I764" s="160"/>
      <c r="L764" s="156"/>
      <c r="M764" s="161"/>
      <c r="T764" s="162"/>
      <c r="AT764" s="158" t="s">
        <v>296</v>
      </c>
      <c r="AU764" s="158" t="s">
        <v>86</v>
      </c>
      <c r="AV764" s="12" t="s">
        <v>84</v>
      </c>
      <c r="AW764" s="12" t="s">
        <v>32</v>
      </c>
      <c r="AX764" s="12" t="s">
        <v>76</v>
      </c>
      <c r="AY764" s="158" t="s">
        <v>186</v>
      </c>
    </row>
    <row r="765" spans="2:65" s="13" customFormat="1" ht="10.4">
      <c r="B765" s="163"/>
      <c r="D765" s="157" t="s">
        <v>296</v>
      </c>
      <c r="E765" s="164" t="s">
        <v>1</v>
      </c>
      <c r="F765" s="165" t="s">
        <v>1208</v>
      </c>
      <c r="H765" s="166">
        <v>7.83</v>
      </c>
      <c r="I765" s="167"/>
      <c r="L765" s="163"/>
      <c r="M765" s="168"/>
      <c r="T765" s="169"/>
      <c r="AT765" s="164" t="s">
        <v>296</v>
      </c>
      <c r="AU765" s="164" t="s">
        <v>86</v>
      </c>
      <c r="AV765" s="13" t="s">
        <v>86</v>
      </c>
      <c r="AW765" s="13" t="s">
        <v>32</v>
      </c>
      <c r="AX765" s="13" t="s">
        <v>76</v>
      </c>
      <c r="AY765" s="164" t="s">
        <v>186</v>
      </c>
    </row>
    <row r="766" spans="2:65" s="13" customFormat="1" ht="10.4">
      <c r="B766" s="163"/>
      <c r="D766" s="157" t="s">
        <v>296</v>
      </c>
      <c r="E766" s="164" t="s">
        <v>1</v>
      </c>
      <c r="F766" s="165" t="s">
        <v>1209</v>
      </c>
      <c r="H766" s="166">
        <v>2.8</v>
      </c>
      <c r="I766" s="167"/>
      <c r="L766" s="163"/>
      <c r="M766" s="168"/>
      <c r="T766" s="169"/>
      <c r="AT766" s="164" t="s">
        <v>296</v>
      </c>
      <c r="AU766" s="164" t="s">
        <v>86</v>
      </c>
      <c r="AV766" s="13" t="s">
        <v>86</v>
      </c>
      <c r="AW766" s="13" t="s">
        <v>32</v>
      </c>
      <c r="AX766" s="13" t="s">
        <v>76</v>
      </c>
      <c r="AY766" s="164" t="s">
        <v>186</v>
      </c>
    </row>
    <row r="767" spans="2:65" s="14" customFormat="1" ht="10.4">
      <c r="B767" s="170"/>
      <c r="D767" s="157" t="s">
        <v>296</v>
      </c>
      <c r="E767" s="171" t="s">
        <v>1</v>
      </c>
      <c r="F767" s="172" t="s">
        <v>299</v>
      </c>
      <c r="H767" s="173">
        <v>31.63</v>
      </c>
      <c r="I767" s="174"/>
      <c r="L767" s="170"/>
      <c r="M767" s="175"/>
      <c r="T767" s="176"/>
      <c r="AT767" s="171" t="s">
        <v>296</v>
      </c>
      <c r="AU767" s="171" t="s">
        <v>86</v>
      </c>
      <c r="AV767" s="14" t="s">
        <v>207</v>
      </c>
      <c r="AW767" s="14" t="s">
        <v>32</v>
      </c>
      <c r="AX767" s="14" t="s">
        <v>84</v>
      </c>
      <c r="AY767" s="171" t="s">
        <v>186</v>
      </c>
    </row>
    <row r="768" spans="2:65" s="1" customFormat="1" ht="24.2" customHeight="1">
      <c r="B768" s="136"/>
      <c r="C768" s="137" t="s">
        <v>1210</v>
      </c>
      <c r="D768" s="137" t="s">
        <v>189</v>
      </c>
      <c r="E768" s="138" t="s">
        <v>1211</v>
      </c>
      <c r="F768" s="139" t="s">
        <v>1212</v>
      </c>
      <c r="G768" s="140" t="s">
        <v>351</v>
      </c>
      <c r="H768" s="141">
        <v>1158.8</v>
      </c>
      <c r="I768" s="142"/>
      <c r="J768" s="143">
        <f>ROUND(I768*H768,2)</f>
        <v>0</v>
      </c>
      <c r="K768" s="139" t="s">
        <v>1</v>
      </c>
      <c r="L768" s="32"/>
      <c r="M768" s="144" t="s">
        <v>1</v>
      </c>
      <c r="N768" s="145" t="s">
        <v>41</v>
      </c>
      <c r="P768" s="146">
        <f>O768*H768</f>
        <v>0</v>
      </c>
      <c r="Q768" s="146">
        <v>2.8023719999999998E-2</v>
      </c>
      <c r="R768" s="146">
        <f>Q768*H768</f>
        <v>32.473886735999997</v>
      </c>
      <c r="S768" s="146">
        <v>0</v>
      </c>
      <c r="T768" s="147">
        <f>S768*H768</f>
        <v>0</v>
      </c>
      <c r="AR768" s="148" t="s">
        <v>372</v>
      </c>
      <c r="AT768" s="148" t="s">
        <v>189</v>
      </c>
      <c r="AU768" s="148" t="s">
        <v>86</v>
      </c>
      <c r="AY768" s="17" t="s">
        <v>186</v>
      </c>
      <c r="BE768" s="149">
        <f>IF(N768="základní",J768,0)</f>
        <v>0</v>
      </c>
      <c r="BF768" s="149">
        <f>IF(N768="snížená",J768,0)</f>
        <v>0</v>
      </c>
      <c r="BG768" s="149">
        <f>IF(N768="zákl. přenesená",J768,0)</f>
        <v>0</v>
      </c>
      <c r="BH768" s="149">
        <f>IF(N768="sníž. přenesená",J768,0)</f>
        <v>0</v>
      </c>
      <c r="BI768" s="149">
        <f>IF(N768="nulová",J768,0)</f>
        <v>0</v>
      </c>
      <c r="BJ768" s="17" t="s">
        <v>84</v>
      </c>
      <c r="BK768" s="149">
        <f>ROUND(I768*H768,2)</f>
        <v>0</v>
      </c>
      <c r="BL768" s="17" t="s">
        <v>372</v>
      </c>
      <c r="BM768" s="148" t="s">
        <v>1213</v>
      </c>
    </row>
    <row r="769" spans="2:51" s="12" customFormat="1" ht="10.4">
      <c r="B769" s="156"/>
      <c r="D769" s="157" t="s">
        <v>296</v>
      </c>
      <c r="E769" s="158" t="s">
        <v>1</v>
      </c>
      <c r="F769" s="159" t="s">
        <v>376</v>
      </c>
      <c r="H769" s="158" t="s">
        <v>1</v>
      </c>
      <c r="I769" s="160"/>
      <c r="L769" s="156"/>
      <c r="M769" s="161"/>
      <c r="T769" s="162"/>
      <c r="AT769" s="158" t="s">
        <v>296</v>
      </c>
      <c r="AU769" s="158" t="s">
        <v>86</v>
      </c>
      <c r="AV769" s="12" t="s">
        <v>84</v>
      </c>
      <c r="AW769" s="12" t="s">
        <v>32</v>
      </c>
      <c r="AX769" s="12" t="s">
        <v>76</v>
      </c>
      <c r="AY769" s="158" t="s">
        <v>186</v>
      </c>
    </row>
    <row r="770" spans="2:51" s="13" customFormat="1" ht="10.4">
      <c r="B770" s="163"/>
      <c r="D770" s="157" t="s">
        <v>296</v>
      </c>
      <c r="E770" s="164" t="s">
        <v>1</v>
      </c>
      <c r="F770" s="165" t="s">
        <v>1214</v>
      </c>
      <c r="H770" s="166">
        <v>20.8</v>
      </c>
      <c r="I770" s="167"/>
      <c r="L770" s="163"/>
      <c r="M770" s="168"/>
      <c r="T770" s="169"/>
      <c r="AT770" s="164" t="s">
        <v>296</v>
      </c>
      <c r="AU770" s="164" t="s">
        <v>86</v>
      </c>
      <c r="AV770" s="13" t="s">
        <v>86</v>
      </c>
      <c r="AW770" s="13" t="s">
        <v>32</v>
      </c>
      <c r="AX770" s="13" t="s">
        <v>76</v>
      </c>
      <c r="AY770" s="164" t="s">
        <v>186</v>
      </c>
    </row>
    <row r="771" spans="2:51" s="13" customFormat="1" ht="10.4">
      <c r="B771" s="163"/>
      <c r="D771" s="157" t="s">
        <v>296</v>
      </c>
      <c r="E771" s="164" t="s">
        <v>1</v>
      </c>
      <c r="F771" s="165" t="s">
        <v>1215</v>
      </c>
      <c r="H771" s="166">
        <v>5.3</v>
      </c>
      <c r="I771" s="167"/>
      <c r="L771" s="163"/>
      <c r="M771" s="168"/>
      <c r="T771" s="169"/>
      <c r="AT771" s="164" t="s">
        <v>296</v>
      </c>
      <c r="AU771" s="164" t="s">
        <v>86</v>
      </c>
      <c r="AV771" s="13" t="s">
        <v>86</v>
      </c>
      <c r="AW771" s="13" t="s">
        <v>32</v>
      </c>
      <c r="AX771" s="13" t="s">
        <v>76</v>
      </c>
      <c r="AY771" s="164" t="s">
        <v>186</v>
      </c>
    </row>
    <row r="772" spans="2:51" s="12" customFormat="1" ht="10.4">
      <c r="B772" s="156"/>
      <c r="D772" s="157" t="s">
        <v>296</v>
      </c>
      <c r="E772" s="158" t="s">
        <v>1</v>
      </c>
      <c r="F772" s="159" t="s">
        <v>383</v>
      </c>
      <c r="H772" s="158" t="s">
        <v>1</v>
      </c>
      <c r="I772" s="160"/>
      <c r="L772" s="156"/>
      <c r="M772" s="161"/>
      <c r="T772" s="162"/>
      <c r="AT772" s="158" t="s">
        <v>296</v>
      </c>
      <c r="AU772" s="158" t="s">
        <v>86</v>
      </c>
      <c r="AV772" s="12" t="s">
        <v>84</v>
      </c>
      <c r="AW772" s="12" t="s">
        <v>32</v>
      </c>
      <c r="AX772" s="12" t="s">
        <v>76</v>
      </c>
      <c r="AY772" s="158" t="s">
        <v>186</v>
      </c>
    </row>
    <row r="773" spans="2:51" s="13" customFormat="1" ht="10.4">
      <c r="B773" s="163"/>
      <c r="D773" s="157" t="s">
        <v>296</v>
      </c>
      <c r="E773" s="164" t="s">
        <v>1</v>
      </c>
      <c r="F773" s="165" t="s">
        <v>1216</v>
      </c>
      <c r="H773" s="166">
        <v>128.4</v>
      </c>
      <c r="I773" s="167"/>
      <c r="L773" s="163"/>
      <c r="M773" s="168"/>
      <c r="T773" s="169"/>
      <c r="AT773" s="164" t="s">
        <v>296</v>
      </c>
      <c r="AU773" s="164" t="s">
        <v>86</v>
      </c>
      <c r="AV773" s="13" t="s">
        <v>86</v>
      </c>
      <c r="AW773" s="13" t="s">
        <v>32</v>
      </c>
      <c r="AX773" s="13" t="s">
        <v>76</v>
      </c>
      <c r="AY773" s="164" t="s">
        <v>186</v>
      </c>
    </row>
    <row r="774" spans="2:51" s="13" customFormat="1" ht="10.4">
      <c r="B774" s="163"/>
      <c r="D774" s="157" t="s">
        <v>296</v>
      </c>
      <c r="E774" s="164" t="s">
        <v>1</v>
      </c>
      <c r="F774" s="165" t="s">
        <v>1217</v>
      </c>
      <c r="H774" s="166">
        <v>9</v>
      </c>
      <c r="I774" s="167"/>
      <c r="L774" s="163"/>
      <c r="M774" s="168"/>
      <c r="T774" s="169"/>
      <c r="AT774" s="164" t="s">
        <v>296</v>
      </c>
      <c r="AU774" s="164" t="s">
        <v>86</v>
      </c>
      <c r="AV774" s="13" t="s">
        <v>86</v>
      </c>
      <c r="AW774" s="13" t="s">
        <v>32</v>
      </c>
      <c r="AX774" s="13" t="s">
        <v>76</v>
      </c>
      <c r="AY774" s="164" t="s">
        <v>186</v>
      </c>
    </row>
    <row r="775" spans="2:51" s="13" customFormat="1" ht="10.4">
      <c r="B775" s="163"/>
      <c r="D775" s="157" t="s">
        <v>296</v>
      </c>
      <c r="E775" s="164" t="s">
        <v>1</v>
      </c>
      <c r="F775" s="165" t="s">
        <v>1218</v>
      </c>
      <c r="H775" s="166">
        <v>8.1</v>
      </c>
      <c r="I775" s="167"/>
      <c r="L775" s="163"/>
      <c r="M775" s="168"/>
      <c r="T775" s="169"/>
      <c r="AT775" s="164" t="s">
        <v>296</v>
      </c>
      <c r="AU775" s="164" t="s">
        <v>86</v>
      </c>
      <c r="AV775" s="13" t="s">
        <v>86</v>
      </c>
      <c r="AW775" s="13" t="s">
        <v>32</v>
      </c>
      <c r="AX775" s="13" t="s">
        <v>76</v>
      </c>
      <c r="AY775" s="164" t="s">
        <v>186</v>
      </c>
    </row>
    <row r="776" spans="2:51" s="13" customFormat="1" ht="10.4">
      <c r="B776" s="163"/>
      <c r="D776" s="157" t="s">
        <v>296</v>
      </c>
      <c r="E776" s="164" t="s">
        <v>1</v>
      </c>
      <c r="F776" s="165" t="s">
        <v>1219</v>
      </c>
      <c r="H776" s="166">
        <v>32.700000000000003</v>
      </c>
      <c r="I776" s="167"/>
      <c r="L776" s="163"/>
      <c r="M776" s="168"/>
      <c r="T776" s="169"/>
      <c r="AT776" s="164" t="s">
        <v>296</v>
      </c>
      <c r="AU776" s="164" t="s">
        <v>86</v>
      </c>
      <c r="AV776" s="13" t="s">
        <v>86</v>
      </c>
      <c r="AW776" s="13" t="s">
        <v>32</v>
      </c>
      <c r="AX776" s="13" t="s">
        <v>76</v>
      </c>
      <c r="AY776" s="164" t="s">
        <v>186</v>
      </c>
    </row>
    <row r="777" spans="2:51" s="13" customFormat="1" ht="10.4">
      <c r="B777" s="163"/>
      <c r="D777" s="157" t="s">
        <v>296</v>
      </c>
      <c r="E777" s="164" t="s">
        <v>1</v>
      </c>
      <c r="F777" s="165" t="s">
        <v>1220</v>
      </c>
      <c r="H777" s="166">
        <v>165.6</v>
      </c>
      <c r="I777" s="167"/>
      <c r="L777" s="163"/>
      <c r="M777" s="168"/>
      <c r="T777" s="169"/>
      <c r="AT777" s="164" t="s">
        <v>296</v>
      </c>
      <c r="AU777" s="164" t="s">
        <v>86</v>
      </c>
      <c r="AV777" s="13" t="s">
        <v>86</v>
      </c>
      <c r="AW777" s="13" t="s">
        <v>32</v>
      </c>
      <c r="AX777" s="13" t="s">
        <v>76</v>
      </c>
      <c r="AY777" s="164" t="s">
        <v>186</v>
      </c>
    </row>
    <row r="778" spans="2:51" s="13" customFormat="1" ht="10.4">
      <c r="B778" s="163"/>
      <c r="D778" s="157" t="s">
        <v>296</v>
      </c>
      <c r="E778" s="164" t="s">
        <v>1</v>
      </c>
      <c r="F778" s="165" t="s">
        <v>1221</v>
      </c>
      <c r="H778" s="166">
        <v>28.9</v>
      </c>
      <c r="I778" s="167"/>
      <c r="L778" s="163"/>
      <c r="M778" s="168"/>
      <c r="T778" s="169"/>
      <c r="AT778" s="164" t="s">
        <v>296</v>
      </c>
      <c r="AU778" s="164" t="s">
        <v>86</v>
      </c>
      <c r="AV778" s="13" t="s">
        <v>86</v>
      </c>
      <c r="AW778" s="13" t="s">
        <v>32</v>
      </c>
      <c r="AX778" s="13" t="s">
        <v>76</v>
      </c>
      <c r="AY778" s="164" t="s">
        <v>186</v>
      </c>
    </row>
    <row r="779" spans="2:51" s="13" customFormat="1" ht="10.4">
      <c r="B779" s="163"/>
      <c r="D779" s="157" t="s">
        <v>296</v>
      </c>
      <c r="E779" s="164" t="s">
        <v>1</v>
      </c>
      <c r="F779" s="165" t="s">
        <v>1222</v>
      </c>
      <c r="H779" s="166">
        <v>305.8</v>
      </c>
      <c r="I779" s="167"/>
      <c r="L779" s="163"/>
      <c r="M779" s="168"/>
      <c r="T779" s="169"/>
      <c r="AT779" s="164" t="s">
        <v>296</v>
      </c>
      <c r="AU779" s="164" t="s">
        <v>86</v>
      </c>
      <c r="AV779" s="13" t="s">
        <v>86</v>
      </c>
      <c r="AW779" s="13" t="s">
        <v>32</v>
      </c>
      <c r="AX779" s="13" t="s">
        <v>76</v>
      </c>
      <c r="AY779" s="164" t="s">
        <v>186</v>
      </c>
    </row>
    <row r="780" spans="2:51" s="13" customFormat="1" ht="10.4">
      <c r="B780" s="163"/>
      <c r="D780" s="157" t="s">
        <v>296</v>
      </c>
      <c r="E780" s="164" t="s">
        <v>1</v>
      </c>
      <c r="F780" s="165" t="s">
        <v>1223</v>
      </c>
      <c r="H780" s="166">
        <v>9.4</v>
      </c>
      <c r="I780" s="167"/>
      <c r="L780" s="163"/>
      <c r="M780" s="168"/>
      <c r="T780" s="169"/>
      <c r="AT780" s="164" t="s">
        <v>296</v>
      </c>
      <c r="AU780" s="164" t="s">
        <v>86</v>
      </c>
      <c r="AV780" s="13" t="s">
        <v>86</v>
      </c>
      <c r="AW780" s="13" t="s">
        <v>32</v>
      </c>
      <c r="AX780" s="13" t="s">
        <v>76</v>
      </c>
      <c r="AY780" s="164" t="s">
        <v>186</v>
      </c>
    </row>
    <row r="781" spans="2:51" s="13" customFormat="1" ht="10.4">
      <c r="B781" s="163"/>
      <c r="D781" s="157" t="s">
        <v>296</v>
      </c>
      <c r="E781" s="164" t="s">
        <v>1</v>
      </c>
      <c r="F781" s="165" t="s">
        <v>1224</v>
      </c>
      <c r="H781" s="166">
        <v>7.4</v>
      </c>
      <c r="I781" s="167"/>
      <c r="L781" s="163"/>
      <c r="M781" s="168"/>
      <c r="T781" s="169"/>
      <c r="AT781" s="164" t="s">
        <v>296</v>
      </c>
      <c r="AU781" s="164" t="s">
        <v>86</v>
      </c>
      <c r="AV781" s="13" t="s">
        <v>86</v>
      </c>
      <c r="AW781" s="13" t="s">
        <v>32</v>
      </c>
      <c r="AX781" s="13" t="s">
        <v>76</v>
      </c>
      <c r="AY781" s="164" t="s">
        <v>186</v>
      </c>
    </row>
    <row r="782" spans="2:51" s="13" customFormat="1" ht="10.4">
      <c r="B782" s="163"/>
      <c r="D782" s="157" t="s">
        <v>296</v>
      </c>
      <c r="E782" s="164" t="s">
        <v>1</v>
      </c>
      <c r="F782" s="165" t="s">
        <v>1225</v>
      </c>
      <c r="H782" s="166">
        <v>3.4</v>
      </c>
      <c r="I782" s="167"/>
      <c r="L782" s="163"/>
      <c r="M782" s="168"/>
      <c r="T782" s="169"/>
      <c r="AT782" s="164" t="s">
        <v>296</v>
      </c>
      <c r="AU782" s="164" t="s">
        <v>86</v>
      </c>
      <c r="AV782" s="13" t="s">
        <v>86</v>
      </c>
      <c r="AW782" s="13" t="s">
        <v>32</v>
      </c>
      <c r="AX782" s="13" t="s">
        <v>76</v>
      </c>
      <c r="AY782" s="164" t="s">
        <v>186</v>
      </c>
    </row>
    <row r="783" spans="2:51" s="13" customFormat="1" ht="10.4">
      <c r="B783" s="163"/>
      <c r="D783" s="157" t="s">
        <v>296</v>
      </c>
      <c r="E783" s="164" t="s">
        <v>1</v>
      </c>
      <c r="F783" s="165" t="s">
        <v>1226</v>
      </c>
      <c r="H783" s="166">
        <v>12.7</v>
      </c>
      <c r="I783" s="167"/>
      <c r="L783" s="163"/>
      <c r="M783" s="168"/>
      <c r="T783" s="169"/>
      <c r="AT783" s="164" t="s">
        <v>296</v>
      </c>
      <c r="AU783" s="164" t="s">
        <v>86</v>
      </c>
      <c r="AV783" s="13" t="s">
        <v>86</v>
      </c>
      <c r="AW783" s="13" t="s">
        <v>32</v>
      </c>
      <c r="AX783" s="13" t="s">
        <v>76</v>
      </c>
      <c r="AY783" s="164" t="s">
        <v>186</v>
      </c>
    </row>
    <row r="784" spans="2:51" s="13" customFormat="1" ht="10.4">
      <c r="B784" s="163"/>
      <c r="D784" s="157" t="s">
        <v>296</v>
      </c>
      <c r="E784" s="164" t="s">
        <v>1</v>
      </c>
      <c r="F784" s="165" t="s">
        <v>1227</v>
      </c>
      <c r="H784" s="166">
        <v>7.4</v>
      </c>
      <c r="I784" s="167"/>
      <c r="L784" s="163"/>
      <c r="M784" s="168"/>
      <c r="T784" s="169"/>
      <c r="AT784" s="164" t="s">
        <v>296</v>
      </c>
      <c r="AU784" s="164" t="s">
        <v>86</v>
      </c>
      <c r="AV784" s="13" t="s">
        <v>86</v>
      </c>
      <c r="AW784" s="13" t="s">
        <v>32</v>
      </c>
      <c r="AX784" s="13" t="s">
        <v>76</v>
      </c>
      <c r="AY784" s="164" t="s">
        <v>186</v>
      </c>
    </row>
    <row r="785" spans="2:51" s="12" customFormat="1" ht="10.4">
      <c r="B785" s="156"/>
      <c r="D785" s="157" t="s">
        <v>296</v>
      </c>
      <c r="E785" s="158" t="s">
        <v>1</v>
      </c>
      <c r="F785" s="159" t="s">
        <v>395</v>
      </c>
      <c r="H785" s="158" t="s">
        <v>1</v>
      </c>
      <c r="I785" s="160"/>
      <c r="L785" s="156"/>
      <c r="M785" s="161"/>
      <c r="T785" s="162"/>
      <c r="AT785" s="158" t="s">
        <v>296</v>
      </c>
      <c r="AU785" s="158" t="s">
        <v>86</v>
      </c>
      <c r="AV785" s="12" t="s">
        <v>84</v>
      </c>
      <c r="AW785" s="12" t="s">
        <v>32</v>
      </c>
      <c r="AX785" s="12" t="s">
        <v>76</v>
      </c>
      <c r="AY785" s="158" t="s">
        <v>186</v>
      </c>
    </row>
    <row r="786" spans="2:51" s="13" customFormat="1" ht="10.4">
      <c r="B786" s="163"/>
      <c r="D786" s="157" t="s">
        <v>296</v>
      </c>
      <c r="E786" s="164" t="s">
        <v>1</v>
      </c>
      <c r="F786" s="165" t="s">
        <v>1228</v>
      </c>
      <c r="H786" s="166">
        <v>8.1</v>
      </c>
      <c r="I786" s="167"/>
      <c r="L786" s="163"/>
      <c r="M786" s="168"/>
      <c r="T786" s="169"/>
      <c r="AT786" s="164" t="s">
        <v>296</v>
      </c>
      <c r="AU786" s="164" t="s">
        <v>86</v>
      </c>
      <c r="AV786" s="13" t="s">
        <v>86</v>
      </c>
      <c r="AW786" s="13" t="s">
        <v>32</v>
      </c>
      <c r="AX786" s="13" t="s">
        <v>76</v>
      </c>
      <c r="AY786" s="164" t="s">
        <v>186</v>
      </c>
    </row>
    <row r="787" spans="2:51" s="13" customFormat="1" ht="10.4">
      <c r="B787" s="163"/>
      <c r="D787" s="157" t="s">
        <v>296</v>
      </c>
      <c r="E787" s="164" t="s">
        <v>1</v>
      </c>
      <c r="F787" s="165" t="s">
        <v>1229</v>
      </c>
      <c r="H787" s="166">
        <v>207.9</v>
      </c>
      <c r="I787" s="167"/>
      <c r="L787" s="163"/>
      <c r="M787" s="168"/>
      <c r="T787" s="169"/>
      <c r="AT787" s="164" t="s">
        <v>296</v>
      </c>
      <c r="AU787" s="164" t="s">
        <v>86</v>
      </c>
      <c r="AV787" s="13" t="s">
        <v>86</v>
      </c>
      <c r="AW787" s="13" t="s">
        <v>32</v>
      </c>
      <c r="AX787" s="13" t="s">
        <v>76</v>
      </c>
      <c r="AY787" s="164" t="s">
        <v>186</v>
      </c>
    </row>
    <row r="788" spans="2:51" s="13" customFormat="1" ht="10.4">
      <c r="B788" s="163"/>
      <c r="D788" s="157" t="s">
        <v>296</v>
      </c>
      <c r="E788" s="164" t="s">
        <v>1</v>
      </c>
      <c r="F788" s="165" t="s">
        <v>1230</v>
      </c>
      <c r="H788" s="166">
        <v>24.8</v>
      </c>
      <c r="I788" s="167"/>
      <c r="L788" s="163"/>
      <c r="M788" s="168"/>
      <c r="T788" s="169"/>
      <c r="AT788" s="164" t="s">
        <v>296</v>
      </c>
      <c r="AU788" s="164" t="s">
        <v>86</v>
      </c>
      <c r="AV788" s="13" t="s">
        <v>86</v>
      </c>
      <c r="AW788" s="13" t="s">
        <v>32</v>
      </c>
      <c r="AX788" s="13" t="s">
        <v>76</v>
      </c>
      <c r="AY788" s="164" t="s">
        <v>186</v>
      </c>
    </row>
    <row r="789" spans="2:51" s="13" customFormat="1" ht="10.4">
      <c r="B789" s="163"/>
      <c r="D789" s="157" t="s">
        <v>296</v>
      </c>
      <c r="E789" s="164" t="s">
        <v>1</v>
      </c>
      <c r="F789" s="165" t="s">
        <v>1231</v>
      </c>
      <c r="H789" s="166">
        <v>31.7</v>
      </c>
      <c r="I789" s="167"/>
      <c r="L789" s="163"/>
      <c r="M789" s="168"/>
      <c r="T789" s="169"/>
      <c r="AT789" s="164" t="s">
        <v>296</v>
      </c>
      <c r="AU789" s="164" t="s">
        <v>86</v>
      </c>
      <c r="AV789" s="13" t="s">
        <v>86</v>
      </c>
      <c r="AW789" s="13" t="s">
        <v>32</v>
      </c>
      <c r="AX789" s="13" t="s">
        <v>76</v>
      </c>
      <c r="AY789" s="164" t="s">
        <v>186</v>
      </c>
    </row>
    <row r="790" spans="2:51" s="13" customFormat="1" ht="10.4">
      <c r="B790" s="163"/>
      <c r="D790" s="157" t="s">
        <v>296</v>
      </c>
      <c r="E790" s="164" t="s">
        <v>1</v>
      </c>
      <c r="F790" s="165" t="s">
        <v>1232</v>
      </c>
      <c r="H790" s="166">
        <v>4.5</v>
      </c>
      <c r="I790" s="167"/>
      <c r="L790" s="163"/>
      <c r="M790" s="168"/>
      <c r="T790" s="169"/>
      <c r="AT790" s="164" t="s">
        <v>296</v>
      </c>
      <c r="AU790" s="164" t="s">
        <v>86</v>
      </c>
      <c r="AV790" s="13" t="s">
        <v>86</v>
      </c>
      <c r="AW790" s="13" t="s">
        <v>32</v>
      </c>
      <c r="AX790" s="13" t="s">
        <v>76</v>
      </c>
      <c r="AY790" s="164" t="s">
        <v>186</v>
      </c>
    </row>
    <row r="791" spans="2:51" s="13" customFormat="1" ht="10.4">
      <c r="B791" s="163"/>
      <c r="D791" s="157" t="s">
        <v>296</v>
      </c>
      <c r="E791" s="164" t="s">
        <v>1</v>
      </c>
      <c r="F791" s="165" t="s">
        <v>1233</v>
      </c>
      <c r="H791" s="166">
        <v>9.3000000000000007</v>
      </c>
      <c r="I791" s="167"/>
      <c r="L791" s="163"/>
      <c r="M791" s="168"/>
      <c r="T791" s="169"/>
      <c r="AT791" s="164" t="s">
        <v>296</v>
      </c>
      <c r="AU791" s="164" t="s">
        <v>86</v>
      </c>
      <c r="AV791" s="13" t="s">
        <v>86</v>
      </c>
      <c r="AW791" s="13" t="s">
        <v>32</v>
      </c>
      <c r="AX791" s="13" t="s">
        <v>76</v>
      </c>
      <c r="AY791" s="164" t="s">
        <v>186</v>
      </c>
    </row>
    <row r="792" spans="2:51" s="13" customFormat="1" ht="10.4">
      <c r="B792" s="163"/>
      <c r="D792" s="157" t="s">
        <v>296</v>
      </c>
      <c r="E792" s="164" t="s">
        <v>1</v>
      </c>
      <c r="F792" s="165" t="s">
        <v>1234</v>
      </c>
      <c r="H792" s="166">
        <v>6.6</v>
      </c>
      <c r="I792" s="167"/>
      <c r="L792" s="163"/>
      <c r="M792" s="168"/>
      <c r="T792" s="169"/>
      <c r="AT792" s="164" t="s">
        <v>296</v>
      </c>
      <c r="AU792" s="164" t="s">
        <v>86</v>
      </c>
      <c r="AV792" s="13" t="s">
        <v>86</v>
      </c>
      <c r="AW792" s="13" t="s">
        <v>32</v>
      </c>
      <c r="AX792" s="13" t="s">
        <v>76</v>
      </c>
      <c r="AY792" s="164" t="s">
        <v>186</v>
      </c>
    </row>
    <row r="793" spans="2:51" s="13" customFormat="1" ht="10.4">
      <c r="B793" s="163"/>
      <c r="D793" s="157" t="s">
        <v>296</v>
      </c>
      <c r="E793" s="164" t="s">
        <v>1</v>
      </c>
      <c r="F793" s="165" t="s">
        <v>1235</v>
      </c>
      <c r="H793" s="166">
        <v>6.5</v>
      </c>
      <c r="I793" s="167"/>
      <c r="L793" s="163"/>
      <c r="M793" s="168"/>
      <c r="T793" s="169"/>
      <c r="AT793" s="164" t="s">
        <v>296</v>
      </c>
      <c r="AU793" s="164" t="s">
        <v>86</v>
      </c>
      <c r="AV793" s="13" t="s">
        <v>86</v>
      </c>
      <c r="AW793" s="13" t="s">
        <v>32</v>
      </c>
      <c r="AX793" s="13" t="s">
        <v>76</v>
      </c>
      <c r="AY793" s="164" t="s">
        <v>186</v>
      </c>
    </row>
    <row r="794" spans="2:51" s="13" customFormat="1" ht="10.4">
      <c r="B794" s="163"/>
      <c r="D794" s="157" t="s">
        <v>296</v>
      </c>
      <c r="E794" s="164" t="s">
        <v>1</v>
      </c>
      <c r="F794" s="165" t="s">
        <v>1236</v>
      </c>
      <c r="H794" s="166">
        <v>22.6</v>
      </c>
      <c r="I794" s="167"/>
      <c r="L794" s="163"/>
      <c r="M794" s="168"/>
      <c r="T794" s="169"/>
      <c r="AT794" s="164" t="s">
        <v>296</v>
      </c>
      <c r="AU794" s="164" t="s">
        <v>86</v>
      </c>
      <c r="AV794" s="13" t="s">
        <v>86</v>
      </c>
      <c r="AW794" s="13" t="s">
        <v>32</v>
      </c>
      <c r="AX794" s="13" t="s">
        <v>76</v>
      </c>
      <c r="AY794" s="164" t="s">
        <v>186</v>
      </c>
    </row>
    <row r="795" spans="2:51" s="13" customFormat="1" ht="10.4">
      <c r="B795" s="163"/>
      <c r="D795" s="157" t="s">
        <v>296</v>
      </c>
      <c r="E795" s="164" t="s">
        <v>1</v>
      </c>
      <c r="F795" s="165" t="s">
        <v>1237</v>
      </c>
      <c r="H795" s="166">
        <v>31.1</v>
      </c>
      <c r="I795" s="167"/>
      <c r="L795" s="163"/>
      <c r="M795" s="168"/>
      <c r="T795" s="169"/>
      <c r="AT795" s="164" t="s">
        <v>296</v>
      </c>
      <c r="AU795" s="164" t="s">
        <v>86</v>
      </c>
      <c r="AV795" s="13" t="s">
        <v>86</v>
      </c>
      <c r="AW795" s="13" t="s">
        <v>32</v>
      </c>
      <c r="AX795" s="13" t="s">
        <v>76</v>
      </c>
      <c r="AY795" s="164" t="s">
        <v>186</v>
      </c>
    </row>
    <row r="796" spans="2:51" s="13" customFormat="1" ht="10.4">
      <c r="B796" s="163"/>
      <c r="D796" s="157" t="s">
        <v>296</v>
      </c>
      <c r="E796" s="164" t="s">
        <v>1</v>
      </c>
      <c r="F796" s="165" t="s">
        <v>1238</v>
      </c>
      <c r="H796" s="166">
        <v>24.5</v>
      </c>
      <c r="I796" s="167"/>
      <c r="L796" s="163"/>
      <c r="M796" s="168"/>
      <c r="T796" s="169"/>
      <c r="AT796" s="164" t="s">
        <v>296</v>
      </c>
      <c r="AU796" s="164" t="s">
        <v>86</v>
      </c>
      <c r="AV796" s="13" t="s">
        <v>86</v>
      </c>
      <c r="AW796" s="13" t="s">
        <v>32</v>
      </c>
      <c r="AX796" s="13" t="s">
        <v>76</v>
      </c>
      <c r="AY796" s="164" t="s">
        <v>186</v>
      </c>
    </row>
    <row r="797" spans="2:51" s="13" customFormat="1" ht="10.4">
      <c r="B797" s="163"/>
      <c r="D797" s="157" t="s">
        <v>296</v>
      </c>
      <c r="E797" s="164" t="s">
        <v>1</v>
      </c>
      <c r="F797" s="165" t="s">
        <v>1239</v>
      </c>
      <c r="H797" s="166">
        <v>7.2</v>
      </c>
      <c r="I797" s="167"/>
      <c r="L797" s="163"/>
      <c r="M797" s="168"/>
      <c r="T797" s="169"/>
      <c r="AT797" s="164" t="s">
        <v>296</v>
      </c>
      <c r="AU797" s="164" t="s">
        <v>86</v>
      </c>
      <c r="AV797" s="13" t="s">
        <v>86</v>
      </c>
      <c r="AW797" s="13" t="s">
        <v>32</v>
      </c>
      <c r="AX797" s="13" t="s">
        <v>76</v>
      </c>
      <c r="AY797" s="164" t="s">
        <v>186</v>
      </c>
    </row>
    <row r="798" spans="2:51" s="13" customFormat="1" ht="10.4">
      <c r="B798" s="163"/>
      <c r="D798" s="157" t="s">
        <v>296</v>
      </c>
      <c r="E798" s="164" t="s">
        <v>1</v>
      </c>
      <c r="F798" s="165" t="s">
        <v>1240</v>
      </c>
      <c r="H798" s="166">
        <v>23.8</v>
      </c>
      <c r="I798" s="167"/>
      <c r="L798" s="163"/>
      <c r="M798" s="168"/>
      <c r="T798" s="169"/>
      <c r="AT798" s="164" t="s">
        <v>296</v>
      </c>
      <c r="AU798" s="164" t="s">
        <v>86</v>
      </c>
      <c r="AV798" s="13" t="s">
        <v>86</v>
      </c>
      <c r="AW798" s="13" t="s">
        <v>32</v>
      </c>
      <c r="AX798" s="13" t="s">
        <v>76</v>
      </c>
      <c r="AY798" s="164" t="s">
        <v>186</v>
      </c>
    </row>
    <row r="799" spans="2:51" s="13" customFormat="1" ht="10.4">
      <c r="B799" s="163"/>
      <c r="D799" s="157" t="s">
        <v>296</v>
      </c>
      <c r="E799" s="164" t="s">
        <v>1</v>
      </c>
      <c r="F799" s="165" t="s">
        <v>1241</v>
      </c>
      <c r="H799" s="166">
        <v>5.3</v>
      </c>
      <c r="I799" s="167"/>
      <c r="L799" s="163"/>
      <c r="M799" s="168"/>
      <c r="T799" s="169"/>
      <c r="AT799" s="164" t="s">
        <v>296</v>
      </c>
      <c r="AU799" s="164" t="s">
        <v>86</v>
      </c>
      <c r="AV799" s="13" t="s">
        <v>86</v>
      </c>
      <c r="AW799" s="13" t="s">
        <v>32</v>
      </c>
      <c r="AX799" s="13" t="s">
        <v>76</v>
      </c>
      <c r="AY799" s="164" t="s">
        <v>186</v>
      </c>
    </row>
    <row r="800" spans="2:51" s="15" customFormat="1" ht="10.4">
      <c r="B800" s="190"/>
      <c r="D800" s="157" t="s">
        <v>296</v>
      </c>
      <c r="E800" s="191" t="s">
        <v>235</v>
      </c>
      <c r="F800" s="192" t="s">
        <v>561</v>
      </c>
      <c r="H800" s="193">
        <v>1158.8</v>
      </c>
      <c r="I800" s="194"/>
      <c r="L800" s="190"/>
      <c r="M800" s="195"/>
      <c r="T800" s="196"/>
      <c r="AT800" s="191" t="s">
        <v>296</v>
      </c>
      <c r="AU800" s="191" t="s">
        <v>86</v>
      </c>
      <c r="AV800" s="15" t="s">
        <v>118</v>
      </c>
      <c r="AW800" s="15" t="s">
        <v>32</v>
      </c>
      <c r="AX800" s="15" t="s">
        <v>76</v>
      </c>
      <c r="AY800" s="191" t="s">
        <v>186</v>
      </c>
    </row>
    <row r="801" spans="2:65" s="14" customFormat="1" ht="10.4">
      <c r="B801" s="170"/>
      <c r="D801" s="157" t="s">
        <v>296</v>
      </c>
      <c r="E801" s="171" t="s">
        <v>1</v>
      </c>
      <c r="F801" s="172" t="s">
        <v>299</v>
      </c>
      <c r="H801" s="173">
        <v>1158.8</v>
      </c>
      <c r="I801" s="174"/>
      <c r="L801" s="170"/>
      <c r="M801" s="175"/>
      <c r="T801" s="176"/>
      <c r="AT801" s="171" t="s">
        <v>296</v>
      </c>
      <c r="AU801" s="171" t="s">
        <v>86</v>
      </c>
      <c r="AV801" s="14" t="s">
        <v>207</v>
      </c>
      <c r="AW801" s="14" t="s">
        <v>32</v>
      </c>
      <c r="AX801" s="14" t="s">
        <v>84</v>
      </c>
      <c r="AY801" s="171" t="s">
        <v>186</v>
      </c>
    </row>
    <row r="802" spans="2:65" s="1" customFormat="1" ht="16.600000000000001" customHeight="1">
      <c r="B802" s="136"/>
      <c r="C802" s="137" t="s">
        <v>1242</v>
      </c>
      <c r="D802" s="137" t="s">
        <v>189</v>
      </c>
      <c r="E802" s="138" t="s">
        <v>1243</v>
      </c>
      <c r="F802" s="139" t="s">
        <v>1244</v>
      </c>
      <c r="G802" s="140" t="s">
        <v>351</v>
      </c>
      <c r="H802" s="141">
        <v>1158.8</v>
      </c>
      <c r="I802" s="142"/>
      <c r="J802" s="143">
        <f>ROUND(I802*H802,2)</f>
        <v>0</v>
      </c>
      <c r="K802" s="139" t="s">
        <v>193</v>
      </c>
      <c r="L802" s="32"/>
      <c r="M802" s="144" t="s">
        <v>1</v>
      </c>
      <c r="N802" s="145" t="s">
        <v>41</v>
      </c>
      <c r="P802" s="146">
        <f>O802*H802</f>
        <v>0</v>
      </c>
      <c r="Q802" s="146">
        <v>1E-4</v>
      </c>
      <c r="R802" s="146">
        <f>Q802*H802</f>
        <v>0.11588</v>
      </c>
      <c r="S802" s="146">
        <v>0</v>
      </c>
      <c r="T802" s="147">
        <f>S802*H802</f>
        <v>0</v>
      </c>
      <c r="AR802" s="148" t="s">
        <v>372</v>
      </c>
      <c r="AT802" s="148" t="s">
        <v>189</v>
      </c>
      <c r="AU802" s="148" t="s">
        <v>86</v>
      </c>
      <c r="AY802" s="17" t="s">
        <v>186</v>
      </c>
      <c r="BE802" s="149">
        <f>IF(N802="základní",J802,0)</f>
        <v>0</v>
      </c>
      <c r="BF802" s="149">
        <f>IF(N802="snížená",J802,0)</f>
        <v>0</v>
      </c>
      <c r="BG802" s="149">
        <f>IF(N802="zákl. přenesená",J802,0)</f>
        <v>0</v>
      </c>
      <c r="BH802" s="149">
        <f>IF(N802="sníž. přenesená",J802,0)</f>
        <v>0</v>
      </c>
      <c r="BI802" s="149">
        <f>IF(N802="nulová",J802,0)</f>
        <v>0</v>
      </c>
      <c r="BJ802" s="17" t="s">
        <v>84</v>
      </c>
      <c r="BK802" s="149">
        <f>ROUND(I802*H802,2)</f>
        <v>0</v>
      </c>
      <c r="BL802" s="17" t="s">
        <v>372</v>
      </c>
      <c r="BM802" s="148" t="s">
        <v>1245</v>
      </c>
    </row>
    <row r="803" spans="2:65" s="13" customFormat="1" ht="10.4">
      <c r="B803" s="163"/>
      <c r="D803" s="157" t="s">
        <v>296</v>
      </c>
      <c r="E803" s="164" t="s">
        <v>1</v>
      </c>
      <c r="F803" s="165" t="s">
        <v>235</v>
      </c>
      <c r="H803" s="166">
        <v>1158.8</v>
      </c>
      <c r="I803" s="167"/>
      <c r="L803" s="163"/>
      <c r="M803" s="168"/>
      <c r="T803" s="169"/>
      <c r="AT803" s="164" t="s">
        <v>296</v>
      </c>
      <c r="AU803" s="164" t="s">
        <v>86</v>
      </c>
      <c r="AV803" s="13" t="s">
        <v>86</v>
      </c>
      <c r="AW803" s="13" t="s">
        <v>32</v>
      </c>
      <c r="AX803" s="13" t="s">
        <v>84</v>
      </c>
      <c r="AY803" s="164" t="s">
        <v>186</v>
      </c>
    </row>
    <row r="804" spans="2:65" s="1" customFormat="1" ht="21.75" customHeight="1">
      <c r="B804" s="136"/>
      <c r="C804" s="137" t="s">
        <v>1246</v>
      </c>
      <c r="D804" s="137" t="s">
        <v>189</v>
      </c>
      <c r="E804" s="138" t="s">
        <v>1247</v>
      </c>
      <c r="F804" s="139" t="s">
        <v>1248</v>
      </c>
      <c r="G804" s="140" t="s">
        <v>351</v>
      </c>
      <c r="H804" s="141">
        <v>718.8</v>
      </c>
      <c r="I804" s="142"/>
      <c r="J804" s="143">
        <f>ROUND(I804*H804,2)</f>
        <v>0</v>
      </c>
      <c r="K804" s="139" t="s">
        <v>193</v>
      </c>
      <c r="L804" s="32"/>
      <c r="M804" s="144" t="s">
        <v>1</v>
      </c>
      <c r="N804" s="145" t="s">
        <v>41</v>
      </c>
      <c r="P804" s="146">
        <f>O804*H804</f>
        <v>0</v>
      </c>
      <c r="Q804" s="146">
        <v>0</v>
      </c>
      <c r="R804" s="146">
        <f>Q804*H804</f>
        <v>0</v>
      </c>
      <c r="S804" s="146">
        <v>0</v>
      </c>
      <c r="T804" s="147">
        <f>S804*H804</f>
        <v>0</v>
      </c>
      <c r="AR804" s="148" t="s">
        <v>372</v>
      </c>
      <c r="AT804" s="148" t="s">
        <v>189</v>
      </c>
      <c r="AU804" s="148" t="s">
        <v>86</v>
      </c>
      <c r="AY804" s="17" t="s">
        <v>186</v>
      </c>
      <c r="BE804" s="149">
        <f>IF(N804="základní",J804,0)</f>
        <v>0</v>
      </c>
      <c r="BF804" s="149">
        <f>IF(N804="snížená",J804,0)</f>
        <v>0</v>
      </c>
      <c r="BG804" s="149">
        <f>IF(N804="zákl. přenesená",J804,0)</f>
        <v>0</v>
      </c>
      <c r="BH804" s="149">
        <f>IF(N804="sníž. přenesená",J804,0)</f>
        <v>0</v>
      </c>
      <c r="BI804" s="149">
        <f>IF(N804="nulová",J804,0)</f>
        <v>0</v>
      </c>
      <c r="BJ804" s="17" t="s">
        <v>84</v>
      </c>
      <c r="BK804" s="149">
        <f>ROUND(I804*H804,2)</f>
        <v>0</v>
      </c>
      <c r="BL804" s="17" t="s">
        <v>372</v>
      </c>
      <c r="BM804" s="148" t="s">
        <v>1249</v>
      </c>
    </row>
    <row r="805" spans="2:65" s="12" customFormat="1" ht="10.4">
      <c r="B805" s="156"/>
      <c r="D805" s="157" t="s">
        <v>296</v>
      </c>
      <c r="E805" s="158" t="s">
        <v>1</v>
      </c>
      <c r="F805" s="159" t="s">
        <v>383</v>
      </c>
      <c r="H805" s="158" t="s">
        <v>1</v>
      </c>
      <c r="I805" s="160"/>
      <c r="L805" s="156"/>
      <c r="M805" s="161"/>
      <c r="T805" s="162"/>
      <c r="AT805" s="158" t="s">
        <v>296</v>
      </c>
      <c r="AU805" s="158" t="s">
        <v>86</v>
      </c>
      <c r="AV805" s="12" t="s">
        <v>84</v>
      </c>
      <c r="AW805" s="12" t="s">
        <v>32</v>
      </c>
      <c r="AX805" s="12" t="s">
        <v>76</v>
      </c>
      <c r="AY805" s="158" t="s">
        <v>186</v>
      </c>
    </row>
    <row r="806" spans="2:65" s="13" customFormat="1" ht="10.4">
      <c r="B806" s="163"/>
      <c r="D806" s="157" t="s">
        <v>296</v>
      </c>
      <c r="E806" s="164" t="s">
        <v>1</v>
      </c>
      <c r="F806" s="165" t="s">
        <v>1216</v>
      </c>
      <c r="H806" s="166">
        <v>128.4</v>
      </c>
      <c r="I806" s="167"/>
      <c r="L806" s="163"/>
      <c r="M806" s="168"/>
      <c r="T806" s="169"/>
      <c r="AT806" s="164" t="s">
        <v>296</v>
      </c>
      <c r="AU806" s="164" t="s">
        <v>86</v>
      </c>
      <c r="AV806" s="13" t="s">
        <v>86</v>
      </c>
      <c r="AW806" s="13" t="s">
        <v>32</v>
      </c>
      <c r="AX806" s="13" t="s">
        <v>76</v>
      </c>
      <c r="AY806" s="164" t="s">
        <v>186</v>
      </c>
    </row>
    <row r="807" spans="2:65" s="13" customFormat="1" ht="10.4">
      <c r="B807" s="163"/>
      <c r="D807" s="157" t="s">
        <v>296</v>
      </c>
      <c r="E807" s="164" t="s">
        <v>1</v>
      </c>
      <c r="F807" s="165" t="s">
        <v>1217</v>
      </c>
      <c r="H807" s="166">
        <v>9</v>
      </c>
      <c r="I807" s="167"/>
      <c r="L807" s="163"/>
      <c r="M807" s="168"/>
      <c r="T807" s="169"/>
      <c r="AT807" s="164" t="s">
        <v>296</v>
      </c>
      <c r="AU807" s="164" t="s">
        <v>86</v>
      </c>
      <c r="AV807" s="13" t="s">
        <v>86</v>
      </c>
      <c r="AW807" s="13" t="s">
        <v>32</v>
      </c>
      <c r="AX807" s="13" t="s">
        <v>76</v>
      </c>
      <c r="AY807" s="164" t="s">
        <v>186</v>
      </c>
    </row>
    <row r="808" spans="2:65" s="13" customFormat="1" ht="10.4">
      <c r="B808" s="163"/>
      <c r="D808" s="157" t="s">
        <v>296</v>
      </c>
      <c r="E808" s="164" t="s">
        <v>1</v>
      </c>
      <c r="F808" s="165" t="s">
        <v>1218</v>
      </c>
      <c r="H808" s="166">
        <v>8.1</v>
      </c>
      <c r="I808" s="167"/>
      <c r="L808" s="163"/>
      <c r="M808" s="168"/>
      <c r="T808" s="169"/>
      <c r="AT808" s="164" t="s">
        <v>296</v>
      </c>
      <c r="AU808" s="164" t="s">
        <v>86</v>
      </c>
      <c r="AV808" s="13" t="s">
        <v>86</v>
      </c>
      <c r="AW808" s="13" t="s">
        <v>32</v>
      </c>
      <c r="AX808" s="13" t="s">
        <v>76</v>
      </c>
      <c r="AY808" s="164" t="s">
        <v>186</v>
      </c>
    </row>
    <row r="809" spans="2:65" s="13" customFormat="1" ht="10.4">
      <c r="B809" s="163"/>
      <c r="D809" s="157" t="s">
        <v>296</v>
      </c>
      <c r="E809" s="164" t="s">
        <v>1</v>
      </c>
      <c r="F809" s="165" t="s">
        <v>1219</v>
      </c>
      <c r="H809" s="166">
        <v>32.700000000000003</v>
      </c>
      <c r="I809" s="167"/>
      <c r="L809" s="163"/>
      <c r="M809" s="168"/>
      <c r="T809" s="169"/>
      <c r="AT809" s="164" t="s">
        <v>296</v>
      </c>
      <c r="AU809" s="164" t="s">
        <v>86</v>
      </c>
      <c r="AV809" s="13" t="s">
        <v>86</v>
      </c>
      <c r="AW809" s="13" t="s">
        <v>32</v>
      </c>
      <c r="AX809" s="13" t="s">
        <v>76</v>
      </c>
      <c r="AY809" s="164" t="s">
        <v>186</v>
      </c>
    </row>
    <row r="810" spans="2:65" s="13" customFormat="1" ht="10.4">
      <c r="B810" s="163"/>
      <c r="D810" s="157" t="s">
        <v>296</v>
      </c>
      <c r="E810" s="164" t="s">
        <v>1</v>
      </c>
      <c r="F810" s="165" t="s">
        <v>1220</v>
      </c>
      <c r="H810" s="166">
        <v>165.6</v>
      </c>
      <c r="I810" s="167"/>
      <c r="L810" s="163"/>
      <c r="M810" s="168"/>
      <c r="T810" s="169"/>
      <c r="AT810" s="164" t="s">
        <v>296</v>
      </c>
      <c r="AU810" s="164" t="s">
        <v>86</v>
      </c>
      <c r="AV810" s="13" t="s">
        <v>86</v>
      </c>
      <c r="AW810" s="13" t="s">
        <v>32</v>
      </c>
      <c r="AX810" s="13" t="s">
        <v>76</v>
      </c>
      <c r="AY810" s="164" t="s">
        <v>186</v>
      </c>
    </row>
    <row r="811" spans="2:65" s="13" customFormat="1" ht="10.4">
      <c r="B811" s="163"/>
      <c r="D811" s="157" t="s">
        <v>296</v>
      </c>
      <c r="E811" s="164" t="s">
        <v>1</v>
      </c>
      <c r="F811" s="165" t="s">
        <v>1221</v>
      </c>
      <c r="H811" s="166">
        <v>28.9</v>
      </c>
      <c r="I811" s="167"/>
      <c r="L811" s="163"/>
      <c r="M811" s="168"/>
      <c r="T811" s="169"/>
      <c r="AT811" s="164" t="s">
        <v>296</v>
      </c>
      <c r="AU811" s="164" t="s">
        <v>86</v>
      </c>
      <c r="AV811" s="13" t="s">
        <v>86</v>
      </c>
      <c r="AW811" s="13" t="s">
        <v>32</v>
      </c>
      <c r="AX811" s="13" t="s">
        <v>76</v>
      </c>
      <c r="AY811" s="164" t="s">
        <v>186</v>
      </c>
    </row>
    <row r="812" spans="2:65" s="13" customFormat="1" ht="10.4">
      <c r="B812" s="163"/>
      <c r="D812" s="157" t="s">
        <v>296</v>
      </c>
      <c r="E812" s="164" t="s">
        <v>1</v>
      </c>
      <c r="F812" s="165" t="s">
        <v>1222</v>
      </c>
      <c r="H812" s="166">
        <v>305.8</v>
      </c>
      <c r="I812" s="167"/>
      <c r="L812" s="163"/>
      <c r="M812" s="168"/>
      <c r="T812" s="169"/>
      <c r="AT812" s="164" t="s">
        <v>296</v>
      </c>
      <c r="AU812" s="164" t="s">
        <v>86</v>
      </c>
      <c r="AV812" s="13" t="s">
        <v>86</v>
      </c>
      <c r="AW812" s="13" t="s">
        <v>32</v>
      </c>
      <c r="AX812" s="13" t="s">
        <v>76</v>
      </c>
      <c r="AY812" s="164" t="s">
        <v>186</v>
      </c>
    </row>
    <row r="813" spans="2:65" s="13" customFormat="1" ht="10.4">
      <c r="B813" s="163"/>
      <c r="D813" s="157" t="s">
        <v>296</v>
      </c>
      <c r="E813" s="164" t="s">
        <v>1</v>
      </c>
      <c r="F813" s="165" t="s">
        <v>1223</v>
      </c>
      <c r="H813" s="166">
        <v>9.4</v>
      </c>
      <c r="I813" s="167"/>
      <c r="L813" s="163"/>
      <c r="M813" s="168"/>
      <c r="T813" s="169"/>
      <c r="AT813" s="164" t="s">
        <v>296</v>
      </c>
      <c r="AU813" s="164" t="s">
        <v>86</v>
      </c>
      <c r="AV813" s="13" t="s">
        <v>86</v>
      </c>
      <c r="AW813" s="13" t="s">
        <v>32</v>
      </c>
      <c r="AX813" s="13" t="s">
        <v>76</v>
      </c>
      <c r="AY813" s="164" t="s">
        <v>186</v>
      </c>
    </row>
    <row r="814" spans="2:65" s="13" customFormat="1" ht="10.4">
      <c r="B814" s="163"/>
      <c r="D814" s="157" t="s">
        <v>296</v>
      </c>
      <c r="E814" s="164" t="s">
        <v>1</v>
      </c>
      <c r="F814" s="165" t="s">
        <v>1224</v>
      </c>
      <c r="H814" s="166">
        <v>7.4</v>
      </c>
      <c r="I814" s="167"/>
      <c r="L814" s="163"/>
      <c r="M814" s="168"/>
      <c r="T814" s="169"/>
      <c r="AT814" s="164" t="s">
        <v>296</v>
      </c>
      <c r="AU814" s="164" t="s">
        <v>86</v>
      </c>
      <c r="AV814" s="13" t="s">
        <v>86</v>
      </c>
      <c r="AW814" s="13" t="s">
        <v>32</v>
      </c>
      <c r="AX814" s="13" t="s">
        <v>76</v>
      </c>
      <c r="AY814" s="164" t="s">
        <v>186</v>
      </c>
    </row>
    <row r="815" spans="2:65" s="13" customFormat="1" ht="10.4">
      <c r="B815" s="163"/>
      <c r="D815" s="157" t="s">
        <v>296</v>
      </c>
      <c r="E815" s="164" t="s">
        <v>1</v>
      </c>
      <c r="F815" s="165" t="s">
        <v>1225</v>
      </c>
      <c r="H815" s="166">
        <v>3.4</v>
      </c>
      <c r="I815" s="167"/>
      <c r="L815" s="163"/>
      <c r="M815" s="168"/>
      <c r="T815" s="169"/>
      <c r="AT815" s="164" t="s">
        <v>296</v>
      </c>
      <c r="AU815" s="164" t="s">
        <v>86</v>
      </c>
      <c r="AV815" s="13" t="s">
        <v>86</v>
      </c>
      <c r="AW815" s="13" t="s">
        <v>32</v>
      </c>
      <c r="AX815" s="13" t="s">
        <v>76</v>
      </c>
      <c r="AY815" s="164" t="s">
        <v>186</v>
      </c>
    </row>
    <row r="816" spans="2:65" s="13" customFormat="1" ht="10.4">
      <c r="B816" s="163"/>
      <c r="D816" s="157" t="s">
        <v>296</v>
      </c>
      <c r="E816" s="164" t="s">
        <v>1</v>
      </c>
      <c r="F816" s="165" t="s">
        <v>1226</v>
      </c>
      <c r="H816" s="166">
        <v>12.7</v>
      </c>
      <c r="I816" s="167"/>
      <c r="L816" s="163"/>
      <c r="M816" s="168"/>
      <c r="T816" s="169"/>
      <c r="AT816" s="164" t="s">
        <v>296</v>
      </c>
      <c r="AU816" s="164" t="s">
        <v>86</v>
      </c>
      <c r="AV816" s="13" t="s">
        <v>86</v>
      </c>
      <c r="AW816" s="13" t="s">
        <v>32</v>
      </c>
      <c r="AX816" s="13" t="s">
        <v>76</v>
      </c>
      <c r="AY816" s="164" t="s">
        <v>186</v>
      </c>
    </row>
    <row r="817" spans="2:65" s="13" customFormat="1" ht="10.4">
      <c r="B817" s="163"/>
      <c r="D817" s="157" t="s">
        <v>296</v>
      </c>
      <c r="E817" s="164" t="s">
        <v>1</v>
      </c>
      <c r="F817" s="165" t="s">
        <v>1227</v>
      </c>
      <c r="H817" s="166">
        <v>7.4</v>
      </c>
      <c r="I817" s="167"/>
      <c r="L817" s="163"/>
      <c r="M817" s="168"/>
      <c r="T817" s="169"/>
      <c r="AT817" s="164" t="s">
        <v>296</v>
      </c>
      <c r="AU817" s="164" t="s">
        <v>86</v>
      </c>
      <c r="AV817" s="13" t="s">
        <v>86</v>
      </c>
      <c r="AW817" s="13" t="s">
        <v>32</v>
      </c>
      <c r="AX817" s="13" t="s">
        <v>76</v>
      </c>
      <c r="AY817" s="164" t="s">
        <v>186</v>
      </c>
    </row>
    <row r="818" spans="2:65" s="14" customFormat="1" ht="10.4">
      <c r="B818" s="170"/>
      <c r="D818" s="157" t="s">
        <v>296</v>
      </c>
      <c r="E818" s="171" t="s">
        <v>1</v>
      </c>
      <c r="F818" s="172" t="s">
        <v>299</v>
      </c>
      <c r="H818" s="173">
        <v>718.8</v>
      </c>
      <c r="I818" s="174"/>
      <c r="L818" s="170"/>
      <c r="M818" s="175"/>
      <c r="T818" s="176"/>
      <c r="AT818" s="171" t="s">
        <v>296</v>
      </c>
      <c r="AU818" s="171" t="s">
        <v>86</v>
      </c>
      <c r="AV818" s="14" t="s">
        <v>207</v>
      </c>
      <c r="AW818" s="14" t="s">
        <v>32</v>
      </c>
      <c r="AX818" s="14" t="s">
        <v>84</v>
      </c>
      <c r="AY818" s="171" t="s">
        <v>186</v>
      </c>
    </row>
    <row r="819" spans="2:65" s="1" customFormat="1" ht="24.2" customHeight="1">
      <c r="B819" s="136"/>
      <c r="C819" s="177" t="s">
        <v>1250</v>
      </c>
      <c r="D819" s="177" t="s">
        <v>421</v>
      </c>
      <c r="E819" s="178" t="s">
        <v>1251</v>
      </c>
      <c r="F819" s="179" t="s">
        <v>1252</v>
      </c>
      <c r="G819" s="180" t="s">
        <v>351</v>
      </c>
      <c r="H819" s="181">
        <v>733.17600000000004</v>
      </c>
      <c r="I819" s="182"/>
      <c r="J819" s="183">
        <f>ROUND(I819*H819,2)</f>
        <v>0</v>
      </c>
      <c r="K819" s="179" t="s">
        <v>1</v>
      </c>
      <c r="L819" s="184"/>
      <c r="M819" s="185" t="s">
        <v>1</v>
      </c>
      <c r="N819" s="186" t="s">
        <v>41</v>
      </c>
      <c r="P819" s="146">
        <f>O819*H819</f>
        <v>0</v>
      </c>
      <c r="Q819" s="146">
        <v>1.4E-3</v>
      </c>
      <c r="R819" s="146">
        <f>Q819*H819</f>
        <v>1.0264464</v>
      </c>
      <c r="S819" s="146">
        <v>0</v>
      </c>
      <c r="T819" s="147">
        <f>S819*H819</f>
        <v>0</v>
      </c>
      <c r="AR819" s="148" t="s">
        <v>472</v>
      </c>
      <c r="AT819" s="148" t="s">
        <v>421</v>
      </c>
      <c r="AU819" s="148" t="s">
        <v>86</v>
      </c>
      <c r="AY819" s="17" t="s">
        <v>186</v>
      </c>
      <c r="BE819" s="149">
        <f>IF(N819="základní",J819,0)</f>
        <v>0</v>
      </c>
      <c r="BF819" s="149">
        <f>IF(N819="snížená",J819,0)</f>
        <v>0</v>
      </c>
      <c r="BG819" s="149">
        <f>IF(N819="zákl. přenesená",J819,0)</f>
        <v>0</v>
      </c>
      <c r="BH819" s="149">
        <f>IF(N819="sníž. přenesená",J819,0)</f>
        <v>0</v>
      </c>
      <c r="BI819" s="149">
        <f>IF(N819="nulová",J819,0)</f>
        <v>0</v>
      </c>
      <c r="BJ819" s="17" t="s">
        <v>84</v>
      </c>
      <c r="BK819" s="149">
        <f>ROUND(I819*H819,2)</f>
        <v>0</v>
      </c>
      <c r="BL819" s="17" t="s">
        <v>372</v>
      </c>
      <c r="BM819" s="148" t="s">
        <v>1253</v>
      </c>
    </row>
    <row r="820" spans="2:65" s="13" customFormat="1" ht="10.4">
      <c r="B820" s="163"/>
      <c r="D820" s="157" t="s">
        <v>296</v>
      </c>
      <c r="E820" s="164" t="s">
        <v>1</v>
      </c>
      <c r="F820" s="165" t="s">
        <v>1254</v>
      </c>
      <c r="H820" s="166">
        <v>733.17600000000004</v>
      </c>
      <c r="I820" s="167"/>
      <c r="L820" s="163"/>
      <c r="M820" s="168"/>
      <c r="T820" s="169"/>
      <c r="AT820" s="164" t="s">
        <v>296</v>
      </c>
      <c r="AU820" s="164" t="s">
        <v>86</v>
      </c>
      <c r="AV820" s="13" t="s">
        <v>86</v>
      </c>
      <c r="AW820" s="13" t="s">
        <v>32</v>
      </c>
      <c r="AX820" s="13" t="s">
        <v>84</v>
      </c>
      <c r="AY820" s="164" t="s">
        <v>186</v>
      </c>
    </row>
    <row r="821" spans="2:65" s="1" customFormat="1" ht="24.2" customHeight="1">
      <c r="B821" s="136"/>
      <c r="C821" s="137" t="s">
        <v>1255</v>
      </c>
      <c r="D821" s="137" t="s">
        <v>189</v>
      </c>
      <c r="E821" s="138" t="s">
        <v>1256</v>
      </c>
      <c r="F821" s="139" t="s">
        <v>1257</v>
      </c>
      <c r="G821" s="140" t="s">
        <v>403</v>
      </c>
      <c r="H821" s="141">
        <v>8</v>
      </c>
      <c r="I821" s="142"/>
      <c r="J821" s="143">
        <f>ROUND(I821*H821,2)</f>
        <v>0</v>
      </c>
      <c r="K821" s="139" t="s">
        <v>193</v>
      </c>
      <c r="L821" s="32"/>
      <c r="M821" s="144" t="s">
        <v>1</v>
      </c>
      <c r="N821" s="145" t="s">
        <v>41</v>
      </c>
      <c r="P821" s="146">
        <f>O821*H821</f>
        <v>0</v>
      </c>
      <c r="Q821" s="146">
        <v>5.0299999999999997E-3</v>
      </c>
      <c r="R821" s="146">
        <f>Q821*H821</f>
        <v>4.0239999999999998E-2</v>
      </c>
      <c r="S821" s="146">
        <v>0</v>
      </c>
      <c r="T821" s="147">
        <f>S821*H821</f>
        <v>0</v>
      </c>
      <c r="AR821" s="148" t="s">
        <v>372</v>
      </c>
      <c r="AT821" s="148" t="s">
        <v>189</v>
      </c>
      <c r="AU821" s="148" t="s">
        <v>86</v>
      </c>
      <c r="AY821" s="17" t="s">
        <v>186</v>
      </c>
      <c r="BE821" s="149">
        <f>IF(N821="základní",J821,0)</f>
        <v>0</v>
      </c>
      <c r="BF821" s="149">
        <f>IF(N821="snížená",J821,0)</f>
        <v>0</v>
      </c>
      <c r="BG821" s="149">
        <f>IF(N821="zákl. přenesená",J821,0)</f>
        <v>0</v>
      </c>
      <c r="BH821" s="149">
        <f>IF(N821="sníž. přenesená",J821,0)</f>
        <v>0</v>
      </c>
      <c r="BI821" s="149">
        <f>IF(N821="nulová",J821,0)</f>
        <v>0</v>
      </c>
      <c r="BJ821" s="17" t="s">
        <v>84</v>
      </c>
      <c r="BK821" s="149">
        <f>ROUND(I821*H821,2)</f>
        <v>0</v>
      </c>
      <c r="BL821" s="17" t="s">
        <v>372</v>
      </c>
      <c r="BM821" s="148" t="s">
        <v>1258</v>
      </c>
    </row>
    <row r="822" spans="2:65" s="1" customFormat="1" ht="16.600000000000001" customHeight="1">
      <c r="B822" s="136"/>
      <c r="C822" s="137" t="s">
        <v>1259</v>
      </c>
      <c r="D822" s="137" t="s">
        <v>189</v>
      </c>
      <c r="E822" s="138" t="s">
        <v>1260</v>
      </c>
      <c r="F822" s="139" t="s">
        <v>1261</v>
      </c>
      <c r="G822" s="140" t="s">
        <v>351</v>
      </c>
      <c r="H822" s="141">
        <v>22.443000000000001</v>
      </c>
      <c r="I822" s="142"/>
      <c r="J822" s="143">
        <f>ROUND(I822*H822,2)</f>
        <v>0</v>
      </c>
      <c r="K822" s="139" t="s">
        <v>1</v>
      </c>
      <c r="L822" s="32"/>
      <c r="M822" s="144" t="s">
        <v>1</v>
      </c>
      <c r="N822" s="145" t="s">
        <v>41</v>
      </c>
      <c r="P822" s="146">
        <f>O822*H822</f>
        <v>0</v>
      </c>
      <c r="Q822" s="146">
        <v>2.0119999999999999E-2</v>
      </c>
      <c r="R822" s="146">
        <f>Q822*H822</f>
        <v>0.45155316000000001</v>
      </c>
      <c r="S822" s="146">
        <v>0</v>
      </c>
      <c r="T822" s="147">
        <f>S822*H822</f>
        <v>0</v>
      </c>
      <c r="AR822" s="148" t="s">
        <v>372</v>
      </c>
      <c r="AT822" s="148" t="s">
        <v>189</v>
      </c>
      <c r="AU822" s="148" t="s">
        <v>86</v>
      </c>
      <c r="AY822" s="17" t="s">
        <v>186</v>
      </c>
      <c r="BE822" s="149">
        <f>IF(N822="základní",J822,0)</f>
        <v>0</v>
      </c>
      <c r="BF822" s="149">
        <f>IF(N822="snížená",J822,0)</f>
        <v>0</v>
      </c>
      <c r="BG822" s="149">
        <f>IF(N822="zákl. přenesená",J822,0)</f>
        <v>0</v>
      </c>
      <c r="BH822" s="149">
        <f>IF(N822="sníž. přenesená",J822,0)</f>
        <v>0</v>
      </c>
      <c r="BI822" s="149">
        <f>IF(N822="nulová",J822,0)</f>
        <v>0</v>
      </c>
      <c r="BJ822" s="17" t="s">
        <v>84</v>
      </c>
      <c r="BK822" s="149">
        <f>ROUND(I822*H822,2)</f>
        <v>0</v>
      </c>
      <c r="BL822" s="17" t="s">
        <v>372</v>
      </c>
      <c r="BM822" s="148" t="s">
        <v>1262</v>
      </c>
    </row>
    <row r="823" spans="2:65" s="1" customFormat="1" ht="18.45">
      <c r="B823" s="32"/>
      <c r="D823" s="157" t="s">
        <v>470</v>
      </c>
      <c r="F823" s="187" t="s">
        <v>1263</v>
      </c>
      <c r="I823" s="188"/>
      <c r="L823" s="32"/>
      <c r="M823" s="189"/>
      <c r="T823" s="56"/>
      <c r="AT823" s="17" t="s">
        <v>470</v>
      </c>
      <c r="AU823" s="17" t="s">
        <v>86</v>
      </c>
    </row>
    <row r="824" spans="2:65" s="12" customFormat="1" ht="10.4">
      <c r="B824" s="156"/>
      <c r="D824" s="157" t="s">
        <v>296</v>
      </c>
      <c r="E824" s="158" t="s">
        <v>1</v>
      </c>
      <c r="F824" s="159" t="s">
        <v>383</v>
      </c>
      <c r="H824" s="158" t="s">
        <v>1</v>
      </c>
      <c r="I824" s="160"/>
      <c r="L824" s="156"/>
      <c r="M824" s="161"/>
      <c r="T824" s="162"/>
      <c r="AT824" s="158" t="s">
        <v>296</v>
      </c>
      <c r="AU824" s="158" t="s">
        <v>86</v>
      </c>
      <c r="AV824" s="12" t="s">
        <v>84</v>
      </c>
      <c r="AW824" s="12" t="s">
        <v>32</v>
      </c>
      <c r="AX824" s="12" t="s">
        <v>76</v>
      </c>
      <c r="AY824" s="158" t="s">
        <v>186</v>
      </c>
    </row>
    <row r="825" spans="2:65" s="13" customFormat="1" ht="10.4">
      <c r="B825" s="163"/>
      <c r="D825" s="157" t="s">
        <v>296</v>
      </c>
      <c r="E825" s="164" t="s">
        <v>1</v>
      </c>
      <c r="F825" s="165" t="s">
        <v>1264</v>
      </c>
      <c r="H825" s="166">
        <v>7.9550000000000001</v>
      </c>
      <c r="I825" s="167"/>
      <c r="L825" s="163"/>
      <c r="M825" s="168"/>
      <c r="T825" s="169"/>
      <c r="AT825" s="164" t="s">
        <v>296</v>
      </c>
      <c r="AU825" s="164" t="s">
        <v>86</v>
      </c>
      <c r="AV825" s="13" t="s">
        <v>86</v>
      </c>
      <c r="AW825" s="13" t="s">
        <v>32</v>
      </c>
      <c r="AX825" s="13" t="s">
        <v>76</v>
      </c>
      <c r="AY825" s="164" t="s">
        <v>186</v>
      </c>
    </row>
    <row r="826" spans="2:65" s="12" customFormat="1" ht="10.4">
      <c r="B826" s="156"/>
      <c r="D826" s="157" t="s">
        <v>296</v>
      </c>
      <c r="E826" s="158" t="s">
        <v>1</v>
      </c>
      <c r="F826" s="159" t="s">
        <v>395</v>
      </c>
      <c r="H826" s="158" t="s">
        <v>1</v>
      </c>
      <c r="I826" s="160"/>
      <c r="L826" s="156"/>
      <c r="M826" s="161"/>
      <c r="T826" s="162"/>
      <c r="AT826" s="158" t="s">
        <v>296</v>
      </c>
      <c r="AU826" s="158" t="s">
        <v>86</v>
      </c>
      <c r="AV826" s="12" t="s">
        <v>84</v>
      </c>
      <c r="AW826" s="12" t="s">
        <v>32</v>
      </c>
      <c r="AX826" s="12" t="s">
        <v>76</v>
      </c>
      <c r="AY826" s="158" t="s">
        <v>186</v>
      </c>
    </row>
    <row r="827" spans="2:65" s="13" customFormat="1" ht="10.4">
      <c r="B827" s="163"/>
      <c r="D827" s="157" t="s">
        <v>296</v>
      </c>
      <c r="E827" s="164" t="s">
        <v>1</v>
      </c>
      <c r="F827" s="165" t="s">
        <v>1265</v>
      </c>
      <c r="H827" s="166">
        <v>14.488</v>
      </c>
      <c r="I827" s="167"/>
      <c r="L827" s="163"/>
      <c r="M827" s="168"/>
      <c r="T827" s="169"/>
      <c r="AT827" s="164" t="s">
        <v>296</v>
      </c>
      <c r="AU827" s="164" t="s">
        <v>86</v>
      </c>
      <c r="AV827" s="13" t="s">
        <v>86</v>
      </c>
      <c r="AW827" s="13" t="s">
        <v>32</v>
      </c>
      <c r="AX827" s="13" t="s">
        <v>76</v>
      </c>
      <c r="AY827" s="164" t="s">
        <v>186</v>
      </c>
    </row>
    <row r="828" spans="2:65" s="14" customFormat="1" ht="10.4">
      <c r="B828" s="170"/>
      <c r="D828" s="157" t="s">
        <v>296</v>
      </c>
      <c r="E828" s="171" t="s">
        <v>1</v>
      </c>
      <c r="F828" s="172" t="s">
        <v>299</v>
      </c>
      <c r="H828" s="173">
        <v>22.443000000000001</v>
      </c>
      <c r="I828" s="174"/>
      <c r="L828" s="170"/>
      <c r="M828" s="175"/>
      <c r="T828" s="176"/>
      <c r="AT828" s="171" t="s">
        <v>296</v>
      </c>
      <c r="AU828" s="171" t="s">
        <v>86</v>
      </c>
      <c r="AV828" s="14" t="s">
        <v>207</v>
      </c>
      <c r="AW828" s="14" t="s">
        <v>32</v>
      </c>
      <c r="AX828" s="14" t="s">
        <v>84</v>
      </c>
      <c r="AY828" s="171" t="s">
        <v>186</v>
      </c>
    </row>
    <row r="829" spans="2:65" s="1" customFormat="1" ht="16.600000000000001" customHeight="1">
      <c r="B829" s="136"/>
      <c r="C829" s="137" t="s">
        <v>1266</v>
      </c>
      <c r="D829" s="137" t="s">
        <v>189</v>
      </c>
      <c r="E829" s="138" t="s">
        <v>1267</v>
      </c>
      <c r="F829" s="139" t="s">
        <v>1268</v>
      </c>
      <c r="G829" s="140" t="s">
        <v>403</v>
      </c>
      <c r="H829" s="141">
        <v>5</v>
      </c>
      <c r="I829" s="142"/>
      <c r="J829" s="143">
        <f>ROUND(I829*H829,2)</f>
        <v>0</v>
      </c>
      <c r="K829" s="139" t="s">
        <v>1</v>
      </c>
      <c r="L829" s="32"/>
      <c r="M829" s="144" t="s">
        <v>1</v>
      </c>
      <c r="N829" s="145" t="s">
        <v>41</v>
      </c>
      <c r="P829" s="146">
        <f>O829*H829</f>
        <v>0</v>
      </c>
      <c r="Q829" s="146">
        <v>3.058E-2</v>
      </c>
      <c r="R829" s="146">
        <f>Q829*H829</f>
        <v>0.15290000000000001</v>
      </c>
      <c r="S829" s="146">
        <v>0</v>
      </c>
      <c r="T829" s="147">
        <f>S829*H829</f>
        <v>0</v>
      </c>
      <c r="AR829" s="148" t="s">
        <v>372</v>
      </c>
      <c r="AT829" s="148" t="s">
        <v>189</v>
      </c>
      <c r="AU829" s="148" t="s">
        <v>86</v>
      </c>
      <c r="AY829" s="17" t="s">
        <v>186</v>
      </c>
      <c r="BE829" s="149">
        <f>IF(N829="základní",J829,0)</f>
        <v>0</v>
      </c>
      <c r="BF829" s="149">
        <f>IF(N829="snížená",J829,0)</f>
        <v>0</v>
      </c>
      <c r="BG829" s="149">
        <f>IF(N829="zákl. přenesená",J829,0)</f>
        <v>0</v>
      </c>
      <c r="BH829" s="149">
        <f>IF(N829="sníž. přenesená",J829,0)</f>
        <v>0</v>
      </c>
      <c r="BI829" s="149">
        <f>IF(N829="nulová",J829,0)</f>
        <v>0</v>
      </c>
      <c r="BJ829" s="17" t="s">
        <v>84</v>
      </c>
      <c r="BK829" s="149">
        <f>ROUND(I829*H829,2)</f>
        <v>0</v>
      </c>
      <c r="BL829" s="17" t="s">
        <v>372</v>
      </c>
      <c r="BM829" s="148" t="s">
        <v>1269</v>
      </c>
    </row>
    <row r="830" spans="2:65" s="13" customFormat="1" ht="10.4">
      <c r="B830" s="163"/>
      <c r="D830" s="157" t="s">
        <v>296</v>
      </c>
      <c r="E830" s="164" t="s">
        <v>1</v>
      </c>
      <c r="F830" s="165" t="s">
        <v>1270</v>
      </c>
      <c r="H830" s="166">
        <v>5</v>
      </c>
      <c r="I830" s="167"/>
      <c r="L830" s="163"/>
      <c r="M830" s="168"/>
      <c r="T830" s="169"/>
      <c r="AT830" s="164" t="s">
        <v>296</v>
      </c>
      <c r="AU830" s="164" t="s">
        <v>86</v>
      </c>
      <c r="AV830" s="13" t="s">
        <v>86</v>
      </c>
      <c r="AW830" s="13" t="s">
        <v>32</v>
      </c>
      <c r="AX830" s="13" t="s">
        <v>84</v>
      </c>
      <c r="AY830" s="164" t="s">
        <v>186</v>
      </c>
    </row>
    <row r="831" spans="2:65" s="1" customFormat="1" ht="33" customHeight="1">
      <c r="B831" s="136"/>
      <c r="C831" s="137" t="s">
        <v>1271</v>
      </c>
      <c r="D831" s="137" t="s">
        <v>189</v>
      </c>
      <c r="E831" s="138" t="s">
        <v>1272</v>
      </c>
      <c r="F831" s="139" t="s">
        <v>1273</v>
      </c>
      <c r="G831" s="140" t="s">
        <v>951</v>
      </c>
      <c r="H831" s="197"/>
      <c r="I831" s="142"/>
      <c r="J831" s="143">
        <f>ROUND(I831*H831,2)</f>
        <v>0</v>
      </c>
      <c r="K831" s="139" t="s">
        <v>193</v>
      </c>
      <c r="L831" s="32"/>
      <c r="M831" s="144" t="s">
        <v>1</v>
      </c>
      <c r="N831" s="145" t="s">
        <v>41</v>
      </c>
      <c r="P831" s="146">
        <f>O831*H831</f>
        <v>0</v>
      </c>
      <c r="Q831" s="146">
        <v>0</v>
      </c>
      <c r="R831" s="146">
        <f>Q831*H831</f>
        <v>0</v>
      </c>
      <c r="S831" s="146">
        <v>0</v>
      </c>
      <c r="T831" s="147">
        <f>S831*H831</f>
        <v>0</v>
      </c>
      <c r="AR831" s="148" t="s">
        <v>372</v>
      </c>
      <c r="AT831" s="148" t="s">
        <v>189</v>
      </c>
      <c r="AU831" s="148" t="s">
        <v>86</v>
      </c>
      <c r="AY831" s="17" t="s">
        <v>186</v>
      </c>
      <c r="BE831" s="149">
        <f>IF(N831="základní",J831,0)</f>
        <v>0</v>
      </c>
      <c r="BF831" s="149">
        <f>IF(N831="snížená",J831,0)</f>
        <v>0</v>
      </c>
      <c r="BG831" s="149">
        <f>IF(N831="zákl. přenesená",J831,0)</f>
        <v>0</v>
      </c>
      <c r="BH831" s="149">
        <f>IF(N831="sníž. přenesená",J831,0)</f>
        <v>0</v>
      </c>
      <c r="BI831" s="149">
        <f>IF(N831="nulová",J831,0)</f>
        <v>0</v>
      </c>
      <c r="BJ831" s="17" t="s">
        <v>84</v>
      </c>
      <c r="BK831" s="149">
        <f>ROUND(I831*H831,2)</f>
        <v>0</v>
      </c>
      <c r="BL831" s="17" t="s">
        <v>372</v>
      </c>
      <c r="BM831" s="148" t="s">
        <v>1274</v>
      </c>
    </row>
    <row r="832" spans="2:65" s="11" customFormat="1" ht="22.75" customHeight="1">
      <c r="B832" s="124"/>
      <c r="D832" s="125" t="s">
        <v>75</v>
      </c>
      <c r="E832" s="134" t="s">
        <v>1275</v>
      </c>
      <c r="F832" s="134" t="s">
        <v>1276</v>
      </c>
      <c r="I832" s="127"/>
      <c r="J832" s="135">
        <f>BK832</f>
        <v>0</v>
      </c>
      <c r="L832" s="124"/>
      <c r="M832" s="129"/>
      <c r="P832" s="130">
        <f>SUM(P833:P841)</f>
        <v>0</v>
      </c>
      <c r="R832" s="130">
        <f>SUM(R833:R841)</f>
        <v>0.33751900000000001</v>
      </c>
      <c r="T832" s="131">
        <f>SUM(T833:T841)</f>
        <v>0</v>
      </c>
      <c r="AR832" s="125" t="s">
        <v>86</v>
      </c>
      <c r="AT832" s="132" t="s">
        <v>75</v>
      </c>
      <c r="AU832" s="132" t="s">
        <v>84</v>
      </c>
      <c r="AY832" s="125" t="s">
        <v>186</v>
      </c>
      <c r="BK832" s="133">
        <f>SUM(BK833:BK841)</f>
        <v>0</v>
      </c>
    </row>
    <row r="833" spans="2:65" s="1" customFormat="1" ht="33" customHeight="1">
      <c r="B833" s="136"/>
      <c r="C833" s="137" t="s">
        <v>1277</v>
      </c>
      <c r="D833" s="137" t="s">
        <v>189</v>
      </c>
      <c r="E833" s="138" t="s">
        <v>1278</v>
      </c>
      <c r="F833" s="139" t="s">
        <v>1279</v>
      </c>
      <c r="G833" s="140" t="s">
        <v>801</v>
      </c>
      <c r="H833" s="141">
        <v>29</v>
      </c>
      <c r="I833" s="142"/>
      <c r="J833" s="143">
        <f>ROUND(I833*H833,2)</f>
        <v>0</v>
      </c>
      <c r="K833" s="139" t="s">
        <v>193</v>
      </c>
      <c r="L833" s="32"/>
      <c r="M833" s="144" t="s">
        <v>1</v>
      </c>
      <c r="N833" s="145" t="s">
        <v>41</v>
      </c>
      <c r="P833" s="146">
        <f>O833*H833</f>
        <v>0</v>
      </c>
      <c r="Q833" s="146">
        <v>4.3800000000000002E-3</v>
      </c>
      <c r="R833" s="146">
        <f>Q833*H833</f>
        <v>0.12701999999999999</v>
      </c>
      <c r="S833" s="146">
        <v>0</v>
      </c>
      <c r="T833" s="147">
        <f>S833*H833</f>
        <v>0</v>
      </c>
      <c r="AR833" s="148" t="s">
        <v>372</v>
      </c>
      <c r="AT833" s="148" t="s">
        <v>189</v>
      </c>
      <c r="AU833" s="148" t="s">
        <v>86</v>
      </c>
      <c r="AY833" s="17" t="s">
        <v>186</v>
      </c>
      <c r="BE833" s="149">
        <f>IF(N833="základní",J833,0)</f>
        <v>0</v>
      </c>
      <c r="BF833" s="149">
        <f>IF(N833="snížená",J833,0)</f>
        <v>0</v>
      </c>
      <c r="BG833" s="149">
        <f>IF(N833="zákl. přenesená",J833,0)</f>
        <v>0</v>
      </c>
      <c r="BH833" s="149">
        <f>IF(N833="sníž. přenesená",J833,0)</f>
        <v>0</v>
      </c>
      <c r="BI833" s="149">
        <f>IF(N833="nulová",J833,0)</f>
        <v>0</v>
      </c>
      <c r="BJ833" s="17" t="s">
        <v>84</v>
      </c>
      <c r="BK833" s="149">
        <f>ROUND(I833*H833,2)</f>
        <v>0</v>
      </c>
      <c r="BL833" s="17" t="s">
        <v>372</v>
      </c>
      <c r="BM833" s="148" t="s">
        <v>1280</v>
      </c>
    </row>
    <row r="834" spans="2:65" s="13" customFormat="1" ht="10.4">
      <c r="B834" s="163"/>
      <c r="D834" s="157" t="s">
        <v>296</v>
      </c>
      <c r="E834" s="164" t="s">
        <v>1</v>
      </c>
      <c r="F834" s="165" t="s">
        <v>1281</v>
      </c>
      <c r="H834" s="166">
        <v>29</v>
      </c>
      <c r="I834" s="167"/>
      <c r="L834" s="163"/>
      <c r="M834" s="168"/>
      <c r="T834" s="169"/>
      <c r="AT834" s="164" t="s">
        <v>296</v>
      </c>
      <c r="AU834" s="164" t="s">
        <v>86</v>
      </c>
      <c r="AV834" s="13" t="s">
        <v>86</v>
      </c>
      <c r="AW834" s="13" t="s">
        <v>32</v>
      </c>
      <c r="AX834" s="13" t="s">
        <v>84</v>
      </c>
      <c r="AY834" s="164" t="s">
        <v>186</v>
      </c>
    </row>
    <row r="835" spans="2:65" s="1" customFormat="1" ht="24.2" customHeight="1">
      <c r="B835" s="136"/>
      <c r="C835" s="137" t="s">
        <v>1282</v>
      </c>
      <c r="D835" s="137" t="s">
        <v>189</v>
      </c>
      <c r="E835" s="138" t="s">
        <v>1283</v>
      </c>
      <c r="F835" s="139" t="s">
        <v>1284</v>
      </c>
      <c r="G835" s="140" t="s">
        <v>801</v>
      </c>
      <c r="H835" s="141">
        <v>8.1</v>
      </c>
      <c r="I835" s="142"/>
      <c r="J835" s="143">
        <f>ROUND(I835*H835,2)</f>
        <v>0</v>
      </c>
      <c r="K835" s="139" t="s">
        <v>193</v>
      </c>
      <c r="L835" s="32"/>
      <c r="M835" s="144" t="s">
        <v>1</v>
      </c>
      <c r="N835" s="145" t="s">
        <v>41</v>
      </c>
      <c r="P835" s="146">
        <f>O835*H835</f>
        <v>0</v>
      </c>
      <c r="Q835" s="146">
        <v>1.7899999999999999E-3</v>
      </c>
      <c r="R835" s="146">
        <f>Q835*H835</f>
        <v>1.4498999999999998E-2</v>
      </c>
      <c r="S835" s="146">
        <v>0</v>
      </c>
      <c r="T835" s="147">
        <f>S835*H835</f>
        <v>0</v>
      </c>
      <c r="AR835" s="148" t="s">
        <v>372</v>
      </c>
      <c r="AT835" s="148" t="s">
        <v>189</v>
      </c>
      <c r="AU835" s="148" t="s">
        <v>86</v>
      </c>
      <c r="AY835" s="17" t="s">
        <v>186</v>
      </c>
      <c r="BE835" s="149">
        <f>IF(N835="základní",J835,0)</f>
        <v>0</v>
      </c>
      <c r="BF835" s="149">
        <f>IF(N835="snížená",J835,0)</f>
        <v>0</v>
      </c>
      <c r="BG835" s="149">
        <f>IF(N835="zákl. přenesená",J835,0)</f>
        <v>0</v>
      </c>
      <c r="BH835" s="149">
        <f>IF(N835="sníž. přenesená",J835,0)</f>
        <v>0</v>
      </c>
      <c r="BI835" s="149">
        <f>IF(N835="nulová",J835,0)</f>
        <v>0</v>
      </c>
      <c r="BJ835" s="17" t="s">
        <v>84</v>
      </c>
      <c r="BK835" s="149">
        <f>ROUND(I835*H835,2)</f>
        <v>0</v>
      </c>
      <c r="BL835" s="17" t="s">
        <v>372</v>
      </c>
      <c r="BM835" s="148" t="s">
        <v>1285</v>
      </c>
    </row>
    <row r="836" spans="2:65" s="12" customFormat="1" ht="10.4">
      <c r="B836" s="156"/>
      <c r="D836" s="157" t="s">
        <v>296</v>
      </c>
      <c r="E836" s="158" t="s">
        <v>1</v>
      </c>
      <c r="F836" s="159" t="s">
        <v>1286</v>
      </c>
      <c r="H836" s="158" t="s">
        <v>1</v>
      </c>
      <c r="I836" s="160"/>
      <c r="L836" s="156"/>
      <c r="M836" s="161"/>
      <c r="T836" s="162"/>
      <c r="AT836" s="158" t="s">
        <v>296</v>
      </c>
      <c r="AU836" s="158" t="s">
        <v>86</v>
      </c>
      <c r="AV836" s="12" t="s">
        <v>84</v>
      </c>
      <c r="AW836" s="12" t="s">
        <v>32</v>
      </c>
      <c r="AX836" s="12" t="s">
        <v>76</v>
      </c>
      <c r="AY836" s="158" t="s">
        <v>186</v>
      </c>
    </row>
    <row r="837" spans="2:65" s="13" customFormat="1" ht="10.4">
      <c r="B837" s="163"/>
      <c r="D837" s="157" t="s">
        <v>296</v>
      </c>
      <c r="E837" s="164" t="s">
        <v>1</v>
      </c>
      <c r="F837" s="165" t="s">
        <v>1287</v>
      </c>
      <c r="H837" s="166">
        <v>8.1</v>
      </c>
      <c r="I837" s="167"/>
      <c r="L837" s="163"/>
      <c r="M837" s="168"/>
      <c r="T837" s="169"/>
      <c r="AT837" s="164" t="s">
        <v>296</v>
      </c>
      <c r="AU837" s="164" t="s">
        <v>86</v>
      </c>
      <c r="AV837" s="13" t="s">
        <v>86</v>
      </c>
      <c r="AW837" s="13" t="s">
        <v>32</v>
      </c>
      <c r="AX837" s="13" t="s">
        <v>76</v>
      </c>
      <c r="AY837" s="164" t="s">
        <v>186</v>
      </c>
    </row>
    <row r="838" spans="2:65" s="14" customFormat="1" ht="10.4">
      <c r="B838" s="170"/>
      <c r="D838" s="157" t="s">
        <v>296</v>
      </c>
      <c r="E838" s="171" t="s">
        <v>1</v>
      </c>
      <c r="F838" s="172" t="s">
        <v>299</v>
      </c>
      <c r="H838" s="173">
        <v>8.1</v>
      </c>
      <c r="I838" s="174"/>
      <c r="L838" s="170"/>
      <c r="M838" s="175"/>
      <c r="T838" s="176"/>
      <c r="AT838" s="171" t="s">
        <v>296</v>
      </c>
      <c r="AU838" s="171" t="s">
        <v>86</v>
      </c>
      <c r="AV838" s="14" t="s">
        <v>207</v>
      </c>
      <c r="AW838" s="14" t="s">
        <v>32</v>
      </c>
      <c r="AX838" s="14" t="s">
        <v>84</v>
      </c>
      <c r="AY838" s="171" t="s">
        <v>186</v>
      </c>
    </row>
    <row r="839" spans="2:65" s="1" customFormat="1" ht="16.600000000000001" customHeight="1">
      <c r="B839" s="136"/>
      <c r="C839" s="137" t="s">
        <v>1288</v>
      </c>
      <c r="D839" s="137" t="s">
        <v>189</v>
      </c>
      <c r="E839" s="138" t="s">
        <v>1289</v>
      </c>
      <c r="F839" s="139" t="s">
        <v>1290</v>
      </c>
      <c r="G839" s="140" t="s">
        <v>801</v>
      </c>
      <c r="H839" s="141">
        <v>56</v>
      </c>
      <c r="I839" s="142"/>
      <c r="J839" s="143">
        <f>ROUND(I839*H839,2)</f>
        <v>0</v>
      </c>
      <c r="K839" s="139" t="s">
        <v>1</v>
      </c>
      <c r="L839" s="32"/>
      <c r="M839" s="144" t="s">
        <v>1</v>
      </c>
      <c r="N839" s="145" t="s">
        <v>41</v>
      </c>
      <c r="P839" s="146">
        <f>O839*H839</f>
        <v>0</v>
      </c>
      <c r="Q839" s="146">
        <v>3.5000000000000001E-3</v>
      </c>
      <c r="R839" s="146">
        <f>Q839*H839</f>
        <v>0.19600000000000001</v>
      </c>
      <c r="S839" s="146">
        <v>0</v>
      </c>
      <c r="T839" s="147">
        <f>S839*H839</f>
        <v>0</v>
      </c>
      <c r="AR839" s="148" t="s">
        <v>372</v>
      </c>
      <c r="AT839" s="148" t="s">
        <v>189</v>
      </c>
      <c r="AU839" s="148" t="s">
        <v>86</v>
      </c>
      <c r="AY839" s="17" t="s">
        <v>186</v>
      </c>
      <c r="BE839" s="149">
        <f>IF(N839="základní",J839,0)</f>
        <v>0</v>
      </c>
      <c r="BF839" s="149">
        <f>IF(N839="snížená",J839,0)</f>
        <v>0</v>
      </c>
      <c r="BG839" s="149">
        <f>IF(N839="zákl. přenesená",J839,0)</f>
        <v>0</v>
      </c>
      <c r="BH839" s="149">
        <f>IF(N839="sníž. přenesená",J839,0)</f>
        <v>0</v>
      </c>
      <c r="BI839" s="149">
        <f>IF(N839="nulová",J839,0)</f>
        <v>0</v>
      </c>
      <c r="BJ839" s="17" t="s">
        <v>84</v>
      </c>
      <c r="BK839" s="149">
        <f>ROUND(I839*H839,2)</f>
        <v>0</v>
      </c>
      <c r="BL839" s="17" t="s">
        <v>372</v>
      </c>
      <c r="BM839" s="148" t="s">
        <v>1291</v>
      </c>
    </row>
    <row r="840" spans="2:65" s="13" customFormat="1" ht="10.4">
      <c r="B840" s="163"/>
      <c r="D840" s="157" t="s">
        <v>296</v>
      </c>
      <c r="E840" s="164" t="s">
        <v>1</v>
      </c>
      <c r="F840" s="165" t="s">
        <v>1292</v>
      </c>
      <c r="H840" s="166">
        <v>56</v>
      </c>
      <c r="I840" s="167"/>
      <c r="L840" s="163"/>
      <c r="M840" s="168"/>
      <c r="T840" s="169"/>
      <c r="AT840" s="164" t="s">
        <v>296</v>
      </c>
      <c r="AU840" s="164" t="s">
        <v>86</v>
      </c>
      <c r="AV840" s="13" t="s">
        <v>86</v>
      </c>
      <c r="AW840" s="13" t="s">
        <v>32</v>
      </c>
      <c r="AX840" s="13" t="s">
        <v>84</v>
      </c>
      <c r="AY840" s="164" t="s">
        <v>186</v>
      </c>
    </row>
    <row r="841" spans="2:65" s="1" customFormat="1" ht="24.2" customHeight="1">
      <c r="B841" s="136"/>
      <c r="C841" s="137" t="s">
        <v>1293</v>
      </c>
      <c r="D841" s="137" t="s">
        <v>189</v>
      </c>
      <c r="E841" s="138" t="s">
        <v>1294</v>
      </c>
      <c r="F841" s="139" t="s">
        <v>1295</v>
      </c>
      <c r="G841" s="140" t="s">
        <v>951</v>
      </c>
      <c r="H841" s="197"/>
      <c r="I841" s="142"/>
      <c r="J841" s="143">
        <f>ROUND(I841*H841,2)</f>
        <v>0</v>
      </c>
      <c r="K841" s="139" t="s">
        <v>193</v>
      </c>
      <c r="L841" s="32"/>
      <c r="M841" s="144" t="s">
        <v>1</v>
      </c>
      <c r="N841" s="145" t="s">
        <v>41</v>
      </c>
      <c r="P841" s="146">
        <f>O841*H841</f>
        <v>0</v>
      </c>
      <c r="Q841" s="146">
        <v>0</v>
      </c>
      <c r="R841" s="146">
        <f>Q841*H841</f>
        <v>0</v>
      </c>
      <c r="S841" s="146">
        <v>0</v>
      </c>
      <c r="T841" s="147">
        <f>S841*H841</f>
        <v>0</v>
      </c>
      <c r="AR841" s="148" t="s">
        <v>372</v>
      </c>
      <c r="AT841" s="148" t="s">
        <v>189</v>
      </c>
      <c r="AU841" s="148" t="s">
        <v>86</v>
      </c>
      <c r="AY841" s="17" t="s">
        <v>186</v>
      </c>
      <c r="BE841" s="149">
        <f>IF(N841="základní",J841,0)</f>
        <v>0</v>
      </c>
      <c r="BF841" s="149">
        <f>IF(N841="snížená",J841,0)</f>
        <v>0</v>
      </c>
      <c r="BG841" s="149">
        <f>IF(N841="zákl. přenesená",J841,0)</f>
        <v>0</v>
      </c>
      <c r="BH841" s="149">
        <f>IF(N841="sníž. přenesená",J841,0)</f>
        <v>0</v>
      </c>
      <c r="BI841" s="149">
        <f>IF(N841="nulová",J841,0)</f>
        <v>0</v>
      </c>
      <c r="BJ841" s="17" t="s">
        <v>84</v>
      </c>
      <c r="BK841" s="149">
        <f>ROUND(I841*H841,2)</f>
        <v>0</v>
      </c>
      <c r="BL841" s="17" t="s">
        <v>372</v>
      </c>
      <c r="BM841" s="148" t="s">
        <v>1296</v>
      </c>
    </row>
    <row r="842" spans="2:65" s="11" customFormat="1" ht="22.75" customHeight="1">
      <c r="B842" s="124"/>
      <c r="D842" s="125" t="s">
        <v>75</v>
      </c>
      <c r="E842" s="134" t="s">
        <v>1297</v>
      </c>
      <c r="F842" s="134" t="s">
        <v>1298</v>
      </c>
      <c r="I842" s="127"/>
      <c r="J842" s="135">
        <f>BK842</f>
        <v>0</v>
      </c>
      <c r="L842" s="124"/>
      <c r="M842" s="129"/>
      <c r="P842" s="130">
        <f>SUM(P843:P849)</f>
        <v>0</v>
      </c>
      <c r="R842" s="130">
        <f>SUM(R843:R849)</f>
        <v>0</v>
      </c>
      <c r="T842" s="131">
        <f>SUM(T843:T849)</f>
        <v>0</v>
      </c>
      <c r="AR842" s="125" t="s">
        <v>86</v>
      </c>
      <c r="AT842" s="132" t="s">
        <v>75</v>
      </c>
      <c r="AU842" s="132" t="s">
        <v>84</v>
      </c>
      <c r="AY842" s="125" t="s">
        <v>186</v>
      </c>
      <c r="BK842" s="133">
        <f>SUM(BK843:BK849)</f>
        <v>0</v>
      </c>
    </row>
    <row r="843" spans="2:65" s="1" customFormat="1" ht="16.600000000000001" customHeight="1">
      <c r="B843" s="136"/>
      <c r="C843" s="137" t="s">
        <v>1299</v>
      </c>
      <c r="D843" s="137" t="s">
        <v>189</v>
      </c>
      <c r="E843" s="138" t="s">
        <v>1300</v>
      </c>
      <c r="F843" s="139" t="s">
        <v>1301</v>
      </c>
      <c r="G843" s="140" t="s">
        <v>801</v>
      </c>
      <c r="H843" s="141">
        <v>24.3</v>
      </c>
      <c r="I843" s="142"/>
      <c r="J843" s="143">
        <f>ROUND(I843*H843,2)</f>
        <v>0</v>
      </c>
      <c r="K843" s="139" t="s">
        <v>1</v>
      </c>
      <c r="L843" s="32"/>
      <c r="M843" s="144" t="s">
        <v>1</v>
      </c>
      <c r="N843" s="145" t="s">
        <v>41</v>
      </c>
      <c r="P843" s="146">
        <f>O843*H843</f>
        <v>0</v>
      </c>
      <c r="Q843" s="146">
        <v>0</v>
      </c>
      <c r="R843" s="146">
        <f>Q843*H843</f>
        <v>0</v>
      </c>
      <c r="S843" s="146">
        <v>0</v>
      </c>
      <c r="T843" s="147">
        <f>S843*H843</f>
        <v>0</v>
      </c>
      <c r="AR843" s="148" t="s">
        <v>372</v>
      </c>
      <c r="AT843" s="148" t="s">
        <v>189</v>
      </c>
      <c r="AU843" s="148" t="s">
        <v>86</v>
      </c>
      <c r="AY843" s="17" t="s">
        <v>186</v>
      </c>
      <c r="BE843" s="149">
        <f>IF(N843="základní",J843,0)</f>
        <v>0</v>
      </c>
      <c r="BF843" s="149">
        <f>IF(N843="snížená",J843,0)</f>
        <v>0</v>
      </c>
      <c r="BG843" s="149">
        <f>IF(N843="zákl. přenesená",J843,0)</f>
        <v>0</v>
      </c>
      <c r="BH843" s="149">
        <f>IF(N843="sníž. přenesená",J843,0)</f>
        <v>0</v>
      </c>
      <c r="BI843" s="149">
        <f>IF(N843="nulová",J843,0)</f>
        <v>0</v>
      </c>
      <c r="BJ843" s="17" t="s">
        <v>84</v>
      </c>
      <c r="BK843" s="149">
        <f>ROUND(I843*H843,2)</f>
        <v>0</v>
      </c>
      <c r="BL843" s="17" t="s">
        <v>372</v>
      </c>
      <c r="BM843" s="148" t="s">
        <v>1302</v>
      </c>
    </row>
    <row r="844" spans="2:65" s="13" customFormat="1" ht="10.4">
      <c r="B844" s="163"/>
      <c r="D844" s="157" t="s">
        <v>296</v>
      </c>
      <c r="E844" s="164" t="s">
        <v>1</v>
      </c>
      <c r="F844" s="165" t="s">
        <v>1303</v>
      </c>
      <c r="H844" s="166">
        <v>16.2</v>
      </c>
      <c r="I844" s="167"/>
      <c r="L844" s="163"/>
      <c r="M844" s="168"/>
      <c r="T844" s="169"/>
      <c r="AT844" s="164" t="s">
        <v>296</v>
      </c>
      <c r="AU844" s="164" t="s">
        <v>86</v>
      </c>
      <c r="AV844" s="13" t="s">
        <v>86</v>
      </c>
      <c r="AW844" s="13" t="s">
        <v>32</v>
      </c>
      <c r="AX844" s="13" t="s">
        <v>76</v>
      </c>
      <c r="AY844" s="164" t="s">
        <v>186</v>
      </c>
    </row>
    <row r="845" spans="2:65" s="13" customFormat="1" ht="10.4">
      <c r="B845" s="163"/>
      <c r="D845" s="157" t="s">
        <v>296</v>
      </c>
      <c r="E845" s="164" t="s">
        <v>1</v>
      </c>
      <c r="F845" s="165" t="s">
        <v>1287</v>
      </c>
      <c r="H845" s="166">
        <v>8.1</v>
      </c>
      <c r="I845" s="167"/>
      <c r="L845" s="163"/>
      <c r="M845" s="168"/>
      <c r="T845" s="169"/>
      <c r="AT845" s="164" t="s">
        <v>296</v>
      </c>
      <c r="AU845" s="164" t="s">
        <v>86</v>
      </c>
      <c r="AV845" s="13" t="s">
        <v>86</v>
      </c>
      <c r="AW845" s="13" t="s">
        <v>32</v>
      </c>
      <c r="AX845" s="13" t="s">
        <v>76</v>
      </c>
      <c r="AY845" s="164" t="s">
        <v>186</v>
      </c>
    </row>
    <row r="846" spans="2:65" s="14" customFormat="1" ht="10.4">
      <c r="B846" s="170"/>
      <c r="D846" s="157" t="s">
        <v>296</v>
      </c>
      <c r="E846" s="171" t="s">
        <v>1</v>
      </c>
      <c r="F846" s="172" t="s">
        <v>299</v>
      </c>
      <c r="H846" s="173">
        <v>24.3</v>
      </c>
      <c r="I846" s="174"/>
      <c r="L846" s="170"/>
      <c r="M846" s="175"/>
      <c r="T846" s="176"/>
      <c r="AT846" s="171" t="s">
        <v>296</v>
      </c>
      <c r="AU846" s="171" t="s">
        <v>86</v>
      </c>
      <c r="AV846" s="14" t="s">
        <v>207</v>
      </c>
      <c r="AW846" s="14" t="s">
        <v>32</v>
      </c>
      <c r="AX846" s="14" t="s">
        <v>84</v>
      </c>
      <c r="AY846" s="171" t="s">
        <v>186</v>
      </c>
    </row>
    <row r="847" spans="2:65" s="1" customFormat="1" ht="16.600000000000001" customHeight="1">
      <c r="B847" s="136"/>
      <c r="C847" s="137" t="s">
        <v>1304</v>
      </c>
      <c r="D847" s="137" t="s">
        <v>189</v>
      </c>
      <c r="E847" s="138" t="s">
        <v>1305</v>
      </c>
      <c r="F847" s="139" t="s">
        <v>1306</v>
      </c>
      <c r="G847" s="140" t="s">
        <v>192</v>
      </c>
      <c r="H847" s="141">
        <v>1</v>
      </c>
      <c r="I847" s="142"/>
      <c r="J847" s="143">
        <f>ROUND(I847*H847,2)</f>
        <v>0</v>
      </c>
      <c r="K847" s="139" t="s">
        <v>1</v>
      </c>
      <c r="L847" s="32"/>
      <c r="M847" s="144" t="s">
        <v>1</v>
      </c>
      <c r="N847" s="145" t="s">
        <v>41</v>
      </c>
      <c r="P847" s="146">
        <f>O847*H847</f>
        <v>0</v>
      </c>
      <c r="Q847" s="146">
        <v>0</v>
      </c>
      <c r="R847" s="146">
        <f>Q847*H847</f>
        <v>0</v>
      </c>
      <c r="S847" s="146">
        <v>0</v>
      </c>
      <c r="T847" s="147">
        <f>S847*H847</f>
        <v>0</v>
      </c>
      <c r="AR847" s="148" t="s">
        <v>372</v>
      </c>
      <c r="AT847" s="148" t="s">
        <v>189</v>
      </c>
      <c r="AU847" s="148" t="s">
        <v>86</v>
      </c>
      <c r="AY847" s="17" t="s">
        <v>186</v>
      </c>
      <c r="BE847" s="149">
        <f>IF(N847="základní",J847,0)</f>
        <v>0</v>
      </c>
      <c r="BF847" s="149">
        <f>IF(N847="snížená",J847,0)</f>
        <v>0</v>
      </c>
      <c r="BG847" s="149">
        <f>IF(N847="zákl. přenesená",J847,0)</f>
        <v>0</v>
      </c>
      <c r="BH847" s="149">
        <f>IF(N847="sníž. přenesená",J847,0)</f>
        <v>0</v>
      </c>
      <c r="BI847" s="149">
        <f>IF(N847="nulová",J847,0)</f>
        <v>0</v>
      </c>
      <c r="BJ847" s="17" t="s">
        <v>84</v>
      </c>
      <c r="BK847" s="149">
        <f>ROUND(I847*H847,2)</f>
        <v>0</v>
      </c>
      <c r="BL847" s="17" t="s">
        <v>372</v>
      </c>
      <c r="BM847" s="148" t="s">
        <v>1307</v>
      </c>
    </row>
    <row r="848" spans="2:65" s="1" customFormat="1" ht="16.600000000000001" customHeight="1">
      <c r="B848" s="136"/>
      <c r="C848" s="137" t="s">
        <v>1308</v>
      </c>
      <c r="D848" s="137" t="s">
        <v>189</v>
      </c>
      <c r="E848" s="138" t="s">
        <v>1309</v>
      </c>
      <c r="F848" s="139" t="s">
        <v>1310</v>
      </c>
      <c r="G848" s="140" t="s">
        <v>192</v>
      </c>
      <c r="H848" s="141">
        <v>1</v>
      </c>
      <c r="I848" s="142"/>
      <c r="J848" s="143">
        <f>ROUND(I848*H848,2)</f>
        <v>0</v>
      </c>
      <c r="K848" s="139" t="s">
        <v>1</v>
      </c>
      <c r="L848" s="32"/>
      <c r="M848" s="144" t="s">
        <v>1</v>
      </c>
      <c r="N848" s="145" t="s">
        <v>41</v>
      </c>
      <c r="P848" s="146">
        <f>O848*H848</f>
        <v>0</v>
      </c>
      <c r="Q848" s="146">
        <v>0</v>
      </c>
      <c r="R848" s="146">
        <f>Q848*H848</f>
        <v>0</v>
      </c>
      <c r="S848" s="146">
        <v>0</v>
      </c>
      <c r="T848" s="147">
        <f>S848*H848</f>
        <v>0</v>
      </c>
      <c r="AR848" s="148" t="s">
        <v>372</v>
      </c>
      <c r="AT848" s="148" t="s">
        <v>189</v>
      </c>
      <c r="AU848" s="148" t="s">
        <v>86</v>
      </c>
      <c r="AY848" s="17" t="s">
        <v>186</v>
      </c>
      <c r="BE848" s="149">
        <f>IF(N848="základní",J848,0)</f>
        <v>0</v>
      </c>
      <c r="BF848" s="149">
        <f>IF(N848="snížená",J848,0)</f>
        <v>0</v>
      </c>
      <c r="BG848" s="149">
        <f>IF(N848="zákl. přenesená",J848,0)</f>
        <v>0</v>
      </c>
      <c r="BH848" s="149">
        <f>IF(N848="sníž. přenesená",J848,0)</f>
        <v>0</v>
      </c>
      <c r="BI848" s="149">
        <f>IF(N848="nulová",J848,0)</f>
        <v>0</v>
      </c>
      <c r="BJ848" s="17" t="s">
        <v>84</v>
      </c>
      <c r="BK848" s="149">
        <f>ROUND(I848*H848,2)</f>
        <v>0</v>
      </c>
      <c r="BL848" s="17" t="s">
        <v>372</v>
      </c>
      <c r="BM848" s="148" t="s">
        <v>1311</v>
      </c>
    </row>
    <row r="849" spans="2:65" s="1" customFormat="1" ht="24.2" customHeight="1">
      <c r="B849" s="136"/>
      <c r="C849" s="137" t="s">
        <v>1312</v>
      </c>
      <c r="D849" s="137" t="s">
        <v>189</v>
      </c>
      <c r="E849" s="138" t="s">
        <v>1313</v>
      </c>
      <c r="F849" s="139" t="s">
        <v>1314</v>
      </c>
      <c r="G849" s="140" t="s">
        <v>951</v>
      </c>
      <c r="H849" s="197"/>
      <c r="I849" s="142"/>
      <c r="J849" s="143">
        <f>ROUND(I849*H849,2)</f>
        <v>0</v>
      </c>
      <c r="K849" s="139" t="s">
        <v>193</v>
      </c>
      <c r="L849" s="32"/>
      <c r="M849" s="144" t="s">
        <v>1</v>
      </c>
      <c r="N849" s="145" t="s">
        <v>41</v>
      </c>
      <c r="P849" s="146">
        <f>O849*H849</f>
        <v>0</v>
      </c>
      <c r="Q849" s="146">
        <v>0</v>
      </c>
      <c r="R849" s="146">
        <f>Q849*H849</f>
        <v>0</v>
      </c>
      <c r="S849" s="146">
        <v>0</v>
      </c>
      <c r="T849" s="147">
        <f>S849*H849</f>
        <v>0</v>
      </c>
      <c r="AR849" s="148" t="s">
        <v>372</v>
      </c>
      <c r="AT849" s="148" t="s">
        <v>189</v>
      </c>
      <c r="AU849" s="148" t="s">
        <v>86</v>
      </c>
      <c r="AY849" s="17" t="s">
        <v>186</v>
      </c>
      <c r="BE849" s="149">
        <f>IF(N849="základní",J849,0)</f>
        <v>0</v>
      </c>
      <c r="BF849" s="149">
        <f>IF(N849="snížená",J849,0)</f>
        <v>0</v>
      </c>
      <c r="BG849" s="149">
        <f>IF(N849="zákl. přenesená",J849,0)</f>
        <v>0</v>
      </c>
      <c r="BH849" s="149">
        <f>IF(N849="sníž. přenesená",J849,0)</f>
        <v>0</v>
      </c>
      <c r="BI849" s="149">
        <f>IF(N849="nulová",J849,0)</f>
        <v>0</v>
      </c>
      <c r="BJ849" s="17" t="s">
        <v>84</v>
      </c>
      <c r="BK849" s="149">
        <f>ROUND(I849*H849,2)</f>
        <v>0</v>
      </c>
      <c r="BL849" s="17" t="s">
        <v>372</v>
      </c>
      <c r="BM849" s="148" t="s">
        <v>1315</v>
      </c>
    </row>
    <row r="850" spans="2:65" s="11" customFormat="1" ht="22.75" customHeight="1">
      <c r="B850" s="124"/>
      <c r="D850" s="125" t="s">
        <v>75</v>
      </c>
      <c r="E850" s="134" t="s">
        <v>1316</v>
      </c>
      <c r="F850" s="134" t="s">
        <v>1317</v>
      </c>
      <c r="I850" s="127"/>
      <c r="J850" s="135">
        <f>BK850</f>
        <v>0</v>
      </c>
      <c r="L850" s="124"/>
      <c r="M850" s="129"/>
      <c r="P850" s="130">
        <f>SUM(P851:P917)</f>
        <v>0</v>
      </c>
      <c r="R850" s="130">
        <f>SUM(R851:R917)</f>
        <v>0</v>
      </c>
      <c r="T850" s="131">
        <f>SUM(T851:T917)</f>
        <v>0</v>
      </c>
      <c r="AR850" s="125" t="s">
        <v>86</v>
      </c>
      <c r="AT850" s="132" t="s">
        <v>75</v>
      </c>
      <c r="AU850" s="132" t="s">
        <v>84</v>
      </c>
      <c r="AY850" s="125" t="s">
        <v>186</v>
      </c>
      <c r="BK850" s="133">
        <f>SUM(BK851:BK917)</f>
        <v>0</v>
      </c>
    </row>
    <row r="851" spans="2:65" s="1" customFormat="1" ht="16.600000000000001" customHeight="1">
      <c r="B851" s="136"/>
      <c r="C851" s="137" t="s">
        <v>1318</v>
      </c>
      <c r="D851" s="137" t="s">
        <v>189</v>
      </c>
      <c r="E851" s="138" t="s">
        <v>1319</v>
      </c>
      <c r="F851" s="139" t="s">
        <v>1320</v>
      </c>
      <c r="G851" s="140" t="s">
        <v>192</v>
      </c>
      <c r="H851" s="141">
        <v>1</v>
      </c>
      <c r="I851" s="142"/>
      <c r="J851" s="143">
        <f>ROUND(I851*H851,2)</f>
        <v>0</v>
      </c>
      <c r="K851" s="139" t="s">
        <v>1</v>
      </c>
      <c r="L851" s="32"/>
      <c r="M851" s="144" t="s">
        <v>1</v>
      </c>
      <c r="N851" s="145" t="s">
        <v>41</v>
      </c>
      <c r="P851" s="146">
        <f>O851*H851</f>
        <v>0</v>
      </c>
      <c r="Q851" s="146">
        <v>0</v>
      </c>
      <c r="R851" s="146">
        <f>Q851*H851</f>
        <v>0</v>
      </c>
      <c r="S851" s="146">
        <v>0</v>
      </c>
      <c r="T851" s="147">
        <f>S851*H851</f>
        <v>0</v>
      </c>
      <c r="AR851" s="148" t="s">
        <v>372</v>
      </c>
      <c r="AT851" s="148" t="s">
        <v>189</v>
      </c>
      <c r="AU851" s="148" t="s">
        <v>86</v>
      </c>
      <c r="AY851" s="17" t="s">
        <v>186</v>
      </c>
      <c r="BE851" s="149">
        <f>IF(N851="základní",J851,0)</f>
        <v>0</v>
      </c>
      <c r="BF851" s="149">
        <f>IF(N851="snížená",J851,0)</f>
        <v>0</v>
      </c>
      <c r="BG851" s="149">
        <f>IF(N851="zákl. přenesená",J851,0)</f>
        <v>0</v>
      </c>
      <c r="BH851" s="149">
        <f>IF(N851="sníž. přenesená",J851,0)</f>
        <v>0</v>
      </c>
      <c r="BI851" s="149">
        <f>IF(N851="nulová",J851,0)</f>
        <v>0</v>
      </c>
      <c r="BJ851" s="17" t="s">
        <v>84</v>
      </c>
      <c r="BK851" s="149">
        <f>ROUND(I851*H851,2)</f>
        <v>0</v>
      </c>
      <c r="BL851" s="17" t="s">
        <v>372</v>
      </c>
      <c r="BM851" s="148" t="s">
        <v>1321</v>
      </c>
    </row>
    <row r="852" spans="2:65" s="1" customFormat="1" ht="27.65">
      <c r="B852" s="32"/>
      <c r="D852" s="157" t="s">
        <v>470</v>
      </c>
      <c r="F852" s="187" t="s">
        <v>1322</v>
      </c>
      <c r="I852" s="188"/>
      <c r="L852" s="32"/>
      <c r="M852" s="189"/>
      <c r="T852" s="56"/>
      <c r="AT852" s="17" t="s">
        <v>470</v>
      </c>
      <c r="AU852" s="17" t="s">
        <v>86</v>
      </c>
    </row>
    <row r="853" spans="2:65" s="1" customFormat="1" ht="16.600000000000001" customHeight="1">
      <c r="B853" s="136"/>
      <c r="C853" s="137" t="s">
        <v>1323</v>
      </c>
      <c r="D853" s="137" t="s">
        <v>189</v>
      </c>
      <c r="E853" s="138" t="s">
        <v>1324</v>
      </c>
      <c r="F853" s="139" t="s">
        <v>1325</v>
      </c>
      <c r="G853" s="140" t="s">
        <v>192</v>
      </c>
      <c r="H853" s="141">
        <v>1</v>
      </c>
      <c r="I853" s="142"/>
      <c r="J853" s="143">
        <f>ROUND(I853*H853,2)</f>
        <v>0</v>
      </c>
      <c r="K853" s="139" t="s">
        <v>1</v>
      </c>
      <c r="L853" s="32"/>
      <c r="M853" s="144" t="s">
        <v>1</v>
      </c>
      <c r="N853" s="145" t="s">
        <v>41</v>
      </c>
      <c r="P853" s="146">
        <f>O853*H853</f>
        <v>0</v>
      </c>
      <c r="Q853" s="146">
        <v>0</v>
      </c>
      <c r="R853" s="146">
        <f>Q853*H853</f>
        <v>0</v>
      </c>
      <c r="S853" s="146">
        <v>0</v>
      </c>
      <c r="T853" s="147">
        <f>S853*H853</f>
        <v>0</v>
      </c>
      <c r="AR853" s="148" t="s">
        <v>372</v>
      </c>
      <c r="AT853" s="148" t="s">
        <v>189</v>
      </c>
      <c r="AU853" s="148" t="s">
        <v>86</v>
      </c>
      <c r="AY853" s="17" t="s">
        <v>186</v>
      </c>
      <c r="BE853" s="149">
        <f>IF(N853="základní",J853,0)</f>
        <v>0</v>
      </c>
      <c r="BF853" s="149">
        <f>IF(N853="snížená",J853,0)</f>
        <v>0</v>
      </c>
      <c r="BG853" s="149">
        <f>IF(N853="zákl. přenesená",J853,0)</f>
        <v>0</v>
      </c>
      <c r="BH853" s="149">
        <f>IF(N853="sníž. přenesená",J853,0)</f>
        <v>0</v>
      </c>
      <c r="BI853" s="149">
        <f>IF(N853="nulová",J853,0)</f>
        <v>0</v>
      </c>
      <c r="BJ853" s="17" t="s">
        <v>84</v>
      </c>
      <c r="BK853" s="149">
        <f>ROUND(I853*H853,2)</f>
        <v>0</v>
      </c>
      <c r="BL853" s="17" t="s">
        <v>372</v>
      </c>
      <c r="BM853" s="148" t="s">
        <v>1326</v>
      </c>
    </row>
    <row r="854" spans="2:65" s="1" customFormat="1" ht="27.65">
      <c r="B854" s="32"/>
      <c r="D854" s="157" t="s">
        <v>470</v>
      </c>
      <c r="F854" s="187" t="s">
        <v>1322</v>
      </c>
      <c r="I854" s="188"/>
      <c r="L854" s="32"/>
      <c r="M854" s="189"/>
      <c r="T854" s="56"/>
      <c r="AT854" s="17" t="s">
        <v>470</v>
      </c>
      <c r="AU854" s="17" t="s">
        <v>86</v>
      </c>
    </row>
    <row r="855" spans="2:65" s="1" customFormat="1" ht="16.600000000000001" customHeight="1">
      <c r="B855" s="136"/>
      <c r="C855" s="137" t="s">
        <v>1327</v>
      </c>
      <c r="D855" s="137" t="s">
        <v>189</v>
      </c>
      <c r="E855" s="138" t="s">
        <v>1328</v>
      </c>
      <c r="F855" s="139" t="s">
        <v>1329</v>
      </c>
      <c r="G855" s="140" t="s">
        <v>192</v>
      </c>
      <c r="H855" s="141">
        <v>1</v>
      </c>
      <c r="I855" s="142"/>
      <c r="J855" s="143">
        <f>ROUND(I855*H855,2)</f>
        <v>0</v>
      </c>
      <c r="K855" s="139" t="s">
        <v>1</v>
      </c>
      <c r="L855" s="32"/>
      <c r="M855" s="144" t="s">
        <v>1</v>
      </c>
      <c r="N855" s="145" t="s">
        <v>41</v>
      </c>
      <c r="P855" s="146">
        <f>O855*H855</f>
        <v>0</v>
      </c>
      <c r="Q855" s="146">
        <v>0</v>
      </c>
      <c r="R855" s="146">
        <f>Q855*H855</f>
        <v>0</v>
      </c>
      <c r="S855" s="146">
        <v>0</v>
      </c>
      <c r="T855" s="147">
        <f>S855*H855</f>
        <v>0</v>
      </c>
      <c r="AR855" s="148" t="s">
        <v>372</v>
      </c>
      <c r="AT855" s="148" t="s">
        <v>189</v>
      </c>
      <c r="AU855" s="148" t="s">
        <v>86</v>
      </c>
      <c r="AY855" s="17" t="s">
        <v>186</v>
      </c>
      <c r="BE855" s="149">
        <f>IF(N855="základní",J855,0)</f>
        <v>0</v>
      </c>
      <c r="BF855" s="149">
        <f>IF(N855="snížená",J855,0)</f>
        <v>0</v>
      </c>
      <c r="BG855" s="149">
        <f>IF(N855="zákl. přenesená",J855,0)</f>
        <v>0</v>
      </c>
      <c r="BH855" s="149">
        <f>IF(N855="sníž. přenesená",J855,0)</f>
        <v>0</v>
      </c>
      <c r="BI855" s="149">
        <f>IF(N855="nulová",J855,0)</f>
        <v>0</v>
      </c>
      <c r="BJ855" s="17" t="s">
        <v>84</v>
      </c>
      <c r="BK855" s="149">
        <f>ROUND(I855*H855,2)</f>
        <v>0</v>
      </c>
      <c r="BL855" s="17" t="s">
        <v>372</v>
      </c>
      <c r="BM855" s="148" t="s">
        <v>1330</v>
      </c>
    </row>
    <row r="856" spans="2:65" s="1" customFormat="1" ht="27.65">
      <c r="B856" s="32"/>
      <c r="D856" s="157" t="s">
        <v>470</v>
      </c>
      <c r="F856" s="187" t="s">
        <v>1322</v>
      </c>
      <c r="I856" s="188"/>
      <c r="L856" s="32"/>
      <c r="M856" s="189"/>
      <c r="T856" s="56"/>
      <c r="AT856" s="17" t="s">
        <v>470</v>
      </c>
      <c r="AU856" s="17" t="s">
        <v>86</v>
      </c>
    </row>
    <row r="857" spans="2:65" s="1" customFormat="1" ht="16.600000000000001" customHeight="1">
      <c r="B857" s="136"/>
      <c r="C857" s="137" t="s">
        <v>1331</v>
      </c>
      <c r="D857" s="137" t="s">
        <v>189</v>
      </c>
      <c r="E857" s="138" t="s">
        <v>1332</v>
      </c>
      <c r="F857" s="139" t="s">
        <v>1333</v>
      </c>
      <c r="G857" s="140" t="s">
        <v>192</v>
      </c>
      <c r="H857" s="141">
        <v>1</v>
      </c>
      <c r="I857" s="142"/>
      <c r="J857" s="143">
        <f>ROUND(I857*H857,2)</f>
        <v>0</v>
      </c>
      <c r="K857" s="139" t="s">
        <v>1</v>
      </c>
      <c r="L857" s="32"/>
      <c r="M857" s="144" t="s">
        <v>1</v>
      </c>
      <c r="N857" s="145" t="s">
        <v>41</v>
      </c>
      <c r="P857" s="146">
        <f>O857*H857</f>
        <v>0</v>
      </c>
      <c r="Q857" s="146">
        <v>0</v>
      </c>
      <c r="R857" s="146">
        <f>Q857*H857</f>
        <v>0</v>
      </c>
      <c r="S857" s="146">
        <v>0</v>
      </c>
      <c r="T857" s="147">
        <f>S857*H857</f>
        <v>0</v>
      </c>
      <c r="AR857" s="148" t="s">
        <v>372</v>
      </c>
      <c r="AT857" s="148" t="s">
        <v>189</v>
      </c>
      <c r="AU857" s="148" t="s">
        <v>86</v>
      </c>
      <c r="AY857" s="17" t="s">
        <v>186</v>
      </c>
      <c r="BE857" s="149">
        <f>IF(N857="základní",J857,0)</f>
        <v>0</v>
      </c>
      <c r="BF857" s="149">
        <f>IF(N857="snížená",J857,0)</f>
        <v>0</v>
      </c>
      <c r="BG857" s="149">
        <f>IF(N857="zákl. přenesená",J857,0)</f>
        <v>0</v>
      </c>
      <c r="BH857" s="149">
        <f>IF(N857="sníž. přenesená",J857,0)</f>
        <v>0</v>
      </c>
      <c r="BI857" s="149">
        <f>IF(N857="nulová",J857,0)</f>
        <v>0</v>
      </c>
      <c r="BJ857" s="17" t="s">
        <v>84</v>
      </c>
      <c r="BK857" s="149">
        <f>ROUND(I857*H857,2)</f>
        <v>0</v>
      </c>
      <c r="BL857" s="17" t="s">
        <v>372</v>
      </c>
      <c r="BM857" s="148" t="s">
        <v>1334</v>
      </c>
    </row>
    <row r="858" spans="2:65" s="1" customFormat="1" ht="27.65">
      <c r="B858" s="32"/>
      <c r="D858" s="157" t="s">
        <v>470</v>
      </c>
      <c r="F858" s="187" t="s">
        <v>1322</v>
      </c>
      <c r="I858" s="188"/>
      <c r="L858" s="32"/>
      <c r="M858" s="189"/>
      <c r="T858" s="56"/>
      <c r="AT858" s="17" t="s">
        <v>470</v>
      </c>
      <c r="AU858" s="17" t="s">
        <v>86</v>
      </c>
    </row>
    <row r="859" spans="2:65" s="1" customFormat="1" ht="16.600000000000001" customHeight="1">
      <c r="B859" s="136"/>
      <c r="C859" s="137" t="s">
        <v>1335</v>
      </c>
      <c r="D859" s="137" t="s">
        <v>189</v>
      </c>
      <c r="E859" s="138" t="s">
        <v>1336</v>
      </c>
      <c r="F859" s="139" t="s">
        <v>1337</v>
      </c>
      <c r="G859" s="140" t="s">
        <v>192</v>
      </c>
      <c r="H859" s="141">
        <v>1</v>
      </c>
      <c r="I859" s="142"/>
      <c r="J859" s="143">
        <f>ROUND(I859*H859,2)</f>
        <v>0</v>
      </c>
      <c r="K859" s="139" t="s">
        <v>1</v>
      </c>
      <c r="L859" s="32"/>
      <c r="M859" s="144" t="s">
        <v>1</v>
      </c>
      <c r="N859" s="145" t="s">
        <v>41</v>
      </c>
      <c r="P859" s="146">
        <f>O859*H859</f>
        <v>0</v>
      </c>
      <c r="Q859" s="146">
        <v>0</v>
      </c>
      <c r="R859" s="146">
        <f>Q859*H859</f>
        <v>0</v>
      </c>
      <c r="S859" s="146">
        <v>0</v>
      </c>
      <c r="T859" s="147">
        <f>S859*H859</f>
        <v>0</v>
      </c>
      <c r="AR859" s="148" t="s">
        <v>372</v>
      </c>
      <c r="AT859" s="148" t="s">
        <v>189</v>
      </c>
      <c r="AU859" s="148" t="s">
        <v>86</v>
      </c>
      <c r="AY859" s="17" t="s">
        <v>186</v>
      </c>
      <c r="BE859" s="149">
        <f>IF(N859="základní",J859,0)</f>
        <v>0</v>
      </c>
      <c r="BF859" s="149">
        <f>IF(N859="snížená",J859,0)</f>
        <v>0</v>
      </c>
      <c r="BG859" s="149">
        <f>IF(N859="zákl. přenesená",J859,0)</f>
        <v>0</v>
      </c>
      <c r="BH859" s="149">
        <f>IF(N859="sníž. přenesená",J859,0)</f>
        <v>0</v>
      </c>
      <c r="BI859" s="149">
        <f>IF(N859="nulová",J859,0)</f>
        <v>0</v>
      </c>
      <c r="BJ859" s="17" t="s">
        <v>84</v>
      </c>
      <c r="BK859" s="149">
        <f>ROUND(I859*H859,2)</f>
        <v>0</v>
      </c>
      <c r="BL859" s="17" t="s">
        <v>372</v>
      </c>
      <c r="BM859" s="148" t="s">
        <v>1338</v>
      </c>
    </row>
    <row r="860" spans="2:65" s="1" customFormat="1" ht="27.65">
      <c r="B860" s="32"/>
      <c r="D860" s="157" t="s">
        <v>470</v>
      </c>
      <c r="F860" s="187" t="s">
        <v>1322</v>
      </c>
      <c r="I860" s="188"/>
      <c r="L860" s="32"/>
      <c r="M860" s="189"/>
      <c r="T860" s="56"/>
      <c r="AT860" s="17" t="s">
        <v>470</v>
      </c>
      <c r="AU860" s="17" t="s">
        <v>86</v>
      </c>
    </row>
    <row r="861" spans="2:65" s="1" customFormat="1" ht="16.600000000000001" customHeight="1">
      <c r="B861" s="136"/>
      <c r="C861" s="137" t="s">
        <v>1339</v>
      </c>
      <c r="D861" s="137" t="s">
        <v>189</v>
      </c>
      <c r="E861" s="138" t="s">
        <v>1340</v>
      </c>
      <c r="F861" s="139" t="s">
        <v>1341</v>
      </c>
      <c r="G861" s="140" t="s">
        <v>192</v>
      </c>
      <c r="H861" s="141">
        <v>1</v>
      </c>
      <c r="I861" s="142"/>
      <c r="J861" s="143">
        <f>ROUND(I861*H861,2)</f>
        <v>0</v>
      </c>
      <c r="K861" s="139" t="s">
        <v>1</v>
      </c>
      <c r="L861" s="32"/>
      <c r="M861" s="144" t="s">
        <v>1</v>
      </c>
      <c r="N861" s="145" t="s">
        <v>41</v>
      </c>
      <c r="P861" s="146">
        <f>O861*H861</f>
        <v>0</v>
      </c>
      <c r="Q861" s="146">
        <v>0</v>
      </c>
      <c r="R861" s="146">
        <f>Q861*H861</f>
        <v>0</v>
      </c>
      <c r="S861" s="146">
        <v>0</v>
      </c>
      <c r="T861" s="147">
        <f>S861*H861</f>
        <v>0</v>
      </c>
      <c r="AR861" s="148" t="s">
        <v>372</v>
      </c>
      <c r="AT861" s="148" t="s">
        <v>189</v>
      </c>
      <c r="AU861" s="148" t="s">
        <v>86</v>
      </c>
      <c r="AY861" s="17" t="s">
        <v>186</v>
      </c>
      <c r="BE861" s="149">
        <f>IF(N861="základní",J861,0)</f>
        <v>0</v>
      </c>
      <c r="BF861" s="149">
        <f>IF(N861="snížená",J861,0)</f>
        <v>0</v>
      </c>
      <c r="BG861" s="149">
        <f>IF(N861="zákl. přenesená",J861,0)</f>
        <v>0</v>
      </c>
      <c r="BH861" s="149">
        <f>IF(N861="sníž. přenesená",J861,0)</f>
        <v>0</v>
      </c>
      <c r="BI861" s="149">
        <f>IF(N861="nulová",J861,0)</f>
        <v>0</v>
      </c>
      <c r="BJ861" s="17" t="s">
        <v>84</v>
      </c>
      <c r="BK861" s="149">
        <f>ROUND(I861*H861,2)</f>
        <v>0</v>
      </c>
      <c r="BL861" s="17" t="s">
        <v>372</v>
      </c>
      <c r="BM861" s="148" t="s">
        <v>1342</v>
      </c>
    </row>
    <row r="862" spans="2:65" s="1" customFormat="1" ht="27.65">
      <c r="B862" s="32"/>
      <c r="D862" s="157" t="s">
        <v>470</v>
      </c>
      <c r="F862" s="187" t="s">
        <v>1322</v>
      </c>
      <c r="I862" s="188"/>
      <c r="L862" s="32"/>
      <c r="M862" s="189"/>
      <c r="T862" s="56"/>
      <c r="AT862" s="17" t="s">
        <v>470</v>
      </c>
      <c r="AU862" s="17" t="s">
        <v>86</v>
      </c>
    </row>
    <row r="863" spans="2:65" s="1" customFormat="1" ht="16.600000000000001" customHeight="1">
      <c r="B863" s="136"/>
      <c r="C863" s="137" t="s">
        <v>1343</v>
      </c>
      <c r="D863" s="137" t="s">
        <v>189</v>
      </c>
      <c r="E863" s="138" t="s">
        <v>1344</v>
      </c>
      <c r="F863" s="139" t="s">
        <v>1345</v>
      </c>
      <c r="G863" s="140" t="s">
        <v>192</v>
      </c>
      <c r="H863" s="141">
        <v>1</v>
      </c>
      <c r="I863" s="142"/>
      <c r="J863" s="143">
        <f>ROUND(I863*H863,2)</f>
        <v>0</v>
      </c>
      <c r="K863" s="139" t="s">
        <v>1</v>
      </c>
      <c r="L863" s="32"/>
      <c r="M863" s="144" t="s">
        <v>1</v>
      </c>
      <c r="N863" s="145" t="s">
        <v>41</v>
      </c>
      <c r="P863" s="146">
        <f>O863*H863</f>
        <v>0</v>
      </c>
      <c r="Q863" s="146">
        <v>0</v>
      </c>
      <c r="R863" s="146">
        <f>Q863*H863</f>
        <v>0</v>
      </c>
      <c r="S863" s="146">
        <v>0</v>
      </c>
      <c r="T863" s="147">
        <f>S863*H863</f>
        <v>0</v>
      </c>
      <c r="AR863" s="148" t="s">
        <v>372</v>
      </c>
      <c r="AT863" s="148" t="s">
        <v>189</v>
      </c>
      <c r="AU863" s="148" t="s">
        <v>86</v>
      </c>
      <c r="AY863" s="17" t="s">
        <v>186</v>
      </c>
      <c r="BE863" s="149">
        <f>IF(N863="základní",J863,0)</f>
        <v>0</v>
      </c>
      <c r="BF863" s="149">
        <f>IF(N863="snížená",J863,0)</f>
        <v>0</v>
      </c>
      <c r="BG863" s="149">
        <f>IF(N863="zákl. přenesená",J863,0)</f>
        <v>0</v>
      </c>
      <c r="BH863" s="149">
        <f>IF(N863="sníž. přenesená",J863,0)</f>
        <v>0</v>
      </c>
      <c r="BI863" s="149">
        <f>IF(N863="nulová",J863,0)</f>
        <v>0</v>
      </c>
      <c r="BJ863" s="17" t="s">
        <v>84</v>
      </c>
      <c r="BK863" s="149">
        <f>ROUND(I863*H863,2)</f>
        <v>0</v>
      </c>
      <c r="BL863" s="17" t="s">
        <v>372</v>
      </c>
      <c r="BM863" s="148" t="s">
        <v>1346</v>
      </c>
    </row>
    <row r="864" spans="2:65" s="1" customFormat="1" ht="27.65">
      <c r="B864" s="32"/>
      <c r="D864" s="157" t="s">
        <v>470</v>
      </c>
      <c r="F864" s="187" t="s">
        <v>1322</v>
      </c>
      <c r="I864" s="188"/>
      <c r="L864" s="32"/>
      <c r="M864" s="189"/>
      <c r="T864" s="56"/>
      <c r="AT864" s="17" t="s">
        <v>470</v>
      </c>
      <c r="AU864" s="17" t="s">
        <v>86</v>
      </c>
    </row>
    <row r="865" spans="2:65" s="1" customFormat="1" ht="16.600000000000001" customHeight="1">
      <c r="B865" s="136"/>
      <c r="C865" s="137" t="s">
        <v>1347</v>
      </c>
      <c r="D865" s="137" t="s">
        <v>189</v>
      </c>
      <c r="E865" s="138" t="s">
        <v>1348</v>
      </c>
      <c r="F865" s="139" t="s">
        <v>1349</v>
      </c>
      <c r="G865" s="140" t="s">
        <v>192</v>
      </c>
      <c r="H865" s="141">
        <v>1</v>
      </c>
      <c r="I865" s="142"/>
      <c r="J865" s="143">
        <f>ROUND(I865*H865,2)</f>
        <v>0</v>
      </c>
      <c r="K865" s="139" t="s">
        <v>1</v>
      </c>
      <c r="L865" s="32"/>
      <c r="M865" s="144" t="s">
        <v>1</v>
      </c>
      <c r="N865" s="145" t="s">
        <v>41</v>
      </c>
      <c r="P865" s="146">
        <f>O865*H865</f>
        <v>0</v>
      </c>
      <c r="Q865" s="146">
        <v>0</v>
      </c>
      <c r="R865" s="146">
        <f>Q865*H865</f>
        <v>0</v>
      </c>
      <c r="S865" s="146">
        <v>0</v>
      </c>
      <c r="T865" s="147">
        <f>S865*H865</f>
        <v>0</v>
      </c>
      <c r="AR865" s="148" t="s">
        <v>372</v>
      </c>
      <c r="AT865" s="148" t="s">
        <v>189</v>
      </c>
      <c r="AU865" s="148" t="s">
        <v>86</v>
      </c>
      <c r="AY865" s="17" t="s">
        <v>186</v>
      </c>
      <c r="BE865" s="149">
        <f>IF(N865="základní",J865,0)</f>
        <v>0</v>
      </c>
      <c r="BF865" s="149">
        <f>IF(N865="snížená",J865,0)</f>
        <v>0</v>
      </c>
      <c r="BG865" s="149">
        <f>IF(N865="zákl. přenesená",J865,0)</f>
        <v>0</v>
      </c>
      <c r="BH865" s="149">
        <f>IF(N865="sníž. přenesená",J865,0)</f>
        <v>0</v>
      </c>
      <c r="BI865" s="149">
        <f>IF(N865="nulová",J865,0)</f>
        <v>0</v>
      </c>
      <c r="BJ865" s="17" t="s">
        <v>84</v>
      </c>
      <c r="BK865" s="149">
        <f>ROUND(I865*H865,2)</f>
        <v>0</v>
      </c>
      <c r="BL865" s="17" t="s">
        <v>372</v>
      </c>
      <c r="BM865" s="148" t="s">
        <v>1350</v>
      </c>
    </row>
    <row r="866" spans="2:65" s="1" customFormat="1" ht="27.65">
      <c r="B866" s="32"/>
      <c r="D866" s="157" t="s">
        <v>470</v>
      </c>
      <c r="F866" s="187" t="s">
        <v>1322</v>
      </c>
      <c r="I866" s="188"/>
      <c r="L866" s="32"/>
      <c r="M866" s="189"/>
      <c r="T866" s="56"/>
      <c r="AT866" s="17" t="s">
        <v>470</v>
      </c>
      <c r="AU866" s="17" t="s">
        <v>86</v>
      </c>
    </row>
    <row r="867" spans="2:65" s="1" customFormat="1" ht="16.600000000000001" customHeight="1">
      <c r="B867" s="136"/>
      <c r="C867" s="137" t="s">
        <v>1351</v>
      </c>
      <c r="D867" s="137" t="s">
        <v>189</v>
      </c>
      <c r="E867" s="138" t="s">
        <v>1352</v>
      </c>
      <c r="F867" s="139" t="s">
        <v>1353</v>
      </c>
      <c r="G867" s="140" t="s">
        <v>192</v>
      </c>
      <c r="H867" s="141">
        <v>1</v>
      </c>
      <c r="I867" s="142"/>
      <c r="J867" s="143">
        <f>ROUND(I867*H867,2)</f>
        <v>0</v>
      </c>
      <c r="K867" s="139" t="s">
        <v>1</v>
      </c>
      <c r="L867" s="32"/>
      <c r="M867" s="144" t="s">
        <v>1</v>
      </c>
      <c r="N867" s="145" t="s">
        <v>41</v>
      </c>
      <c r="P867" s="146">
        <f>O867*H867</f>
        <v>0</v>
      </c>
      <c r="Q867" s="146">
        <v>0</v>
      </c>
      <c r="R867" s="146">
        <f>Q867*H867</f>
        <v>0</v>
      </c>
      <c r="S867" s="146">
        <v>0</v>
      </c>
      <c r="T867" s="147">
        <f>S867*H867</f>
        <v>0</v>
      </c>
      <c r="AR867" s="148" t="s">
        <v>372</v>
      </c>
      <c r="AT867" s="148" t="s">
        <v>189</v>
      </c>
      <c r="AU867" s="148" t="s">
        <v>86</v>
      </c>
      <c r="AY867" s="17" t="s">
        <v>186</v>
      </c>
      <c r="BE867" s="149">
        <f>IF(N867="základní",J867,0)</f>
        <v>0</v>
      </c>
      <c r="BF867" s="149">
        <f>IF(N867="snížená",J867,0)</f>
        <v>0</v>
      </c>
      <c r="BG867" s="149">
        <f>IF(N867="zákl. přenesená",J867,0)</f>
        <v>0</v>
      </c>
      <c r="BH867" s="149">
        <f>IF(N867="sníž. přenesená",J867,0)</f>
        <v>0</v>
      </c>
      <c r="BI867" s="149">
        <f>IF(N867="nulová",J867,0)</f>
        <v>0</v>
      </c>
      <c r="BJ867" s="17" t="s">
        <v>84</v>
      </c>
      <c r="BK867" s="149">
        <f>ROUND(I867*H867,2)</f>
        <v>0</v>
      </c>
      <c r="BL867" s="17" t="s">
        <v>372</v>
      </c>
      <c r="BM867" s="148" t="s">
        <v>1354</v>
      </c>
    </row>
    <row r="868" spans="2:65" s="1" customFormat="1" ht="27.65">
      <c r="B868" s="32"/>
      <c r="D868" s="157" t="s">
        <v>470</v>
      </c>
      <c r="F868" s="187" t="s">
        <v>1322</v>
      </c>
      <c r="I868" s="188"/>
      <c r="L868" s="32"/>
      <c r="M868" s="189"/>
      <c r="T868" s="56"/>
      <c r="AT868" s="17" t="s">
        <v>470</v>
      </c>
      <c r="AU868" s="17" t="s">
        <v>86</v>
      </c>
    </row>
    <row r="869" spans="2:65" s="1" customFormat="1" ht="16.600000000000001" customHeight="1">
      <c r="B869" s="136"/>
      <c r="C869" s="137" t="s">
        <v>1355</v>
      </c>
      <c r="D869" s="137" t="s">
        <v>189</v>
      </c>
      <c r="E869" s="138" t="s">
        <v>1356</v>
      </c>
      <c r="F869" s="139" t="s">
        <v>1357</v>
      </c>
      <c r="G869" s="140" t="s">
        <v>192</v>
      </c>
      <c r="H869" s="141">
        <v>1</v>
      </c>
      <c r="I869" s="142"/>
      <c r="J869" s="143">
        <f>ROUND(I869*H869,2)</f>
        <v>0</v>
      </c>
      <c r="K869" s="139" t="s">
        <v>1</v>
      </c>
      <c r="L869" s="32"/>
      <c r="M869" s="144" t="s">
        <v>1</v>
      </c>
      <c r="N869" s="145" t="s">
        <v>41</v>
      </c>
      <c r="P869" s="146">
        <f>O869*H869</f>
        <v>0</v>
      </c>
      <c r="Q869" s="146">
        <v>0</v>
      </c>
      <c r="R869" s="146">
        <f>Q869*H869</f>
        <v>0</v>
      </c>
      <c r="S869" s="146">
        <v>0</v>
      </c>
      <c r="T869" s="147">
        <f>S869*H869</f>
        <v>0</v>
      </c>
      <c r="AR869" s="148" t="s">
        <v>372</v>
      </c>
      <c r="AT869" s="148" t="s">
        <v>189</v>
      </c>
      <c r="AU869" s="148" t="s">
        <v>86</v>
      </c>
      <c r="AY869" s="17" t="s">
        <v>186</v>
      </c>
      <c r="BE869" s="149">
        <f>IF(N869="základní",J869,0)</f>
        <v>0</v>
      </c>
      <c r="BF869" s="149">
        <f>IF(N869="snížená",J869,0)</f>
        <v>0</v>
      </c>
      <c r="BG869" s="149">
        <f>IF(N869="zákl. přenesená",J869,0)</f>
        <v>0</v>
      </c>
      <c r="BH869" s="149">
        <f>IF(N869="sníž. přenesená",J869,0)</f>
        <v>0</v>
      </c>
      <c r="BI869" s="149">
        <f>IF(N869="nulová",J869,0)</f>
        <v>0</v>
      </c>
      <c r="BJ869" s="17" t="s">
        <v>84</v>
      </c>
      <c r="BK869" s="149">
        <f>ROUND(I869*H869,2)</f>
        <v>0</v>
      </c>
      <c r="BL869" s="17" t="s">
        <v>372</v>
      </c>
      <c r="BM869" s="148" t="s">
        <v>1358</v>
      </c>
    </row>
    <row r="870" spans="2:65" s="1" customFormat="1" ht="27.65">
      <c r="B870" s="32"/>
      <c r="D870" s="157" t="s">
        <v>470</v>
      </c>
      <c r="F870" s="187" t="s">
        <v>1322</v>
      </c>
      <c r="I870" s="188"/>
      <c r="L870" s="32"/>
      <c r="M870" s="189"/>
      <c r="T870" s="56"/>
      <c r="AT870" s="17" t="s">
        <v>470</v>
      </c>
      <c r="AU870" s="17" t="s">
        <v>86</v>
      </c>
    </row>
    <row r="871" spans="2:65" s="1" customFormat="1" ht="16.600000000000001" customHeight="1">
      <c r="B871" s="136"/>
      <c r="C871" s="137" t="s">
        <v>1359</v>
      </c>
      <c r="D871" s="137" t="s">
        <v>189</v>
      </c>
      <c r="E871" s="138" t="s">
        <v>1360</v>
      </c>
      <c r="F871" s="139" t="s">
        <v>1361</v>
      </c>
      <c r="G871" s="140" t="s">
        <v>192</v>
      </c>
      <c r="H871" s="141">
        <v>1</v>
      </c>
      <c r="I871" s="142"/>
      <c r="J871" s="143">
        <f>ROUND(I871*H871,2)</f>
        <v>0</v>
      </c>
      <c r="K871" s="139" t="s">
        <v>1</v>
      </c>
      <c r="L871" s="32"/>
      <c r="M871" s="144" t="s">
        <v>1</v>
      </c>
      <c r="N871" s="145" t="s">
        <v>41</v>
      </c>
      <c r="P871" s="146">
        <f>O871*H871</f>
        <v>0</v>
      </c>
      <c r="Q871" s="146">
        <v>0</v>
      </c>
      <c r="R871" s="146">
        <f>Q871*H871</f>
        <v>0</v>
      </c>
      <c r="S871" s="146">
        <v>0</v>
      </c>
      <c r="T871" s="147">
        <f>S871*H871</f>
        <v>0</v>
      </c>
      <c r="AR871" s="148" t="s">
        <v>372</v>
      </c>
      <c r="AT871" s="148" t="s">
        <v>189</v>
      </c>
      <c r="AU871" s="148" t="s">
        <v>86</v>
      </c>
      <c r="AY871" s="17" t="s">
        <v>186</v>
      </c>
      <c r="BE871" s="149">
        <f>IF(N871="základní",J871,0)</f>
        <v>0</v>
      </c>
      <c r="BF871" s="149">
        <f>IF(N871="snížená",J871,0)</f>
        <v>0</v>
      </c>
      <c r="BG871" s="149">
        <f>IF(N871="zákl. přenesená",J871,0)</f>
        <v>0</v>
      </c>
      <c r="BH871" s="149">
        <f>IF(N871="sníž. přenesená",J871,0)</f>
        <v>0</v>
      </c>
      <c r="BI871" s="149">
        <f>IF(N871="nulová",J871,0)</f>
        <v>0</v>
      </c>
      <c r="BJ871" s="17" t="s">
        <v>84</v>
      </c>
      <c r="BK871" s="149">
        <f>ROUND(I871*H871,2)</f>
        <v>0</v>
      </c>
      <c r="BL871" s="17" t="s">
        <v>372</v>
      </c>
      <c r="BM871" s="148" t="s">
        <v>1362</v>
      </c>
    </row>
    <row r="872" spans="2:65" s="1" customFormat="1" ht="27.65">
      <c r="B872" s="32"/>
      <c r="D872" s="157" t="s">
        <v>470</v>
      </c>
      <c r="F872" s="187" t="s">
        <v>1322</v>
      </c>
      <c r="I872" s="188"/>
      <c r="L872" s="32"/>
      <c r="M872" s="189"/>
      <c r="T872" s="56"/>
      <c r="AT872" s="17" t="s">
        <v>470</v>
      </c>
      <c r="AU872" s="17" t="s">
        <v>86</v>
      </c>
    </row>
    <row r="873" spans="2:65" s="1" customFormat="1" ht="16.600000000000001" customHeight="1">
      <c r="B873" s="136"/>
      <c r="C873" s="137" t="s">
        <v>1363</v>
      </c>
      <c r="D873" s="137" t="s">
        <v>189</v>
      </c>
      <c r="E873" s="138" t="s">
        <v>1364</v>
      </c>
      <c r="F873" s="139" t="s">
        <v>1365</v>
      </c>
      <c r="G873" s="140" t="s">
        <v>192</v>
      </c>
      <c r="H873" s="141">
        <v>1</v>
      </c>
      <c r="I873" s="142"/>
      <c r="J873" s="143">
        <f>ROUND(I873*H873,2)</f>
        <v>0</v>
      </c>
      <c r="K873" s="139" t="s">
        <v>1</v>
      </c>
      <c r="L873" s="32"/>
      <c r="M873" s="144" t="s">
        <v>1</v>
      </c>
      <c r="N873" s="145" t="s">
        <v>41</v>
      </c>
      <c r="P873" s="146">
        <f>O873*H873</f>
        <v>0</v>
      </c>
      <c r="Q873" s="146">
        <v>0</v>
      </c>
      <c r="R873" s="146">
        <f>Q873*H873</f>
        <v>0</v>
      </c>
      <c r="S873" s="146">
        <v>0</v>
      </c>
      <c r="T873" s="147">
        <f>S873*H873</f>
        <v>0</v>
      </c>
      <c r="AR873" s="148" t="s">
        <v>372</v>
      </c>
      <c r="AT873" s="148" t="s">
        <v>189</v>
      </c>
      <c r="AU873" s="148" t="s">
        <v>86</v>
      </c>
      <c r="AY873" s="17" t="s">
        <v>186</v>
      </c>
      <c r="BE873" s="149">
        <f>IF(N873="základní",J873,0)</f>
        <v>0</v>
      </c>
      <c r="BF873" s="149">
        <f>IF(N873="snížená",J873,0)</f>
        <v>0</v>
      </c>
      <c r="BG873" s="149">
        <f>IF(N873="zákl. přenesená",J873,0)</f>
        <v>0</v>
      </c>
      <c r="BH873" s="149">
        <f>IF(N873="sníž. přenesená",J873,0)</f>
        <v>0</v>
      </c>
      <c r="BI873" s="149">
        <f>IF(N873="nulová",J873,0)</f>
        <v>0</v>
      </c>
      <c r="BJ873" s="17" t="s">
        <v>84</v>
      </c>
      <c r="BK873" s="149">
        <f>ROUND(I873*H873,2)</f>
        <v>0</v>
      </c>
      <c r="BL873" s="17" t="s">
        <v>372</v>
      </c>
      <c r="BM873" s="148" t="s">
        <v>1366</v>
      </c>
    </row>
    <row r="874" spans="2:65" s="1" customFormat="1" ht="27.65">
      <c r="B874" s="32"/>
      <c r="D874" s="157" t="s">
        <v>470</v>
      </c>
      <c r="F874" s="187" t="s">
        <v>1322</v>
      </c>
      <c r="I874" s="188"/>
      <c r="L874" s="32"/>
      <c r="M874" s="189"/>
      <c r="T874" s="56"/>
      <c r="AT874" s="17" t="s">
        <v>470</v>
      </c>
      <c r="AU874" s="17" t="s">
        <v>86</v>
      </c>
    </row>
    <row r="875" spans="2:65" s="1" customFormat="1" ht="16.600000000000001" customHeight="1">
      <c r="B875" s="136"/>
      <c r="C875" s="137" t="s">
        <v>1367</v>
      </c>
      <c r="D875" s="137" t="s">
        <v>189</v>
      </c>
      <c r="E875" s="138" t="s">
        <v>1368</v>
      </c>
      <c r="F875" s="139" t="s">
        <v>1369</v>
      </c>
      <c r="G875" s="140" t="s">
        <v>192</v>
      </c>
      <c r="H875" s="141">
        <v>1</v>
      </c>
      <c r="I875" s="142"/>
      <c r="J875" s="143">
        <f>ROUND(I875*H875,2)</f>
        <v>0</v>
      </c>
      <c r="K875" s="139" t="s">
        <v>1</v>
      </c>
      <c r="L875" s="32"/>
      <c r="M875" s="144" t="s">
        <v>1</v>
      </c>
      <c r="N875" s="145" t="s">
        <v>41</v>
      </c>
      <c r="P875" s="146">
        <f>O875*H875</f>
        <v>0</v>
      </c>
      <c r="Q875" s="146">
        <v>0</v>
      </c>
      <c r="R875" s="146">
        <f>Q875*H875</f>
        <v>0</v>
      </c>
      <c r="S875" s="146">
        <v>0</v>
      </c>
      <c r="T875" s="147">
        <f>S875*H875</f>
        <v>0</v>
      </c>
      <c r="AR875" s="148" t="s">
        <v>372</v>
      </c>
      <c r="AT875" s="148" t="s">
        <v>189</v>
      </c>
      <c r="AU875" s="148" t="s">
        <v>86</v>
      </c>
      <c r="AY875" s="17" t="s">
        <v>186</v>
      </c>
      <c r="BE875" s="149">
        <f>IF(N875="základní",J875,0)</f>
        <v>0</v>
      </c>
      <c r="BF875" s="149">
        <f>IF(N875="snížená",J875,0)</f>
        <v>0</v>
      </c>
      <c r="BG875" s="149">
        <f>IF(N875="zákl. přenesená",J875,0)</f>
        <v>0</v>
      </c>
      <c r="BH875" s="149">
        <f>IF(N875="sníž. přenesená",J875,0)</f>
        <v>0</v>
      </c>
      <c r="BI875" s="149">
        <f>IF(N875="nulová",J875,0)</f>
        <v>0</v>
      </c>
      <c r="BJ875" s="17" t="s">
        <v>84</v>
      </c>
      <c r="BK875" s="149">
        <f>ROUND(I875*H875,2)</f>
        <v>0</v>
      </c>
      <c r="BL875" s="17" t="s">
        <v>372</v>
      </c>
      <c r="BM875" s="148" t="s">
        <v>1370</v>
      </c>
    </row>
    <row r="876" spans="2:65" s="1" customFormat="1" ht="27.65">
      <c r="B876" s="32"/>
      <c r="D876" s="157" t="s">
        <v>470</v>
      </c>
      <c r="F876" s="187" t="s">
        <v>1322</v>
      </c>
      <c r="I876" s="188"/>
      <c r="L876" s="32"/>
      <c r="M876" s="189"/>
      <c r="T876" s="56"/>
      <c r="AT876" s="17" t="s">
        <v>470</v>
      </c>
      <c r="AU876" s="17" t="s">
        <v>86</v>
      </c>
    </row>
    <row r="877" spans="2:65" s="1" customFormat="1" ht="16.600000000000001" customHeight="1">
      <c r="B877" s="136"/>
      <c r="C877" s="137" t="s">
        <v>1371</v>
      </c>
      <c r="D877" s="137" t="s">
        <v>189</v>
      </c>
      <c r="E877" s="138" t="s">
        <v>1372</v>
      </c>
      <c r="F877" s="139" t="s">
        <v>1373</v>
      </c>
      <c r="G877" s="140" t="s">
        <v>192</v>
      </c>
      <c r="H877" s="141">
        <v>1</v>
      </c>
      <c r="I877" s="142"/>
      <c r="J877" s="143">
        <f>ROUND(I877*H877,2)</f>
        <v>0</v>
      </c>
      <c r="K877" s="139" t="s">
        <v>1</v>
      </c>
      <c r="L877" s="32"/>
      <c r="M877" s="144" t="s">
        <v>1</v>
      </c>
      <c r="N877" s="145" t="s">
        <v>41</v>
      </c>
      <c r="P877" s="146">
        <f>O877*H877</f>
        <v>0</v>
      </c>
      <c r="Q877" s="146">
        <v>0</v>
      </c>
      <c r="R877" s="146">
        <f>Q877*H877</f>
        <v>0</v>
      </c>
      <c r="S877" s="146">
        <v>0</v>
      </c>
      <c r="T877" s="147">
        <f>S877*H877</f>
        <v>0</v>
      </c>
      <c r="AR877" s="148" t="s">
        <v>372</v>
      </c>
      <c r="AT877" s="148" t="s">
        <v>189</v>
      </c>
      <c r="AU877" s="148" t="s">
        <v>86</v>
      </c>
      <c r="AY877" s="17" t="s">
        <v>186</v>
      </c>
      <c r="BE877" s="149">
        <f>IF(N877="základní",J877,0)</f>
        <v>0</v>
      </c>
      <c r="BF877" s="149">
        <f>IF(N877="snížená",J877,0)</f>
        <v>0</v>
      </c>
      <c r="BG877" s="149">
        <f>IF(N877="zákl. přenesená",J877,0)</f>
        <v>0</v>
      </c>
      <c r="BH877" s="149">
        <f>IF(N877="sníž. přenesená",J877,0)</f>
        <v>0</v>
      </c>
      <c r="BI877" s="149">
        <f>IF(N877="nulová",J877,0)</f>
        <v>0</v>
      </c>
      <c r="BJ877" s="17" t="s">
        <v>84</v>
      </c>
      <c r="BK877" s="149">
        <f>ROUND(I877*H877,2)</f>
        <v>0</v>
      </c>
      <c r="BL877" s="17" t="s">
        <v>372</v>
      </c>
      <c r="BM877" s="148" t="s">
        <v>1374</v>
      </c>
    </row>
    <row r="878" spans="2:65" s="1" customFormat="1" ht="27.65">
      <c r="B878" s="32"/>
      <c r="D878" s="157" t="s">
        <v>470</v>
      </c>
      <c r="F878" s="187" t="s">
        <v>1322</v>
      </c>
      <c r="I878" s="188"/>
      <c r="L878" s="32"/>
      <c r="M878" s="189"/>
      <c r="T878" s="56"/>
      <c r="AT878" s="17" t="s">
        <v>470</v>
      </c>
      <c r="AU878" s="17" t="s">
        <v>86</v>
      </c>
    </row>
    <row r="879" spans="2:65" s="1" customFormat="1" ht="16.600000000000001" customHeight="1">
      <c r="B879" s="136"/>
      <c r="C879" s="137" t="s">
        <v>1375</v>
      </c>
      <c r="D879" s="137" t="s">
        <v>189</v>
      </c>
      <c r="E879" s="138" t="s">
        <v>1376</v>
      </c>
      <c r="F879" s="139" t="s">
        <v>1377</v>
      </c>
      <c r="G879" s="140" t="s">
        <v>192</v>
      </c>
      <c r="H879" s="141">
        <v>1</v>
      </c>
      <c r="I879" s="142"/>
      <c r="J879" s="143">
        <f>ROUND(I879*H879,2)</f>
        <v>0</v>
      </c>
      <c r="K879" s="139" t="s">
        <v>1</v>
      </c>
      <c r="L879" s="32"/>
      <c r="M879" s="144" t="s">
        <v>1</v>
      </c>
      <c r="N879" s="145" t="s">
        <v>41</v>
      </c>
      <c r="P879" s="146">
        <f>O879*H879</f>
        <v>0</v>
      </c>
      <c r="Q879" s="146">
        <v>0</v>
      </c>
      <c r="R879" s="146">
        <f>Q879*H879</f>
        <v>0</v>
      </c>
      <c r="S879" s="146">
        <v>0</v>
      </c>
      <c r="T879" s="147">
        <f>S879*H879</f>
        <v>0</v>
      </c>
      <c r="AR879" s="148" t="s">
        <v>372</v>
      </c>
      <c r="AT879" s="148" t="s">
        <v>189</v>
      </c>
      <c r="AU879" s="148" t="s">
        <v>86</v>
      </c>
      <c r="AY879" s="17" t="s">
        <v>186</v>
      </c>
      <c r="BE879" s="149">
        <f>IF(N879="základní",J879,0)</f>
        <v>0</v>
      </c>
      <c r="BF879" s="149">
        <f>IF(N879="snížená",J879,0)</f>
        <v>0</v>
      </c>
      <c r="BG879" s="149">
        <f>IF(N879="zákl. přenesená",J879,0)</f>
        <v>0</v>
      </c>
      <c r="BH879" s="149">
        <f>IF(N879="sníž. přenesená",J879,0)</f>
        <v>0</v>
      </c>
      <c r="BI879" s="149">
        <f>IF(N879="nulová",J879,0)</f>
        <v>0</v>
      </c>
      <c r="BJ879" s="17" t="s">
        <v>84</v>
      </c>
      <c r="BK879" s="149">
        <f>ROUND(I879*H879,2)</f>
        <v>0</v>
      </c>
      <c r="BL879" s="17" t="s">
        <v>372</v>
      </c>
      <c r="BM879" s="148" t="s">
        <v>1378</v>
      </c>
    </row>
    <row r="880" spans="2:65" s="1" customFormat="1" ht="27.65">
      <c r="B880" s="32"/>
      <c r="D880" s="157" t="s">
        <v>470</v>
      </c>
      <c r="F880" s="187" t="s">
        <v>1322</v>
      </c>
      <c r="I880" s="188"/>
      <c r="L880" s="32"/>
      <c r="M880" s="189"/>
      <c r="T880" s="56"/>
      <c r="AT880" s="17" t="s">
        <v>470</v>
      </c>
      <c r="AU880" s="17" t="s">
        <v>86</v>
      </c>
    </row>
    <row r="881" spans="2:65" s="1" customFormat="1" ht="16.600000000000001" customHeight="1">
      <c r="B881" s="136"/>
      <c r="C881" s="137" t="s">
        <v>1379</v>
      </c>
      <c r="D881" s="137" t="s">
        <v>189</v>
      </c>
      <c r="E881" s="138" t="s">
        <v>1380</v>
      </c>
      <c r="F881" s="139" t="s">
        <v>1381</v>
      </c>
      <c r="G881" s="140" t="s">
        <v>192</v>
      </c>
      <c r="H881" s="141">
        <v>1</v>
      </c>
      <c r="I881" s="142"/>
      <c r="J881" s="143">
        <f>ROUND(I881*H881,2)</f>
        <v>0</v>
      </c>
      <c r="K881" s="139" t="s">
        <v>1</v>
      </c>
      <c r="L881" s="32"/>
      <c r="M881" s="144" t="s">
        <v>1</v>
      </c>
      <c r="N881" s="145" t="s">
        <v>41</v>
      </c>
      <c r="P881" s="146">
        <f>O881*H881</f>
        <v>0</v>
      </c>
      <c r="Q881" s="146">
        <v>0</v>
      </c>
      <c r="R881" s="146">
        <f>Q881*H881</f>
        <v>0</v>
      </c>
      <c r="S881" s="146">
        <v>0</v>
      </c>
      <c r="T881" s="147">
        <f>S881*H881</f>
        <v>0</v>
      </c>
      <c r="AR881" s="148" t="s">
        <v>372</v>
      </c>
      <c r="AT881" s="148" t="s">
        <v>189</v>
      </c>
      <c r="AU881" s="148" t="s">
        <v>86</v>
      </c>
      <c r="AY881" s="17" t="s">
        <v>186</v>
      </c>
      <c r="BE881" s="149">
        <f>IF(N881="základní",J881,0)</f>
        <v>0</v>
      </c>
      <c r="BF881" s="149">
        <f>IF(N881="snížená",J881,0)</f>
        <v>0</v>
      </c>
      <c r="BG881" s="149">
        <f>IF(N881="zákl. přenesená",J881,0)</f>
        <v>0</v>
      </c>
      <c r="BH881" s="149">
        <f>IF(N881="sníž. přenesená",J881,0)</f>
        <v>0</v>
      </c>
      <c r="BI881" s="149">
        <f>IF(N881="nulová",J881,0)</f>
        <v>0</v>
      </c>
      <c r="BJ881" s="17" t="s">
        <v>84</v>
      </c>
      <c r="BK881" s="149">
        <f>ROUND(I881*H881,2)</f>
        <v>0</v>
      </c>
      <c r="BL881" s="17" t="s">
        <v>372</v>
      </c>
      <c r="BM881" s="148" t="s">
        <v>1382</v>
      </c>
    </row>
    <row r="882" spans="2:65" s="1" customFormat="1" ht="27.65">
      <c r="B882" s="32"/>
      <c r="D882" s="157" t="s">
        <v>470</v>
      </c>
      <c r="F882" s="187" t="s">
        <v>1322</v>
      </c>
      <c r="I882" s="188"/>
      <c r="L882" s="32"/>
      <c r="M882" s="189"/>
      <c r="T882" s="56"/>
      <c r="AT882" s="17" t="s">
        <v>470</v>
      </c>
      <c r="AU882" s="17" t="s">
        <v>86</v>
      </c>
    </row>
    <row r="883" spans="2:65" s="1" customFormat="1" ht="16.600000000000001" customHeight="1">
      <c r="B883" s="136"/>
      <c r="C883" s="137" t="s">
        <v>1383</v>
      </c>
      <c r="D883" s="137" t="s">
        <v>189</v>
      </c>
      <c r="E883" s="138" t="s">
        <v>1384</v>
      </c>
      <c r="F883" s="139" t="s">
        <v>1385</v>
      </c>
      <c r="G883" s="140" t="s">
        <v>192</v>
      </c>
      <c r="H883" s="141">
        <v>1</v>
      </c>
      <c r="I883" s="142"/>
      <c r="J883" s="143">
        <f>ROUND(I883*H883,2)</f>
        <v>0</v>
      </c>
      <c r="K883" s="139" t="s">
        <v>1</v>
      </c>
      <c r="L883" s="32"/>
      <c r="M883" s="144" t="s">
        <v>1</v>
      </c>
      <c r="N883" s="145" t="s">
        <v>41</v>
      </c>
      <c r="P883" s="146">
        <f>O883*H883</f>
        <v>0</v>
      </c>
      <c r="Q883" s="146">
        <v>0</v>
      </c>
      <c r="R883" s="146">
        <f>Q883*H883</f>
        <v>0</v>
      </c>
      <c r="S883" s="146">
        <v>0</v>
      </c>
      <c r="T883" s="147">
        <f>S883*H883</f>
        <v>0</v>
      </c>
      <c r="AR883" s="148" t="s">
        <v>372</v>
      </c>
      <c r="AT883" s="148" t="s">
        <v>189</v>
      </c>
      <c r="AU883" s="148" t="s">
        <v>86</v>
      </c>
      <c r="AY883" s="17" t="s">
        <v>186</v>
      </c>
      <c r="BE883" s="149">
        <f>IF(N883="základní",J883,0)</f>
        <v>0</v>
      </c>
      <c r="BF883" s="149">
        <f>IF(N883="snížená",J883,0)</f>
        <v>0</v>
      </c>
      <c r="BG883" s="149">
        <f>IF(N883="zákl. přenesená",J883,0)</f>
        <v>0</v>
      </c>
      <c r="BH883" s="149">
        <f>IF(N883="sníž. přenesená",J883,0)</f>
        <v>0</v>
      </c>
      <c r="BI883" s="149">
        <f>IF(N883="nulová",J883,0)</f>
        <v>0</v>
      </c>
      <c r="BJ883" s="17" t="s">
        <v>84</v>
      </c>
      <c r="BK883" s="149">
        <f>ROUND(I883*H883,2)</f>
        <v>0</v>
      </c>
      <c r="BL883" s="17" t="s">
        <v>372</v>
      </c>
      <c r="BM883" s="148" t="s">
        <v>1386</v>
      </c>
    </row>
    <row r="884" spans="2:65" s="1" customFormat="1" ht="27.65">
      <c r="B884" s="32"/>
      <c r="D884" s="157" t="s">
        <v>470</v>
      </c>
      <c r="F884" s="187" t="s">
        <v>1322</v>
      </c>
      <c r="I884" s="188"/>
      <c r="L884" s="32"/>
      <c r="M884" s="189"/>
      <c r="T884" s="56"/>
      <c r="AT884" s="17" t="s">
        <v>470</v>
      </c>
      <c r="AU884" s="17" t="s">
        <v>86</v>
      </c>
    </row>
    <row r="885" spans="2:65" s="1" customFormat="1" ht="16.600000000000001" customHeight="1">
      <c r="B885" s="136"/>
      <c r="C885" s="137" t="s">
        <v>1387</v>
      </c>
      <c r="D885" s="137" t="s">
        <v>189</v>
      </c>
      <c r="E885" s="138" t="s">
        <v>1388</v>
      </c>
      <c r="F885" s="139" t="s">
        <v>1389</v>
      </c>
      <c r="G885" s="140" t="s">
        <v>192</v>
      </c>
      <c r="H885" s="141">
        <v>1</v>
      </c>
      <c r="I885" s="142"/>
      <c r="J885" s="143">
        <f>ROUND(I885*H885,2)</f>
        <v>0</v>
      </c>
      <c r="K885" s="139" t="s">
        <v>1</v>
      </c>
      <c r="L885" s="32"/>
      <c r="M885" s="144" t="s">
        <v>1</v>
      </c>
      <c r="N885" s="145" t="s">
        <v>41</v>
      </c>
      <c r="P885" s="146">
        <f>O885*H885</f>
        <v>0</v>
      </c>
      <c r="Q885" s="146">
        <v>0</v>
      </c>
      <c r="R885" s="146">
        <f>Q885*H885</f>
        <v>0</v>
      </c>
      <c r="S885" s="146">
        <v>0</v>
      </c>
      <c r="T885" s="147">
        <f>S885*H885</f>
        <v>0</v>
      </c>
      <c r="AR885" s="148" t="s">
        <v>372</v>
      </c>
      <c r="AT885" s="148" t="s">
        <v>189</v>
      </c>
      <c r="AU885" s="148" t="s">
        <v>86</v>
      </c>
      <c r="AY885" s="17" t="s">
        <v>186</v>
      </c>
      <c r="BE885" s="149">
        <f>IF(N885="základní",J885,0)</f>
        <v>0</v>
      </c>
      <c r="BF885" s="149">
        <f>IF(N885="snížená",J885,0)</f>
        <v>0</v>
      </c>
      <c r="BG885" s="149">
        <f>IF(N885="zákl. přenesená",J885,0)</f>
        <v>0</v>
      </c>
      <c r="BH885" s="149">
        <f>IF(N885="sníž. přenesená",J885,0)</f>
        <v>0</v>
      </c>
      <c r="BI885" s="149">
        <f>IF(N885="nulová",J885,0)</f>
        <v>0</v>
      </c>
      <c r="BJ885" s="17" t="s">
        <v>84</v>
      </c>
      <c r="BK885" s="149">
        <f>ROUND(I885*H885,2)</f>
        <v>0</v>
      </c>
      <c r="BL885" s="17" t="s">
        <v>372</v>
      </c>
      <c r="BM885" s="148" t="s">
        <v>1390</v>
      </c>
    </row>
    <row r="886" spans="2:65" s="1" customFormat="1" ht="27.65">
      <c r="B886" s="32"/>
      <c r="D886" s="157" t="s">
        <v>470</v>
      </c>
      <c r="F886" s="187" t="s">
        <v>1322</v>
      </c>
      <c r="I886" s="188"/>
      <c r="L886" s="32"/>
      <c r="M886" s="189"/>
      <c r="T886" s="56"/>
      <c r="AT886" s="17" t="s">
        <v>470</v>
      </c>
      <c r="AU886" s="17" t="s">
        <v>86</v>
      </c>
    </row>
    <row r="887" spans="2:65" s="1" customFormat="1" ht="16.600000000000001" customHeight="1">
      <c r="B887" s="136"/>
      <c r="C887" s="137" t="s">
        <v>1391</v>
      </c>
      <c r="D887" s="137" t="s">
        <v>189</v>
      </c>
      <c r="E887" s="138" t="s">
        <v>1392</v>
      </c>
      <c r="F887" s="139" t="s">
        <v>1393</v>
      </c>
      <c r="G887" s="140" t="s">
        <v>192</v>
      </c>
      <c r="H887" s="141">
        <v>1</v>
      </c>
      <c r="I887" s="142"/>
      <c r="J887" s="143">
        <f>ROUND(I887*H887,2)</f>
        <v>0</v>
      </c>
      <c r="K887" s="139" t="s">
        <v>1</v>
      </c>
      <c r="L887" s="32"/>
      <c r="M887" s="144" t="s">
        <v>1</v>
      </c>
      <c r="N887" s="145" t="s">
        <v>41</v>
      </c>
      <c r="P887" s="146">
        <f>O887*H887</f>
        <v>0</v>
      </c>
      <c r="Q887" s="146">
        <v>0</v>
      </c>
      <c r="R887" s="146">
        <f>Q887*H887</f>
        <v>0</v>
      </c>
      <c r="S887" s="146">
        <v>0</v>
      </c>
      <c r="T887" s="147">
        <f>S887*H887</f>
        <v>0</v>
      </c>
      <c r="AR887" s="148" t="s">
        <v>372</v>
      </c>
      <c r="AT887" s="148" t="s">
        <v>189</v>
      </c>
      <c r="AU887" s="148" t="s">
        <v>86</v>
      </c>
      <c r="AY887" s="17" t="s">
        <v>186</v>
      </c>
      <c r="BE887" s="149">
        <f>IF(N887="základní",J887,0)</f>
        <v>0</v>
      </c>
      <c r="BF887" s="149">
        <f>IF(N887="snížená",J887,0)</f>
        <v>0</v>
      </c>
      <c r="BG887" s="149">
        <f>IF(N887="zákl. přenesená",J887,0)</f>
        <v>0</v>
      </c>
      <c r="BH887" s="149">
        <f>IF(N887="sníž. přenesená",J887,0)</f>
        <v>0</v>
      </c>
      <c r="BI887" s="149">
        <f>IF(N887="nulová",J887,0)</f>
        <v>0</v>
      </c>
      <c r="BJ887" s="17" t="s">
        <v>84</v>
      </c>
      <c r="BK887" s="149">
        <f>ROUND(I887*H887,2)</f>
        <v>0</v>
      </c>
      <c r="BL887" s="17" t="s">
        <v>372</v>
      </c>
      <c r="BM887" s="148" t="s">
        <v>1394</v>
      </c>
    </row>
    <row r="888" spans="2:65" s="1" customFormat="1" ht="27.65">
      <c r="B888" s="32"/>
      <c r="D888" s="157" t="s">
        <v>470</v>
      </c>
      <c r="F888" s="187" t="s">
        <v>1322</v>
      </c>
      <c r="I888" s="188"/>
      <c r="L888" s="32"/>
      <c r="M888" s="189"/>
      <c r="T888" s="56"/>
      <c r="AT888" s="17" t="s">
        <v>470</v>
      </c>
      <c r="AU888" s="17" t="s">
        <v>86</v>
      </c>
    </row>
    <row r="889" spans="2:65" s="1" customFormat="1" ht="16.600000000000001" customHeight="1">
      <c r="B889" s="136"/>
      <c r="C889" s="137" t="s">
        <v>1395</v>
      </c>
      <c r="D889" s="137" t="s">
        <v>189</v>
      </c>
      <c r="E889" s="138" t="s">
        <v>1396</v>
      </c>
      <c r="F889" s="139" t="s">
        <v>1397</v>
      </c>
      <c r="G889" s="140" t="s">
        <v>192</v>
      </c>
      <c r="H889" s="141">
        <v>1</v>
      </c>
      <c r="I889" s="142"/>
      <c r="J889" s="143">
        <f>ROUND(I889*H889,2)</f>
        <v>0</v>
      </c>
      <c r="K889" s="139" t="s">
        <v>1</v>
      </c>
      <c r="L889" s="32"/>
      <c r="M889" s="144" t="s">
        <v>1</v>
      </c>
      <c r="N889" s="145" t="s">
        <v>41</v>
      </c>
      <c r="P889" s="146">
        <f>O889*H889</f>
        <v>0</v>
      </c>
      <c r="Q889" s="146">
        <v>0</v>
      </c>
      <c r="R889" s="146">
        <f>Q889*H889</f>
        <v>0</v>
      </c>
      <c r="S889" s="146">
        <v>0</v>
      </c>
      <c r="T889" s="147">
        <f>S889*H889</f>
        <v>0</v>
      </c>
      <c r="AR889" s="148" t="s">
        <v>372</v>
      </c>
      <c r="AT889" s="148" t="s">
        <v>189</v>
      </c>
      <c r="AU889" s="148" t="s">
        <v>86</v>
      </c>
      <c r="AY889" s="17" t="s">
        <v>186</v>
      </c>
      <c r="BE889" s="149">
        <f>IF(N889="základní",J889,0)</f>
        <v>0</v>
      </c>
      <c r="BF889" s="149">
        <f>IF(N889="snížená",J889,0)</f>
        <v>0</v>
      </c>
      <c r="BG889" s="149">
        <f>IF(N889="zákl. přenesená",J889,0)</f>
        <v>0</v>
      </c>
      <c r="BH889" s="149">
        <f>IF(N889="sníž. přenesená",J889,0)</f>
        <v>0</v>
      </c>
      <c r="BI889" s="149">
        <f>IF(N889="nulová",J889,0)</f>
        <v>0</v>
      </c>
      <c r="BJ889" s="17" t="s">
        <v>84</v>
      </c>
      <c r="BK889" s="149">
        <f>ROUND(I889*H889,2)</f>
        <v>0</v>
      </c>
      <c r="BL889" s="17" t="s">
        <v>372</v>
      </c>
      <c r="BM889" s="148" t="s">
        <v>1398</v>
      </c>
    </row>
    <row r="890" spans="2:65" s="1" customFormat="1" ht="27.65">
      <c r="B890" s="32"/>
      <c r="D890" s="157" t="s">
        <v>470</v>
      </c>
      <c r="F890" s="187" t="s">
        <v>1322</v>
      </c>
      <c r="I890" s="188"/>
      <c r="L890" s="32"/>
      <c r="M890" s="189"/>
      <c r="T890" s="56"/>
      <c r="AT890" s="17" t="s">
        <v>470</v>
      </c>
      <c r="AU890" s="17" t="s">
        <v>86</v>
      </c>
    </row>
    <row r="891" spans="2:65" s="1" customFormat="1" ht="16.600000000000001" customHeight="1">
      <c r="B891" s="136"/>
      <c r="C891" s="137" t="s">
        <v>1399</v>
      </c>
      <c r="D891" s="137" t="s">
        <v>189</v>
      </c>
      <c r="E891" s="138" t="s">
        <v>1400</v>
      </c>
      <c r="F891" s="139" t="s">
        <v>1401</v>
      </c>
      <c r="G891" s="140" t="s">
        <v>192</v>
      </c>
      <c r="H891" s="141">
        <v>1</v>
      </c>
      <c r="I891" s="142"/>
      <c r="J891" s="143">
        <f>ROUND(I891*H891,2)</f>
        <v>0</v>
      </c>
      <c r="K891" s="139" t="s">
        <v>1</v>
      </c>
      <c r="L891" s="32"/>
      <c r="M891" s="144" t="s">
        <v>1</v>
      </c>
      <c r="N891" s="145" t="s">
        <v>41</v>
      </c>
      <c r="P891" s="146">
        <f>O891*H891</f>
        <v>0</v>
      </c>
      <c r="Q891" s="146">
        <v>0</v>
      </c>
      <c r="R891" s="146">
        <f>Q891*H891</f>
        <v>0</v>
      </c>
      <c r="S891" s="146">
        <v>0</v>
      </c>
      <c r="T891" s="147">
        <f>S891*H891</f>
        <v>0</v>
      </c>
      <c r="AR891" s="148" t="s">
        <v>372</v>
      </c>
      <c r="AT891" s="148" t="s">
        <v>189</v>
      </c>
      <c r="AU891" s="148" t="s">
        <v>86</v>
      </c>
      <c r="AY891" s="17" t="s">
        <v>186</v>
      </c>
      <c r="BE891" s="149">
        <f>IF(N891="základní",J891,0)</f>
        <v>0</v>
      </c>
      <c r="BF891" s="149">
        <f>IF(N891="snížená",J891,0)</f>
        <v>0</v>
      </c>
      <c r="BG891" s="149">
        <f>IF(N891="zákl. přenesená",J891,0)</f>
        <v>0</v>
      </c>
      <c r="BH891" s="149">
        <f>IF(N891="sníž. přenesená",J891,0)</f>
        <v>0</v>
      </c>
      <c r="BI891" s="149">
        <f>IF(N891="nulová",J891,0)</f>
        <v>0</v>
      </c>
      <c r="BJ891" s="17" t="s">
        <v>84</v>
      </c>
      <c r="BK891" s="149">
        <f>ROUND(I891*H891,2)</f>
        <v>0</v>
      </c>
      <c r="BL891" s="17" t="s">
        <v>372</v>
      </c>
      <c r="BM891" s="148" t="s">
        <v>1402</v>
      </c>
    </row>
    <row r="892" spans="2:65" s="1" customFormat="1" ht="27.65">
      <c r="B892" s="32"/>
      <c r="D892" s="157" t="s">
        <v>470</v>
      </c>
      <c r="F892" s="187" t="s">
        <v>1322</v>
      </c>
      <c r="I892" s="188"/>
      <c r="L892" s="32"/>
      <c r="M892" s="189"/>
      <c r="T892" s="56"/>
      <c r="AT892" s="17" t="s">
        <v>470</v>
      </c>
      <c r="AU892" s="17" t="s">
        <v>86</v>
      </c>
    </row>
    <row r="893" spans="2:65" s="1" customFormat="1" ht="16.600000000000001" customHeight="1">
      <c r="B893" s="136"/>
      <c r="C893" s="137" t="s">
        <v>1403</v>
      </c>
      <c r="D893" s="137" t="s">
        <v>189</v>
      </c>
      <c r="E893" s="138" t="s">
        <v>1404</v>
      </c>
      <c r="F893" s="139" t="s">
        <v>1405</v>
      </c>
      <c r="G893" s="140" t="s">
        <v>192</v>
      </c>
      <c r="H893" s="141">
        <v>1</v>
      </c>
      <c r="I893" s="142"/>
      <c r="J893" s="143">
        <f>ROUND(I893*H893,2)</f>
        <v>0</v>
      </c>
      <c r="K893" s="139" t="s">
        <v>1</v>
      </c>
      <c r="L893" s="32"/>
      <c r="M893" s="144" t="s">
        <v>1</v>
      </c>
      <c r="N893" s="145" t="s">
        <v>41</v>
      </c>
      <c r="P893" s="146">
        <f>O893*H893</f>
        <v>0</v>
      </c>
      <c r="Q893" s="146">
        <v>0</v>
      </c>
      <c r="R893" s="146">
        <f>Q893*H893</f>
        <v>0</v>
      </c>
      <c r="S893" s="146">
        <v>0</v>
      </c>
      <c r="T893" s="147">
        <f>S893*H893</f>
        <v>0</v>
      </c>
      <c r="AR893" s="148" t="s">
        <v>372</v>
      </c>
      <c r="AT893" s="148" t="s">
        <v>189</v>
      </c>
      <c r="AU893" s="148" t="s">
        <v>86</v>
      </c>
      <c r="AY893" s="17" t="s">
        <v>186</v>
      </c>
      <c r="BE893" s="149">
        <f>IF(N893="základní",J893,0)</f>
        <v>0</v>
      </c>
      <c r="BF893" s="149">
        <f>IF(N893="snížená",J893,0)</f>
        <v>0</v>
      </c>
      <c r="BG893" s="149">
        <f>IF(N893="zákl. přenesená",J893,0)</f>
        <v>0</v>
      </c>
      <c r="BH893" s="149">
        <f>IF(N893="sníž. přenesená",J893,0)</f>
        <v>0</v>
      </c>
      <c r="BI893" s="149">
        <f>IF(N893="nulová",J893,0)</f>
        <v>0</v>
      </c>
      <c r="BJ893" s="17" t="s">
        <v>84</v>
      </c>
      <c r="BK893" s="149">
        <f>ROUND(I893*H893,2)</f>
        <v>0</v>
      </c>
      <c r="BL893" s="17" t="s">
        <v>372</v>
      </c>
      <c r="BM893" s="148" t="s">
        <v>1406</v>
      </c>
    </row>
    <row r="894" spans="2:65" s="1" customFormat="1" ht="27.65">
      <c r="B894" s="32"/>
      <c r="D894" s="157" t="s">
        <v>470</v>
      </c>
      <c r="F894" s="187" t="s">
        <v>1322</v>
      </c>
      <c r="I894" s="188"/>
      <c r="L894" s="32"/>
      <c r="M894" s="189"/>
      <c r="T894" s="56"/>
      <c r="AT894" s="17" t="s">
        <v>470</v>
      </c>
      <c r="AU894" s="17" t="s">
        <v>86</v>
      </c>
    </row>
    <row r="895" spans="2:65" s="1" customFormat="1" ht="16.600000000000001" customHeight="1">
      <c r="B895" s="136"/>
      <c r="C895" s="137" t="s">
        <v>1407</v>
      </c>
      <c r="D895" s="137" t="s">
        <v>189</v>
      </c>
      <c r="E895" s="138" t="s">
        <v>1408</v>
      </c>
      <c r="F895" s="139" t="s">
        <v>1409</v>
      </c>
      <c r="G895" s="140" t="s">
        <v>192</v>
      </c>
      <c r="H895" s="141">
        <v>1</v>
      </c>
      <c r="I895" s="142"/>
      <c r="J895" s="143">
        <f>ROUND(I895*H895,2)</f>
        <v>0</v>
      </c>
      <c r="K895" s="139" t="s">
        <v>1</v>
      </c>
      <c r="L895" s="32"/>
      <c r="M895" s="144" t="s">
        <v>1</v>
      </c>
      <c r="N895" s="145" t="s">
        <v>41</v>
      </c>
      <c r="P895" s="146">
        <f>O895*H895</f>
        <v>0</v>
      </c>
      <c r="Q895" s="146">
        <v>0</v>
      </c>
      <c r="R895" s="146">
        <f>Q895*H895</f>
        <v>0</v>
      </c>
      <c r="S895" s="146">
        <v>0</v>
      </c>
      <c r="T895" s="147">
        <f>S895*H895</f>
        <v>0</v>
      </c>
      <c r="AR895" s="148" t="s">
        <v>372</v>
      </c>
      <c r="AT895" s="148" t="s">
        <v>189</v>
      </c>
      <c r="AU895" s="148" t="s">
        <v>86</v>
      </c>
      <c r="AY895" s="17" t="s">
        <v>186</v>
      </c>
      <c r="BE895" s="149">
        <f>IF(N895="základní",J895,0)</f>
        <v>0</v>
      </c>
      <c r="BF895" s="149">
        <f>IF(N895="snížená",J895,0)</f>
        <v>0</v>
      </c>
      <c r="BG895" s="149">
        <f>IF(N895="zákl. přenesená",J895,0)</f>
        <v>0</v>
      </c>
      <c r="BH895" s="149">
        <f>IF(N895="sníž. přenesená",J895,0)</f>
        <v>0</v>
      </c>
      <c r="BI895" s="149">
        <f>IF(N895="nulová",J895,0)</f>
        <v>0</v>
      </c>
      <c r="BJ895" s="17" t="s">
        <v>84</v>
      </c>
      <c r="BK895" s="149">
        <f>ROUND(I895*H895,2)</f>
        <v>0</v>
      </c>
      <c r="BL895" s="17" t="s">
        <v>372</v>
      </c>
      <c r="BM895" s="148" t="s">
        <v>1410</v>
      </c>
    </row>
    <row r="896" spans="2:65" s="1" customFormat="1" ht="27.65">
      <c r="B896" s="32"/>
      <c r="D896" s="157" t="s">
        <v>470</v>
      </c>
      <c r="F896" s="187" t="s">
        <v>1322</v>
      </c>
      <c r="I896" s="188"/>
      <c r="L896" s="32"/>
      <c r="M896" s="189"/>
      <c r="T896" s="56"/>
      <c r="AT896" s="17" t="s">
        <v>470</v>
      </c>
      <c r="AU896" s="17" t="s">
        <v>86</v>
      </c>
    </row>
    <row r="897" spans="2:65" s="1" customFormat="1" ht="16.600000000000001" customHeight="1">
      <c r="B897" s="136"/>
      <c r="C897" s="137" t="s">
        <v>1411</v>
      </c>
      <c r="D897" s="137" t="s">
        <v>189</v>
      </c>
      <c r="E897" s="138" t="s">
        <v>1412</v>
      </c>
      <c r="F897" s="139" t="s">
        <v>1413</v>
      </c>
      <c r="G897" s="140" t="s">
        <v>192</v>
      </c>
      <c r="H897" s="141">
        <v>1</v>
      </c>
      <c r="I897" s="142"/>
      <c r="J897" s="143">
        <f>ROUND(I897*H897,2)</f>
        <v>0</v>
      </c>
      <c r="K897" s="139" t="s">
        <v>1</v>
      </c>
      <c r="L897" s="32"/>
      <c r="M897" s="144" t="s">
        <v>1</v>
      </c>
      <c r="N897" s="145" t="s">
        <v>41</v>
      </c>
      <c r="P897" s="146">
        <f>O897*H897</f>
        <v>0</v>
      </c>
      <c r="Q897" s="146">
        <v>0</v>
      </c>
      <c r="R897" s="146">
        <f>Q897*H897</f>
        <v>0</v>
      </c>
      <c r="S897" s="146">
        <v>0</v>
      </c>
      <c r="T897" s="147">
        <f>S897*H897</f>
        <v>0</v>
      </c>
      <c r="AR897" s="148" t="s">
        <v>372</v>
      </c>
      <c r="AT897" s="148" t="s">
        <v>189</v>
      </c>
      <c r="AU897" s="148" t="s">
        <v>86</v>
      </c>
      <c r="AY897" s="17" t="s">
        <v>186</v>
      </c>
      <c r="BE897" s="149">
        <f>IF(N897="základní",J897,0)</f>
        <v>0</v>
      </c>
      <c r="BF897" s="149">
        <f>IF(N897="snížená",J897,0)</f>
        <v>0</v>
      </c>
      <c r="BG897" s="149">
        <f>IF(N897="zákl. přenesená",J897,0)</f>
        <v>0</v>
      </c>
      <c r="BH897" s="149">
        <f>IF(N897="sníž. přenesená",J897,0)</f>
        <v>0</v>
      </c>
      <c r="BI897" s="149">
        <f>IF(N897="nulová",J897,0)</f>
        <v>0</v>
      </c>
      <c r="BJ897" s="17" t="s">
        <v>84</v>
      </c>
      <c r="BK897" s="149">
        <f>ROUND(I897*H897,2)</f>
        <v>0</v>
      </c>
      <c r="BL897" s="17" t="s">
        <v>372</v>
      </c>
      <c r="BM897" s="148" t="s">
        <v>1414</v>
      </c>
    </row>
    <row r="898" spans="2:65" s="1" customFormat="1" ht="27.65">
      <c r="B898" s="32"/>
      <c r="D898" s="157" t="s">
        <v>470</v>
      </c>
      <c r="F898" s="187" t="s">
        <v>1322</v>
      </c>
      <c r="I898" s="188"/>
      <c r="L898" s="32"/>
      <c r="M898" s="189"/>
      <c r="T898" s="56"/>
      <c r="AT898" s="17" t="s">
        <v>470</v>
      </c>
      <c r="AU898" s="17" t="s">
        <v>86</v>
      </c>
    </row>
    <row r="899" spans="2:65" s="1" customFormat="1" ht="16.600000000000001" customHeight="1">
      <c r="B899" s="136"/>
      <c r="C899" s="137" t="s">
        <v>1415</v>
      </c>
      <c r="D899" s="137" t="s">
        <v>189</v>
      </c>
      <c r="E899" s="138" t="s">
        <v>1416</v>
      </c>
      <c r="F899" s="139" t="s">
        <v>1417</v>
      </c>
      <c r="G899" s="140" t="s">
        <v>192</v>
      </c>
      <c r="H899" s="141">
        <v>1</v>
      </c>
      <c r="I899" s="142"/>
      <c r="J899" s="143">
        <f>ROUND(I899*H899,2)</f>
        <v>0</v>
      </c>
      <c r="K899" s="139" t="s">
        <v>1</v>
      </c>
      <c r="L899" s="32"/>
      <c r="M899" s="144" t="s">
        <v>1</v>
      </c>
      <c r="N899" s="145" t="s">
        <v>41</v>
      </c>
      <c r="P899" s="146">
        <f>O899*H899</f>
        <v>0</v>
      </c>
      <c r="Q899" s="146">
        <v>0</v>
      </c>
      <c r="R899" s="146">
        <f>Q899*H899</f>
        <v>0</v>
      </c>
      <c r="S899" s="146">
        <v>0</v>
      </c>
      <c r="T899" s="147">
        <f>S899*H899</f>
        <v>0</v>
      </c>
      <c r="AR899" s="148" t="s">
        <v>372</v>
      </c>
      <c r="AT899" s="148" t="s">
        <v>189</v>
      </c>
      <c r="AU899" s="148" t="s">
        <v>86</v>
      </c>
      <c r="AY899" s="17" t="s">
        <v>186</v>
      </c>
      <c r="BE899" s="149">
        <f>IF(N899="základní",J899,0)</f>
        <v>0</v>
      </c>
      <c r="BF899" s="149">
        <f>IF(N899="snížená",J899,0)</f>
        <v>0</v>
      </c>
      <c r="BG899" s="149">
        <f>IF(N899="zákl. přenesená",J899,0)</f>
        <v>0</v>
      </c>
      <c r="BH899" s="149">
        <f>IF(N899="sníž. přenesená",J899,0)</f>
        <v>0</v>
      </c>
      <c r="BI899" s="149">
        <f>IF(N899="nulová",J899,0)</f>
        <v>0</v>
      </c>
      <c r="BJ899" s="17" t="s">
        <v>84</v>
      </c>
      <c r="BK899" s="149">
        <f>ROUND(I899*H899,2)</f>
        <v>0</v>
      </c>
      <c r="BL899" s="17" t="s">
        <v>372</v>
      </c>
      <c r="BM899" s="148" t="s">
        <v>1418</v>
      </c>
    </row>
    <row r="900" spans="2:65" s="1" customFormat="1" ht="27.65">
      <c r="B900" s="32"/>
      <c r="D900" s="157" t="s">
        <v>470</v>
      </c>
      <c r="F900" s="187" t="s">
        <v>1419</v>
      </c>
      <c r="I900" s="188"/>
      <c r="L900" s="32"/>
      <c r="M900" s="189"/>
      <c r="T900" s="56"/>
      <c r="AT900" s="17" t="s">
        <v>470</v>
      </c>
      <c r="AU900" s="17" t="s">
        <v>86</v>
      </c>
    </row>
    <row r="901" spans="2:65" s="1" customFormat="1" ht="16.600000000000001" customHeight="1">
      <c r="B901" s="136"/>
      <c r="C901" s="137" t="s">
        <v>1420</v>
      </c>
      <c r="D901" s="137" t="s">
        <v>189</v>
      </c>
      <c r="E901" s="138" t="s">
        <v>1421</v>
      </c>
      <c r="F901" s="139" t="s">
        <v>1422</v>
      </c>
      <c r="G901" s="140" t="s">
        <v>192</v>
      </c>
      <c r="H901" s="141">
        <v>1</v>
      </c>
      <c r="I901" s="142"/>
      <c r="J901" s="143">
        <f>ROUND(I901*H901,2)</f>
        <v>0</v>
      </c>
      <c r="K901" s="139" t="s">
        <v>1</v>
      </c>
      <c r="L901" s="32"/>
      <c r="M901" s="144" t="s">
        <v>1</v>
      </c>
      <c r="N901" s="145" t="s">
        <v>41</v>
      </c>
      <c r="P901" s="146">
        <f>O901*H901</f>
        <v>0</v>
      </c>
      <c r="Q901" s="146">
        <v>0</v>
      </c>
      <c r="R901" s="146">
        <f>Q901*H901</f>
        <v>0</v>
      </c>
      <c r="S901" s="146">
        <v>0</v>
      </c>
      <c r="T901" s="147">
        <f>S901*H901</f>
        <v>0</v>
      </c>
      <c r="AR901" s="148" t="s">
        <v>372</v>
      </c>
      <c r="AT901" s="148" t="s">
        <v>189</v>
      </c>
      <c r="AU901" s="148" t="s">
        <v>86</v>
      </c>
      <c r="AY901" s="17" t="s">
        <v>186</v>
      </c>
      <c r="BE901" s="149">
        <f>IF(N901="základní",J901,0)</f>
        <v>0</v>
      </c>
      <c r="BF901" s="149">
        <f>IF(N901="snížená",J901,0)</f>
        <v>0</v>
      </c>
      <c r="BG901" s="149">
        <f>IF(N901="zákl. přenesená",J901,0)</f>
        <v>0</v>
      </c>
      <c r="BH901" s="149">
        <f>IF(N901="sníž. přenesená",J901,0)</f>
        <v>0</v>
      </c>
      <c r="BI901" s="149">
        <f>IF(N901="nulová",J901,0)</f>
        <v>0</v>
      </c>
      <c r="BJ901" s="17" t="s">
        <v>84</v>
      </c>
      <c r="BK901" s="149">
        <f>ROUND(I901*H901,2)</f>
        <v>0</v>
      </c>
      <c r="BL901" s="17" t="s">
        <v>372</v>
      </c>
      <c r="BM901" s="148" t="s">
        <v>1423</v>
      </c>
    </row>
    <row r="902" spans="2:65" s="1" customFormat="1" ht="27.65">
      <c r="B902" s="32"/>
      <c r="D902" s="157" t="s">
        <v>470</v>
      </c>
      <c r="F902" s="187" t="s">
        <v>1419</v>
      </c>
      <c r="I902" s="188"/>
      <c r="L902" s="32"/>
      <c r="M902" s="189"/>
      <c r="T902" s="56"/>
      <c r="AT902" s="17" t="s">
        <v>470</v>
      </c>
      <c r="AU902" s="17" t="s">
        <v>86</v>
      </c>
    </row>
    <row r="903" spans="2:65" s="1" customFormat="1" ht="16.600000000000001" customHeight="1">
      <c r="B903" s="136"/>
      <c r="C903" s="137" t="s">
        <v>1424</v>
      </c>
      <c r="D903" s="137" t="s">
        <v>189</v>
      </c>
      <c r="E903" s="138" t="s">
        <v>1425</v>
      </c>
      <c r="F903" s="139" t="s">
        <v>1426</v>
      </c>
      <c r="G903" s="140" t="s">
        <v>192</v>
      </c>
      <c r="H903" s="141">
        <v>1</v>
      </c>
      <c r="I903" s="142"/>
      <c r="J903" s="143">
        <f>ROUND(I903*H903,2)</f>
        <v>0</v>
      </c>
      <c r="K903" s="139" t="s">
        <v>1</v>
      </c>
      <c r="L903" s="32"/>
      <c r="M903" s="144" t="s">
        <v>1</v>
      </c>
      <c r="N903" s="145" t="s">
        <v>41</v>
      </c>
      <c r="P903" s="146">
        <f>O903*H903</f>
        <v>0</v>
      </c>
      <c r="Q903" s="146">
        <v>0</v>
      </c>
      <c r="R903" s="146">
        <f>Q903*H903</f>
        <v>0</v>
      </c>
      <c r="S903" s="146">
        <v>0</v>
      </c>
      <c r="T903" s="147">
        <f>S903*H903</f>
        <v>0</v>
      </c>
      <c r="AR903" s="148" t="s">
        <v>372</v>
      </c>
      <c r="AT903" s="148" t="s">
        <v>189</v>
      </c>
      <c r="AU903" s="148" t="s">
        <v>86</v>
      </c>
      <c r="AY903" s="17" t="s">
        <v>186</v>
      </c>
      <c r="BE903" s="149">
        <f>IF(N903="základní",J903,0)</f>
        <v>0</v>
      </c>
      <c r="BF903" s="149">
        <f>IF(N903="snížená",J903,0)</f>
        <v>0</v>
      </c>
      <c r="BG903" s="149">
        <f>IF(N903="zákl. přenesená",J903,0)</f>
        <v>0</v>
      </c>
      <c r="BH903" s="149">
        <f>IF(N903="sníž. přenesená",J903,0)</f>
        <v>0</v>
      </c>
      <c r="BI903" s="149">
        <f>IF(N903="nulová",J903,0)</f>
        <v>0</v>
      </c>
      <c r="BJ903" s="17" t="s">
        <v>84</v>
      </c>
      <c r="BK903" s="149">
        <f>ROUND(I903*H903,2)</f>
        <v>0</v>
      </c>
      <c r="BL903" s="17" t="s">
        <v>372</v>
      </c>
      <c r="BM903" s="148" t="s">
        <v>1427</v>
      </c>
    </row>
    <row r="904" spans="2:65" s="1" customFormat="1" ht="27.65">
      <c r="B904" s="32"/>
      <c r="D904" s="157" t="s">
        <v>470</v>
      </c>
      <c r="F904" s="187" t="s">
        <v>1419</v>
      </c>
      <c r="I904" s="188"/>
      <c r="L904" s="32"/>
      <c r="M904" s="189"/>
      <c r="T904" s="56"/>
      <c r="AT904" s="17" t="s">
        <v>470</v>
      </c>
      <c r="AU904" s="17" t="s">
        <v>86</v>
      </c>
    </row>
    <row r="905" spans="2:65" s="1" customFormat="1" ht="16.600000000000001" customHeight="1">
      <c r="B905" s="136"/>
      <c r="C905" s="137" t="s">
        <v>1428</v>
      </c>
      <c r="D905" s="137" t="s">
        <v>189</v>
      </c>
      <c r="E905" s="138" t="s">
        <v>1429</v>
      </c>
      <c r="F905" s="139" t="s">
        <v>1430</v>
      </c>
      <c r="G905" s="140" t="s">
        <v>192</v>
      </c>
      <c r="H905" s="141">
        <v>1</v>
      </c>
      <c r="I905" s="142"/>
      <c r="J905" s="143">
        <f>ROUND(I905*H905,2)</f>
        <v>0</v>
      </c>
      <c r="K905" s="139" t="s">
        <v>1</v>
      </c>
      <c r="L905" s="32"/>
      <c r="M905" s="144" t="s">
        <v>1</v>
      </c>
      <c r="N905" s="145" t="s">
        <v>41</v>
      </c>
      <c r="P905" s="146">
        <f>O905*H905</f>
        <v>0</v>
      </c>
      <c r="Q905" s="146">
        <v>0</v>
      </c>
      <c r="R905" s="146">
        <f>Q905*H905</f>
        <v>0</v>
      </c>
      <c r="S905" s="146">
        <v>0</v>
      </c>
      <c r="T905" s="147">
        <f>S905*H905</f>
        <v>0</v>
      </c>
      <c r="AR905" s="148" t="s">
        <v>372</v>
      </c>
      <c r="AT905" s="148" t="s">
        <v>189</v>
      </c>
      <c r="AU905" s="148" t="s">
        <v>86</v>
      </c>
      <c r="AY905" s="17" t="s">
        <v>186</v>
      </c>
      <c r="BE905" s="149">
        <f>IF(N905="základní",J905,0)</f>
        <v>0</v>
      </c>
      <c r="BF905" s="149">
        <f>IF(N905="snížená",J905,0)</f>
        <v>0</v>
      </c>
      <c r="BG905" s="149">
        <f>IF(N905="zákl. přenesená",J905,0)</f>
        <v>0</v>
      </c>
      <c r="BH905" s="149">
        <f>IF(N905="sníž. přenesená",J905,0)</f>
        <v>0</v>
      </c>
      <c r="BI905" s="149">
        <f>IF(N905="nulová",J905,0)</f>
        <v>0</v>
      </c>
      <c r="BJ905" s="17" t="s">
        <v>84</v>
      </c>
      <c r="BK905" s="149">
        <f>ROUND(I905*H905,2)</f>
        <v>0</v>
      </c>
      <c r="BL905" s="17" t="s">
        <v>372</v>
      </c>
      <c r="BM905" s="148" t="s">
        <v>1431</v>
      </c>
    </row>
    <row r="906" spans="2:65" s="1" customFormat="1" ht="27.65">
      <c r="B906" s="32"/>
      <c r="D906" s="157" t="s">
        <v>470</v>
      </c>
      <c r="F906" s="187" t="s">
        <v>1419</v>
      </c>
      <c r="I906" s="188"/>
      <c r="L906" s="32"/>
      <c r="M906" s="189"/>
      <c r="T906" s="56"/>
      <c r="AT906" s="17" t="s">
        <v>470</v>
      </c>
      <c r="AU906" s="17" t="s">
        <v>86</v>
      </c>
    </row>
    <row r="907" spans="2:65" s="1" customFormat="1" ht="16.600000000000001" customHeight="1">
      <c r="B907" s="136"/>
      <c r="C907" s="137" t="s">
        <v>1432</v>
      </c>
      <c r="D907" s="137" t="s">
        <v>189</v>
      </c>
      <c r="E907" s="138" t="s">
        <v>1433</v>
      </c>
      <c r="F907" s="139" t="s">
        <v>1434</v>
      </c>
      <c r="G907" s="140" t="s">
        <v>192</v>
      </c>
      <c r="H907" s="141">
        <v>1</v>
      </c>
      <c r="I907" s="142"/>
      <c r="J907" s="143">
        <f>ROUND(I907*H907,2)</f>
        <v>0</v>
      </c>
      <c r="K907" s="139" t="s">
        <v>1</v>
      </c>
      <c r="L907" s="32"/>
      <c r="M907" s="144" t="s">
        <v>1</v>
      </c>
      <c r="N907" s="145" t="s">
        <v>41</v>
      </c>
      <c r="P907" s="146">
        <f>O907*H907</f>
        <v>0</v>
      </c>
      <c r="Q907" s="146">
        <v>0</v>
      </c>
      <c r="R907" s="146">
        <f>Q907*H907</f>
        <v>0</v>
      </c>
      <c r="S907" s="146">
        <v>0</v>
      </c>
      <c r="T907" s="147">
        <f>S907*H907</f>
        <v>0</v>
      </c>
      <c r="AR907" s="148" t="s">
        <v>372</v>
      </c>
      <c r="AT907" s="148" t="s">
        <v>189</v>
      </c>
      <c r="AU907" s="148" t="s">
        <v>86</v>
      </c>
      <c r="AY907" s="17" t="s">
        <v>186</v>
      </c>
      <c r="BE907" s="149">
        <f>IF(N907="základní",J907,0)</f>
        <v>0</v>
      </c>
      <c r="BF907" s="149">
        <f>IF(N907="snížená",J907,0)</f>
        <v>0</v>
      </c>
      <c r="BG907" s="149">
        <f>IF(N907="zákl. přenesená",J907,0)</f>
        <v>0</v>
      </c>
      <c r="BH907" s="149">
        <f>IF(N907="sníž. přenesená",J907,0)</f>
        <v>0</v>
      </c>
      <c r="BI907" s="149">
        <f>IF(N907="nulová",J907,0)</f>
        <v>0</v>
      </c>
      <c r="BJ907" s="17" t="s">
        <v>84</v>
      </c>
      <c r="BK907" s="149">
        <f>ROUND(I907*H907,2)</f>
        <v>0</v>
      </c>
      <c r="BL907" s="17" t="s">
        <v>372</v>
      </c>
      <c r="BM907" s="148" t="s">
        <v>1435</v>
      </c>
    </row>
    <row r="908" spans="2:65" s="1" customFormat="1" ht="27.65">
      <c r="B908" s="32"/>
      <c r="D908" s="157" t="s">
        <v>470</v>
      </c>
      <c r="F908" s="187" t="s">
        <v>1419</v>
      </c>
      <c r="I908" s="188"/>
      <c r="L908" s="32"/>
      <c r="M908" s="189"/>
      <c r="T908" s="56"/>
      <c r="AT908" s="17" t="s">
        <v>470</v>
      </c>
      <c r="AU908" s="17" t="s">
        <v>86</v>
      </c>
    </row>
    <row r="909" spans="2:65" s="1" customFormat="1" ht="16.600000000000001" customHeight="1">
      <c r="B909" s="136"/>
      <c r="C909" s="137" t="s">
        <v>1436</v>
      </c>
      <c r="D909" s="137" t="s">
        <v>189</v>
      </c>
      <c r="E909" s="138" t="s">
        <v>1437</v>
      </c>
      <c r="F909" s="139" t="s">
        <v>1438</v>
      </c>
      <c r="G909" s="140" t="s">
        <v>192</v>
      </c>
      <c r="H909" s="141">
        <v>1</v>
      </c>
      <c r="I909" s="142"/>
      <c r="J909" s="143">
        <f>ROUND(I909*H909,2)</f>
        <v>0</v>
      </c>
      <c r="K909" s="139" t="s">
        <v>1</v>
      </c>
      <c r="L909" s="32"/>
      <c r="M909" s="144" t="s">
        <v>1</v>
      </c>
      <c r="N909" s="145" t="s">
        <v>41</v>
      </c>
      <c r="P909" s="146">
        <f>O909*H909</f>
        <v>0</v>
      </c>
      <c r="Q909" s="146">
        <v>0</v>
      </c>
      <c r="R909" s="146">
        <f>Q909*H909</f>
        <v>0</v>
      </c>
      <c r="S909" s="146">
        <v>0</v>
      </c>
      <c r="T909" s="147">
        <f>S909*H909</f>
        <v>0</v>
      </c>
      <c r="AR909" s="148" t="s">
        <v>372</v>
      </c>
      <c r="AT909" s="148" t="s">
        <v>189</v>
      </c>
      <c r="AU909" s="148" t="s">
        <v>86</v>
      </c>
      <c r="AY909" s="17" t="s">
        <v>186</v>
      </c>
      <c r="BE909" s="149">
        <f>IF(N909="základní",J909,0)</f>
        <v>0</v>
      </c>
      <c r="BF909" s="149">
        <f>IF(N909="snížená",J909,0)</f>
        <v>0</v>
      </c>
      <c r="BG909" s="149">
        <f>IF(N909="zákl. přenesená",J909,0)</f>
        <v>0</v>
      </c>
      <c r="BH909" s="149">
        <f>IF(N909="sníž. přenesená",J909,0)</f>
        <v>0</v>
      </c>
      <c r="BI909" s="149">
        <f>IF(N909="nulová",J909,0)</f>
        <v>0</v>
      </c>
      <c r="BJ909" s="17" t="s">
        <v>84</v>
      </c>
      <c r="BK909" s="149">
        <f>ROUND(I909*H909,2)</f>
        <v>0</v>
      </c>
      <c r="BL909" s="17" t="s">
        <v>372</v>
      </c>
      <c r="BM909" s="148" t="s">
        <v>1439</v>
      </c>
    </row>
    <row r="910" spans="2:65" s="1" customFormat="1" ht="27.65">
      <c r="B910" s="32"/>
      <c r="D910" s="157" t="s">
        <v>470</v>
      </c>
      <c r="F910" s="187" t="s">
        <v>1419</v>
      </c>
      <c r="I910" s="188"/>
      <c r="L910" s="32"/>
      <c r="M910" s="189"/>
      <c r="T910" s="56"/>
      <c r="AT910" s="17" t="s">
        <v>470</v>
      </c>
      <c r="AU910" s="17" t="s">
        <v>86</v>
      </c>
    </row>
    <row r="911" spans="2:65" s="1" customFormat="1" ht="16.600000000000001" customHeight="1">
      <c r="B911" s="136"/>
      <c r="C911" s="137" t="s">
        <v>1440</v>
      </c>
      <c r="D911" s="137" t="s">
        <v>189</v>
      </c>
      <c r="E911" s="138" t="s">
        <v>1441</v>
      </c>
      <c r="F911" s="139" t="s">
        <v>1442</v>
      </c>
      <c r="G911" s="140" t="s">
        <v>192</v>
      </c>
      <c r="H911" s="141">
        <v>1</v>
      </c>
      <c r="I911" s="142"/>
      <c r="J911" s="143">
        <f>ROUND(I911*H911,2)</f>
        <v>0</v>
      </c>
      <c r="K911" s="139" t="s">
        <v>1</v>
      </c>
      <c r="L911" s="32"/>
      <c r="M911" s="144" t="s">
        <v>1</v>
      </c>
      <c r="N911" s="145" t="s">
        <v>41</v>
      </c>
      <c r="P911" s="146">
        <f>O911*H911</f>
        <v>0</v>
      </c>
      <c r="Q911" s="146">
        <v>0</v>
      </c>
      <c r="R911" s="146">
        <f>Q911*H911</f>
        <v>0</v>
      </c>
      <c r="S911" s="146">
        <v>0</v>
      </c>
      <c r="T911" s="147">
        <f>S911*H911</f>
        <v>0</v>
      </c>
      <c r="AR911" s="148" t="s">
        <v>372</v>
      </c>
      <c r="AT911" s="148" t="s">
        <v>189</v>
      </c>
      <c r="AU911" s="148" t="s">
        <v>86</v>
      </c>
      <c r="AY911" s="17" t="s">
        <v>186</v>
      </c>
      <c r="BE911" s="149">
        <f>IF(N911="základní",J911,0)</f>
        <v>0</v>
      </c>
      <c r="BF911" s="149">
        <f>IF(N911="snížená",J911,0)</f>
        <v>0</v>
      </c>
      <c r="BG911" s="149">
        <f>IF(N911="zákl. přenesená",J911,0)</f>
        <v>0</v>
      </c>
      <c r="BH911" s="149">
        <f>IF(N911="sníž. přenesená",J911,0)</f>
        <v>0</v>
      </c>
      <c r="BI911" s="149">
        <f>IF(N911="nulová",J911,0)</f>
        <v>0</v>
      </c>
      <c r="BJ911" s="17" t="s">
        <v>84</v>
      </c>
      <c r="BK911" s="149">
        <f>ROUND(I911*H911,2)</f>
        <v>0</v>
      </c>
      <c r="BL911" s="17" t="s">
        <v>372</v>
      </c>
      <c r="BM911" s="148" t="s">
        <v>1443</v>
      </c>
    </row>
    <row r="912" spans="2:65" s="1" customFormat="1" ht="27.65">
      <c r="B912" s="32"/>
      <c r="D912" s="157" t="s">
        <v>470</v>
      </c>
      <c r="F912" s="187" t="s">
        <v>1419</v>
      </c>
      <c r="I912" s="188"/>
      <c r="L912" s="32"/>
      <c r="M912" s="189"/>
      <c r="T912" s="56"/>
      <c r="AT912" s="17" t="s">
        <v>470</v>
      </c>
      <c r="AU912" s="17" t="s">
        <v>86</v>
      </c>
    </row>
    <row r="913" spans="2:65" s="1" customFormat="1" ht="16.600000000000001" customHeight="1">
      <c r="B913" s="136"/>
      <c r="C913" s="137" t="s">
        <v>1444</v>
      </c>
      <c r="D913" s="137" t="s">
        <v>189</v>
      </c>
      <c r="E913" s="138" t="s">
        <v>1445</v>
      </c>
      <c r="F913" s="139" t="s">
        <v>1446</v>
      </c>
      <c r="G913" s="140" t="s">
        <v>192</v>
      </c>
      <c r="H913" s="141">
        <v>1</v>
      </c>
      <c r="I913" s="142"/>
      <c r="J913" s="143">
        <f>ROUND(I913*H913,2)</f>
        <v>0</v>
      </c>
      <c r="K913" s="139" t="s">
        <v>1</v>
      </c>
      <c r="L913" s="32"/>
      <c r="M913" s="144" t="s">
        <v>1</v>
      </c>
      <c r="N913" s="145" t="s">
        <v>41</v>
      </c>
      <c r="P913" s="146">
        <f>O913*H913</f>
        <v>0</v>
      </c>
      <c r="Q913" s="146">
        <v>0</v>
      </c>
      <c r="R913" s="146">
        <f>Q913*H913</f>
        <v>0</v>
      </c>
      <c r="S913" s="146">
        <v>0</v>
      </c>
      <c r="T913" s="147">
        <f>S913*H913</f>
        <v>0</v>
      </c>
      <c r="AR913" s="148" t="s">
        <v>372</v>
      </c>
      <c r="AT913" s="148" t="s">
        <v>189</v>
      </c>
      <c r="AU913" s="148" t="s">
        <v>86</v>
      </c>
      <c r="AY913" s="17" t="s">
        <v>186</v>
      </c>
      <c r="BE913" s="149">
        <f>IF(N913="základní",J913,0)</f>
        <v>0</v>
      </c>
      <c r="BF913" s="149">
        <f>IF(N913="snížená",J913,0)</f>
        <v>0</v>
      </c>
      <c r="BG913" s="149">
        <f>IF(N913="zákl. přenesená",J913,0)</f>
        <v>0</v>
      </c>
      <c r="BH913" s="149">
        <f>IF(N913="sníž. přenesená",J913,0)</f>
        <v>0</v>
      </c>
      <c r="BI913" s="149">
        <f>IF(N913="nulová",J913,0)</f>
        <v>0</v>
      </c>
      <c r="BJ913" s="17" t="s">
        <v>84</v>
      </c>
      <c r="BK913" s="149">
        <f>ROUND(I913*H913,2)</f>
        <v>0</v>
      </c>
      <c r="BL913" s="17" t="s">
        <v>372</v>
      </c>
      <c r="BM913" s="148" t="s">
        <v>1447</v>
      </c>
    </row>
    <row r="914" spans="2:65" s="1" customFormat="1" ht="27.65">
      <c r="B914" s="32"/>
      <c r="D914" s="157" t="s">
        <v>470</v>
      </c>
      <c r="F914" s="187" t="s">
        <v>1419</v>
      </c>
      <c r="I914" s="188"/>
      <c r="L914" s="32"/>
      <c r="M914" s="189"/>
      <c r="T914" s="56"/>
      <c r="AT914" s="17" t="s">
        <v>470</v>
      </c>
      <c r="AU914" s="17" t="s">
        <v>86</v>
      </c>
    </row>
    <row r="915" spans="2:65" s="1" customFormat="1" ht="16.600000000000001" customHeight="1">
      <c r="B915" s="136"/>
      <c r="C915" s="137" t="s">
        <v>1448</v>
      </c>
      <c r="D915" s="137" t="s">
        <v>189</v>
      </c>
      <c r="E915" s="138" t="s">
        <v>1449</v>
      </c>
      <c r="F915" s="139" t="s">
        <v>1450</v>
      </c>
      <c r="G915" s="140" t="s">
        <v>192</v>
      </c>
      <c r="H915" s="141">
        <v>1</v>
      </c>
      <c r="I915" s="142"/>
      <c r="J915" s="143">
        <f>ROUND(I915*H915,2)</f>
        <v>0</v>
      </c>
      <c r="K915" s="139" t="s">
        <v>1</v>
      </c>
      <c r="L915" s="32"/>
      <c r="M915" s="144" t="s">
        <v>1</v>
      </c>
      <c r="N915" s="145" t="s">
        <v>41</v>
      </c>
      <c r="P915" s="146">
        <f>O915*H915</f>
        <v>0</v>
      </c>
      <c r="Q915" s="146">
        <v>0</v>
      </c>
      <c r="R915" s="146">
        <f>Q915*H915</f>
        <v>0</v>
      </c>
      <c r="S915" s="146">
        <v>0</v>
      </c>
      <c r="T915" s="147">
        <f>S915*H915</f>
        <v>0</v>
      </c>
      <c r="AR915" s="148" t="s">
        <v>372</v>
      </c>
      <c r="AT915" s="148" t="s">
        <v>189</v>
      </c>
      <c r="AU915" s="148" t="s">
        <v>86</v>
      </c>
      <c r="AY915" s="17" t="s">
        <v>186</v>
      </c>
      <c r="BE915" s="149">
        <f>IF(N915="základní",J915,0)</f>
        <v>0</v>
      </c>
      <c r="BF915" s="149">
        <f>IF(N915="snížená",J915,0)</f>
        <v>0</v>
      </c>
      <c r="BG915" s="149">
        <f>IF(N915="zákl. přenesená",J915,0)</f>
        <v>0</v>
      </c>
      <c r="BH915" s="149">
        <f>IF(N915="sníž. přenesená",J915,0)</f>
        <v>0</v>
      </c>
      <c r="BI915" s="149">
        <f>IF(N915="nulová",J915,0)</f>
        <v>0</v>
      </c>
      <c r="BJ915" s="17" t="s">
        <v>84</v>
      </c>
      <c r="BK915" s="149">
        <f>ROUND(I915*H915,2)</f>
        <v>0</v>
      </c>
      <c r="BL915" s="17" t="s">
        <v>372</v>
      </c>
      <c r="BM915" s="148" t="s">
        <v>1451</v>
      </c>
    </row>
    <row r="916" spans="2:65" s="1" customFormat="1" ht="27.65">
      <c r="B916" s="32"/>
      <c r="D916" s="157" t="s">
        <v>470</v>
      </c>
      <c r="F916" s="187" t="s">
        <v>1419</v>
      </c>
      <c r="I916" s="188"/>
      <c r="L916" s="32"/>
      <c r="M916" s="189"/>
      <c r="T916" s="56"/>
      <c r="AT916" s="17" t="s">
        <v>470</v>
      </c>
      <c r="AU916" s="17" t="s">
        <v>86</v>
      </c>
    </row>
    <row r="917" spans="2:65" s="1" customFormat="1" ht="24.2" customHeight="1">
      <c r="B917" s="136"/>
      <c r="C917" s="137" t="s">
        <v>1452</v>
      </c>
      <c r="D917" s="137" t="s">
        <v>189</v>
      </c>
      <c r="E917" s="138" t="s">
        <v>1453</v>
      </c>
      <c r="F917" s="139" t="s">
        <v>1454</v>
      </c>
      <c r="G917" s="140" t="s">
        <v>951</v>
      </c>
      <c r="H917" s="197"/>
      <c r="I917" s="142"/>
      <c r="J917" s="143">
        <f>ROUND(I917*H917,2)</f>
        <v>0</v>
      </c>
      <c r="K917" s="139" t="s">
        <v>1</v>
      </c>
      <c r="L917" s="32"/>
      <c r="M917" s="144" t="s">
        <v>1</v>
      </c>
      <c r="N917" s="145" t="s">
        <v>41</v>
      </c>
      <c r="P917" s="146">
        <f>O917*H917</f>
        <v>0</v>
      </c>
      <c r="Q917" s="146">
        <v>0</v>
      </c>
      <c r="R917" s="146">
        <f>Q917*H917</f>
        <v>0</v>
      </c>
      <c r="S917" s="146">
        <v>0</v>
      </c>
      <c r="T917" s="147">
        <f>S917*H917</f>
        <v>0</v>
      </c>
      <c r="AR917" s="148" t="s">
        <v>372</v>
      </c>
      <c r="AT917" s="148" t="s">
        <v>189</v>
      </c>
      <c r="AU917" s="148" t="s">
        <v>86</v>
      </c>
      <c r="AY917" s="17" t="s">
        <v>186</v>
      </c>
      <c r="BE917" s="149">
        <f>IF(N917="základní",J917,0)</f>
        <v>0</v>
      </c>
      <c r="BF917" s="149">
        <f>IF(N917="snížená",J917,0)</f>
        <v>0</v>
      </c>
      <c r="BG917" s="149">
        <f>IF(N917="zákl. přenesená",J917,0)</f>
        <v>0</v>
      </c>
      <c r="BH917" s="149">
        <f>IF(N917="sníž. přenesená",J917,0)</f>
        <v>0</v>
      </c>
      <c r="BI917" s="149">
        <f>IF(N917="nulová",J917,0)</f>
        <v>0</v>
      </c>
      <c r="BJ917" s="17" t="s">
        <v>84</v>
      </c>
      <c r="BK917" s="149">
        <f>ROUND(I917*H917,2)</f>
        <v>0</v>
      </c>
      <c r="BL917" s="17" t="s">
        <v>372</v>
      </c>
      <c r="BM917" s="148" t="s">
        <v>1455</v>
      </c>
    </row>
    <row r="918" spans="2:65" s="11" customFormat="1" ht="22.75" customHeight="1">
      <c r="B918" s="124"/>
      <c r="D918" s="125" t="s">
        <v>75</v>
      </c>
      <c r="E918" s="134" t="s">
        <v>1456</v>
      </c>
      <c r="F918" s="134" t="s">
        <v>1457</v>
      </c>
      <c r="I918" s="127"/>
      <c r="J918" s="135">
        <f>BK918</f>
        <v>0</v>
      </c>
      <c r="L918" s="124"/>
      <c r="M918" s="129"/>
      <c r="P918" s="130">
        <f>SUM(P919:P932)</f>
        <v>0</v>
      </c>
      <c r="R918" s="130">
        <f>SUM(R919:R932)</f>
        <v>0</v>
      </c>
      <c r="T918" s="131">
        <f>SUM(T919:T932)</f>
        <v>0</v>
      </c>
      <c r="AR918" s="125" t="s">
        <v>86</v>
      </c>
      <c r="AT918" s="132" t="s">
        <v>75</v>
      </c>
      <c r="AU918" s="132" t="s">
        <v>84</v>
      </c>
      <c r="AY918" s="125" t="s">
        <v>186</v>
      </c>
      <c r="BK918" s="133">
        <f>SUM(BK919:BK932)</f>
        <v>0</v>
      </c>
    </row>
    <row r="919" spans="2:65" s="1" customFormat="1" ht="24.2" customHeight="1">
      <c r="B919" s="136"/>
      <c r="C919" s="137" t="s">
        <v>1458</v>
      </c>
      <c r="D919" s="137" t="s">
        <v>189</v>
      </c>
      <c r="E919" s="138" t="s">
        <v>1459</v>
      </c>
      <c r="F919" s="139" t="s">
        <v>1460</v>
      </c>
      <c r="G919" s="140" t="s">
        <v>192</v>
      </c>
      <c r="H919" s="141">
        <v>5</v>
      </c>
      <c r="I919" s="142"/>
      <c r="J919" s="143">
        <f>ROUND(I919*H919,2)</f>
        <v>0</v>
      </c>
      <c r="K919" s="139" t="s">
        <v>1</v>
      </c>
      <c r="L919" s="32"/>
      <c r="M919" s="144" t="s">
        <v>1</v>
      </c>
      <c r="N919" s="145" t="s">
        <v>41</v>
      </c>
      <c r="P919" s="146">
        <f>O919*H919</f>
        <v>0</v>
      </c>
      <c r="Q919" s="146">
        <v>0</v>
      </c>
      <c r="R919" s="146">
        <f>Q919*H919</f>
        <v>0</v>
      </c>
      <c r="S919" s="146">
        <v>0</v>
      </c>
      <c r="T919" s="147">
        <f>S919*H919</f>
        <v>0</v>
      </c>
      <c r="AR919" s="148" t="s">
        <v>372</v>
      </c>
      <c r="AT919" s="148" t="s">
        <v>189</v>
      </c>
      <c r="AU919" s="148" t="s">
        <v>86</v>
      </c>
      <c r="AY919" s="17" t="s">
        <v>186</v>
      </c>
      <c r="BE919" s="149">
        <f>IF(N919="základní",J919,0)</f>
        <v>0</v>
      </c>
      <c r="BF919" s="149">
        <f>IF(N919="snížená",J919,0)</f>
        <v>0</v>
      </c>
      <c r="BG919" s="149">
        <f>IF(N919="zákl. přenesená",J919,0)</f>
        <v>0</v>
      </c>
      <c r="BH919" s="149">
        <f>IF(N919="sníž. přenesená",J919,0)</f>
        <v>0</v>
      </c>
      <c r="BI919" s="149">
        <f>IF(N919="nulová",J919,0)</f>
        <v>0</v>
      </c>
      <c r="BJ919" s="17" t="s">
        <v>84</v>
      </c>
      <c r="BK919" s="149">
        <f>ROUND(I919*H919,2)</f>
        <v>0</v>
      </c>
      <c r="BL919" s="17" t="s">
        <v>372</v>
      </c>
      <c r="BM919" s="148" t="s">
        <v>1461</v>
      </c>
    </row>
    <row r="920" spans="2:65" s="1" customFormat="1" ht="27.65">
      <c r="B920" s="32"/>
      <c r="D920" s="157" t="s">
        <v>470</v>
      </c>
      <c r="F920" s="187" t="s">
        <v>1462</v>
      </c>
      <c r="I920" s="188"/>
      <c r="L920" s="32"/>
      <c r="M920" s="189"/>
      <c r="T920" s="56"/>
      <c r="AT920" s="17" t="s">
        <v>470</v>
      </c>
      <c r="AU920" s="17" t="s">
        <v>86</v>
      </c>
    </row>
    <row r="921" spans="2:65" s="1" customFormat="1" ht="24.2" customHeight="1">
      <c r="B921" s="136"/>
      <c r="C921" s="137" t="s">
        <v>1463</v>
      </c>
      <c r="D921" s="137" t="s">
        <v>189</v>
      </c>
      <c r="E921" s="138" t="s">
        <v>1464</v>
      </c>
      <c r="F921" s="139" t="s">
        <v>1465</v>
      </c>
      <c r="G921" s="140" t="s">
        <v>192</v>
      </c>
      <c r="H921" s="141">
        <v>1</v>
      </c>
      <c r="I921" s="142"/>
      <c r="J921" s="143">
        <f>ROUND(I921*H921,2)</f>
        <v>0</v>
      </c>
      <c r="K921" s="139" t="s">
        <v>1</v>
      </c>
      <c r="L921" s="32"/>
      <c r="M921" s="144" t="s">
        <v>1</v>
      </c>
      <c r="N921" s="145" t="s">
        <v>41</v>
      </c>
      <c r="P921" s="146">
        <f>O921*H921</f>
        <v>0</v>
      </c>
      <c r="Q921" s="146">
        <v>0</v>
      </c>
      <c r="R921" s="146">
        <f>Q921*H921</f>
        <v>0</v>
      </c>
      <c r="S921" s="146">
        <v>0</v>
      </c>
      <c r="T921" s="147">
        <f>S921*H921</f>
        <v>0</v>
      </c>
      <c r="AR921" s="148" t="s">
        <v>372</v>
      </c>
      <c r="AT921" s="148" t="s">
        <v>189</v>
      </c>
      <c r="AU921" s="148" t="s">
        <v>86</v>
      </c>
      <c r="AY921" s="17" t="s">
        <v>186</v>
      </c>
      <c r="BE921" s="149">
        <f>IF(N921="základní",J921,0)</f>
        <v>0</v>
      </c>
      <c r="BF921" s="149">
        <f>IF(N921="snížená",J921,0)</f>
        <v>0</v>
      </c>
      <c r="BG921" s="149">
        <f>IF(N921="zákl. přenesená",J921,0)</f>
        <v>0</v>
      </c>
      <c r="BH921" s="149">
        <f>IF(N921="sníž. přenesená",J921,0)</f>
        <v>0</v>
      </c>
      <c r="BI921" s="149">
        <f>IF(N921="nulová",J921,0)</f>
        <v>0</v>
      </c>
      <c r="BJ921" s="17" t="s">
        <v>84</v>
      </c>
      <c r="BK921" s="149">
        <f>ROUND(I921*H921,2)</f>
        <v>0</v>
      </c>
      <c r="BL921" s="17" t="s">
        <v>372</v>
      </c>
      <c r="BM921" s="148" t="s">
        <v>1466</v>
      </c>
    </row>
    <row r="922" spans="2:65" s="1" customFormat="1" ht="27.65">
      <c r="B922" s="32"/>
      <c r="D922" s="157" t="s">
        <v>470</v>
      </c>
      <c r="F922" s="187" t="s">
        <v>1462</v>
      </c>
      <c r="I922" s="188"/>
      <c r="L922" s="32"/>
      <c r="M922" s="189"/>
      <c r="T922" s="56"/>
      <c r="AT922" s="17" t="s">
        <v>470</v>
      </c>
      <c r="AU922" s="17" t="s">
        <v>86</v>
      </c>
    </row>
    <row r="923" spans="2:65" s="1" customFormat="1" ht="24.2" customHeight="1">
      <c r="B923" s="136"/>
      <c r="C923" s="137" t="s">
        <v>1467</v>
      </c>
      <c r="D923" s="137" t="s">
        <v>189</v>
      </c>
      <c r="E923" s="138" t="s">
        <v>1468</v>
      </c>
      <c r="F923" s="139" t="s">
        <v>1469</v>
      </c>
      <c r="G923" s="140" t="s">
        <v>192</v>
      </c>
      <c r="H923" s="141">
        <v>3</v>
      </c>
      <c r="I923" s="142"/>
      <c r="J923" s="143">
        <f>ROUND(I923*H923,2)</f>
        <v>0</v>
      </c>
      <c r="K923" s="139" t="s">
        <v>1</v>
      </c>
      <c r="L923" s="32"/>
      <c r="M923" s="144" t="s">
        <v>1</v>
      </c>
      <c r="N923" s="145" t="s">
        <v>41</v>
      </c>
      <c r="P923" s="146">
        <f>O923*H923</f>
        <v>0</v>
      </c>
      <c r="Q923" s="146">
        <v>0</v>
      </c>
      <c r="R923" s="146">
        <f>Q923*H923</f>
        <v>0</v>
      </c>
      <c r="S923" s="146">
        <v>0</v>
      </c>
      <c r="T923" s="147">
        <f>S923*H923</f>
        <v>0</v>
      </c>
      <c r="AR923" s="148" t="s">
        <v>372</v>
      </c>
      <c r="AT923" s="148" t="s">
        <v>189</v>
      </c>
      <c r="AU923" s="148" t="s">
        <v>86</v>
      </c>
      <c r="AY923" s="17" t="s">
        <v>186</v>
      </c>
      <c r="BE923" s="149">
        <f>IF(N923="základní",J923,0)</f>
        <v>0</v>
      </c>
      <c r="BF923" s="149">
        <f>IF(N923="snížená",J923,0)</f>
        <v>0</v>
      </c>
      <c r="BG923" s="149">
        <f>IF(N923="zákl. přenesená",J923,0)</f>
        <v>0</v>
      </c>
      <c r="BH923" s="149">
        <f>IF(N923="sníž. přenesená",J923,0)</f>
        <v>0</v>
      </c>
      <c r="BI923" s="149">
        <f>IF(N923="nulová",J923,0)</f>
        <v>0</v>
      </c>
      <c r="BJ923" s="17" t="s">
        <v>84</v>
      </c>
      <c r="BK923" s="149">
        <f>ROUND(I923*H923,2)</f>
        <v>0</v>
      </c>
      <c r="BL923" s="17" t="s">
        <v>372</v>
      </c>
      <c r="BM923" s="148" t="s">
        <v>1470</v>
      </c>
    </row>
    <row r="924" spans="2:65" s="1" customFormat="1" ht="27.65">
      <c r="B924" s="32"/>
      <c r="D924" s="157" t="s">
        <v>470</v>
      </c>
      <c r="F924" s="187" t="s">
        <v>1462</v>
      </c>
      <c r="I924" s="188"/>
      <c r="L924" s="32"/>
      <c r="M924" s="189"/>
      <c r="T924" s="56"/>
      <c r="AT924" s="17" t="s">
        <v>470</v>
      </c>
      <c r="AU924" s="17" t="s">
        <v>86</v>
      </c>
    </row>
    <row r="925" spans="2:65" s="13" customFormat="1" ht="10.4">
      <c r="B925" s="163"/>
      <c r="D925" s="157" t="s">
        <v>296</v>
      </c>
      <c r="E925" s="164" t="s">
        <v>1</v>
      </c>
      <c r="F925" s="165" t="s">
        <v>1471</v>
      </c>
      <c r="H925" s="166">
        <v>3</v>
      </c>
      <c r="I925" s="167"/>
      <c r="L925" s="163"/>
      <c r="M925" s="168"/>
      <c r="T925" s="169"/>
      <c r="AT925" s="164" t="s">
        <v>296</v>
      </c>
      <c r="AU925" s="164" t="s">
        <v>86</v>
      </c>
      <c r="AV925" s="13" t="s">
        <v>86</v>
      </c>
      <c r="AW925" s="13" t="s">
        <v>32</v>
      </c>
      <c r="AX925" s="13" t="s">
        <v>84</v>
      </c>
      <c r="AY925" s="164" t="s">
        <v>186</v>
      </c>
    </row>
    <row r="926" spans="2:65" s="1" customFormat="1" ht="24.2" customHeight="1">
      <c r="B926" s="136"/>
      <c r="C926" s="137" t="s">
        <v>1472</v>
      </c>
      <c r="D926" s="137" t="s">
        <v>189</v>
      </c>
      <c r="E926" s="138" t="s">
        <v>1473</v>
      </c>
      <c r="F926" s="139" t="s">
        <v>1474</v>
      </c>
      <c r="G926" s="140" t="s">
        <v>192</v>
      </c>
      <c r="H926" s="141">
        <v>1</v>
      </c>
      <c r="I926" s="142"/>
      <c r="J926" s="143">
        <f>ROUND(I926*H926,2)</f>
        <v>0</v>
      </c>
      <c r="K926" s="139" t="s">
        <v>1</v>
      </c>
      <c r="L926" s="32"/>
      <c r="M926" s="144" t="s">
        <v>1</v>
      </c>
      <c r="N926" s="145" t="s">
        <v>41</v>
      </c>
      <c r="P926" s="146">
        <f>O926*H926</f>
        <v>0</v>
      </c>
      <c r="Q926" s="146">
        <v>0</v>
      </c>
      <c r="R926" s="146">
        <f>Q926*H926</f>
        <v>0</v>
      </c>
      <c r="S926" s="146">
        <v>0</v>
      </c>
      <c r="T926" s="147">
        <f>S926*H926</f>
        <v>0</v>
      </c>
      <c r="AR926" s="148" t="s">
        <v>372</v>
      </c>
      <c r="AT926" s="148" t="s">
        <v>189</v>
      </c>
      <c r="AU926" s="148" t="s">
        <v>86</v>
      </c>
      <c r="AY926" s="17" t="s">
        <v>186</v>
      </c>
      <c r="BE926" s="149">
        <f>IF(N926="základní",J926,0)</f>
        <v>0</v>
      </c>
      <c r="BF926" s="149">
        <f>IF(N926="snížená",J926,0)</f>
        <v>0</v>
      </c>
      <c r="BG926" s="149">
        <f>IF(N926="zákl. přenesená",J926,0)</f>
        <v>0</v>
      </c>
      <c r="BH926" s="149">
        <f>IF(N926="sníž. přenesená",J926,0)</f>
        <v>0</v>
      </c>
      <c r="BI926" s="149">
        <f>IF(N926="nulová",J926,0)</f>
        <v>0</v>
      </c>
      <c r="BJ926" s="17" t="s">
        <v>84</v>
      </c>
      <c r="BK926" s="149">
        <f>ROUND(I926*H926,2)</f>
        <v>0</v>
      </c>
      <c r="BL926" s="17" t="s">
        <v>372</v>
      </c>
      <c r="BM926" s="148" t="s">
        <v>1475</v>
      </c>
    </row>
    <row r="927" spans="2:65" s="1" customFormat="1" ht="27.65">
      <c r="B927" s="32"/>
      <c r="D927" s="157" t="s">
        <v>470</v>
      </c>
      <c r="F927" s="187" t="s">
        <v>1462</v>
      </c>
      <c r="I927" s="188"/>
      <c r="L927" s="32"/>
      <c r="M927" s="189"/>
      <c r="T927" s="56"/>
      <c r="AT927" s="17" t="s">
        <v>470</v>
      </c>
      <c r="AU927" s="17" t="s">
        <v>86</v>
      </c>
    </row>
    <row r="928" spans="2:65" s="1" customFormat="1" ht="16.600000000000001" customHeight="1">
      <c r="B928" s="136"/>
      <c r="C928" s="137" t="s">
        <v>1476</v>
      </c>
      <c r="D928" s="137" t="s">
        <v>189</v>
      </c>
      <c r="E928" s="138" t="s">
        <v>1477</v>
      </c>
      <c r="F928" s="139" t="s">
        <v>1478</v>
      </c>
      <c r="G928" s="140" t="s">
        <v>403</v>
      </c>
      <c r="H928" s="141">
        <v>16</v>
      </c>
      <c r="I928" s="142"/>
      <c r="J928" s="143">
        <f>ROUND(I928*H928,2)</f>
        <v>0</v>
      </c>
      <c r="K928" s="139" t="s">
        <v>1</v>
      </c>
      <c r="L928" s="32"/>
      <c r="M928" s="144" t="s">
        <v>1</v>
      </c>
      <c r="N928" s="145" t="s">
        <v>41</v>
      </c>
      <c r="P928" s="146">
        <f>O928*H928</f>
        <v>0</v>
      </c>
      <c r="Q928" s="146">
        <v>0</v>
      </c>
      <c r="R928" s="146">
        <f>Q928*H928</f>
        <v>0</v>
      </c>
      <c r="S928" s="146">
        <v>0</v>
      </c>
      <c r="T928" s="147">
        <f>S928*H928</f>
        <v>0</v>
      </c>
      <c r="AR928" s="148" t="s">
        <v>372</v>
      </c>
      <c r="AT928" s="148" t="s">
        <v>189</v>
      </c>
      <c r="AU928" s="148" t="s">
        <v>86</v>
      </c>
      <c r="AY928" s="17" t="s">
        <v>186</v>
      </c>
      <c r="BE928" s="149">
        <f>IF(N928="základní",J928,0)</f>
        <v>0</v>
      </c>
      <c r="BF928" s="149">
        <f>IF(N928="snížená",J928,0)</f>
        <v>0</v>
      </c>
      <c r="BG928" s="149">
        <f>IF(N928="zákl. přenesená",J928,0)</f>
        <v>0</v>
      </c>
      <c r="BH928" s="149">
        <f>IF(N928="sníž. přenesená",J928,0)</f>
        <v>0</v>
      </c>
      <c r="BI928" s="149">
        <f>IF(N928="nulová",J928,0)</f>
        <v>0</v>
      </c>
      <c r="BJ928" s="17" t="s">
        <v>84</v>
      </c>
      <c r="BK928" s="149">
        <f>ROUND(I928*H928,2)</f>
        <v>0</v>
      </c>
      <c r="BL928" s="17" t="s">
        <v>372</v>
      </c>
      <c r="BM928" s="148" t="s">
        <v>1479</v>
      </c>
    </row>
    <row r="929" spans="2:65" s="1" customFormat="1" ht="27.65">
      <c r="B929" s="32"/>
      <c r="D929" s="157" t="s">
        <v>470</v>
      </c>
      <c r="F929" s="187" t="s">
        <v>1480</v>
      </c>
      <c r="I929" s="188"/>
      <c r="L929" s="32"/>
      <c r="M929" s="189"/>
      <c r="T929" s="56"/>
      <c r="AT929" s="17" t="s">
        <v>470</v>
      </c>
      <c r="AU929" s="17" t="s">
        <v>86</v>
      </c>
    </row>
    <row r="930" spans="2:65" s="1" customFormat="1" ht="24.2" customHeight="1">
      <c r="B930" s="136"/>
      <c r="C930" s="137" t="s">
        <v>1481</v>
      </c>
      <c r="D930" s="137" t="s">
        <v>189</v>
      </c>
      <c r="E930" s="138" t="s">
        <v>1482</v>
      </c>
      <c r="F930" s="139" t="s">
        <v>1483</v>
      </c>
      <c r="G930" s="140" t="s">
        <v>403</v>
      </c>
      <c r="H930" s="141">
        <v>2</v>
      </c>
      <c r="I930" s="142"/>
      <c r="J930" s="143">
        <f>ROUND(I930*H930,2)</f>
        <v>0</v>
      </c>
      <c r="K930" s="139" t="s">
        <v>1</v>
      </c>
      <c r="L930" s="32"/>
      <c r="M930" s="144" t="s">
        <v>1</v>
      </c>
      <c r="N930" s="145" t="s">
        <v>41</v>
      </c>
      <c r="P930" s="146">
        <f>O930*H930</f>
        <v>0</v>
      </c>
      <c r="Q930" s="146">
        <v>0</v>
      </c>
      <c r="R930" s="146">
        <f>Q930*H930</f>
        <v>0</v>
      </c>
      <c r="S930" s="146">
        <v>0</v>
      </c>
      <c r="T930" s="147">
        <f>S930*H930</f>
        <v>0</v>
      </c>
      <c r="AR930" s="148" t="s">
        <v>372</v>
      </c>
      <c r="AT930" s="148" t="s">
        <v>189</v>
      </c>
      <c r="AU930" s="148" t="s">
        <v>86</v>
      </c>
      <c r="AY930" s="17" t="s">
        <v>186</v>
      </c>
      <c r="BE930" s="149">
        <f>IF(N930="základní",J930,0)</f>
        <v>0</v>
      </c>
      <c r="BF930" s="149">
        <f>IF(N930="snížená",J930,0)</f>
        <v>0</v>
      </c>
      <c r="BG930" s="149">
        <f>IF(N930="zákl. přenesená",J930,0)</f>
        <v>0</v>
      </c>
      <c r="BH930" s="149">
        <f>IF(N930="sníž. přenesená",J930,0)</f>
        <v>0</v>
      </c>
      <c r="BI930" s="149">
        <f>IF(N930="nulová",J930,0)</f>
        <v>0</v>
      </c>
      <c r="BJ930" s="17" t="s">
        <v>84</v>
      </c>
      <c r="BK930" s="149">
        <f>ROUND(I930*H930,2)</f>
        <v>0</v>
      </c>
      <c r="BL930" s="17" t="s">
        <v>372</v>
      </c>
      <c r="BM930" s="148" t="s">
        <v>1484</v>
      </c>
    </row>
    <row r="931" spans="2:65" s="1" customFormat="1" ht="18.45">
      <c r="B931" s="32"/>
      <c r="D931" s="157" t="s">
        <v>470</v>
      </c>
      <c r="F931" s="187" t="s">
        <v>1485</v>
      </c>
      <c r="I931" s="188"/>
      <c r="L931" s="32"/>
      <c r="M931" s="189"/>
      <c r="T931" s="56"/>
      <c r="AT931" s="17" t="s">
        <v>470</v>
      </c>
      <c r="AU931" s="17" t="s">
        <v>86</v>
      </c>
    </row>
    <row r="932" spans="2:65" s="1" customFormat="1" ht="24.2" customHeight="1">
      <c r="B932" s="136"/>
      <c r="C932" s="137" t="s">
        <v>1486</v>
      </c>
      <c r="D932" s="137" t="s">
        <v>189</v>
      </c>
      <c r="E932" s="138" t="s">
        <v>1487</v>
      </c>
      <c r="F932" s="139" t="s">
        <v>1488</v>
      </c>
      <c r="G932" s="140" t="s">
        <v>951</v>
      </c>
      <c r="H932" s="197"/>
      <c r="I932" s="142"/>
      <c r="J932" s="143">
        <f>ROUND(I932*H932,2)</f>
        <v>0</v>
      </c>
      <c r="K932" s="139" t="s">
        <v>1</v>
      </c>
      <c r="L932" s="32"/>
      <c r="M932" s="144" t="s">
        <v>1</v>
      </c>
      <c r="N932" s="145" t="s">
        <v>41</v>
      </c>
      <c r="P932" s="146">
        <f>O932*H932</f>
        <v>0</v>
      </c>
      <c r="Q932" s="146">
        <v>0</v>
      </c>
      <c r="R932" s="146">
        <f>Q932*H932</f>
        <v>0</v>
      </c>
      <c r="S932" s="146">
        <v>0</v>
      </c>
      <c r="T932" s="147">
        <f>S932*H932</f>
        <v>0</v>
      </c>
      <c r="AR932" s="148" t="s">
        <v>372</v>
      </c>
      <c r="AT932" s="148" t="s">
        <v>189</v>
      </c>
      <c r="AU932" s="148" t="s">
        <v>86</v>
      </c>
      <c r="AY932" s="17" t="s">
        <v>186</v>
      </c>
      <c r="BE932" s="149">
        <f>IF(N932="základní",J932,0)</f>
        <v>0</v>
      </c>
      <c r="BF932" s="149">
        <f>IF(N932="snížená",J932,0)</f>
        <v>0</v>
      </c>
      <c r="BG932" s="149">
        <f>IF(N932="zákl. přenesená",J932,0)</f>
        <v>0</v>
      </c>
      <c r="BH932" s="149">
        <f>IF(N932="sníž. přenesená",J932,0)</f>
        <v>0</v>
      </c>
      <c r="BI932" s="149">
        <f>IF(N932="nulová",J932,0)</f>
        <v>0</v>
      </c>
      <c r="BJ932" s="17" t="s">
        <v>84</v>
      </c>
      <c r="BK932" s="149">
        <f>ROUND(I932*H932,2)</f>
        <v>0</v>
      </c>
      <c r="BL932" s="17" t="s">
        <v>372</v>
      </c>
      <c r="BM932" s="148" t="s">
        <v>1489</v>
      </c>
    </row>
    <row r="933" spans="2:65" s="11" customFormat="1" ht="22.75" customHeight="1">
      <c r="B933" s="124"/>
      <c r="D933" s="125" t="s">
        <v>75</v>
      </c>
      <c r="E933" s="134" t="s">
        <v>1490</v>
      </c>
      <c r="F933" s="134" t="s">
        <v>1491</v>
      </c>
      <c r="I933" s="127"/>
      <c r="J933" s="135">
        <f>BK933</f>
        <v>0</v>
      </c>
      <c r="L933" s="124"/>
      <c r="M933" s="129"/>
      <c r="P933" s="130">
        <f>SUM(P934:P958)</f>
        <v>0</v>
      </c>
      <c r="R933" s="130">
        <f>SUM(R934:R958)</f>
        <v>0</v>
      </c>
      <c r="T933" s="131">
        <f>SUM(T934:T958)</f>
        <v>1.42424</v>
      </c>
      <c r="AR933" s="125" t="s">
        <v>86</v>
      </c>
      <c r="AT933" s="132" t="s">
        <v>75</v>
      </c>
      <c r="AU933" s="132" t="s">
        <v>84</v>
      </c>
      <c r="AY933" s="125" t="s">
        <v>186</v>
      </c>
      <c r="BK933" s="133">
        <f>SUM(BK934:BK958)</f>
        <v>0</v>
      </c>
    </row>
    <row r="934" spans="2:65" s="1" customFormat="1" ht="24.2" customHeight="1">
      <c r="B934" s="136"/>
      <c r="C934" s="137" t="s">
        <v>1492</v>
      </c>
      <c r="D934" s="137" t="s">
        <v>189</v>
      </c>
      <c r="E934" s="138" t="s">
        <v>1493</v>
      </c>
      <c r="F934" s="139" t="s">
        <v>1494</v>
      </c>
      <c r="G934" s="140" t="s">
        <v>1495</v>
      </c>
      <c r="H934" s="141">
        <v>295</v>
      </c>
      <c r="I934" s="142"/>
      <c r="J934" s="143">
        <f>ROUND(I934*H934,2)</f>
        <v>0</v>
      </c>
      <c r="K934" s="139" t="s">
        <v>1</v>
      </c>
      <c r="L934" s="32"/>
      <c r="M934" s="144" t="s">
        <v>1</v>
      </c>
      <c r="N934" s="145" t="s">
        <v>41</v>
      </c>
      <c r="P934" s="146">
        <f>O934*H934</f>
        <v>0</v>
      </c>
      <c r="Q934" s="146">
        <v>0</v>
      </c>
      <c r="R934" s="146">
        <f>Q934*H934</f>
        <v>0</v>
      </c>
      <c r="S934" s="146">
        <v>0</v>
      </c>
      <c r="T934" s="147">
        <f>S934*H934</f>
        <v>0</v>
      </c>
      <c r="AR934" s="148" t="s">
        <v>372</v>
      </c>
      <c r="AT934" s="148" t="s">
        <v>189</v>
      </c>
      <c r="AU934" s="148" t="s">
        <v>86</v>
      </c>
      <c r="AY934" s="17" t="s">
        <v>186</v>
      </c>
      <c r="BE934" s="149">
        <f>IF(N934="základní",J934,0)</f>
        <v>0</v>
      </c>
      <c r="BF934" s="149">
        <f>IF(N934="snížená",J934,0)</f>
        <v>0</v>
      </c>
      <c r="BG934" s="149">
        <f>IF(N934="zákl. přenesená",J934,0)</f>
        <v>0</v>
      </c>
      <c r="BH934" s="149">
        <f>IF(N934="sníž. přenesená",J934,0)</f>
        <v>0</v>
      </c>
      <c r="BI934" s="149">
        <f>IF(N934="nulová",J934,0)</f>
        <v>0</v>
      </c>
      <c r="BJ934" s="17" t="s">
        <v>84</v>
      </c>
      <c r="BK934" s="149">
        <f>ROUND(I934*H934,2)</f>
        <v>0</v>
      </c>
      <c r="BL934" s="17" t="s">
        <v>372</v>
      </c>
      <c r="BM934" s="148" t="s">
        <v>1496</v>
      </c>
    </row>
    <row r="935" spans="2:65" s="1" customFormat="1" ht="27.65">
      <c r="B935" s="32"/>
      <c r="D935" s="157" t="s">
        <v>470</v>
      </c>
      <c r="F935" s="187" t="s">
        <v>1497</v>
      </c>
      <c r="I935" s="188"/>
      <c r="L935" s="32"/>
      <c r="M935" s="189"/>
      <c r="T935" s="56"/>
      <c r="AT935" s="17" t="s">
        <v>470</v>
      </c>
      <c r="AU935" s="17" t="s">
        <v>86</v>
      </c>
    </row>
    <row r="936" spans="2:65" s="12" customFormat="1" ht="10.4">
      <c r="B936" s="156"/>
      <c r="D936" s="157" t="s">
        <v>296</v>
      </c>
      <c r="E936" s="158" t="s">
        <v>1</v>
      </c>
      <c r="F936" s="159" t="s">
        <v>1038</v>
      </c>
      <c r="H936" s="158" t="s">
        <v>1</v>
      </c>
      <c r="I936" s="160"/>
      <c r="L936" s="156"/>
      <c r="M936" s="161"/>
      <c r="T936" s="162"/>
      <c r="AT936" s="158" t="s">
        <v>296</v>
      </c>
      <c r="AU936" s="158" t="s">
        <v>86</v>
      </c>
      <c r="AV936" s="12" t="s">
        <v>84</v>
      </c>
      <c r="AW936" s="12" t="s">
        <v>32</v>
      </c>
      <c r="AX936" s="12" t="s">
        <v>76</v>
      </c>
      <c r="AY936" s="158" t="s">
        <v>186</v>
      </c>
    </row>
    <row r="937" spans="2:65" s="13" customFormat="1" ht="10.4">
      <c r="B937" s="163"/>
      <c r="D937" s="157" t="s">
        <v>296</v>
      </c>
      <c r="E937" s="164" t="s">
        <v>1</v>
      </c>
      <c r="F937" s="165" t="s">
        <v>1498</v>
      </c>
      <c r="H937" s="166">
        <v>295</v>
      </c>
      <c r="I937" s="167"/>
      <c r="L937" s="163"/>
      <c r="M937" s="168"/>
      <c r="T937" s="169"/>
      <c r="AT937" s="164" t="s">
        <v>296</v>
      </c>
      <c r="AU937" s="164" t="s">
        <v>86</v>
      </c>
      <c r="AV937" s="13" t="s">
        <v>86</v>
      </c>
      <c r="AW937" s="13" t="s">
        <v>32</v>
      </c>
      <c r="AX937" s="13" t="s">
        <v>84</v>
      </c>
      <c r="AY937" s="164" t="s">
        <v>186</v>
      </c>
    </row>
    <row r="938" spans="2:65" s="1" customFormat="1" ht="16.600000000000001" customHeight="1">
      <c r="B938" s="136"/>
      <c r="C938" s="137" t="s">
        <v>1499</v>
      </c>
      <c r="D938" s="137" t="s">
        <v>189</v>
      </c>
      <c r="E938" s="138" t="s">
        <v>1500</v>
      </c>
      <c r="F938" s="139" t="s">
        <v>1501</v>
      </c>
      <c r="G938" s="140" t="s">
        <v>858</v>
      </c>
      <c r="H938" s="141">
        <v>2</v>
      </c>
      <c r="I938" s="142"/>
      <c r="J938" s="143">
        <f>ROUND(I938*H938,2)</f>
        <v>0</v>
      </c>
      <c r="K938" s="139" t="s">
        <v>1</v>
      </c>
      <c r="L938" s="32"/>
      <c r="M938" s="144" t="s">
        <v>1</v>
      </c>
      <c r="N938" s="145" t="s">
        <v>41</v>
      </c>
      <c r="P938" s="146">
        <f>O938*H938</f>
        <v>0</v>
      </c>
      <c r="Q938" s="146">
        <v>0</v>
      </c>
      <c r="R938" s="146">
        <f>Q938*H938</f>
        <v>0</v>
      </c>
      <c r="S938" s="146">
        <v>0</v>
      </c>
      <c r="T938" s="147">
        <f>S938*H938</f>
        <v>0</v>
      </c>
      <c r="AR938" s="148" t="s">
        <v>372</v>
      </c>
      <c r="AT938" s="148" t="s">
        <v>189</v>
      </c>
      <c r="AU938" s="148" t="s">
        <v>86</v>
      </c>
      <c r="AY938" s="17" t="s">
        <v>186</v>
      </c>
      <c r="BE938" s="149">
        <f>IF(N938="základní",J938,0)</f>
        <v>0</v>
      </c>
      <c r="BF938" s="149">
        <f>IF(N938="snížená",J938,0)</f>
        <v>0</v>
      </c>
      <c r="BG938" s="149">
        <f>IF(N938="zákl. přenesená",J938,0)</f>
        <v>0</v>
      </c>
      <c r="BH938" s="149">
        <f>IF(N938="sníž. přenesená",J938,0)</f>
        <v>0</v>
      </c>
      <c r="BI938" s="149">
        <f>IF(N938="nulová",J938,0)</f>
        <v>0</v>
      </c>
      <c r="BJ938" s="17" t="s">
        <v>84</v>
      </c>
      <c r="BK938" s="149">
        <f>ROUND(I938*H938,2)</f>
        <v>0</v>
      </c>
      <c r="BL938" s="17" t="s">
        <v>372</v>
      </c>
      <c r="BM938" s="148" t="s">
        <v>1502</v>
      </c>
    </row>
    <row r="939" spans="2:65" s="1" customFormat="1" ht="18.45">
      <c r="B939" s="32"/>
      <c r="D939" s="157" t="s">
        <v>470</v>
      </c>
      <c r="F939" s="187" t="s">
        <v>1503</v>
      </c>
      <c r="I939" s="188"/>
      <c r="L939" s="32"/>
      <c r="M939" s="189"/>
      <c r="T939" s="56"/>
      <c r="AT939" s="17" t="s">
        <v>470</v>
      </c>
      <c r="AU939" s="17" t="s">
        <v>86</v>
      </c>
    </row>
    <row r="940" spans="2:65" s="1" customFormat="1" ht="24.2" customHeight="1">
      <c r="B940" s="136"/>
      <c r="C940" s="137" t="s">
        <v>1504</v>
      </c>
      <c r="D940" s="137" t="s">
        <v>189</v>
      </c>
      <c r="E940" s="138" t="s">
        <v>1505</v>
      </c>
      <c r="F940" s="139" t="s">
        <v>1506</v>
      </c>
      <c r="G940" s="140" t="s">
        <v>351</v>
      </c>
      <c r="H940" s="141">
        <v>2.88</v>
      </c>
      <c r="I940" s="142"/>
      <c r="J940" s="143">
        <f>ROUND(I940*H940,2)</f>
        <v>0</v>
      </c>
      <c r="K940" s="139" t="s">
        <v>1</v>
      </c>
      <c r="L940" s="32"/>
      <c r="M940" s="144" t="s">
        <v>1</v>
      </c>
      <c r="N940" s="145" t="s">
        <v>41</v>
      </c>
      <c r="P940" s="146">
        <f>O940*H940</f>
        <v>0</v>
      </c>
      <c r="Q940" s="146">
        <v>0</v>
      </c>
      <c r="R940" s="146">
        <f>Q940*H940</f>
        <v>0</v>
      </c>
      <c r="S940" s="146">
        <v>0</v>
      </c>
      <c r="T940" s="147">
        <f>S940*H940</f>
        <v>0</v>
      </c>
      <c r="AR940" s="148" t="s">
        <v>372</v>
      </c>
      <c r="AT940" s="148" t="s">
        <v>189</v>
      </c>
      <c r="AU940" s="148" t="s">
        <v>86</v>
      </c>
      <c r="AY940" s="17" t="s">
        <v>186</v>
      </c>
      <c r="BE940" s="149">
        <f>IF(N940="základní",J940,0)</f>
        <v>0</v>
      </c>
      <c r="BF940" s="149">
        <f>IF(N940="snížená",J940,0)</f>
        <v>0</v>
      </c>
      <c r="BG940" s="149">
        <f>IF(N940="zákl. přenesená",J940,0)</f>
        <v>0</v>
      </c>
      <c r="BH940" s="149">
        <f>IF(N940="sníž. přenesená",J940,0)</f>
        <v>0</v>
      </c>
      <c r="BI940" s="149">
        <f>IF(N940="nulová",J940,0)</f>
        <v>0</v>
      </c>
      <c r="BJ940" s="17" t="s">
        <v>84</v>
      </c>
      <c r="BK940" s="149">
        <f>ROUND(I940*H940,2)</f>
        <v>0</v>
      </c>
      <c r="BL940" s="17" t="s">
        <v>372</v>
      </c>
      <c r="BM940" s="148" t="s">
        <v>1507</v>
      </c>
    </row>
    <row r="941" spans="2:65" s="12" customFormat="1" ht="10.4">
      <c r="B941" s="156"/>
      <c r="D941" s="157" t="s">
        <v>296</v>
      </c>
      <c r="E941" s="158" t="s">
        <v>1</v>
      </c>
      <c r="F941" s="159" t="s">
        <v>1038</v>
      </c>
      <c r="H941" s="158" t="s">
        <v>1</v>
      </c>
      <c r="I941" s="160"/>
      <c r="L941" s="156"/>
      <c r="M941" s="161"/>
      <c r="T941" s="162"/>
      <c r="AT941" s="158" t="s">
        <v>296</v>
      </c>
      <c r="AU941" s="158" t="s">
        <v>86</v>
      </c>
      <c r="AV941" s="12" t="s">
        <v>84</v>
      </c>
      <c r="AW941" s="12" t="s">
        <v>32</v>
      </c>
      <c r="AX941" s="12" t="s">
        <v>76</v>
      </c>
      <c r="AY941" s="158" t="s">
        <v>186</v>
      </c>
    </row>
    <row r="942" spans="2:65" s="13" customFormat="1" ht="10.4">
      <c r="B942" s="163"/>
      <c r="D942" s="157" t="s">
        <v>296</v>
      </c>
      <c r="E942" s="164" t="s">
        <v>1</v>
      </c>
      <c r="F942" s="165" t="s">
        <v>1508</v>
      </c>
      <c r="H942" s="166">
        <v>2.88</v>
      </c>
      <c r="I942" s="167"/>
      <c r="L942" s="163"/>
      <c r="M942" s="168"/>
      <c r="T942" s="169"/>
      <c r="AT942" s="164" t="s">
        <v>296</v>
      </c>
      <c r="AU942" s="164" t="s">
        <v>86</v>
      </c>
      <c r="AV942" s="13" t="s">
        <v>86</v>
      </c>
      <c r="AW942" s="13" t="s">
        <v>32</v>
      </c>
      <c r="AX942" s="13" t="s">
        <v>84</v>
      </c>
      <c r="AY942" s="164" t="s">
        <v>186</v>
      </c>
    </row>
    <row r="943" spans="2:65" s="1" customFormat="1" ht="24.2" customHeight="1">
      <c r="B943" s="136"/>
      <c r="C943" s="137" t="s">
        <v>1509</v>
      </c>
      <c r="D943" s="137" t="s">
        <v>189</v>
      </c>
      <c r="E943" s="138" t="s">
        <v>1510</v>
      </c>
      <c r="F943" s="139" t="s">
        <v>1511</v>
      </c>
      <c r="G943" s="140" t="s">
        <v>192</v>
      </c>
      <c r="H943" s="141">
        <v>1</v>
      </c>
      <c r="I943" s="142"/>
      <c r="J943" s="143">
        <f>ROUND(I943*H943,2)</f>
        <v>0</v>
      </c>
      <c r="K943" s="139" t="s">
        <v>1</v>
      </c>
      <c r="L943" s="32"/>
      <c r="M943" s="144" t="s">
        <v>1</v>
      </c>
      <c r="N943" s="145" t="s">
        <v>41</v>
      </c>
      <c r="P943" s="146">
        <f>O943*H943</f>
        <v>0</v>
      </c>
      <c r="Q943" s="146">
        <v>0</v>
      </c>
      <c r="R943" s="146">
        <f>Q943*H943</f>
        <v>0</v>
      </c>
      <c r="S943" s="146">
        <v>0</v>
      </c>
      <c r="T943" s="147">
        <f>S943*H943</f>
        <v>0</v>
      </c>
      <c r="AR943" s="148" t="s">
        <v>372</v>
      </c>
      <c r="AT943" s="148" t="s">
        <v>189</v>
      </c>
      <c r="AU943" s="148" t="s">
        <v>86</v>
      </c>
      <c r="AY943" s="17" t="s">
        <v>186</v>
      </c>
      <c r="BE943" s="149">
        <f>IF(N943="základní",J943,0)</f>
        <v>0</v>
      </c>
      <c r="BF943" s="149">
        <f>IF(N943="snížená",J943,0)</f>
        <v>0</v>
      </c>
      <c r="BG943" s="149">
        <f>IF(N943="zákl. přenesená",J943,0)</f>
        <v>0</v>
      </c>
      <c r="BH943" s="149">
        <f>IF(N943="sníž. přenesená",J943,0)</f>
        <v>0</v>
      </c>
      <c r="BI943" s="149">
        <f>IF(N943="nulová",J943,0)</f>
        <v>0</v>
      </c>
      <c r="BJ943" s="17" t="s">
        <v>84</v>
      </c>
      <c r="BK943" s="149">
        <f>ROUND(I943*H943,2)</f>
        <v>0</v>
      </c>
      <c r="BL943" s="17" t="s">
        <v>372</v>
      </c>
      <c r="BM943" s="148" t="s">
        <v>1512</v>
      </c>
    </row>
    <row r="944" spans="2:65" s="1" customFormat="1" ht="36.9">
      <c r="B944" s="32"/>
      <c r="D944" s="157" t="s">
        <v>470</v>
      </c>
      <c r="F944" s="187" t="s">
        <v>1513</v>
      </c>
      <c r="I944" s="188"/>
      <c r="L944" s="32"/>
      <c r="M944" s="189"/>
      <c r="T944" s="56"/>
      <c r="AT944" s="17" t="s">
        <v>470</v>
      </c>
      <c r="AU944" s="17" t="s">
        <v>86</v>
      </c>
    </row>
    <row r="945" spans="2:65" s="1" customFormat="1" ht="16.600000000000001" customHeight="1">
      <c r="B945" s="136"/>
      <c r="C945" s="137" t="s">
        <v>1514</v>
      </c>
      <c r="D945" s="137" t="s">
        <v>189</v>
      </c>
      <c r="E945" s="138" t="s">
        <v>1515</v>
      </c>
      <c r="F945" s="139" t="s">
        <v>1516</v>
      </c>
      <c r="G945" s="140" t="s">
        <v>192</v>
      </c>
      <c r="H945" s="141">
        <v>1</v>
      </c>
      <c r="I945" s="142"/>
      <c r="J945" s="143">
        <f>ROUND(I945*H945,2)</f>
        <v>0</v>
      </c>
      <c r="K945" s="139" t="s">
        <v>1</v>
      </c>
      <c r="L945" s="32"/>
      <c r="M945" s="144" t="s">
        <v>1</v>
      </c>
      <c r="N945" s="145" t="s">
        <v>41</v>
      </c>
      <c r="P945" s="146">
        <f>O945*H945</f>
        <v>0</v>
      </c>
      <c r="Q945" s="146">
        <v>0</v>
      </c>
      <c r="R945" s="146">
        <f>Q945*H945</f>
        <v>0</v>
      </c>
      <c r="S945" s="146">
        <v>0</v>
      </c>
      <c r="T945" s="147">
        <f>S945*H945</f>
        <v>0</v>
      </c>
      <c r="AR945" s="148" t="s">
        <v>372</v>
      </c>
      <c r="AT945" s="148" t="s">
        <v>189</v>
      </c>
      <c r="AU945" s="148" t="s">
        <v>86</v>
      </c>
      <c r="AY945" s="17" t="s">
        <v>186</v>
      </c>
      <c r="BE945" s="149">
        <f>IF(N945="základní",J945,0)</f>
        <v>0</v>
      </c>
      <c r="BF945" s="149">
        <f>IF(N945="snížená",J945,0)</f>
        <v>0</v>
      </c>
      <c r="BG945" s="149">
        <f>IF(N945="zákl. přenesená",J945,0)</f>
        <v>0</v>
      </c>
      <c r="BH945" s="149">
        <f>IF(N945="sníž. přenesená",J945,0)</f>
        <v>0</v>
      </c>
      <c r="BI945" s="149">
        <f>IF(N945="nulová",J945,0)</f>
        <v>0</v>
      </c>
      <c r="BJ945" s="17" t="s">
        <v>84</v>
      </c>
      <c r="BK945" s="149">
        <f>ROUND(I945*H945,2)</f>
        <v>0</v>
      </c>
      <c r="BL945" s="17" t="s">
        <v>372</v>
      </c>
      <c r="BM945" s="148" t="s">
        <v>1517</v>
      </c>
    </row>
    <row r="946" spans="2:65" s="1" customFormat="1" ht="36.9">
      <c r="B946" s="32"/>
      <c r="D946" s="157" t="s">
        <v>470</v>
      </c>
      <c r="F946" s="187" t="s">
        <v>1513</v>
      </c>
      <c r="I946" s="188"/>
      <c r="L946" s="32"/>
      <c r="M946" s="189"/>
      <c r="T946" s="56"/>
      <c r="AT946" s="17" t="s">
        <v>470</v>
      </c>
      <c r="AU946" s="17" t="s">
        <v>86</v>
      </c>
    </row>
    <row r="947" spans="2:65" s="1" customFormat="1" ht="16.600000000000001" customHeight="1">
      <c r="B947" s="136"/>
      <c r="C947" s="137" t="s">
        <v>1518</v>
      </c>
      <c r="D947" s="137" t="s">
        <v>189</v>
      </c>
      <c r="E947" s="138" t="s">
        <v>1519</v>
      </c>
      <c r="F947" s="139" t="s">
        <v>1520</v>
      </c>
      <c r="G947" s="140" t="s">
        <v>192</v>
      </c>
      <c r="H947" s="141">
        <v>1</v>
      </c>
      <c r="I947" s="142"/>
      <c r="J947" s="143">
        <f>ROUND(I947*H947,2)</f>
        <v>0</v>
      </c>
      <c r="K947" s="139" t="s">
        <v>1</v>
      </c>
      <c r="L947" s="32"/>
      <c r="M947" s="144" t="s">
        <v>1</v>
      </c>
      <c r="N947" s="145" t="s">
        <v>41</v>
      </c>
      <c r="P947" s="146">
        <f>O947*H947</f>
        <v>0</v>
      </c>
      <c r="Q947" s="146">
        <v>0</v>
      </c>
      <c r="R947" s="146">
        <f>Q947*H947</f>
        <v>0</v>
      </c>
      <c r="S947" s="146">
        <v>0</v>
      </c>
      <c r="T947" s="147">
        <f>S947*H947</f>
        <v>0</v>
      </c>
      <c r="AR947" s="148" t="s">
        <v>372</v>
      </c>
      <c r="AT947" s="148" t="s">
        <v>189</v>
      </c>
      <c r="AU947" s="148" t="s">
        <v>86</v>
      </c>
      <c r="AY947" s="17" t="s">
        <v>186</v>
      </c>
      <c r="BE947" s="149">
        <f>IF(N947="základní",J947,0)</f>
        <v>0</v>
      </c>
      <c r="BF947" s="149">
        <f>IF(N947="snížená",J947,0)</f>
        <v>0</v>
      </c>
      <c r="BG947" s="149">
        <f>IF(N947="zákl. přenesená",J947,0)</f>
        <v>0</v>
      </c>
      <c r="BH947" s="149">
        <f>IF(N947="sníž. přenesená",J947,0)</f>
        <v>0</v>
      </c>
      <c r="BI947" s="149">
        <f>IF(N947="nulová",J947,0)</f>
        <v>0</v>
      </c>
      <c r="BJ947" s="17" t="s">
        <v>84</v>
      </c>
      <c r="BK947" s="149">
        <f>ROUND(I947*H947,2)</f>
        <v>0</v>
      </c>
      <c r="BL947" s="17" t="s">
        <v>372</v>
      </c>
      <c r="BM947" s="148" t="s">
        <v>1521</v>
      </c>
    </row>
    <row r="948" spans="2:65" s="1" customFormat="1" ht="27.65">
      <c r="B948" s="32"/>
      <c r="D948" s="157" t="s">
        <v>470</v>
      </c>
      <c r="F948" s="187" t="s">
        <v>1522</v>
      </c>
      <c r="I948" s="188"/>
      <c r="L948" s="32"/>
      <c r="M948" s="189"/>
      <c r="T948" s="56"/>
      <c r="AT948" s="17" t="s">
        <v>470</v>
      </c>
      <c r="AU948" s="17" t="s">
        <v>86</v>
      </c>
    </row>
    <row r="949" spans="2:65" s="1" customFormat="1" ht="16.600000000000001" customHeight="1">
      <c r="B949" s="136"/>
      <c r="C949" s="137" t="s">
        <v>1523</v>
      </c>
      <c r="D949" s="137" t="s">
        <v>189</v>
      </c>
      <c r="E949" s="138" t="s">
        <v>1524</v>
      </c>
      <c r="F949" s="139" t="s">
        <v>1525</v>
      </c>
      <c r="G949" s="140" t="s">
        <v>192</v>
      </c>
      <c r="H949" s="141">
        <v>1</v>
      </c>
      <c r="I949" s="142"/>
      <c r="J949" s="143">
        <f>ROUND(I949*H949,2)</f>
        <v>0</v>
      </c>
      <c r="K949" s="139" t="s">
        <v>1</v>
      </c>
      <c r="L949" s="32"/>
      <c r="M949" s="144" t="s">
        <v>1</v>
      </c>
      <c r="N949" s="145" t="s">
        <v>41</v>
      </c>
      <c r="P949" s="146">
        <f>O949*H949</f>
        <v>0</v>
      </c>
      <c r="Q949" s="146">
        <v>0</v>
      </c>
      <c r="R949" s="146">
        <f>Q949*H949</f>
        <v>0</v>
      </c>
      <c r="S949" s="146">
        <v>0</v>
      </c>
      <c r="T949" s="147">
        <f>S949*H949</f>
        <v>0</v>
      </c>
      <c r="AR949" s="148" t="s">
        <v>372</v>
      </c>
      <c r="AT949" s="148" t="s">
        <v>189</v>
      </c>
      <c r="AU949" s="148" t="s">
        <v>86</v>
      </c>
      <c r="AY949" s="17" t="s">
        <v>186</v>
      </c>
      <c r="BE949" s="149">
        <f>IF(N949="základní",J949,0)</f>
        <v>0</v>
      </c>
      <c r="BF949" s="149">
        <f>IF(N949="snížená",J949,0)</f>
        <v>0</v>
      </c>
      <c r="BG949" s="149">
        <f>IF(N949="zákl. přenesená",J949,0)</f>
        <v>0</v>
      </c>
      <c r="BH949" s="149">
        <f>IF(N949="sníž. přenesená",J949,0)</f>
        <v>0</v>
      </c>
      <c r="BI949" s="149">
        <f>IF(N949="nulová",J949,0)</f>
        <v>0</v>
      </c>
      <c r="BJ949" s="17" t="s">
        <v>84</v>
      </c>
      <c r="BK949" s="149">
        <f>ROUND(I949*H949,2)</f>
        <v>0</v>
      </c>
      <c r="BL949" s="17" t="s">
        <v>372</v>
      </c>
      <c r="BM949" s="148" t="s">
        <v>1526</v>
      </c>
    </row>
    <row r="950" spans="2:65" s="1" customFormat="1" ht="27.65">
      <c r="B950" s="32"/>
      <c r="D950" s="157" t="s">
        <v>470</v>
      </c>
      <c r="F950" s="187" t="s">
        <v>1522</v>
      </c>
      <c r="I950" s="188"/>
      <c r="L950" s="32"/>
      <c r="M950" s="189"/>
      <c r="T950" s="56"/>
      <c r="AT950" s="17" t="s">
        <v>470</v>
      </c>
      <c r="AU950" s="17" t="s">
        <v>86</v>
      </c>
    </row>
    <row r="951" spans="2:65" s="1" customFormat="1" ht="24.2" customHeight="1">
      <c r="B951" s="136"/>
      <c r="C951" s="137" t="s">
        <v>1527</v>
      </c>
      <c r="D951" s="137" t="s">
        <v>189</v>
      </c>
      <c r="E951" s="138" t="s">
        <v>1528</v>
      </c>
      <c r="F951" s="139" t="s">
        <v>1529</v>
      </c>
      <c r="G951" s="140" t="s">
        <v>351</v>
      </c>
      <c r="H951" s="141">
        <v>10.406000000000001</v>
      </c>
      <c r="I951" s="142"/>
      <c r="J951" s="143">
        <f>ROUND(I951*H951,2)</f>
        <v>0</v>
      </c>
      <c r="K951" s="139" t="s">
        <v>193</v>
      </c>
      <c r="L951" s="32"/>
      <c r="M951" s="144" t="s">
        <v>1</v>
      </c>
      <c r="N951" s="145" t="s">
        <v>41</v>
      </c>
      <c r="P951" s="146">
        <f>O951*H951</f>
        <v>0</v>
      </c>
      <c r="Q951" s="146">
        <v>0</v>
      </c>
      <c r="R951" s="146">
        <f>Q951*H951</f>
        <v>0</v>
      </c>
      <c r="S951" s="146">
        <v>0.04</v>
      </c>
      <c r="T951" s="147">
        <f>S951*H951</f>
        <v>0.41624000000000005</v>
      </c>
      <c r="AR951" s="148" t="s">
        <v>372</v>
      </c>
      <c r="AT951" s="148" t="s">
        <v>189</v>
      </c>
      <c r="AU951" s="148" t="s">
        <v>86</v>
      </c>
      <c r="AY951" s="17" t="s">
        <v>186</v>
      </c>
      <c r="BE951" s="149">
        <f>IF(N951="základní",J951,0)</f>
        <v>0</v>
      </c>
      <c r="BF951" s="149">
        <f>IF(N951="snížená",J951,0)</f>
        <v>0</v>
      </c>
      <c r="BG951" s="149">
        <f>IF(N951="zákl. přenesená",J951,0)</f>
        <v>0</v>
      </c>
      <c r="BH951" s="149">
        <f>IF(N951="sníž. přenesená",J951,0)</f>
        <v>0</v>
      </c>
      <c r="BI951" s="149">
        <f>IF(N951="nulová",J951,0)</f>
        <v>0</v>
      </c>
      <c r="BJ951" s="17" t="s">
        <v>84</v>
      </c>
      <c r="BK951" s="149">
        <f>ROUND(I951*H951,2)</f>
        <v>0</v>
      </c>
      <c r="BL951" s="17" t="s">
        <v>372</v>
      </c>
      <c r="BM951" s="148" t="s">
        <v>1530</v>
      </c>
    </row>
    <row r="952" spans="2:65" s="12" customFormat="1" ht="10.4">
      <c r="B952" s="156"/>
      <c r="D952" s="157" t="s">
        <v>296</v>
      </c>
      <c r="E952" s="158" t="s">
        <v>1</v>
      </c>
      <c r="F952" s="159" t="s">
        <v>383</v>
      </c>
      <c r="H952" s="158" t="s">
        <v>1</v>
      </c>
      <c r="I952" s="160"/>
      <c r="L952" s="156"/>
      <c r="M952" s="161"/>
      <c r="T952" s="162"/>
      <c r="AT952" s="158" t="s">
        <v>296</v>
      </c>
      <c r="AU952" s="158" t="s">
        <v>86</v>
      </c>
      <c r="AV952" s="12" t="s">
        <v>84</v>
      </c>
      <c r="AW952" s="12" t="s">
        <v>32</v>
      </c>
      <c r="AX952" s="12" t="s">
        <v>76</v>
      </c>
      <c r="AY952" s="158" t="s">
        <v>186</v>
      </c>
    </row>
    <row r="953" spans="2:65" s="13" customFormat="1" ht="10.4">
      <c r="B953" s="163"/>
      <c r="D953" s="157" t="s">
        <v>296</v>
      </c>
      <c r="E953" s="164" t="s">
        <v>1</v>
      </c>
      <c r="F953" s="165" t="s">
        <v>1531</v>
      </c>
      <c r="H953" s="166">
        <v>10.406000000000001</v>
      </c>
      <c r="I953" s="167"/>
      <c r="L953" s="163"/>
      <c r="M953" s="168"/>
      <c r="T953" s="169"/>
      <c r="AT953" s="164" t="s">
        <v>296</v>
      </c>
      <c r="AU953" s="164" t="s">
        <v>86</v>
      </c>
      <c r="AV953" s="13" t="s">
        <v>86</v>
      </c>
      <c r="AW953" s="13" t="s">
        <v>32</v>
      </c>
      <c r="AX953" s="13" t="s">
        <v>84</v>
      </c>
      <c r="AY953" s="164" t="s">
        <v>186</v>
      </c>
    </row>
    <row r="954" spans="2:65" s="1" customFormat="1" ht="24.2" customHeight="1">
      <c r="B954" s="136"/>
      <c r="C954" s="137" t="s">
        <v>1532</v>
      </c>
      <c r="D954" s="137" t="s">
        <v>189</v>
      </c>
      <c r="E954" s="138" t="s">
        <v>1533</v>
      </c>
      <c r="F954" s="139" t="s">
        <v>1534</v>
      </c>
      <c r="G954" s="140" t="s">
        <v>351</v>
      </c>
      <c r="H954" s="141">
        <v>18</v>
      </c>
      <c r="I954" s="142"/>
      <c r="J954" s="143">
        <f>ROUND(I954*H954,2)</f>
        <v>0</v>
      </c>
      <c r="K954" s="139" t="s">
        <v>193</v>
      </c>
      <c r="L954" s="32"/>
      <c r="M954" s="144" t="s">
        <v>1</v>
      </c>
      <c r="N954" s="145" t="s">
        <v>41</v>
      </c>
      <c r="P954" s="146">
        <f>O954*H954</f>
        <v>0</v>
      </c>
      <c r="Q954" s="146">
        <v>0</v>
      </c>
      <c r="R954" s="146">
        <f>Q954*H954</f>
        <v>0</v>
      </c>
      <c r="S954" s="146">
        <v>0.04</v>
      </c>
      <c r="T954" s="147">
        <f>S954*H954</f>
        <v>0.72</v>
      </c>
      <c r="AR954" s="148" t="s">
        <v>372</v>
      </c>
      <c r="AT954" s="148" t="s">
        <v>189</v>
      </c>
      <c r="AU954" s="148" t="s">
        <v>86</v>
      </c>
      <c r="AY954" s="17" t="s">
        <v>186</v>
      </c>
      <c r="BE954" s="149">
        <f>IF(N954="základní",J954,0)</f>
        <v>0</v>
      </c>
      <c r="BF954" s="149">
        <f>IF(N954="snížená",J954,0)</f>
        <v>0</v>
      </c>
      <c r="BG954" s="149">
        <f>IF(N954="zákl. přenesená",J954,0)</f>
        <v>0</v>
      </c>
      <c r="BH954" s="149">
        <f>IF(N954="sníž. přenesená",J954,0)</f>
        <v>0</v>
      </c>
      <c r="BI954" s="149">
        <f>IF(N954="nulová",J954,0)</f>
        <v>0</v>
      </c>
      <c r="BJ954" s="17" t="s">
        <v>84</v>
      </c>
      <c r="BK954" s="149">
        <f>ROUND(I954*H954,2)</f>
        <v>0</v>
      </c>
      <c r="BL954" s="17" t="s">
        <v>372</v>
      </c>
      <c r="BM954" s="148" t="s">
        <v>1535</v>
      </c>
    </row>
    <row r="955" spans="2:65" s="12" customFormat="1" ht="10.4">
      <c r="B955" s="156"/>
      <c r="D955" s="157" t="s">
        <v>296</v>
      </c>
      <c r="E955" s="158" t="s">
        <v>1</v>
      </c>
      <c r="F955" s="159" t="s">
        <v>383</v>
      </c>
      <c r="H955" s="158" t="s">
        <v>1</v>
      </c>
      <c r="I955" s="160"/>
      <c r="L955" s="156"/>
      <c r="M955" s="161"/>
      <c r="T955" s="162"/>
      <c r="AT955" s="158" t="s">
        <v>296</v>
      </c>
      <c r="AU955" s="158" t="s">
        <v>86</v>
      </c>
      <c r="AV955" s="12" t="s">
        <v>84</v>
      </c>
      <c r="AW955" s="12" t="s">
        <v>32</v>
      </c>
      <c r="AX955" s="12" t="s">
        <v>76</v>
      </c>
      <c r="AY955" s="158" t="s">
        <v>186</v>
      </c>
    </row>
    <row r="956" spans="2:65" s="13" customFormat="1" ht="10.4">
      <c r="B956" s="163"/>
      <c r="D956" s="157" t="s">
        <v>296</v>
      </c>
      <c r="E956" s="164" t="s">
        <v>1</v>
      </c>
      <c r="F956" s="165" t="s">
        <v>1536</v>
      </c>
      <c r="H956" s="166">
        <v>18</v>
      </c>
      <c r="I956" s="167"/>
      <c r="L956" s="163"/>
      <c r="M956" s="168"/>
      <c r="T956" s="169"/>
      <c r="AT956" s="164" t="s">
        <v>296</v>
      </c>
      <c r="AU956" s="164" t="s">
        <v>86</v>
      </c>
      <c r="AV956" s="13" t="s">
        <v>86</v>
      </c>
      <c r="AW956" s="13" t="s">
        <v>32</v>
      </c>
      <c r="AX956" s="13" t="s">
        <v>84</v>
      </c>
      <c r="AY956" s="164" t="s">
        <v>186</v>
      </c>
    </row>
    <row r="957" spans="2:65" s="1" customFormat="1" ht="16.600000000000001" customHeight="1">
      <c r="B957" s="136"/>
      <c r="C957" s="137" t="s">
        <v>1537</v>
      </c>
      <c r="D957" s="137" t="s">
        <v>189</v>
      </c>
      <c r="E957" s="138" t="s">
        <v>1538</v>
      </c>
      <c r="F957" s="139" t="s">
        <v>1539</v>
      </c>
      <c r="G957" s="140" t="s">
        <v>351</v>
      </c>
      <c r="H957" s="141">
        <v>16</v>
      </c>
      <c r="I957" s="142"/>
      <c r="J957" s="143">
        <f>ROUND(I957*H957,2)</f>
        <v>0</v>
      </c>
      <c r="K957" s="139" t="s">
        <v>193</v>
      </c>
      <c r="L957" s="32"/>
      <c r="M957" s="144" t="s">
        <v>1</v>
      </c>
      <c r="N957" s="145" t="s">
        <v>41</v>
      </c>
      <c r="P957" s="146">
        <f>O957*H957</f>
        <v>0</v>
      </c>
      <c r="Q957" s="146">
        <v>0</v>
      </c>
      <c r="R957" s="146">
        <f>Q957*H957</f>
        <v>0</v>
      </c>
      <c r="S957" s="146">
        <v>1.7999999999999999E-2</v>
      </c>
      <c r="T957" s="147">
        <f>S957*H957</f>
        <v>0.28799999999999998</v>
      </c>
      <c r="AR957" s="148" t="s">
        <v>372</v>
      </c>
      <c r="AT957" s="148" t="s">
        <v>189</v>
      </c>
      <c r="AU957" s="148" t="s">
        <v>86</v>
      </c>
      <c r="AY957" s="17" t="s">
        <v>186</v>
      </c>
      <c r="BE957" s="149">
        <f>IF(N957="základní",J957,0)</f>
        <v>0</v>
      </c>
      <c r="BF957" s="149">
        <f>IF(N957="snížená",J957,0)</f>
        <v>0</v>
      </c>
      <c r="BG957" s="149">
        <f>IF(N957="zákl. přenesená",J957,0)</f>
        <v>0</v>
      </c>
      <c r="BH957" s="149">
        <f>IF(N957="sníž. přenesená",J957,0)</f>
        <v>0</v>
      </c>
      <c r="BI957" s="149">
        <f>IF(N957="nulová",J957,0)</f>
        <v>0</v>
      </c>
      <c r="BJ957" s="17" t="s">
        <v>84</v>
      </c>
      <c r="BK957" s="149">
        <f>ROUND(I957*H957,2)</f>
        <v>0</v>
      </c>
      <c r="BL957" s="17" t="s">
        <v>372</v>
      </c>
      <c r="BM957" s="148" t="s">
        <v>1540</v>
      </c>
    </row>
    <row r="958" spans="2:65" s="1" customFormat="1" ht="24.2" customHeight="1">
      <c r="B958" s="136"/>
      <c r="C958" s="137" t="s">
        <v>1541</v>
      </c>
      <c r="D958" s="137" t="s">
        <v>189</v>
      </c>
      <c r="E958" s="138" t="s">
        <v>1542</v>
      </c>
      <c r="F958" s="139" t="s">
        <v>1543</v>
      </c>
      <c r="G958" s="140" t="s">
        <v>951</v>
      </c>
      <c r="H958" s="197"/>
      <c r="I958" s="142"/>
      <c r="J958" s="143">
        <f>ROUND(I958*H958,2)</f>
        <v>0</v>
      </c>
      <c r="K958" s="139" t="s">
        <v>193</v>
      </c>
      <c r="L958" s="32"/>
      <c r="M958" s="144" t="s">
        <v>1</v>
      </c>
      <c r="N958" s="145" t="s">
        <v>41</v>
      </c>
      <c r="P958" s="146">
        <f>O958*H958</f>
        <v>0</v>
      </c>
      <c r="Q958" s="146">
        <v>0</v>
      </c>
      <c r="R958" s="146">
        <f>Q958*H958</f>
        <v>0</v>
      </c>
      <c r="S958" s="146">
        <v>0</v>
      </c>
      <c r="T958" s="147">
        <f>S958*H958</f>
        <v>0</v>
      </c>
      <c r="AR958" s="148" t="s">
        <v>372</v>
      </c>
      <c r="AT958" s="148" t="s">
        <v>189</v>
      </c>
      <c r="AU958" s="148" t="s">
        <v>86</v>
      </c>
      <c r="AY958" s="17" t="s">
        <v>186</v>
      </c>
      <c r="BE958" s="149">
        <f>IF(N958="základní",J958,0)</f>
        <v>0</v>
      </c>
      <c r="BF958" s="149">
        <f>IF(N958="snížená",J958,0)</f>
        <v>0</v>
      </c>
      <c r="BG958" s="149">
        <f>IF(N958="zákl. přenesená",J958,0)</f>
        <v>0</v>
      </c>
      <c r="BH958" s="149">
        <f>IF(N958="sníž. přenesená",J958,0)</f>
        <v>0</v>
      </c>
      <c r="BI958" s="149">
        <f>IF(N958="nulová",J958,0)</f>
        <v>0</v>
      </c>
      <c r="BJ958" s="17" t="s">
        <v>84</v>
      </c>
      <c r="BK958" s="149">
        <f>ROUND(I958*H958,2)</f>
        <v>0</v>
      </c>
      <c r="BL958" s="17" t="s">
        <v>372</v>
      </c>
      <c r="BM958" s="148" t="s">
        <v>1544</v>
      </c>
    </row>
    <row r="959" spans="2:65" s="11" customFormat="1" ht="22.75" customHeight="1">
      <c r="B959" s="124"/>
      <c r="D959" s="125" t="s">
        <v>75</v>
      </c>
      <c r="E959" s="134" t="s">
        <v>1545</v>
      </c>
      <c r="F959" s="134" t="s">
        <v>1546</v>
      </c>
      <c r="I959" s="127"/>
      <c r="J959" s="135">
        <f>BK959</f>
        <v>0</v>
      </c>
      <c r="L959" s="124"/>
      <c r="M959" s="129"/>
      <c r="P959" s="130">
        <f>SUM(P960:P984)</f>
        <v>0</v>
      </c>
      <c r="R959" s="130">
        <f>SUM(R960:R984)</f>
        <v>0.45483600000000002</v>
      </c>
      <c r="T959" s="131">
        <f>SUM(T960:T984)</f>
        <v>0</v>
      </c>
      <c r="AR959" s="125" t="s">
        <v>86</v>
      </c>
      <c r="AT959" s="132" t="s">
        <v>75</v>
      </c>
      <c r="AU959" s="132" t="s">
        <v>84</v>
      </c>
      <c r="AY959" s="125" t="s">
        <v>186</v>
      </c>
      <c r="BK959" s="133">
        <f>SUM(BK960:BK984)</f>
        <v>0</v>
      </c>
    </row>
    <row r="960" spans="2:65" s="1" customFormat="1" ht="16.600000000000001" customHeight="1">
      <c r="B960" s="136"/>
      <c r="C960" s="137" t="s">
        <v>1547</v>
      </c>
      <c r="D960" s="137" t="s">
        <v>189</v>
      </c>
      <c r="E960" s="138" t="s">
        <v>1548</v>
      </c>
      <c r="F960" s="139" t="s">
        <v>1549</v>
      </c>
      <c r="G960" s="140" t="s">
        <v>351</v>
      </c>
      <c r="H960" s="141">
        <v>10.199999999999999</v>
      </c>
      <c r="I960" s="142"/>
      <c r="J960" s="143">
        <f>ROUND(I960*H960,2)</f>
        <v>0</v>
      </c>
      <c r="K960" s="139" t="s">
        <v>193</v>
      </c>
      <c r="L960" s="32"/>
      <c r="M960" s="144" t="s">
        <v>1</v>
      </c>
      <c r="N960" s="145" t="s">
        <v>41</v>
      </c>
      <c r="P960" s="146">
        <f>O960*H960</f>
        <v>0</v>
      </c>
      <c r="Q960" s="146">
        <v>0</v>
      </c>
      <c r="R960" s="146">
        <f>Q960*H960</f>
        <v>0</v>
      </c>
      <c r="S960" s="146">
        <v>0</v>
      </c>
      <c r="T960" s="147">
        <f>S960*H960</f>
        <v>0</v>
      </c>
      <c r="AR960" s="148" t="s">
        <v>372</v>
      </c>
      <c r="AT960" s="148" t="s">
        <v>189</v>
      </c>
      <c r="AU960" s="148" t="s">
        <v>86</v>
      </c>
      <c r="AY960" s="17" t="s">
        <v>186</v>
      </c>
      <c r="BE960" s="149">
        <f>IF(N960="základní",J960,0)</f>
        <v>0</v>
      </c>
      <c r="BF960" s="149">
        <f>IF(N960="snížená",J960,0)</f>
        <v>0</v>
      </c>
      <c r="BG960" s="149">
        <f>IF(N960="zákl. přenesená",J960,0)</f>
        <v>0</v>
      </c>
      <c r="BH960" s="149">
        <f>IF(N960="sníž. přenesená",J960,0)</f>
        <v>0</v>
      </c>
      <c r="BI960" s="149">
        <f>IF(N960="nulová",J960,0)</f>
        <v>0</v>
      </c>
      <c r="BJ960" s="17" t="s">
        <v>84</v>
      </c>
      <c r="BK960" s="149">
        <f>ROUND(I960*H960,2)</f>
        <v>0</v>
      </c>
      <c r="BL960" s="17" t="s">
        <v>372</v>
      </c>
      <c r="BM960" s="148" t="s">
        <v>1550</v>
      </c>
    </row>
    <row r="961" spans="2:65" s="13" customFormat="1" ht="10.4">
      <c r="B961" s="163"/>
      <c r="D961" s="157" t="s">
        <v>296</v>
      </c>
      <c r="E961" s="164" t="s">
        <v>1</v>
      </c>
      <c r="F961" s="165" t="s">
        <v>214</v>
      </c>
      <c r="H961" s="166">
        <v>10.199999999999999</v>
      </c>
      <c r="I961" s="167"/>
      <c r="L961" s="163"/>
      <c r="M961" s="168"/>
      <c r="T961" s="169"/>
      <c r="AT961" s="164" t="s">
        <v>296</v>
      </c>
      <c r="AU961" s="164" t="s">
        <v>86</v>
      </c>
      <c r="AV961" s="13" t="s">
        <v>86</v>
      </c>
      <c r="AW961" s="13" t="s">
        <v>32</v>
      </c>
      <c r="AX961" s="13" t="s">
        <v>84</v>
      </c>
      <c r="AY961" s="164" t="s">
        <v>186</v>
      </c>
    </row>
    <row r="962" spans="2:65" s="1" customFormat="1" ht="16.600000000000001" customHeight="1">
      <c r="B962" s="136"/>
      <c r="C962" s="137" t="s">
        <v>1551</v>
      </c>
      <c r="D962" s="137" t="s">
        <v>189</v>
      </c>
      <c r="E962" s="138" t="s">
        <v>1552</v>
      </c>
      <c r="F962" s="139" t="s">
        <v>1553</v>
      </c>
      <c r="G962" s="140" t="s">
        <v>351</v>
      </c>
      <c r="H962" s="141">
        <v>10.199999999999999</v>
      </c>
      <c r="I962" s="142"/>
      <c r="J962" s="143">
        <f>ROUND(I962*H962,2)</f>
        <v>0</v>
      </c>
      <c r="K962" s="139" t="s">
        <v>193</v>
      </c>
      <c r="L962" s="32"/>
      <c r="M962" s="144" t="s">
        <v>1</v>
      </c>
      <c r="N962" s="145" t="s">
        <v>41</v>
      </c>
      <c r="P962" s="146">
        <f>O962*H962</f>
        <v>0</v>
      </c>
      <c r="Q962" s="146">
        <v>2.9999999999999997E-4</v>
      </c>
      <c r="R962" s="146">
        <f>Q962*H962</f>
        <v>3.0599999999999994E-3</v>
      </c>
      <c r="S962" s="146">
        <v>0</v>
      </c>
      <c r="T962" s="147">
        <f>S962*H962</f>
        <v>0</v>
      </c>
      <c r="AR962" s="148" t="s">
        <v>372</v>
      </c>
      <c r="AT962" s="148" t="s">
        <v>189</v>
      </c>
      <c r="AU962" s="148" t="s">
        <v>86</v>
      </c>
      <c r="AY962" s="17" t="s">
        <v>186</v>
      </c>
      <c r="BE962" s="149">
        <f>IF(N962="základní",J962,0)</f>
        <v>0</v>
      </c>
      <c r="BF962" s="149">
        <f>IF(N962="snížená",J962,0)</f>
        <v>0</v>
      </c>
      <c r="BG962" s="149">
        <f>IF(N962="zákl. přenesená",J962,0)</f>
        <v>0</v>
      </c>
      <c r="BH962" s="149">
        <f>IF(N962="sníž. přenesená",J962,0)</f>
        <v>0</v>
      </c>
      <c r="BI962" s="149">
        <f>IF(N962="nulová",J962,0)</f>
        <v>0</v>
      </c>
      <c r="BJ962" s="17" t="s">
        <v>84</v>
      </c>
      <c r="BK962" s="149">
        <f>ROUND(I962*H962,2)</f>
        <v>0</v>
      </c>
      <c r="BL962" s="17" t="s">
        <v>372</v>
      </c>
      <c r="BM962" s="148" t="s">
        <v>1554</v>
      </c>
    </row>
    <row r="963" spans="2:65" s="13" customFormat="1" ht="10.4">
      <c r="B963" s="163"/>
      <c r="D963" s="157" t="s">
        <v>296</v>
      </c>
      <c r="E963" s="164" t="s">
        <v>1</v>
      </c>
      <c r="F963" s="165" t="s">
        <v>214</v>
      </c>
      <c r="H963" s="166">
        <v>10.199999999999999</v>
      </c>
      <c r="I963" s="167"/>
      <c r="L963" s="163"/>
      <c r="M963" s="168"/>
      <c r="T963" s="169"/>
      <c r="AT963" s="164" t="s">
        <v>296</v>
      </c>
      <c r="AU963" s="164" t="s">
        <v>86</v>
      </c>
      <c r="AV963" s="13" t="s">
        <v>86</v>
      </c>
      <c r="AW963" s="13" t="s">
        <v>32</v>
      </c>
      <c r="AX963" s="13" t="s">
        <v>84</v>
      </c>
      <c r="AY963" s="164" t="s">
        <v>186</v>
      </c>
    </row>
    <row r="964" spans="2:65" s="1" customFormat="1" ht="24.2" customHeight="1">
      <c r="B964" s="136"/>
      <c r="C964" s="137" t="s">
        <v>1555</v>
      </c>
      <c r="D964" s="137" t="s">
        <v>189</v>
      </c>
      <c r="E964" s="138" t="s">
        <v>1556</v>
      </c>
      <c r="F964" s="139" t="s">
        <v>1557</v>
      </c>
      <c r="G964" s="140" t="s">
        <v>351</v>
      </c>
      <c r="H964" s="141">
        <v>10.199999999999999</v>
      </c>
      <c r="I964" s="142"/>
      <c r="J964" s="143">
        <f>ROUND(I964*H964,2)</f>
        <v>0</v>
      </c>
      <c r="K964" s="139" t="s">
        <v>193</v>
      </c>
      <c r="L964" s="32"/>
      <c r="M964" s="144" t="s">
        <v>1</v>
      </c>
      <c r="N964" s="145" t="s">
        <v>41</v>
      </c>
      <c r="P964" s="146">
        <f>O964*H964</f>
        <v>0</v>
      </c>
      <c r="Q964" s="146">
        <v>7.5799999999999999E-3</v>
      </c>
      <c r="R964" s="146">
        <f>Q964*H964</f>
        <v>7.7315999999999996E-2</v>
      </c>
      <c r="S964" s="146">
        <v>0</v>
      </c>
      <c r="T964" s="147">
        <f>S964*H964</f>
        <v>0</v>
      </c>
      <c r="AR964" s="148" t="s">
        <v>372</v>
      </c>
      <c r="AT964" s="148" t="s">
        <v>189</v>
      </c>
      <c r="AU964" s="148" t="s">
        <v>86</v>
      </c>
      <c r="AY964" s="17" t="s">
        <v>186</v>
      </c>
      <c r="BE964" s="149">
        <f>IF(N964="základní",J964,0)</f>
        <v>0</v>
      </c>
      <c r="BF964" s="149">
        <f>IF(N964="snížená",J964,0)</f>
        <v>0</v>
      </c>
      <c r="BG964" s="149">
        <f>IF(N964="zákl. přenesená",J964,0)</f>
        <v>0</v>
      </c>
      <c r="BH964" s="149">
        <f>IF(N964="sníž. přenesená",J964,0)</f>
        <v>0</v>
      </c>
      <c r="BI964" s="149">
        <f>IF(N964="nulová",J964,0)</f>
        <v>0</v>
      </c>
      <c r="BJ964" s="17" t="s">
        <v>84</v>
      </c>
      <c r="BK964" s="149">
        <f>ROUND(I964*H964,2)</f>
        <v>0</v>
      </c>
      <c r="BL964" s="17" t="s">
        <v>372</v>
      </c>
      <c r="BM964" s="148" t="s">
        <v>1558</v>
      </c>
    </row>
    <row r="965" spans="2:65" s="13" customFormat="1" ht="10.4">
      <c r="B965" s="163"/>
      <c r="D965" s="157" t="s">
        <v>296</v>
      </c>
      <c r="E965" s="164" t="s">
        <v>1</v>
      </c>
      <c r="F965" s="165" t="s">
        <v>214</v>
      </c>
      <c r="H965" s="166">
        <v>10.199999999999999</v>
      </c>
      <c r="I965" s="167"/>
      <c r="L965" s="163"/>
      <c r="M965" s="168"/>
      <c r="T965" s="169"/>
      <c r="AT965" s="164" t="s">
        <v>296</v>
      </c>
      <c r="AU965" s="164" t="s">
        <v>86</v>
      </c>
      <c r="AV965" s="13" t="s">
        <v>86</v>
      </c>
      <c r="AW965" s="13" t="s">
        <v>32</v>
      </c>
      <c r="AX965" s="13" t="s">
        <v>84</v>
      </c>
      <c r="AY965" s="164" t="s">
        <v>186</v>
      </c>
    </row>
    <row r="966" spans="2:65" s="1" customFormat="1" ht="33" customHeight="1">
      <c r="B966" s="136"/>
      <c r="C966" s="137" t="s">
        <v>1559</v>
      </c>
      <c r="D966" s="137" t="s">
        <v>189</v>
      </c>
      <c r="E966" s="138" t="s">
        <v>1560</v>
      </c>
      <c r="F966" s="139" t="s">
        <v>1561</v>
      </c>
      <c r="G966" s="140" t="s">
        <v>351</v>
      </c>
      <c r="H966" s="141">
        <v>10.199999999999999</v>
      </c>
      <c r="I966" s="142"/>
      <c r="J966" s="143">
        <f>ROUND(I966*H966,2)</f>
        <v>0</v>
      </c>
      <c r="K966" s="139" t="s">
        <v>193</v>
      </c>
      <c r="L966" s="32"/>
      <c r="M966" s="144" t="s">
        <v>1</v>
      </c>
      <c r="N966" s="145" t="s">
        <v>41</v>
      </c>
      <c r="P966" s="146">
        <f>O966*H966</f>
        <v>0</v>
      </c>
      <c r="Q966" s="146">
        <v>6.0000000000000001E-3</v>
      </c>
      <c r="R966" s="146">
        <f>Q966*H966</f>
        <v>6.1199999999999997E-2</v>
      </c>
      <c r="S966" s="146">
        <v>0</v>
      </c>
      <c r="T966" s="147">
        <f>S966*H966</f>
        <v>0</v>
      </c>
      <c r="AR966" s="148" t="s">
        <v>372</v>
      </c>
      <c r="AT966" s="148" t="s">
        <v>189</v>
      </c>
      <c r="AU966" s="148" t="s">
        <v>86</v>
      </c>
      <c r="AY966" s="17" t="s">
        <v>186</v>
      </c>
      <c r="BE966" s="149">
        <f>IF(N966="základní",J966,0)</f>
        <v>0</v>
      </c>
      <c r="BF966" s="149">
        <f>IF(N966="snížená",J966,0)</f>
        <v>0</v>
      </c>
      <c r="BG966" s="149">
        <f>IF(N966="zákl. přenesená",J966,0)</f>
        <v>0</v>
      </c>
      <c r="BH966" s="149">
        <f>IF(N966="sníž. přenesená",J966,0)</f>
        <v>0</v>
      </c>
      <c r="BI966" s="149">
        <f>IF(N966="nulová",J966,0)</f>
        <v>0</v>
      </c>
      <c r="BJ966" s="17" t="s">
        <v>84</v>
      </c>
      <c r="BK966" s="149">
        <f>ROUND(I966*H966,2)</f>
        <v>0</v>
      </c>
      <c r="BL966" s="17" t="s">
        <v>372</v>
      </c>
      <c r="BM966" s="148" t="s">
        <v>1562</v>
      </c>
    </row>
    <row r="967" spans="2:65" s="12" customFormat="1" ht="10.4">
      <c r="B967" s="156"/>
      <c r="D967" s="157" t="s">
        <v>296</v>
      </c>
      <c r="E967" s="158" t="s">
        <v>1</v>
      </c>
      <c r="F967" s="159" t="s">
        <v>376</v>
      </c>
      <c r="H967" s="158" t="s">
        <v>1</v>
      </c>
      <c r="I967" s="160"/>
      <c r="L967" s="156"/>
      <c r="M967" s="161"/>
      <c r="T967" s="162"/>
      <c r="AT967" s="158" t="s">
        <v>296</v>
      </c>
      <c r="AU967" s="158" t="s">
        <v>86</v>
      </c>
      <c r="AV967" s="12" t="s">
        <v>84</v>
      </c>
      <c r="AW967" s="12" t="s">
        <v>32</v>
      </c>
      <c r="AX967" s="12" t="s">
        <v>76</v>
      </c>
      <c r="AY967" s="158" t="s">
        <v>186</v>
      </c>
    </row>
    <row r="968" spans="2:65" s="13" customFormat="1" ht="10.4">
      <c r="B968" s="163"/>
      <c r="D968" s="157" t="s">
        <v>296</v>
      </c>
      <c r="E968" s="164" t="s">
        <v>1</v>
      </c>
      <c r="F968" s="165" t="s">
        <v>1563</v>
      </c>
      <c r="H968" s="166">
        <v>5.3</v>
      </c>
      <c r="I968" s="167"/>
      <c r="L968" s="163"/>
      <c r="M968" s="168"/>
      <c r="T968" s="169"/>
      <c r="AT968" s="164" t="s">
        <v>296</v>
      </c>
      <c r="AU968" s="164" t="s">
        <v>86</v>
      </c>
      <c r="AV968" s="13" t="s">
        <v>86</v>
      </c>
      <c r="AW968" s="13" t="s">
        <v>32</v>
      </c>
      <c r="AX968" s="13" t="s">
        <v>76</v>
      </c>
      <c r="AY968" s="164" t="s">
        <v>186</v>
      </c>
    </row>
    <row r="969" spans="2:65" s="13" customFormat="1" ht="10.4">
      <c r="B969" s="163"/>
      <c r="D969" s="157" t="s">
        <v>296</v>
      </c>
      <c r="E969" s="164" t="s">
        <v>1</v>
      </c>
      <c r="F969" s="165" t="s">
        <v>1564</v>
      </c>
      <c r="H969" s="166">
        <v>4.9000000000000004</v>
      </c>
      <c r="I969" s="167"/>
      <c r="L969" s="163"/>
      <c r="M969" s="168"/>
      <c r="T969" s="169"/>
      <c r="AT969" s="164" t="s">
        <v>296</v>
      </c>
      <c r="AU969" s="164" t="s">
        <v>86</v>
      </c>
      <c r="AV969" s="13" t="s">
        <v>86</v>
      </c>
      <c r="AW969" s="13" t="s">
        <v>32</v>
      </c>
      <c r="AX969" s="13" t="s">
        <v>76</v>
      </c>
      <c r="AY969" s="164" t="s">
        <v>186</v>
      </c>
    </row>
    <row r="970" spans="2:65" s="14" customFormat="1" ht="10.4">
      <c r="B970" s="170"/>
      <c r="D970" s="157" t="s">
        <v>296</v>
      </c>
      <c r="E970" s="171" t="s">
        <v>214</v>
      </c>
      <c r="F970" s="172" t="s">
        <v>299</v>
      </c>
      <c r="H970" s="173">
        <v>10.199999999999999</v>
      </c>
      <c r="I970" s="174"/>
      <c r="L970" s="170"/>
      <c r="M970" s="175"/>
      <c r="T970" s="176"/>
      <c r="AT970" s="171" t="s">
        <v>296</v>
      </c>
      <c r="AU970" s="171" t="s">
        <v>86</v>
      </c>
      <c r="AV970" s="14" t="s">
        <v>207</v>
      </c>
      <c r="AW970" s="14" t="s">
        <v>32</v>
      </c>
      <c r="AX970" s="14" t="s">
        <v>84</v>
      </c>
      <c r="AY970" s="171" t="s">
        <v>186</v>
      </c>
    </row>
    <row r="971" spans="2:65" s="1" customFormat="1" ht="16.600000000000001" customHeight="1">
      <c r="B971" s="136"/>
      <c r="C971" s="177" t="s">
        <v>1565</v>
      </c>
      <c r="D971" s="177" t="s">
        <v>421</v>
      </c>
      <c r="E971" s="178" t="s">
        <v>1566</v>
      </c>
      <c r="F971" s="179" t="s">
        <v>1567</v>
      </c>
      <c r="G971" s="180" t="s">
        <v>351</v>
      </c>
      <c r="H971" s="181">
        <v>11.73</v>
      </c>
      <c r="I971" s="182"/>
      <c r="J971" s="183">
        <f>ROUND(I971*H971,2)</f>
        <v>0</v>
      </c>
      <c r="K971" s="179" t="s">
        <v>1</v>
      </c>
      <c r="L971" s="184"/>
      <c r="M971" s="185" t="s">
        <v>1</v>
      </c>
      <c r="N971" s="186" t="s">
        <v>41</v>
      </c>
      <c r="P971" s="146">
        <f>O971*H971</f>
        <v>0</v>
      </c>
      <c r="Q971" s="146">
        <v>2.1999999999999999E-2</v>
      </c>
      <c r="R971" s="146">
        <f>Q971*H971</f>
        <v>0.25806000000000001</v>
      </c>
      <c r="S971" s="146">
        <v>0</v>
      </c>
      <c r="T971" s="147">
        <f>S971*H971</f>
        <v>0</v>
      </c>
      <c r="AR971" s="148" t="s">
        <v>472</v>
      </c>
      <c r="AT971" s="148" t="s">
        <v>421</v>
      </c>
      <c r="AU971" s="148" t="s">
        <v>86</v>
      </c>
      <c r="AY971" s="17" t="s">
        <v>186</v>
      </c>
      <c r="BE971" s="149">
        <f>IF(N971="základní",J971,0)</f>
        <v>0</v>
      </c>
      <c r="BF971" s="149">
        <f>IF(N971="snížená",J971,0)</f>
        <v>0</v>
      </c>
      <c r="BG971" s="149">
        <f>IF(N971="zákl. přenesená",J971,0)</f>
        <v>0</v>
      </c>
      <c r="BH971" s="149">
        <f>IF(N971="sníž. přenesená",J971,0)</f>
        <v>0</v>
      </c>
      <c r="BI971" s="149">
        <f>IF(N971="nulová",J971,0)</f>
        <v>0</v>
      </c>
      <c r="BJ971" s="17" t="s">
        <v>84</v>
      </c>
      <c r="BK971" s="149">
        <f>ROUND(I971*H971,2)</f>
        <v>0</v>
      </c>
      <c r="BL971" s="17" t="s">
        <v>372</v>
      </c>
      <c r="BM971" s="148" t="s">
        <v>1568</v>
      </c>
    </row>
    <row r="972" spans="2:65" s="13" customFormat="1" ht="10.4">
      <c r="B972" s="163"/>
      <c r="D972" s="157" t="s">
        <v>296</v>
      </c>
      <c r="E972" s="164" t="s">
        <v>1</v>
      </c>
      <c r="F972" s="165" t="s">
        <v>1569</v>
      </c>
      <c r="H972" s="166">
        <v>11.73</v>
      </c>
      <c r="I972" s="167"/>
      <c r="L972" s="163"/>
      <c r="M972" s="168"/>
      <c r="T972" s="169"/>
      <c r="AT972" s="164" t="s">
        <v>296</v>
      </c>
      <c r="AU972" s="164" t="s">
        <v>86</v>
      </c>
      <c r="AV972" s="13" t="s">
        <v>86</v>
      </c>
      <c r="AW972" s="13" t="s">
        <v>32</v>
      </c>
      <c r="AX972" s="13" t="s">
        <v>84</v>
      </c>
      <c r="AY972" s="164" t="s">
        <v>186</v>
      </c>
    </row>
    <row r="973" spans="2:65" s="1" customFormat="1" ht="16.600000000000001" customHeight="1">
      <c r="B973" s="136"/>
      <c r="C973" s="137" t="s">
        <v>1570</v>
      </c>
      <c r="D973" s="137" t="s">
        <v>189</v>
      </c>
      <c r="E973" s="138" t="s">
        <v>1571</v>
      </c>
      <c r="F973" s="139" t="s">
        <v>1572</v>
      </c>
      <c r="G973" s="140" t="s">
        <v>351</v>
      </c>
      <c r="H973" s="141">
        <v>36.799999999999997</v>
      </c>
      <c r="I973" s="142"/>
      <c r="J973" s="143">
        <f>ROUND(I973*H973,2)</f>
        <v>0</v>
      </c>
      <c r="K973" s="139" t="s">
        <v>1</v>
      </c>
      <c r="L973" s="32"/>
      <c r="M973" s="144" t="s">
        <v>1</v>
      </c>
      <c r="N973" s="145" t="s">
        <v>41</v>
      </c>
      <c r="P973" s="146">
        <f>O973*H973</f>
        <v>0</v>
      </c>
      <c r="Q973" s="146">
        <v>1.5E-3</v>
      </c>
      <c r="R973" s="146">
        <f>Q973*H973</f>
        <v>5.5199999999999999E-2</v>
      </c>
      <c r="S973" s="146">
        <v>0</v>
      </c>
      <c r="T973" s="147">
        <f>S973*H973</f>
        <v>0</v>
      </c>
      <c r="AR973" s="148" t="s">
        <v>372</v>
      </c>
      <c r="AT973" s="148" t="s">
        <v>189</v>
      </c>
      <c r="AU973" s="148" t="s">
        <v>86</v>
      </c>
      <c r="AY973" s="17" t="s">
        <v>186</v>
      </c>
      <c r="BE973" s="149">
        <f>IF(N973="základní",J973,0)</f>
        <v>0</v>
      </c>
      <c r="BF973" s="149">
        <f>IF(N973="snížená",J973,0)</f>
        <v>0</v>
      </c>
      <c r="BG973" s="149">
        <f>IF(N973="zákl. přenesená",J973,0)</f>
        <v>0</v>
      </c>
      <c r="BH973" s="149">
        <f>IF(N973="sníž. přenesená",J973,0)</f>
        <v>0</v>
      </c>
      <c r="BI973" s="149">
        <f>IF(N973="nulová",J973,0)</f>
        <v>0</v>
      </c>
      <c r="BJ973" s="17" t="s">
        <v>84</v>
      </c>
      <c r="BK973" s="149">
        <f>ROUND(I973*H973,2)</f>
        <v>0</v>
      </c>
      <c r="BL973" s="17" t="s">
        <v>372</v>
      </c>
      <c r="BM973" s="148" t="s">
        <v>1573</v>
      </c>
    </row>
    <row r="974" spans="2:65" s="1" customFormat="1" ht="18.45">
      <c r="B974" s="32"/>
      <c r="D974" s="157" t="s">
        <v>470</v>
      </c>
      <c r="F974" s="187" t="s">
        <v>1574</v>
      </c>
      <c r="I974" s="188"/>
      <c r="L974" s="32"/>
      <c r="M974" s="189"/>
      <c r="T974" s="56"/>
      <c r="AT974" s="17" t="s">
        <v>470</v>
      </c>
      <c r="AU974" s="17" t="s">
        <v>86</v>
      </c>
    </row>
    <row r="975" spans="2:65" s="12" customFormat="1" ht="10.4">
      <c r="B975" s="156"/>
      <c r="D975" s="157" t="s">
        <v>296</v>
      </c>
      <c r="E975" s="158" t="s">
        <v>1</v>
      </c>
      <c r="F975" s="159" t="s">
        <v>376</v>
      </c>
      <c r="H975" s="158" t="s">
        <v>1</v>
      </c>
      <c r="I975" s="160"/>
      <c r="L975" s="156"/>
      <c r="M975" s="161"/>
      <c r="T975" s="162"/>
      <c r="AT975" s="158" t="s">
        <v>296</v>
      </c>
      <c r="AU975" s="158" t="s">
        <v>86</v>
      </c>
      <c r="AV975" s="12" t="s">
        <v>84</v>
      </c>
      <c r="AW975" s="12" t="s">
        <v>32</v>
      </c>
      <c r="AX975" s="12" t="s">
        <v>76</v>
      </c>
      <c r="AY975" s="158" t="s">
        <v>186</v>
      </c>
    </row>
    <row r="976" spans="2:65" s="13" customFormat="1" ht="10.4">
      <c r="B976" s="163"/>
      <c r="D976" s="157" t="s">
        <v>296</v>
      </c>
      <c r="E976" s="164" t="s">
        <v>1</v>
      </c>
      <c r="F976" s="165" t="s">
        <v>1563</v>
      </c>
      <c r="H976" s="166">
        <v>5.3</v>
      </c>
      <c r="I976" s="167"/>
      <c r="L976" s="163"/>
      <c r="M976" s="168"/>
      <c r="T976" s="169"/>
      <c r="AT976" s="164" t="s">
        <v>296</v>
      </c>
      <c r="AU976" s="164" t="s">
        <v>86</v>
      </c>
      <c r="AV976" s="13" t="s">
        <v>86</v>
      </c>
      <c r="AW976" s="13" t="s">
        <v>32</v>
      </c>
      <c r="AX976" s="13" t="s">
        <v>76</v>
      </c>
      <c r="AY976" s="164" t="s">
        <v>186</v>
      </c>
    </row>
    <row r="977" spans="2:65" s="13" customFormat="1" ht="10.4">
      <c r="B977" s="163"/>
      <c r="D977" s="157" t="s">
        <v>296</v>
      </c>
      <c r="E977" s="164" t="s">
        <v>1</v>
      </c>
      <c r="F977" s="165" t="s">
        <v>1564</v>
      </c>
      <c r="H977" s="166">
        <v>4.9000000000000004</v>
      </c>
      <c r="I977" s="167"/>
      <c r="L977" s="163"/>
      <c r="M977" s="168"/>
      <c r="T977" s="169"/>
      <c r="AT977" s="164" t="s">
        <v>296</v>
      </c>
      <c r="AU977" s="164" t="s">
        <v>86</v>
      </c>
      <c r="AV977" s="13" t="s">
        <v>86</v>
      </c>
      <c r="AW977" s="13" t="s">
        <v>32</v>
      </c>
      <c r="AX977" s="13" t="s">
        <v>76</v>
      </c>
      <c r="AY977" s="164" t="s">
        <v>186</v>
      </c>
    </row>
    <row r="978" spans="2:65" s="12" customFormat="1" ht="10.4">
      <c r="B978" s="156"/>
      <c r="D978" s="157" t="s">
        <v>296</v>
      </c>
      <c r="E978" s="158" t="s">
        <v>1</v>
      </c>
      <c r="F978" s="159" t="s">
        <v>383</v>
      </c>
      <c r="H978" s="158" t="s">
        <v>1</v>
      </c>
      <c r="I978" s="160"/>
      <c r="L978" s="156"/>
      <c r="M978" s="161"/>
      <c r="T978" s="162"/>
      <c r="AT978" s="158" t="s">
        <v>296</v>
      </c>
      <c r="AU978" s="158" t="s">
        <v>86</v>
      </c>
      <c r="AV978" s="12" t="s">
        <v>84</v>
      </c>
      <c r="AW978" s="12" t="s">
        <v>32</v>
      </c>
      <c r="AX978" s="12" t="s">
        <v>76</v>
      </c>
      <c r="AY978" s="158" t="s">
        <v>186</v>
      </c>
    </row>
    <row r="979" spans="2:65" s="13" customFormat="1" ht="10.4">
      <c r="B979" s="163"/>
      <c r="D979" s="157" t="s">
        <v>296</v>
      </c>
      <c r="E979" s="164" t="s">
        <v>1</v>
      </c>
      <c r="F979" s="165" t="s">
        <v>1575</v>
      </c>
      <c r="H979" s="166">
        <v>12.7</v>
      </c>
      <c r="I979" s="167"/>
      <c r="L979" s="163"/>
      <c r="M979" s="168"/>
      <c r="T979" s="169"/>
      <c r="AT979" s="164" t="s">
        <v>296</v>
      </c>
      <c r="AU979" s="164" t="s">
        <v>86</v>
      </c>
      <c r="AV979" s="13" t="s">
        <v>86</v>
      </c>
      <c r="AW979" s="13" t="s">
        <v>32</v>
      </c>
      <c r="AX979" s="13" t="s">
        <v>76</v>
      </c>
      <c r="AY979" s="164" t="s">
        <v>186</v>
      </c>
    </row>
    <row r="980" spans="2:65" s="12" customFormat="1" ht="10.4">
      <c r="B980" s="156"/>
      <c r="D980" s="157" t="s">
        <v>296</v>
      </c>
      <c r="E980" s="158" t="s">
        <v>1</v>
      </c>
      <c r="F980" s="159" t="s">
        <v>395</v>
      </c>
      <c r="H980" s="158" t="s">
        <v>1</v>
      </c>
      <c r="I980" s="160"/>
      <c r="L980" s="156"/>
      <c r="M980" s="161"/>
      <c r="T980" s="162"/>
      <c r="AT980" s="158" t="s">
        <v>296</v>
      </c>
      <c r="AU980" s="158" t="s">
        <v>86</v>
      </c>
      <c r="AV980" s="12" t="s">
        <v>84</v>
      </c>
      <c r="AW980" s="12" t="s">
        <v>32</v>
      </c>
      <c r="AX980" s="12" t="s">
        <v>76</v>
      </c>
      <c r="AY980" s="158" t="s">
        <v>186</v>
      </c>
    </row>
    <row r="981" spans="2:65" s="13" customFormat="1" ht="10.4">
      <c r="B981" s="163"/>
      <c r="D981" s="157" t="s">
        <v>296</v>
      </c>
      <c r="E981" s="164" t="s">
        <v>1</v>
      </c>
      <c r="F981" s="165" t="s">
        <v>1576</v>
      </c>
      <c r="H981" s="166">
        <v>4.5999999999999996</v>
      </c>
      <c r="I981" s="167"/>
      <c r="L981" s="163"/>
      <c r="M981" s="168"/>
      <c r="T981" s="169"/>
      <c r="AT981" s="164" t="s">
        <v>296</v>
      </c>
      <c r="AU981" s="164" t="s">
        <v>86</v>
      </c>
      <c r="AV981" s="13" t="s">
        <v>86</v>
      </c>
      <c r="AW981" s="13" t="s">
        <v>32</v>
      </c>
      <c r="AX981" s="13" t="s">
        <v>76</v>
      </c>
      <c r="AY981" s="164" t="s">
        <v>186</v>
      </c>
    </row>
    <row r="982" spans="2:65" s="13" customFormat="1" ht="10.4">
      <c r="B982" s="163"/>
      <c r="D982" s="157" t="s">
        <v>296</v>
      </c>
      <c r="E982" s="164" t="s">
        <v>1</v>
      </c>
      <c r="F982" s="165" t="s">
        <v>1233</v>
      </c>
      <c r="H982" s="166">
        <v>9.3000000000000007</v>
      </c>
      <c r="I982" s="167"/>
      <c r="L982" s="163"/>
      <c r="M982" s="168"/>
      <c r="T982" s="169"/>
      <c r="AT982" s="164" t="s">
        <v>296</v>
      </c>
      <c r="AU982" s="164" t="s">
        <v>86</v>
      </c>
      <c r="AV982" s="13" t="s">
        <v>86</v>
      </c>
      <c r="AW982" s="13" t="s">
        <v>32</v>
      </c>
      <c r="AX982" s="13" t="s">
        <v>76</v>
      </c>
      <c r="AY982" s="164" t="s">
        <v>186</v>
      </c>
    </row>
    <row r="983" spans="2:65" s="14" customFormat="1" ht="10.4">
      <c r="B983" s="170"/>
      <c r="D983" s="157" t="s">
        <v>296</v>
      </c>
      <c r="E983" s="171" t="s">
        <v>1</v>
      </c>
      <c r="F983" s="172" t="s">
        <v>299</v>
      </c>
      <c r="H983" s="173">
        <v>36.799999999999997</v>
      </c>
      <c r="I983" s="174"/>
      <c r="L983" s="170"/>
      <c r="M983" s="175"/>
      <c r="T983" s="176"/>
      <c r="AT983" s="171" t="s">
        <v>296</v>
      </c>
      <c r="AU983" s="171" t="s">
        <v>86</v>
      </c>
      <c r="AV983" s="14" t="s">
        <v>207</v>
      </c>
      <c r="AW983" s="14" t="s">
        <v>32</v>
      </c>
      <c r="AX983" s="14" t="s">
        <v>84</v>
      </c>
      <c r="AY983" s="171" t="s">
        <v>186</v>
      </c>
    </row>
    <row r="984" spans="2:65" s="1" customFormat="1" ht="24.2" customHeight="1">
      <c r="B984" s="136"/>
      <c r="C984" s="137" t="s">
        <v>1577</v>
      </c>
      <c r="D984" s="137" t="s">
        <v>189</v>
      </c>
      <c r="E984" s="138" t="s">
        <v>1578</v>
      </c>
      <c r="F984" s="139" t="s">
        <v>1579</v>
      </c>
      <c r="G984" s="140" t="s">
        <v>951</v>
      </c>
      <c r="H984" s="197"/>
      <c r="I984" s="142"/>
      <c r="J984" s="143">
        <f>ROUND(I984*H984,2)</f>
        <v>0</v>
      </c>
      <c r="K984" s="139" t="s">
        <v>193</v>
      </c>
      <c r="L984" s="32"/>
      <c r="M984" s="144" t="s">
        <v>1</v>
      </c>
      <c r="N984" s="145" t="s">
        <v>41</v>
      </c>
      <c r="P984" s="146">
        <f>O984*H984</f>
        <v>0</v>
      </c>
      <c r="Q984" s="146">
        <v>0</v>
      </c>
      <c r="R984" s="146">
        <f>Q984*H984</f>
        <v>0</v>
      </c>
      <c r="S984" s="146">
        <v>0</v>
      </c>
      <c r="T984" s="147">
        <f>S984*H984</f>
        <v>0</v>
      </c>
      <c r="AR984" s="148" t="s">
        <v>372</v>
      </c>
      <c r="AT984" s="148" t="s">
        <v>189</v>
      </c>
      <c r="AU984" s="148" t="s">
        <v>86</v>
      </c>
      <c r="AY984" s="17" t="s">
        <v>186</v>
      </c>
      <c r="BE984" s="149">
        <f>IF(N984="základní",J984,0)</f>
        <v>0</v>
      </c>
      <c r="BF984" s="149">
        <f>IF(N984="snížená",J984,0)</f>
        <v>0</v>
      </c>
      <c r="BG984" s="149">
        <f>IF(N984="zákl. přenesená",J984,0)</f>
        <v>0</v>
      </c>
      <c r="BH984" s="149">
        <f>IF(N984="sníž. přenesená",J984,0)</f>
        <v>0</v>
      </c>
      <c r="BI984" s="149">
        <f>IF(N984="nulová",J984,0)</f>
        <v>0</v>
      </c>
      <c r="BJ984" s="17" t="s">
        <v>84</v>
      </c>
      <c r="BK984" s="149">
        <f>ROUND(I984*H984,2)</f>
        <v>0</v>
      </c>
      <c r="BL984" s="17" t="s">
        <v>372</v>
      </c>
      <c r="BM984" s="148" t="s">
        <v>1580</v>
      </c>
    </row>
    <row r="985" spans="2:65" s="11" customFormat="1" ht="22.75" customHeight="1">
      <c r="B985" s="124"/>
      <c r="D985" s="125" t="s">
        <v>75</v>
      </c>
      <c r="E985" s="134" t="s">
        <v>1581</v>
      </c>
      <c r="F985" s="134" t="s">
        <v>1582</v>
      </c>
      <c r="I985" s="127"/>
      <c r="J985" s="135">
        <f>BK985</f>
        <v>0</v>
      </c>
      <c r="L985" s="124"/>
      <c r="M985" s="129"/>
      <c r="P985" s="130">
        <f>SUM(P986:P994)</f>
        <v>0</v>
      </c>
      <c r="R985" s="130">
        <f>SUM(R986:R994)</f>
        <v>0</v>
      </c>
      <c r="T985" s="131">
        <f>SUM(T986:T994)</f>
        <v>0</v>
      </c>
      <c r="AR985" s="125" t="s">
        <v>86</v>
      </c>
      <c r="AT985" s="132" t="s">
        <v>75</v>
      </c>
      <c r="AU985" s="132" t="s">
        <v>84</v>
      </c>
      <c r="AY985" s="125" t="s">
        <v>186</v>
      </c>
      <c r="BK985" s="133">
        <f>SUM(BK986:BK994)</f>
        <v>0</v>
      </c>
    </row>
    <row r="986" spans="2:65" s="1" customFormat="1" ht="16.600000000000001" customHeight="1">
      <c r="B986" s="136"/>
      <c r="C986" s="137" t="s">
        <v>1583</v>
      </c>
      <c r="D986" s="137" t="s">
        <v>189</v>
      </c>
      <c r="E986" s="138" t="s">
        <v>1584</v>
      </c>
      <c r="F986" s="139" t="s">
        <v>1585</v>
      </c>
      <c r="G986" s="140" t="s">
        <v>351</v>
      </c>
      <c r="H986" s="141">
        <v>162.1</v>
      </c>
      <c r="I986" s="142"/>
      <c r="J986" s="143">
        <f>ROUND(I986*H986,2)</f>
        <v>0</v>
      </c>
      <c r="K986" s="139" t="s">
        <v>1</v>
      </c>
      <c r="L986" s="32"/>
      <c r="M986" s="144" t="s">
        <v>1</v>
      </c>
      <c r="N986" s="145" t="s">
        <v>41</v>
      </c>
      <c r="P986" s="146">
        <f>O986*H986</f>
        <v>0</v>
      </c>
      <c r="Q986" s="146">
        <v>0</v>
      </c>
      <c r="R986" s="146">
        <f>Q986*H986</f>
        <v>0</v>
      </c>
      <c r="S986" s="146">
        <v>0</v>
      </c>
      <c r="T986" s="147">
        <f>S986*H986</f>
        <v>0</v>
      </c>
      <c r="AR986" s="148" t="s">
        <v>372</v>
      </c>
      <c r="AT986" s="148" t="s">
        <v>189</v>
      </c>
      <c r="AU986" s="148" t="s">
        <v>86</v>
      </c>
      <c r="AY986" s="17" t="s">
        <v>186</v>
      </c>
      <c r="BE986" s="149">
        <f>IF(N986="základní",J986,0)</f>
        <v>0</v>
      </c>
      <c r="BF986" s="149">
        <f>IF(N986="snížená",J986,0)</f>
        <v>0</v>
      </c>
      <c r="BG986" s="149">
        <f>IF(N986="zákl. přenesená",J986,0)</f>
        <v>0</v>
      </c>
      <c r="BH986" s="149">
        <f>IF(N986="sníž. přenesená",J986,0)</f>
        <v>0</v>
      </c>
      <c r="BI986" s="149">
        <f>IF(N986="nulová",J986,0)</f>
        <v>0</v>
      </c>
      <c r="BJ986" s="17" t="s">
        <v>84</v>
      </c>
      <c r="BK986" s="149">
        <f>ROUND(I986*H986,2)</f>
        <v>0</v>
      </c>
      <c r="BL986" s="17" t="s">
        <v>372</v>
      </c>
      <c r="BM986" s="148" t="s">
        <v>1586</v>
      </c>
    </row>
    <row r="987" spans="2:65" s="12" customFormat="1" ht="10.4">
      <c r="B987" s="156"/>
      <c r="D987" s="157" t="s">
        <v>296</v>
      </c>
      <c r="E987" s="158" t="s">
        <v>1</v>
      </c>
      <c r="F987" s="159" t="s">
        <v>383</v>
      </c>
      <c r="H987" s="158" t="s">
        <v>1</v>
      </c>
      <c r="I987" s="160"/>
      <c r="L987" s="156"/>
      <c r="M987" s="161"/>
      <c r="T987" s="162"/>
      <c r="AT987" s="158" t="s">
        <v>296</v>
      </c>
      <c r="AU987" s="158" t="s">
        <v>86</v>
      </c>
      <c r="AV987" s="12" t="s">
        <v>84</v>
      </c>
      <c r="AW987" s="12" t="s">
        <v>32</v>
      </c>
      <c r="AX987" s="12" t="s">
        <v>76</v>
      </c>
      <c r="AY987" s="158" t="s">
        <v>186</v>
      </c>
    </row>
    <row r="988" spans="2:65" s="13" customFormat="1" ht="10.4">
      <c r="B988" s="163"/>
      <c r="D988" s="157" t="s">
        <v>296</v>
      </c>
      <c r="E988" s="164" t="s">
        <v>1</v>
      </c>
      <c r="F988" s="165" t="s">
        <v>1587</v>
      </c>
      <c r="H988" s="166">
        <v>128.69999999999999</v>
      </c>
      <c r="I988" s="167"/>
      <c r="L988" s="163"/>
      <c r="M988" s="168"/>
      <c r="T988" s="169"/>
      <c r="AT988" s="164" t="s">
        <v>296</v>
      </c>
      <c r="AU988" s="164" t="s">
        <v>86</v>
      </c>
      <c r="AV988" s="13" t="s">
        <v>86</v>
      </c>
      <c r="AW988" s="13" t="s">
        <v>32</v>
      </c>
      <c r="AX988" s="13" t="s">
        <v>76</v>
      </c>
      <c r="AY988" s="164" t="s">
        <v>186</v>
      </c>
    </row>
    <row r="989" spans="2:65" s="13" customFormat="1" ht="10.4">
      <c r="B989" s="163"/>
      <c r="D989" s="157" t="s">
        <v>296</v>
      </c>
      <c r="E989" s="164" t="s">
        <v>1</v>
      </c>
      <c r="F989" s="165" t="s">
        <v>1217</v>
      </c>
      <c r="H989" s="166">
        <v>9</v>
      </c>
      <c r="I989" s="167"/>
      <c r="L989" s="163"/>
      <c r="M989" s="168"/>
      <c r="T989" s="169"/>
      <c r="AT989" s="164" t="s">
        <v>296</v>
      </c>
      <c r="AU989" s="164" t="s">
        <v>86</v>
      </c>
      <c r="AV989" s="13" t="s">
        <v>86</v>
      </c>
      <c r="AW989" s="13" t="s">
        <v>32</v>
      </c>
      <c r="AX989" s="13" t="s">
        <v>76</v>
      </c>
      <c r="AY989" s="164" t="s">
        <v>186</v>
      </c>
    </row>
    <row r="990" spans="2:65" s="13" customFormat="1" ht="10.4">
      <c r="B990" s="163"/>
      <c r="D990" s="157" t="s">
        <v>296</v>
      </c>
      <c r="E990" s="164" t="s">
        <v>1</v>
      </c>
      <c r="F990" s="165" t="s">
        <v>1218</v>
      </c>
      <c r="H990" s="166">
        <v>8.1</v>
      </c>
      <c r="I990" s="167"/>
      <c r="L990" s="163"/>
      <c r="M990" s="168"/>
      <c r="T990" s="169"/>
      <c r="AT990" s="164" t="s">
        <v>296</v>
      </c>
      <c r="AU990" s="164" t="s">
        <v>86</v>
      </c>
      <c r="AV990" s="13" t="s">
        <v>86</v>
      </c>
      <c r="AW990" s="13" t="s">
        <v>32</v>
      </c>
      <c r="AX990" s="13" t="s">
        <v>76</v>
      </c>
      <c r="AY990" s="164" t="s">
        <v>186</v>
      </c>
    </row>
    <row r="991" spans="2:65" s="13" customFormat="1" ht="10.4">
      <c r="B991" s="163"/>
      <c r="D991" s="157" t="s">
        <v>296</v>
      </c>
      <c r="E991" s="164" t="s">
        <v>1</v>
      </c>
      <c r="F991" s="165" t="s">
        <v>1225</v>
      </c>
      <c r="H991" s="166">
        <v>3.4</v>
      </c>
      <c r="I991" s="167"/>
      <c r="L991" s="163"/>
      <c r="M991" s="168"/>
      <c r="T991" s="169"/>
      <c r="AT991" s="164" t="s">
        <v>296</v>
      </c>
      <c r="AU991" s="164" t="s">
        <v>86</v>
      </c>
      <c r="AV991" s="13" t="s">
        <v>86</v>
      </c>
      <c r="AW991" s="13" t="s">
        <v>32</v>
      </c>
      <c r="AX991" s="13" t="s">
        <v>76</v>
      </c>
      <c r="AY991" s="164" t="s">
        <v>186</v>
      </c>
    </row>
    <row r="992" spans="2:65" s="13" customFormat="1" ht="10.4">
      <c r="B992" s="163"/>
      <c r="D992" s="157" t="s">
        <v>296</v>
      </c>
      <c r="E992" s="164" t="s">
        <v>1</v>
      </c>
      <c r="F992" s="165" t="s">
        <v>1588</v>
      </c>
      <c r="H992" s="166">
        <v>12.9</v>
      </c>
      <c r="I992" s="167"/>
      <c r="L992" s="163"/>
      <c r="M992" s="168"/>
      <c r="T992" s="169"/>
      <c r="AT992" s="164" t="s">
        <v>296</v>
      </c>
      <c r="AU992" s="164" t="s">
        <v>86</v>
      </c>
      <c r="AV992" s="13" t="s">
        <v>86</v>
      </c>
      <c r="AW992" s="13" t="s">
        <v>32</v>
      </c>
      <c r="AX992" s="13" t="s">
        <v>76</v>
      </c>
      <c r="AY992" s="164" t="s">
        <v>186</v>
      </c>
    </row>
    <row r="993" spans="2:65" s="14" customFormat="1" ht="10.4">
      <c r="B993" s="170"/>
      <c r="D993" s="157" t="s">
        <v>296</v>
      </c>
      <c r="E993" s="171" t="s">
        <v>220</v>
      </c>
      <c r="F993" s="172" t="s">
        <v>299</v>
      </c>
      <c r="H993" s="173">
        <v>162.1</v>
      </c>
      <c r="I993" s="174"/>
      <c r="L993" s="170"/>
      <c r="M993" s="175"/>
      <c r="T993" s="176"/>
      <c r="AT993" s="171" t="s">
        <v>296</v>
      </c>
      <c r="AU993" s="171" t="s">
        <v>86</v>
      </c>
      <c r="AV993" s="14" t="s">
        <v>207</v>
      </c>
      <c r="AW993" s="14" t="s">
        <v>32</v>
      </c>
      <c r="AX993" s="14" t="s">
        <v>84</v>
      </c>
      <c r="AY993" s="171" t="s">
        <v>186</v>
      </c>
    </row>
    <row r="994" spans="2:65" s="1" customFormat="1" ht="24.2" customHeight="1">
      <c r="B994" s="136"/>
      <c r="C994" s="137" t="s">
        <v>1589</v>
      </c>
      <c r="D994" s="137" t="s">
        <v>189</v>
      </c>
      <c r="E994" s="138" t="s">
        <v>1590</v>
      </c>
      <c r="F994" s="139" t="s">
        <v>1591</v>
      </c>
      <c r="G994" s="140" t="s">
        <v>951</v>
      </c>
      <c r="H994" s="197"/>
      <c r="I994" s="142"/>
      <c r="J994" s="143">
        <f>ROUND(I994*H994,2)</f>
        <v>0</v>
      </c>
      <c r="K994" s="139" t="s">
        <v>193</v>
      </c>
      <c r="L994" s="32"/>
      <c r="M994" s="144" t="s">
        <v>1</v>
      </c>
      <c r="N994" s="145" t="s">
        <v>41</v>
      </c>
      <c r="P994" s="146">
        <f>O994*H994</f>
        <v>0</v>
      </c>
      <c r="Q994" s="146">
        <v>0</v>
      </c>
      <c r="R994" s="146">
        <f>Q994*H994</f>
        <v>0</v>
      </c>
      <c r="S994" s="146">
        <v>0</v>
      </c>
      <c r="T994" s="147">
        <f>S994*H994</f>
        <v>0</v>
      </c>
      <c r="AR994" s="148" t="s">
        <v>372</v>
      </c>
      <c r="AT994" s="148" t="s">
        <v>189</v>
      </c>
      <c r="AU994" s="148" t="s">
        <v>86</v>
      </c>
      <c r="AY994" s="17" t="s">
        <v>186</v>
      </c>
      <c r="BE994" s="149">
        <f>IF(N994="základní",J994,0)</f>
        <v>0</v>
      </c>
      <c r="BF994" s="149">
        <f>IF(N994="snížená",J994,0)</f>
        <v>0</v>
      </c>
      <c r="BG994" s="149">
        <f>IF(N994="zákl. přenesená",J994,0)</f>
        <v>0</v>
      </c>
      <c r="BH994" s="149">
        <f>IF(N994="sníž. přenesená",J994,0)</f>
        <v>0</v>
      </c>
      <c r="BI994" s="149">
        <f>IF(N994="nulová",J994,0)</f>
        <v>0</v>
      </c>
      <c r="BJ994" s="17" t="s">
        <v>84</v>
      </c>
      <c r="BK994" s="149">
        <f>ROUND(I994*H994,2)</f>
        <v>0</v>
      </c>
      <c r="BL994" s="17" t="s">
        <v>372</v>
      </c>
      <c r="BM994" s="148" t="s">
        <v>1592</v>
      </c>
    </row>
    <row r="995" spans="2:65" s="11" customFormat="1" ht="22.75" customHeight="1">
      <c r="B995" s="124"/>
      <c r="D995" s="125" t="s">
        <v>75</v>
      </c>
      <c r="E995" s="134" t="s">
        <v>1593</v>
      </c>
      <c r="F995" s="134" t="s">
        <v>1594</v>
      </c>
      <c r="I995" s="127"/>
      <c r="J995" s="135">
        <f>BK995</f>
        <v>0</v>
      </c>
      <c r="L995" s="124"/>
      <c r="M995" s="129"/>
      <c r="P995" s="130">
        <f>SUM(P996:P1001)</f>
        <v>0</v>
      </c>
      <c r="R995" s="130">
        <f>SUM(R996:R1001)</f>
        <v>0</v>
      </c>
      <c r="T995" s="131">
        <f>SUM(T996:T1001)</f>
        <v>10.48</v>
      </c>
      <c r="AR995" s="125" t="s">
        <v>86</v>
      </c>
      <c r="AT995" s="132" t="s">
        <v>75</v>
      </c>
      <c r="AU995" s="132" t="s">
        <v>84</v>
      </c>
      <c r="AY995" s="125" t="s">
        <v>186</v>
      </c>
      <c r="BK995" s="133">
        <f>SUM(BK996:BK1001)</f>
        <v>0</v>
      </c>
    </row>
    <row r="996" spans="2:65" s="1" customFormat="1" ht="24.2" customHeight="1">
      <c r="B996" s="136"/>
      <c r="C996" s="137" t="s">
        <v>1595</v>
      </c>
      <c r="D996" s="137" t="s">
        <v>189</v>
      </c>
      <c r="E996" s="138" t="s">
        <v>1596</v>
      </c>
      <c r="F996" s="139" t="s">
        <v>1597</v>
      </c>
      <c r="G996" s="140" t="s">
        <v>351</v>
      </c>
      <c r="H996" s="141">
        <v>419.2</v>
      </c>
      <c r="I996" s="142"/>
      <c r="J996" s="143">
        <f>ROUND(I996*H996,2)</f>
        <v>0</v>
      </c>
      <c r="K996" s="139" t="s">
        <v>193</v>
      </c>
      <c r="L996" s="32"/>
      <c r="M996" s="144" t="s">
        <v>1</v>
      </c>
      <c r="N996" s="145" t="s">
        <v>41</v>
      </c>
      <c r="P996" s="146">
        <f>O996*H996</f>
        <v>0</v>
      </c>
      <c r="Q996" s="146">
        <v>0</v>
      </c>
      <c r="R996" s="146">
        <f>Q996*H996</f>
        <v>0</v>
      </c>
      <c r="S996" s="146">
        <v>2.5000000000000001E-2</v>
      </c>
      <c r="T996" s="147">
        <f>S996*H996</f>
        <v>10.48</v>
      </c>
      <c r="AR996" s="148" t="s">
        <v>372</v>
      </c>
      <c r="AT996" s="148" t="s">
        <v>189</v>
      </c>
      <c r="AU996" s="148" t="s">
        <v>86</v>
      </c>
      <c r="AY996" s="17" t="s">
        <v>186</v>
      </c>
      <c r="BE996" s="149">
        <f>IF(N996="základní",J996,0)</f>
        <v>0</v>
      </c>
      <c r="BF996" s="149">
        <f>IF(N996="snížená",J996,0)</f>
        <v>0</v>
      </c>
      <c r="BG996" s="149">
        <f>IF(N996="zákl. přenesená",J996,0)</f>
        <v>0</v>
      </c>
      <c r="BH996" s="149">
        <f>IF(N996="sníž. přenesená",J996,0)</f>
        <v>0</v>
      </c>
      <c r="BI996" s="149">
        <f>IF(N996="nulová",J996,0)</f>
        <v>0</v>
      </c>
      <c r="BJ996" s="17" t="s">
        <v>84</v>
      </c>
      <c r="BK996" s="149">
        <f>ROUND(I996*H996,2)</f>
        <v>0</v>
      </c>
      <c r="BL996" s="17" t="s">
        <v>372</v>
      </c>
      <c r="BM996" s="148" t="s">
        <v>1598</v>
      </c>
    </row>
    <row r="997" spans="2:65" s="12" customFormat="1" ht="10.4">
      <c r="B997" s="156"/>
      <c r="D997" s="157" t="s">
        <v>296</v>
      </c>
      <c r="E997" s="158" t="s">
        <v>1</v>
      </c>
      <c r="F997" s="159" t="s">
        <v>383</v>
      </c>
      <c r="H997" s="158" t="s">
        <v>1</v>
      </c>
      <c r="I997" s="160"/>
      <c r="L997" s="156"/>
      <c r="M997" s="161"/>
      <c r="T997" s="162"/>
      <c r="AT997" s="158" t="s">
        <v>296</v>
      </c>
      <c r="AU997" s="158" t="s">
        <v>86</v>
      </c>
      <c r="AV997" s="12" t="s">
        <v>84</v>
      </c>
      <c r="AW997" s="12" t="s">
        <v>32</v>
      </c>
      <c r="AX997" s="12" t="s">
        <v>76</v>
      </c>
      <c r="AY997" s="158" t="s">
        <v>186</v>
      </c>
    </row>
    <row r="998" spans="2:65" s="13" customFormat="1" ht="10.4">
      <c r="B998" s="163"/>
      <c r="D998" s="157" t="s">
        <v>296</v>
      </c>
      <c r="E998" s="164" t="s">
        <v>1</v>
      </c>
      <c r="F998" s="165" t="s">
        <v>1599</v>
      </c>
      <c r="H998" s="166">
        <v>315</v>
      </c>
      <c r="I998" s="167"/>
      <c r="L998" s="163"/>
      <c r="M998" s="168"/>
      <c r="T998" s="169"/>
      <c r="AT998" s="164" t="s">
        <v>296</v>
      </c>
      <c r="AU998" s="164" t="s">
        <v>86</v>
      </c>
      <c r="AV998" s="13" t="s">
        <v>86</v>
      </c>
      <c r="AW998" s="13" t="s">
        <v>32</v>
      </c>
      <c r="AX998" s="13" t="s">
        <v>76</v>
      </c>
      <c r="AY998" s="164" t="s">
        <v>186</v>
      </c>
    </row>
    <row r="999" spans="2:65" s="12" customFormat="1" ht="10.4">
      <c r="B999" s="156"/>
      <c r="D999" s="157" t="s">
        <v>296</v>
      </c>
      <c r="E999" s="158" t="s">
        <v>1</v>
      </c>
      <c r="F999" s="159" t="s">
        <v>395</v>
      </c>
      <c r="H999" s="158" t="s">
        <v>1</v>
      </c>
      <c r="I999" s="160"/>
      <c r="L999" s="156"/>
      <c r="M999" s="161"/>
      <c r="T999" s="162"/>
      <c r="AT999" s="158" t="s">
        <v>296</v>
      </c>
      <c r="AU999" s="158" t="s">
        <v>86</v>
      </c>
      <c r="AV999" s="12" t="s">
        <v>84</v>
      </c>
      <c r="AW999" s="12" t="s">
        <v>32</v>
      </c>
      <c r="AX999" s="12" t="s">
        <v>76</v>
      </c>
      <c r="AY999" s="158" t="s">
        <v>186</v>
      </c>
    </row>
    <row r="1000" spans="2:65" s="13" customFormat="1" ht="10.4">
      <c r="B1000" s="163"/>
      <c r="D1000" s="157" t="s">
        <v>296</v>
      </c>
      <c r="E1000" s="164" t="s">
        <v>1</v>
      </c>
      <c r="F1000" s="165" t="s">
        <v>1600</v>
      </c>
      <c r="H1000" s="166">
        <v>104.2</v>
      </c>
      <c r="I1000" s="167"/>
      <c r="L1000" s="163"/>
      <c r="M1000" s="168"/>
      <c r="T1000" s="169"/>
      <c r="AT1000" s="164" t="s">
        <v>296</v>
      </c>
      <c r="AU1000" s="164" t="s">
        <v>86</v>
      </c>
      <c r="AV1000" s="13" t="s">
        <v>86</v>
      </c>
      <c r="AW1000" s="13" t="s">
        <v>32</v>
      </c>
      <c r="AX1000" s="13" t="s">
        <v>76</v>
      </c>
      <c r="AY1000" s="164" t="s">
        <v>186</v>
      </c>
    </row>
    <row r="1001" spans="2:65" s="14" customFormat="1" ht="10.4">
      <c r="B1001" s="170"/>
      <c r="D1001" s="157" t="s">
        <v>296</v>
      </c>
      <c r="E1001" s="171" t="s">
        <v>1</v>
      </c>
      <c r="F1001" s="172" t="s">
        <v>299</v>
      </c>
      <c r="H1001" s="173">
        <v>419.2</v>
      </c>
      <c r="I1001" s="174"/>
      <c r="L1001" s="170"/>
      <c r="M1001" s="175"/>
      <c r="T1001" s="176"/>
      <c r="AT1001" s="171" t="s">
        <v>296</v>
      </c>
      <c r="AU1001" s="171" t="s">
        <v>86</v>
      </c>
      <c r="AV1001" s="14" t="s">
        <v>207</v>
      </c>
      <c r="AW1001" s="14" t="s">
        <v>32</v>
      </c>
      <c r="AX1001" s="14" t="s">
        <v>84</v>
      </c>
      <c r="AY1001" s="171" t="s">
        <v>186</v>
      </c>
    </row>
    <row r="1002" spans="2:65" s="11" customFormat="1" ht="22.75" customHeight="1">
      <c r="B1002" s="124"/>
      <c r="D1002" s="125" t="s">
        <v>75</v>
      </c>
      <c r="E1002" s="134" t="s">
        <v>1601</v>
      </c>
      <c r="F1002" s="134" t="s">
        <v>1602</v>
      </c>
      <c r="I1002" s="127"/>
      <c r="J1002" s="135">
        <f>BK1002</f>
        <v>0</v>
      </c>
      <c r="L1002" s="124"/>
      <c r="M1002" s="129"/>
      <c r="P1002" s="130">
        <f>SUM(P1003:P1088)</f>
        <v>0</v>
      </c>
      <c r="R1002" s="130">
        <f>SUM(R1003:R1088)</f>
        <v>8.1175539999999984</v>
      </c>
      <c r="T1002" s="131">
        <f>SUM(T1003:T1088)</f>
        <v>1.5285</v>
      </c>
      <c r="AR1002" s="125" t="s">
        <v>86</v>
      </c>
      <c r="AT1002" s="132" t="s">
        <v>75</v>
      </c>
      <c r="AU1002" s="132" t="s">
        <v>84</v>
      </c>
      <c r="AY1002" s="125" t="s">
        <v>186</v>
      </c>
      <c r="BK1002" s="133">
        <f>SUM(BK1003:BK1088)</f>
        <v>0</v>
      </c>
    </row>
    <row r="1003" spans="2:65" s="1" customFormat="1" ht="24.2" customHeight="1">
      <c r="B1003" s="136"/>
      <c r="C1003" s="137" t="s">
        <v>1603</v>
      </c>
      <c r="D1003" s="137" t="s">
        <v>189</v>
      </c>
      <c r="E1003" s="138" t="s">
        <v>1604</v>
      </c>
      <c r="F1003" s="139" t="s">
        <v>1605</v>
      </c>
      <c r="G1003" s="140" t="s">
        <v>351</v>
      </c>
      <c r="H1003" s="141">
        <v>611.4</v>
      </c>
      <c r="I1003" s="142"/>
      <c r="J1003" s="143">
        <f>ROUND(I1003*H1003,2)</f>
        <v>0</v>
      </c>
      <c r="K1003" s="139" t="s">
        <v>193</v>
      </c>
      <c r="L1003" s="32"/>
      <c r="M1003" s="144" t="s">
        <v>1</v>
      </c>
      <c r="N1003" s="145" t="s">
        <v>41</v>
      </c>
      <c r="P1003" s="146">
        <f>O1003*H1003</f>
        <v>0</v>
      </c>
      <c r="Q1003" s="146">
        <v>0</v>
      </c>
      <c r="R1003" s="146">
        <f>Q1003*H1003</f>
        <v>0</v>
      </c>
      <c r="S1003" s="146">
        <v>2.5000000000000001E-3</v>
      </c>
      <c r="T1003" s="147">
        <f>S1003*H1003</f>
        <v>1.5285</v>
      </c>
      <c r="AR1003" s="148" t="s">
        <v>372</v>
      </c>
      <c r="AT1003" s="148" t="s">
        <v>189</v>
      </c>
      <c r="AU1003" s="148" t="s">
        <v>86</v>
      </c>
      <c r="AY1003" s="17" t="s">
        <v>186</v>
      </c>
      <c r="BE1003" s="149">
        <f>IF(N1003="základní",J1003,0)</f>
        <v>0</v>
      </c>
      <c r="BF1003" s="149">
        <f>IF(N1003="snížená",J1003,0)</f>
        <v>0</v>
      </c>
      <c r="BG1003" s="149">
        <f>IF(N1003="zákl. přenesená",J1003,0)</f>
        <v>0</v>
      </c>
      <c r="BH1003" s="149">
        <f>IF(N1003="sníž. přenesená",J1003,0)</f>
        <v>0</v>
      </c>
      <c r="BI1003" s="149">
        <f>IF(N1003="nulová",J1003,0)</f>
        <v>0</v>
      </c>
      <c r="BJ1003" s="17" t="s">
        <v>84</v>
      </c>
      <c r="BK1003" s="149">
        <f>ROUND(I1003*H1003,2)</f>
        <v>0</v>
      </c>
      <c r="BL1003" s="17" t="s">
        <v>372</v>
      </c>
      <c r="BM1003" s="148" t="s">
        <v>1606</v>
      </c>
    </row>
    <row r="1004" spans="2:65" s="12" customFormat="1" ht="10.4">
      <c r="B1004" s="156"/>
      <c r="D1004" s="157" t="s">
        <v>296</v>
      </c>
      <c r="E1004" s="158" t="s">
        <v>1</v>
      </c>
      <c r="F1004" s="159" t="s">
        <v>376</v>
      </c>
      <c r="H1004" s="158" t="s">
        <v>1</v>
      </c>
      <c r="I1004" s="160"/>
      <c r="L1004" s="156"/>
      <c r="M1004" s="161"/>
      <c r="T1004" s="162"/>
      <c r="AT1004" s="158" t="s">
        <v>296</v>
      </c>
      <c r="AU1004" s="158" t="s">
        <v>86</v>
      </c>
      <c r="AV1004" s="12" t="s">
        <v>84</v>
      </c>
      <c r="AW1004" s="12" t="s">
        <v>32</v>
      </c>
      <c r="AX1004" s="12" t="s">
        <v>76</v>
      </c>
      <c r="AY1004" s="158" t="s">
        <v>186</v>
      </c>
    </row>
    <row r="1005" spans="2:65" s="13" customFormat="1" ht="10.4">
      <c r="B1005" s="163"/>
      <c r="D1005" s="157" t="s">
        <v>296</v>
      </c>
      <c r="E1005" s="164" t="s">
        <v>1</v>
      </c>
      <c r="F1005" s="165" t="s">
        <v>1607</v>
      </c>
      <c r="H1005" s="166">
        <v>126.9</v>
      </c>
      <c r="I1005" s="167"/>
      <c r="L1005" s="163"/>
      <c r="M1005" s="168"/>
      <c r="T1005" s="169"/>
      <c r="AT1005" s="164" t="s">
        <v>296</v>
      </c>
      <c r="AU1005" s="164" t="s">
        <v>86</v>
      </c>
      <c r="AV1005" s="13" t="s">
        <v>86</v>
      </c>
      <c r="AW1005" s="13" t="s">
        <v>32</v>
      </c>
      <c r="AX1005" s="13" t="s">
        <v>76</v>
      </c>
      <c r="AY1005" s="164" t="s">
        <v>186</v>
      </c>
    </row>
    <row r="1006" spans="2:65" s="12" customFormat="1" ht="10.4">
      <c r="B1006" s="156"/>
      <c r="D1006" s="157" t="s">
        <v>296</v>
      </c>
      <c r="E1006" s="158" t="s">
        <v>1</v>
      </c>
      <c r="F1006" s="159" t="s">
        <v>383</v>
      </c>
      <c r="H1006" s="158" t="s">
        <v>1</v>
      </c>
      <c r="I1006" s="160"/>
      <c r="L1006" s="156"/>
      <c r="M1006" s="161"/>
      <c r="T1006" s="162"/>
      <c r="AT1006" s="158" t="s">
        <v>296</v>
      </c>
      <c r="AU1006" s="158" t="s">
        <v>86</v>
      </c>
      <c r="AV1006" s="12" t="s">
        <v>84</v>
      </c>
      <c r="AW1006" s="12" t="s">
        <v>32</v>
      </c>
      <c r="AX1006" s="12" t="s">
        <v>76</v>
      </c>
      <c r="AY1006" s="158" t="s">
        <v>186</v>
      </c>
    </row>
    <row r="1007" spans="2:65" s="13" customFormat="1" ht="10.4">
      <c r="B1007" s="163"/>
      <c r="D1007" s="157" t="s">
        <v>296</v>
      </c>
      <c r="E1007" s="164" t="s">
        <v>1</v>
      </c>
      <c r="F1007" s="165" t="s">
        <v>1608</v>
      </c>
      <c r="H1007" s="166">
        <v>187.9</v>
      </c>
      <c r="I1007" s="167"/>
      <c r="L1007" s="163"/>
      <c r="M1007" s="168"/>
      <c r="T1007" s="169"/>
      <c r="AT1007" s="164" t="s">
        <v>296</v>
      </c>
      <c r="AU1007" s="164" t="s">
        <v>86</v>
      </c>
      <c r="AV1007" s="13" t="s">
        <v>86</v>
      </c>
      <c r="AW1007" s="13" t="s">
        <v>32</v>
      </c>
      <c r="AX1007" s="13" t="s">
        <v>76</v>
      </c>
      <c r="AY1007" s="164" t="s">
        <v>186</v>
      </c>
    </row>
    <row r="1008" spans="2:65" s="12" customFormat="1" ht="10.4">
      <c r="B1008" s="156"/>
      <c r="D1008" s="157" t="s">
        <v>296</v>
      </c>
      <c r="E1008" s="158" t="s">
        <v>1</v>
      </c>
      <c r="F1008" s="159" t="s">
        <v>395</v>
      </c>
      <c r="H1008" s="158" t="s">
        <v>1</v>
      </c>
      <c r="I1008" s="160"/>
      <c r="L1008" s="156"/>
      <c r="M1008" s="161"/>
      <c r="T1008" s="162"/>
      <c r="AT1008" s="158" t="s">
        <v>296</v>
      </c>
      <c r="AU1008" s="158" t="s">
        <v>86</v>
      </c>
      <c r="AV1008" s="12" t="s">
        <v>84</v>
      </c>
      <c r="AW1008" s="12" t="s">
        <v>32</v>
      </c>
      <c r="AX1008" s="12" t="s">
        <v>76</v>
      </c>
      <c r="AY1008" s="158" t="s">
        <v>186</v>
      </c>
    </row>
    <row r="1009" spans="2:65" s="13" customFormat="1" ht="10.4">
      <c r="B1009" s="163"/>
      <c r="D1009" s="157" t="s">
        <v>296</v>
      </c>
      <c r="E1009" s="164" t="s">
        <v>1</v>
      </c>
      <c r="F1009" s="165" t="s">
        <v>1609</v>
      </c>
      <c r="H1009" s="166">
        <v>296.60000000000002</v>
      </c>
      <c r="I1009" s="167"/>
      <c r="L1009" s="163"/>
      <c r="M1009" s="168"/>
      <c r="T1009" s="169"/>
      <c r="AT1009" s="164" t="s">
        <v>296</v>
      </c>
      <c r="AU1009" s="164" t="s">
        <v>86</v>
      </c>
      <c r="AV1009" s="13" t="s">
        <v>86</v>
      </c>
      <c r="AW1009" s="13" t="s">
        <v>32</v>
      </c>
      <c r="AX1009" s="13" t="s">
        <v>76</v>
      </c>
      <c r="AY1009" s="164" t="s">
        <v>186</v>
      </c>
    </row>
    <row r="1010" spans="2:65" s="14" customFormat="1" ht="10.4">
      <c r="B1010" s="170"/>
      <c r="D1010" s="157" t="s">
        <v>296</v>
      </c>
      <c r="E1010" s="171" t="s">
        <v>1</v>
      </c>
      <c r="F1010" s="172" t="s">
        <v>299</v>
      </c>
      <c r="H1010" s="173">
        <v>611.4</v>
      </c>
      <c r="I1010" s="174"/>
      <c r="L1010" s="170"/>
      <c r="M1010" s="175"/>
      <c r="T1010" s="176"/>
      <c r="AT1010" s="171" t="s">
        <v>296</v>
      </c>
      <c r="AU1010" s="171" t="s">
        <v>86</v>
      </c>
      <c r="AV1010" s="14" t="s">
        <v>207</v>
      </c>
      <c r="AW1010" s="14" t="s">
        <v>32</v>
      </c>
      <c r="AX1010" s="14" t="s">
        <v>84</v>
      </c>
      <c r="AY1010" s="171" t="s">
        <v>186</v>
      </c>
    </row>
    <row r="1011" spans="2:65" s="1" customFormat="1" ht="24.2" customHeight="1">
      <c r="B1011" s="136"/>
      <c r="C1011" s="137" t="s">
        <v>1610</v>
      </c>
      <c r="D1011" s="137" t="s">
        <v>189</v>
      </c>
      <c r="E1011" s="138" t="s">
        <v>1611</v>
      </c>
      <c r="F1011" s="139" t="s">
        <v>1612</v>
      </c>
      <c r="G1011" s="140" t="s">
        <v>351</v>
      </c>
      <c r="H1011" s="141">
        <v>611.4</v>
      </c>
      <c r="I1011" s="142"/>
      <c r="J1011" s="143">
        <f>ROUND(I1011*H1011,2)</f>
        <v>0</v>
      </c>
      <c r="K1011" s="139" t="s">
        <v>193</v>
      </c>
      <c r="L1011" s="32"/>
      <c r="M1011" s="144" t="s">
        <v>1</v>
      </c>
      <c r="N1011" s="145" t="s">
        <v>41</v>
      </c>
      <c r="P1011" s="146">
        <f>O1011*H1011</f>
        <v>0</v>
      </c>
      <c r="Q1011" s="146">
        <v>0</v>
      </c>
      <c r="R1011" s="146">
        <f>Q1011*H1011</f>
        <v>0</v>
      </c>
      <c r="S1011" s="146">
        <v>0</v>
      </c>
      <c r="T1011" s="147">
        <f>S1011*H1011</f>
        <v>0</v>
      </c>
      <c r="AR1011" s="148" t="s">
        <v>372</v>
      </c>
      <c r="AT1011" s="148" t="s">
        <v>189</v>
      </c>
      <c r="AU1011" s="148" t="s">
        <v>86</v>
      </c>
      <c r="AY1011" s="17" t="s">
        <v>186</v>
      </c>
      <c r="BE1011" s="149">
        <f>IF(N1011="základní",J1011,0)</f>
        <v>0</v>
      </c>
      <c r="BF1011" s="149">
        <f>IF(N1011="snížená",J1011,0)</f>
        <v>0</v>
      </c>
      <c r="BG1011" s="149">
        <f>IF(N1011="zákl. přenesená",J1011,0)</f>
        <v>0</v>
      </c>
      <c r="BH1011" s="149">
        <f>IF(N1011="sníž. přenesená",J1011,0)</f>
        <v>0</v>
      </c>
      <c r="BI1011" s="149">
        <f>IF(N1011="nulová",J1011,0)</f>
        <v>0</v>
      </c>
      <c r="BJ1011" s="17" t="s">
        <v>84</v>
      </c>
      <c r="BK1011" s="149">
        <f>ROUND(I1011*H1011,2)</f>
        <v>0</v>
      </c>
      <c r="BL1011" s="17" t="s">
        <v>372</v>
      </c>
      <c r="BM1011" s="148" t="s">
        <v>1613</v>
      </c>
    </row>
    <row r="1012" spans="2:65" s="13" customFormat="1" ht="10.4">
      <c r="B1012" s="163"/>
      <c r="D1012" s="157" t="s">
        <v>296</v>
      </c>
      <c r="E1012" s="164" t="s">
        <v>1</v>
      </c>
      <c r="F1012" s="165" t="s">
        <v>1614</v>
      </c>
      <c r="H1012" s="166">
        <v>611.4</v>
      </c>
      <c r="I1012" s="167"/>
      <c r="L1012" s="163"/>
      <c r="M1012" s="168"/>
      <c r="T1012" s="169"/>
      <c r="AT1012" s="164" t="s">
        <v>296</v>
      </c>
      <c r="AU1012" s="164" t="s">
        <v>86</v>
      </c>
      <c r="AV1012" s="13" t="s">
        <v>86</v>
      </c>
      <c r="AW1012" s="13" t="s">
        <v>32</v>
      </c>
      <c r="AX1012" s="13" t="s">
        <v>84</v>
      </c>
      <c r="AY1012" s="164" t="s">
        <v>186</v>
      </c>
    </row>
    <row r="1013" spans="2:65" s="1" customFormat="1" ht="16.600000000000001" customHeight="1">
      <c r="B1013" s="136"/>
      <c r="C1013" s="137" t="s">
        <v>1615</v>
      </c>
      <c r="D1013" s="137" t="s">
        <v>189</v>
      </c>
      <c r="E1013" s="138" t="s">
        <v>1616</v>
      </c>
      <c r="F1013" s="139" t="s">
        <v>1617</v>
      </c>
      <c r="G1013" s="140" t="s">
        <v>351</v>
      </c>
      <c r="H1013" s="141">
        <v>965.1</v>
      </c>
      <c r="I1013" s="142"/>
      <c r="J1013" s="143">
        <f>ROUND(I1013*H1013,2)</f>
        <v>0</v>
      </c>
      <c r="K1013" s="139" t="s">
        <v>193</v>
      </c>
      <c r="L1013" s="32"/>
      <c r="M1013" s="144" t="s">
        <v>1</v>
      </c>
      <c r="N1013" s="145" t="s">
        <v>41</v>
      </c>
      <c r="P1013" s="146">
        <f>O1013*H1013</f>
        <v>0</v>
      </c>
      <c r="Q1013" s="146">
        <v>0</v>
      </c>
      <c r="R1013" s="146">
        <f>Q1013*H1013</f>
        <v>0</v>
      </c>
      <c r="S1013" s="146">
        <v>0</v>
      </c>
      <c r="T1013" s="147">
        <f>S1013*H1013</f>
        <v>0</v>
      </c>
      <c r="AR1013" s="148" t="s">
        <v>372</v>
      </c>
      <c r="AT1013" s="148" t="s">
        <v>189</v>
      </c>
      <c r="AU1013" s="148" t="s">
        <v>86</v>
      </c>
      <c r="AY1013" s="17" t="s">
        <v>186</v>
      </c>
      <c r="BE1013" s="149">
        <f>IF(N1013="základní",J1013,0)</f>
        <v>0</v>
      </c>
      <c r="BF1013" s="149">
        <f>IF(N1013="snížená",J1013,0)</f>
        <v>0</v>
      </c>
      <c r="BG1013" s="149">
        <f>IF(N1013="zákl. přenesená",J1013,0)</f>
        <v>0</v>
      </c>
      <c r="BH1013" s="149">
        <f>IF(N1013="sníž. přenesená",J1013,0)</f>
        <v>0</v>
      </c>
      <c r="BI1013" s="149">
        <f>IF(N1013="nulová",J1013,0)</f>
        <v>0</v>
      </c>
      <c r="BJ1013" s="17" t="s">
        <v>84</v>
      </c>
      <c r="BK1013" s="149">
        <f>ROUND(I1013*H1013,2)</f>
        <v>0</v>
      </c>
      <c r="BL1013" s="17" t="s">
        <v>372</v>
      </c>
      <c r="BM1013" s="148" t="s">
        <v>1618</v>
      </c>
    </row>
    <row r="1014" spans="2:65" s="13" customFormat="1" ht="10.4">
      <c r="B1014" s="163"/>
      <c r="D1014" s="157" t="s">
        <v>296</v>
      </c>
      <c r="E1014" s="164" t="s">
        <v>1</v>
      </c>
      <c r="F1014" s="165" t="s">
        <v>1619</v>
      </c>
      <c r="H1014" s="166">
        <v>965.1</v>
      </c>
      <c r="I1014" s="167"/>
      <c r="L1014" s="163"/>
      <c r="M1014" s="168"/>
      <c r="T1014" s="169"/>
      <c r="AT1014" s="164" t="s">
        <v>296</v>
      </c>
      <c r="AU1014" s="164" t="s">
        <v>86</v>
      </c>
      <c r="AV1014" s="13" t="s">
        <v>86</v>
      </c>
      <c r="AW1014" s="13" t="s">
        <v>32</v>
      </c>
      <c r="AX1014" s="13" t="s">
        <v>84</v>
      </c>
      <c r="AY1014" s="164" t="s">
        <v>186</v>
      </c>
    </row>
    <row r="1015" spans="2:65" s="1" customFormat="1" ht="24.2" customHeight="1">
      <c r="B1015" s="136"/>
      <c r="C1015" s="137" t="s">
        <v>1620</v>
      </c>
      <c r="D1015" s="137" t="s">
        <v>189</v>
      </c>
      <c r="E1015" s="138" t="s">
        <v>1621</v>
      </c>
      <c r="F1015" s="139" t="s">
        <v>1622</v>
      </c>
      <c r="G1015" s="140" t="s">
        <v>351</v>
      </c>
      <c r="H1015" s="141">
        <v>965.1</v>
      </c>
      <c r="I1015" s="142"/>
      <c r="J1015" s="143">
        <f>ROUND(I1015*H1015,2)</f>
        <v>0</v>
      </c>
      <c r="K1015" s="139" t="s">
        <v>193</v>
      </c>
      <c r="L1015" s="32"/>
      <c r="M1015" s="144" t="s">
        <v>1</v>
      </c>
      <c r="N1015" s="145" t="s">
        <v>41</v>
      </c>
      <c r="P1015" s="146">
        <f>O1015*H1015</f>
        <v>0</v>
      </c>
      <c r="Q1015" s="146">
        <v>3.0000000000000001E-5</v>
      </c>
      <c r="R1015" s="146">
        <f>Q1015*H1015</f>
        <v>2.8953000000000003E-2</v>
      </c>
      <c r="S1015" s="146">
        <v>0</v>
      </c>
      <c r="T1015" s="147">
        <f>S1015*H1015</f>
        <v>0</v>
      </c>
      <c r="AR1015" s="148" t="s">
        <v>372</v>
      </c>
      <c r="AT1015" s="148" t="s">
        <v>189</v>
      </c>
      <c r="AU1015" s="148" t="s">
        <v>86</v>
      </c>
      <c r="AY1015" s="17" t="s">
        <v>186</v>
      </c>
      <c r="BE1015" s="149">
        <f>IF(N1015="základní",J1015,0)</f>
        <v>0</v>
      </c>
      <c r="BF1015" s="149">
        <f>IF(N1015="snížená",J1015,0)</f>
        <v>0</v>
      </c>
      <c r="BG1015" s="149">
        <f>IF(N1015="zákl. přenesená",J1015,0)</f>
        <v>0</v>
      </c>
      <c r="BH1015" s="149">
        <f>IF(N1015="sníž. přenesená",J1015,0)</f>
        <v>0</v>
      </c>
      <c r="BI1015" s="149">
        <f>IF(N1015="nulová",J1015,0)</f>
        <v>0</v>
      </c>
      <c r="BJ1015" s="17" t="s">
        <v>84</v>
      </c>
      <c r="BK1015" s="149">
        <f>ROUND(I1015*H1015,2)</f>
        <v>0</v>
      </c>
      <c r="BL1015" s="17" t="s">
        <v>372</v>
      </c>
      <c r="BM1015" s="148" t="s">
        <v>1623</v>
      </c>
    </row>
    <row r="1016" spans="2:65" s="13" customFormat="1" ht="10.4">
      <c r="B1016" s="163"/>
      <c r="D1016" s="157" t="s">
        <v>296</v>
      </c>
      <c r="E1016" s="164" t="s">
        <v>1</v>
      </c>
      <c r="F1016" s="165" t="s">
        <v>1619</v>
      </c>
      <c r="H1016" s="166">
        <v>965.1</v>
      </c>
      <c r="I1016" s="167"/>
      <c r="L1016" s="163"/>
      <c r="M1016" s="168"/>
      <c r="T1016" s="169"/>
      <c r="AT1016" s="164" t="s">
        <v>296</v>
      </c>
      <c r="AU1016" s="164" t="s">
        <v>86</v>
      </c>
      <c r="AV1016" s="13" t="s">
        <v>86</v>
      </c>
      <c r="AW1016" s="13" t="s">
        <v>32</v>
      </c>
      <c r="AX1016" s="13" t="s">
        <v>84</v>
      </c>
      <c r="AY1016" s="164" t="s">
        <v>186</v>
      </c>
    </row>
    <row r="1017" spans="2:65" s="1" customFormat="1" ht="33" customHeight="1">
      <c r="B1017" s="136"/>
      <c r="C1017" s="137" t="s">
        <v>1624</v>
      </c>
      <c r="D1017" s="137" t="s">
        <v>189</v>
      </c>
      <c r="E1017" s="138" t="s">
        <v>1625</v>
      </c>
      <c r="F1017" s="139" t="s">
        <v>1626</v>
      </c>
      <c r="G1017" s="140" t="s">
        <v>351</v>
      </c>
      <c r="H1017" s="141">
        <v>965.1</v>
      </c>
      <c r="I1017" s="142"/>
      <c r="J1017" s="143">
        <f>ROUND(I1017*H1017,2)</f>
        <v>0</v>
      </c>
      <c r="K1017" s="139" t="s">
        <v>193</v>
      </c>
      <c r="L1017" s="32"/>
      <c r="M1017" s="144" t="s">
        <v>1</v>
      </c>
      <c r="N1017" s="145" t="s">
        <v>41</v>
      </c>
      <c r="P1017" s="146">
        <f>O1017*H1017</f>
        <v>0</v>
      </c>
      <c r="Q1017" s="146">
        <v>7.5799999999999999E-3</v>
      </c>
      <c r="R1017" s="146">
        <f>Q1017*H1017</f>
        <v>7.3154580000000005</v>
      </c>
      <c r="S1017" s="146">
        <v>0</v>
      </c>
      <c r="T1017" s="147">
        <f>S1017*H1017</f>
        <v>0</v>
      </c>
      <c r="AR1017" s="148" t="s">
        <v>372</v>
      </c>
      <c r="AT1017" s="148" t="s">
        <v>189</v>
      </c>
      <c r="AU1017" s="148" t="s">
        <v>86</v>
      </c>
      <c r="AY1017" s="17" t="s">
        <v>186</v>
      </c>
      <c r="BE1017" s="149">
        <f>IF(N1017="základní",J1017,0)</f>
        <v>0</v>
      </c>
      <c r="BF1017" s="149">
        <f>IF(N1017="snížená",J1017,0)</f>
        <v>0</v>
      </c>
      <c r="BG1017" s="149">
        <f>IF(N1017="zákl. přenesená",J1017,0)</f>
        <v>0</v>
      </c>
      <c r="BH1017" s="149">
        <f>IF(N1017="sníž. přenesená",J1017,0)</f>
        <v>0</v>
      </c>
      <c r="BI1017" s="149">
        <f>IF(N1017="nulová",J1017,0)</f>
        <v>0</v>
      </c>
      <c r="BJ1017" s="17" t="s">
        <v>84</v>
      </c>
      <c r="BK1017" s="149">
        <f>ROUND(I1017*H1017,2)</f>
        <v>0</v>
      </c>
      <c r="BL1017" s="17" t="s">
        <v>372</v>
      </c>
      <c r="BM1017" s="148" t="s">
        <v>1627</v>
      </c>
    </row>
    <row r="1018" spans="2:65" s="13" customFormat="1" ht="10.4">
      <c r="B1018" s="163"/>
      <c r="D1018" s="157" t="s">
        <v>296</v>
      </c>
      <c r="E1018" s="164" t="s">
        <v>1</v>
      </c>
      <c r="F1018" s="165" t="s">
        <v>1619</v>
      </c>
      <c r="H1018" s="166">
        <v>965.1</v>
      </c>
      <c r="I1018" s="167"/>
      <c r="L1018" s="163"/>
      <c r="M1018" s="168"/>
      <c r="T1018" s="169"/>
      <c r="AT1018" s="164" t="s">
        <v>296</v>
      </c>
      <c r="AU1018" s="164" t="s">
        <v>86</v>
      </c>
      <c r="AV1018" s="13" t="s">
        <v>86</v>
      </c>
      <c r="AW1018" s="13" t="s">
        <v>32</v>
      </c>
      <c r="AX1018" s="13" t="s">
        <v>84</v>
      </c>
      <c r="AY1018" s="164" t="s">
        <v>186</v>
      </c>
    </row>
    <row r="1019" spans="2:65" s="1" customFormat="1" ht="16.600000000000001" customHeight="1">
      <c r="B1019" s="136"/>
      <c r="C1019" s="137" t="s">
        <v>1628</v>
      </c>
      <c r="D1019" s="137" t="s">
        <v>189</v>
      </c>
      <c r="E1019" s="138" t="s">
        <v>1629</v>
      </c>
      <c r="F1019" s="139" t="s">
        <v>1630</v>
      </c>
      <c r="G1019" s="140" t="s">
        <v>351</v>
      </c>
      <c r="H1019" s="141">
        <v>792</v>
      </c>
      <c r="I1019" s="142"/>
      <c r="J1019" s="143">
        <f>ROUND(I1019*H1019,2)</f>
        <v>0</v>
      </c>
      <c r="K1019" s="139" t="s">
        <v>1</v>
      </c>
      <c r="L1019" s="32"/>
      <c r="M1019" s="144" t="s">
        <v>1</v>
      </c>
      <c r="N1019" s="145" t="s">
        <v>41</v>
      </c>
      <c r="P1019" s="146">
        <f>O1019*H1019</f>
        <v>0</v>
      </c>
      <c r="Q1019" s="146">
        <v>4.0000000000000002E-4</v>
      </c>
      <c r="R1019" s="146">
        <f>Q1019*H1019</f>
        <v>0.31680000000000003</v>
      </c>
      <c r="S1019" s="146">
        <v>0</v>
      </c>
      <c r="T1019" s="147">
        <f>S1019*H1019</f>
        <v>0</v>
      </c>
      <c r="AR1019" s="148" t="s">
        <v>372</v>
      </c>
      <c r="AT1019" s="148" t="s">
        <v>189</v>
      </c>
      <c r="AU1019" s="148" t="s">
        <v>86</v>
      </c>
      <c r="AY1019" s="17" t="s">
        <v>186</v>
      </c>
      <c r="BE1019" s="149">
        <f>IF(N1019="základní",J1019,0)</f>
        <v>0</v>
      </c>
      <c r="BF1019" s="149">
        <f>IF(N1019="snížená",J1019,0)</f>
        <v>0</v>
      </c>
      <c r="BG1019" s="149">
        <f>IF(N1019="zákl. přenesená",J1019,0)</f>
        <v>0</v>
      </c>
      <c r="BH1019" s="149">
        <f>IF(N1019="sníž. přenesená",J1019,0)</f>
        <v>0</v>
      </c>
      <c r="BI1019" s="149">
        <f>IF(N1019="nulová",J1019,0)</f>
        <v>0</v>
      </c>
      <c r="BJ1019" s="17" t="s">
        <v>84</v>
      </c>
      <c r="BK1019" s="149">
        <f>ROUND(I1019*H1019,2)</f>
        <v>0</v>
      </c>
      <c r="BL1019" s="17" t="s">
        <v>372</v>
      </c>
      <c r="BM1019" s="148" t="s">
        <v>1631</v>
      </c>
    </row>
    <row r="1020" spans="2:65" s="12" customFormat="1" ht="10.4">
      <c r="B1020" s="156"/>
      <c r="D1020" s="157" t="s">
        <v>296</v>
      </c>
      <c r="E1020" s="158" t="s">
        <v>1</v>
      </c>
      <c r="F1020" s="159" t="s">
        <v>1632</v>
      </c>
      <c r="H1020" s="158" t="s">
        <v>1</v>
      </c>
      <c r="I1020" s="160"/>
      <c r="L1020" s="156"/>
      <c r="M1020" s="161"/>
      <c r="T1020" s="162"/>
      <c r="AT1020" s="158" t="s">
        <v>296</v>
      </c>
      <c r="AU1020" s="158" t="s">
        <v>86</v>
      </c>
      <c r="AV1020" s="12" t="s">
        <v>84</v>
      </c>
      <c r="AW1020" s="12" t="s">
        <v>32</v>
      </c>
      <c r="AX1020" s="12" t="s">
        <v>76</v>
      </c>
      <c r="AY1020" s="158" t="s">
        <v>186</v>
      </c>
    </row>
    <row r="1021" spans="2:65" s="12" customFormat="1" ht="10.4">
      <c r="B1021" s="156"/>
      <c r="D1021" s="157" t="s">
        <v>296</v>
      </c>
      <c r="E1021" s="158" t="s">
        <v>1</v>
      </c>
      <c r="F1021" s="159" t="s">
        <v>383</v>
      </c>
      <c r="H1021" s="158" t="s">
        <v>1</v>
      </c>
      <c r="I1021" s="160"/>
      <c r="L1021" s="156"/>
      <c r="M1021" s="161"/>
      <c r="T1021" s="162"/>
      <c r="AT1021" s="158" t="s">
        <v>296</v>
      </c>
      <c r="AU1021" s="158" t="s">
        <v>86</v>
      </c>
      <c r="AV1021" s="12" t="s">
        <v>84</v>
      </c>
      <c r="AW1021" s="12" t="s">
        <v>32</v>
      </c>
      <c r="AX1021" s="12" t="s">
        <v>76</v>
      </c>
      <c r="AY1021" s="158" t="s">
        <v>186</v>
      </c>
    </row>
    <row r="1022" spans="2:65" s="13" customFormat="1" ht="10.4">
      <c r="B1022" s="163"/>
      <c r="D1022" s="157" t="s">
        <v>296</v>
      </c>
      <c r="E1022" s="164" t="s">
        <v>1</v>
      </c>
      <c r="F1022" s="165" t="s">
        <v>1219</v>
      </c>
      <c r="H1022" s="166">
        <v>32.700000000000003</v>
      </c>
      <c r="I1022" s="167"/>
      <c r="L1022" s="163"/>
      <c r="M1022" s="168"/>
      <c r="T1022" s="169"/>
      <c r="AT1022" s="164" t="s">
        <v>296</v>
      </c>
      <c r="AU1022" s="164" t="s">
        <v>86</v>
      </c>
      <c r="AV1022" s="13" t="s">
        <v>86</v>
      </c>
      <c r="AW1022" s="13" t="s">
        <v>32</v>
      </c>
      <c r="AX1022" s="13" t="s">
        <v>76</v>
      </c>
      <c r="AY1022" s="164" t="s">
        <v>186</v>
      </c>
    </row>
    <row r="1023" spans="2:65" s="13" customFormat="1" ht="10.4">
      <c r="B1023" s="163"/>
      <c r="D1023" s="157" t="s">
        <v>296</v>
      </c>
      <c r="E1023" s="164" t="s">
        <v>1</v>
      </c>
      <c r="F1023" s="165" t="s">
        <v>1220</v>
      </c>
      <c r="H1023" s="166">
        <v>165.6</v>
      </c>
      <c r="I1023" s="167"/>
      <c r="L1023" s="163"/>
      <c r="M1023" s="168"/>
      <c r="T1023" s="169"/>
      <c r="AT1023" s="164" t="s">
        <v>296</v>
      </c>
      <c r="AU1023" s="164" t="s">
        <v>86</v>
      </c>
      <c r="AV1023" s="13" t="s">
        <v>86</v>
      </c>
      <c r="AW1023" s="13" t="s">
        <v>32</v>
      </c>
      <c r="AX1023" s="13" t="s">
        <v>76</v>
      </c>
      <c r="AY1023" s="164" t="s">
        <v>186</v>
      </c>
    </row>
    <row r="1024" spans="2:65" s="13" customFormat="1" ht="10.4">
      <c r="B1024" s="163"/>
      <c r="D1024" s="157" t="s">
        <v>296</v>
      </c>
      <c r="E1024" s="164" t="s">
        <v>1</v>
      </c>
      <c r="F1024" s="165" t="s">
        <v>1221</v>
      </c>
      <c r="H1024" s="166">
        <v>28.9</v>
      </c>
      <c r="I1024" s="167"/>
      <c r="L1024" s="163"/>
      <c r="M1024" s="168"/>
      <c r="T1024" s="169"/>
      <c r="AT1024" s="164" t="s">
        <v>296</v>
      </c>
      <c r="AU1024" s="164" t="s">
        <v>86</v>
      </c>
      <c r="AV1024" s="13" t="s">
        <v>86</v>
      </c>
      <c r="AW1024" s="13" t="s">
        <v>32</v>
      </c>
      <c r="AX1024" s="13" t="s">
        <v>76</v>
      </c>
      <c r="AY1024" s="164" t="s">
        <v>186</v>
      </c>
    </row>
    <row r="1025" spans="2:65" s="13" customFormat="1" ht="10.4">
      <c r="B1025" s="163"/>
      <c r="D1025" s="157" t="s">
        <v>296</v>
      </c>
      <c r="E1025" s="164" t="s">
        <v>1</v>
      </c>
      <c r="F1025" s="165" t="s">
        <v>1222</v>
      </c>
      <c r="H1025" s="166">
        <v>305.8</v>
      </c>
      <c r="I1025" s="167"/>
      <c r="L1025" s="163"/>
      <c r="M1025" s="168"/>
      <c r="T1025" s="169"/>
      <c r="AT1025" s="164" t="s">
        <v>296</v>
      </c>
      <c r="AU1025" s="164" t="s">
        <v>86</v>
      </c>
      <c r="AV1025" s="13" t="s">
        <v>86</v>
      </c>
      <c r="AW1025" s="13" t="s">
        <v>32</v>
      </c>
      <c r="AX1025" s="13" t="s">
        <v>76</v>
      </c>
      <c r="AY1025" s="164" t="s">
        <v>186</v>
      </c>
    </row>
    <row r="1026" spans="2:65" s="13" customFormat="1" ht="10.4">
      <c r="B1026" s="163"/>
      <c r="D1026" s="157" t="s">
        <v>296</v>
      </c>
      <c r="E1026" s="164" t="s">
        <v>1</v>
      </c>
      <c r="F1026" s="165" t="s">
        <v>1223</v>
      </c>
      <c r="H1026" s="166">
        <v>9.4</v>
      </c>
      <c r="I1026" s="167"/>
      <c r="L1026" s="163"/>
      <c r="M1026" s="168"/>
      <c r="T1026" s="169"/>
      <c r="AT1026" s="164" t="s">
        <v>296</v>
      </c>
      <c r="AU1026" s="164" t="s">
        <v>86</v>
      </c>
      <c r="AV1026" s="13" t="s">
        <v>86</v>
      </c>
      <c r="AW1026" s="13" t="s">
        <v>32</v>
      </c>
      <c r="AX1026" s="13" t="s">
        <v>76</v>
      </c>
      <c r="AY1026" s="164" t="s">
        <v>186</v>
      </c>
    </row>
    <row r="1027" spans="2:65" s="13" customFormat="1" ht="10.4">
      <c r="B1027" s="163"/>
      <c r="D1027" s="157" t="s">
        <v>296</v>
      </c>
      <c r="E1027" s="164" t="s">
        <v>1</v>
      </c>
      <c r="F1027" s="165" t="s">
        <v>1224</v>
      </c>
      <c r="H1027" s="166">
        <v>7.4</v>
      </c>
      <c r="I1027" s="167"/>
      <c r="L1027" s="163"/>
      <c r="M1027" s="168"/>
      <c r="T1027" s="169"/>
      <c r="AT1027" s="164" t="s">
        <v>296</v>
      </c>
      <c r="AU1027" s="164" t="s">
        <v>86</v>
      </c>
      <c r="AV1027" s="13" t="s">
        <v>86</v>
      </c>
      <c r="AW1027" s="13" t="s">
        <v>32</v>
      </c>
      <c r="AX1027" s="13" t="s">
        <v>76</v>
      </c>
      <c r="AY1027" s="164" t="s">
        <v>186</v>
      </c>
    </row>
    <row r="1028" spans="2:65" s="13" customFormat="1" ht="10.4">
      <c r="B1028" s="163"/>
      <c r="D1028" s="157" t="s">
        <v>296</v>
      </c>
      <c r="E1028" s="164" t="s">
        <v>1</v>
      </c>
      <c r="F1028" s="165" t="s">
        <v>1633</v>
      </c>
      <c r="H1028" s="166">
        <v>1.4</v>
      </c>
      <c r="I1028" s="167"/>
      <c r="L1028" s="163"/>
      <c r="M1028" s="168"/>
      <c r="T1028" s="169"/>
      <c r="AT1028" s="164" t="s">
        <v>296</v>
      </c>
      <c r="AU1028" s="164" t="s">
        <v>86</v>
      </c>
      <c r="AV1028" s="13" t="s">
        <v>86</v>
      </c>
      <c r="AW1028" s="13" t="s">
        <v>32</v>
      </c>
      <c r="AX1028" s="13" t="s">
        <v>76</v>
      </c>
      <c r="AY1028" s="164" t="s">
        <v>186</v>
      </c>
    </row>
    <row r="1029" spans="2:65" s="12" customFormat="1" ht="10.4">
      <c r="B1029" s="156"/>
      <c r="D1029" s="157" t="s">
        <v>296</v>
      </c>
      <c r="E1029" s="158" t="s">
        <v>1</v>
      </c>
      <c r="F1029" s="159" t="s">
        <v>395</v>
      </c>
      <c r="H1029" s="158" t="s">
        <v>1</v>
      </c>
      <c r="I1029" s="160"/>
      <c r="L1029" s="156"/>
      <c r="M1029" s="161"/>
      <c r="T1029" s="162"/>
      <c r="AT1029" s="158" t="s">
        <v>296</v>
      </c>
      <c r="AU1029" s="158" t="s">
        <v>86</v>
      </c>
      <c r="AV1029" s="12" t="s">
        <v>84</v>
      </c>
      <c r="AW1029" s="12" t="s">
        <v>32</v>
      </c>
      <c r="AX1029" s="12" t="s">
        <v>76</v>
      </c>
      <c r="AY1029" s="158" t="s">
        <v>186</v>
      </c>
    </row>
    <row r="1030" spans="2:65" s="13" customFormat="1" ht="10.4">
      <c r="B1030" s="163"/>
      <c r="D1030" s="157" t="s">
        <v>296</v>
      </c>
      <c r="E1030" s="164" t="s">
        <v>1</v>
      </c>
      <c r="F1030" s="165" t="s">
        <v>1228</v>
      </c>
      <c r="H1030" s="166">
        <v>8.1</v>
      </c>
      <c r="I1030" s="167"/>
      <c r="L1030" s="163"/>
      <c r="M1030" s="168"/>
      <c r="T1030" s="169"/>
      <c r="AT1030" s="164" t="s">
        <v>296</v>
      </c>
      <c r="AU1030" s="164" t="s">
        <v>86</v>
      </c>
      <c r="AV1030" s="13" t="s">
        <v>86</v>
      </c>
      <c r="AW1030" s="13" t="s">
        <v>32</v>
      </c>
      <c r="AX1030" s="13" t="s">
        <v>76</v>
      </c>
      <c r="AY1030" s="164" t="s">
        <v>186</v>
      </c>
    </row>
    <row r="1031" spans="2:65" s="13" customFormat="1" ht="10.4">
      <c r="B1031" s="163"/>
      <c r="D1031" s="157" t="s">
        <v>296</v>
      </c>
      <c r="E1031" s="164" t="s">
        <v>1</v>
      </c>
      <c r="F1031" s="165" t="s">
        <v>1229</v>
      </c>
      <c r="H1031" s="166">
        <v>207.9</v>
      </c>
      <c r="I1031" s="167"/>
      <c r="L1031" s="163"/>
      <c r="M1031" s="168"/>
      <c r="T1031" s="169"/>
      <c r="AT1031" s="164" t="s">
        <v>296</v>
      </c>
      <c r="AU1031" s="164" t="s">
        <v>86</v>
      </c>
      <c r="AV1031" s="13" t="s">
        <v>86</v>
      </c>
      <c r="AW1031" s="13" t="s">
        <v>32</v>
      </c>
      <c r="AX1031" s="13" t="s">
        <v>76</v>
      </c>
      <c r="AY1031" s="164" t="s">
        <v>186</v>
      </c>
    </row>
    <row r="1032" spans="2:65" s="13" customFormat="1" ht="10.4">
      <c r="B1032" s="163"/>
      <c r="D1032" s="157" t="s">
        <v>296</v>
      </c>
      <c r="E1032" s="164" t="s">
        <v>1</v>
      </c>
      <c r="F1032" s="165" t="s">
        <v>1230</v>
      </c>
      <c r="H1032" s="166">
        <v>24.8</v>
      </c>
      <c r="I1032" s="167"/>
      <c r="L1032" s="163"/>
      <c r="M1032" s="168"/>
      <c r="T1032" s="169"/>
      <c r="AT1032" s="164" t="s">
        <v>296</v>
      </c>
      <c r="AU1032" s="164" t="s">
        <v>86</v>
      </c>
      <c r="AV1032" s="13" t="s">
        <v>86</v>
      </c>
      <c r="AW1032" s="13" t="s">
        <v>32</v>
      </c>
      <c r="AX1032" s="13" t="s">
        <v>76</v>
      </c>
      <c r="AY1032" s="164" t="s">
        <v>186</v>
      </c>
    </row>
    <row r="1033" spans="2:65" s="14" customFormat="1" ht="10.4">
      <c r="B1033" s="170"/>
      <c r="D1033" s="157" t="s">
        <v>296</v>
      </c>
      <c r="E1033" s="171" t="s">
        <v>222</v>
      </c>
      <c r="F1033" s="172" t="s">
        <v>299</v>
      </c>
      <c r="H1033" s="173">
        <v>792</v>
      </c>
      <c r="I1033" s="174"/>
      <c r="L1033" s="170"/>
      <c r="M1033" s="175"/>
      <c r="T1033" s="176"/>
      <c r="AT1033" s="171" t="s">
        <v>296</v>
      </c>
      <c r="AU1033" s="171" t="s">
        <v>86</v>
      </c>
      <c r="AV1033" s="14" t="s">
        <v>207</v>
      </c>
      <c r="AW1033" s="14" t="s">
        <v>32</v>
      </c>
      <c r="AX1033" s="14" t="s">
        <v>84</v>
      </c>
      <c r="AY1033" s="171" t="s">
        <v>186</v>
      </c>
    </row>
    <row r="1034" spans="2:65" s="1" customFormat="1" ht="24.2" customHeight="1">
      <c r="B1034" s="136"/>
      <c r="C1034" s="137" t="s">
        <v>1634</v>
      </c>
      <c r="D1034" s="137" t="s">
        <v>189</v>
      </c>
      <c r="E1034" s="138" t="s">
        <v>1635</v>
      </c>
      <c r="F1034" s="139" t="s">
        <v>1636</v>
      </c>
      <c r="G1034" s="140" t="s">
        <v>801</v>
      </c>
      <c r="H1034" s="141">
        <v>30.8</v>
      </c>
      <c r="I1034" s="142"/>
      <c r="J1034" s="143">
        <f>ROUND(I1034*H1034,2)</f>
        <v>0</v>
      </c>
      <c r="K1034" s="139" t="s">
        <v>1</v>
      </c>
      <c r="L1034" s="32"/>
      <c r="M1034" s="144" t="s">
        <v>1</v>
      </c>
      <c r="N1034" s="145" t="s">
        <v>41</v>
      </c>
      <c r="P1034" s="146">
        <f>O1034*H1034</f>
        <v>0</v>
      </c>
      <c r="Q1034" s="146">
        <v>1.2E-4</v>
      </c>
      <c r="R1034" s="146">
        <f>Q1034*H1034</f>
        <v>3.6960000000000001E-3</v>
      </c>
      <c r="S1034" s="146">
        <v>0</v>
      </c>
      <c r="T1034" s="147">
        <f>S1034*H1034</f>
        <v>0</v>
      </c>
      <c r="AR1034" s="148" t="s">
        <v>372</v>
      </c>
      <c r="AT1034" s="148" t="s">
        <v>189</v>
      </c>
      <c r="AU1034" s="148" t="s">
        <v>86</v>
      </c>
      <c r="AY1034" s="17" t="s">
        <v>186</v>
      </c>
      <c r="BE1034" s="149">
        <f>IF(N1034="základní",J1034,0)</f>
        <v>0</v>
      </c>
      <c r="BF1034" s="149">
        <f>IF(N1034="snížená",J1034,0)</f>
        <v>0</v>
      </c>
      <c r="BG1034" s="149">
        <f>IF(N1034="zákl. přenesená",J1034,0)</f>
        <v>0</v>
      </c>
      <c r="BH1034" s="149">
        <f>IF(N1034="sníž. přenesená",J1034,0)</f>
        <v>0</v>
      </c>
      <c r="BI1034" s="149">
        <f>IF(N1034="nulová",J1034,0)</f>
        <v>0</v>
      </c>
      <c r="BJ1034" s="17" t="s">
        <v>84</v>
      </c>
      <c r="BK1034" s="149">
        <f>ROUND(I1034*H1034,2)</f>
        <v>0</v>
      </c>
      <c r="BL1034" s="17" t="s">
        <v>372</v>
      </c>
      <c r="BM1034" s="148" t="s">
        <v>1637</v>
      </c>
    </row>
    <row r="1035" spans="2:65" s="13" customFormat="1" ht="10.4">
      <c r="B1035" s="163"/>
      <c r="D1035" s="157" t="s">
        <v>296</v>
      </c>
      <c r="E1035" s="164" t="s">
        <v>1</v>
      </c>
      <c r="F1035" s="165" t="s">
        <v>1638</v>
      </c>
      <c r="H1035" s="166">
        <v>30.8</v>
      </c>
      <c r="I1035" s="167"/>
      <c r="L1035" s="163"/>
      <c r="M1035" s="168"/>
      <c r="T1035" s="169"/>
      <c r="AT1035" s="164" t="s">
        <v>296</v>
      </c>
      <c r="AU1035" s="164" t="s">
        <v>86</v>
      </c>
      <c r="AV1035" s="13" t="s">
        <v>86</v>
      </c>
      <c r="AW1035" s="13" t="s">
        <v>32</v>
      </c>
      <c r="AX1035" s="13" t="s">
        <v>84</v>
      </c>
      <c r="AY1035" s="164" t="s">
        <v>186</v>
      </c>
    </row>
    <row r="1036" spans="2:65" s="1" customFormat="1" ht="24.2" customHeight="1">
      <c r="B1036" s="136"/>
      <c r="C1036" s="137" t="s">
        <v>1639</v>
      </c>
      <c r="D1036" s="137" t="s">
        <v>189</v>
      </c>
      <c r="E1036" s="138" t="s">
        <v>1640</v>
      </c>
      <c r="F1036" s="139" t="s">
        <v>1641</v>
      </c>
      <c r="G1036" s="140" t="s">
        <v>801</v>
      </c>
      <c r="H1036" s="141">
        <v>30.8</v>
      </c>
      <c r="I1036" s="142"/>
      <c r="J1036" s="143">
        <f>ROUND(I1036*H1036,2)</f>
        <v>0</v>
      </c>
      <c r="K1036" s="139" t="s">
        <v>1</v>
      </c>
      <c r="L1036" s="32"/>
      <c r="M1036" s="144" t="s">
        <v>1</v>
      </c>
      <c r="N1036" s="145" t="s">
        <v>41</v>
      </c>
      <c r="P1036" s="146">
        <f>O1036*H1036</f>
        <v>0</v>
      </c>
      <c r="Q1036" s="146">
        <v>8.0000000000000007E-5</v>
      </c>
      <c r="R1036" s="146">
        <f>Q1036*H1036</f>
        <v>2.464E-3</v>
      </c>
      <c r="S1036" s="146">
        <v>0</v>
      </c>
      <c r="T1036" s="147">
        <f>S1036*H1036</f>
        <v>0</v>
      </c>
      <c r="AR1036" s="148" t="s">
        <v>372</v>
      </c>
      <c r="AT1036" s="148" t="s">
        <v>189</v>
      </c>
      <c r="AU1036" s="148" t="s">
        <v>86</v>
      </c>
      <c r="AY1036" s="17" t="s">
        <v>186</v>
      </c>
      <c r="BE1036" s="149">
        <f>IF(N1036="základní",J1036,0)</f>
        <v>0</v>
      </c>
      <c r="BF1036" s="149">
        <f>IF(N1036="snížená",J1036,0)</f>
        <v>0</v>
      </c>
      <c r="BG1036" s="149">
        <f>IF(N1036="zákl. přenesená",J1036,0)</f>
        <v>0</v>
      </c>
      <c r="BH1036" s="149">
        <f>IF(N1036="sníž. přenesená",J1036,0)</f>
        <v>0</v>
      </c>
      <c r="BI1036" s="149">
        <f>IF(N1036="nulová",J1036,0)</f>
        <v>0</v>
      </c>
      <c r="BJ1036" s="17" t="s">
        <v>84</v>
      </c>
      <c r="BK1036" s="149">
        <f>ROUND(I1036*H1036,2)</f>
        <v>0</v>
      </c>
      <c r="BL1036" s="17" t="s">
        <v>372</v>
      </c>
      <c r="BM1036" s="148" t="s">
        <v>1642</v>
      </c>
    </row>
    <row r="1037" spans="2:65" s="1" customFormat="1" ht="16.600000000000001" customHeight="1">
      <c r="B1037" s="136"/>
      <c r="C1037" s="177" t="s">
        <v>1643</v>
      </c>
      <c r="D1037" s="177" t="s">
        <v>421</v>
      </c>
      <c r="E1037" s="178" t="s">
        <v>1644</v>
      </c>
      <c r="F1037" s="179" t="s">
        <v>1645</v>
      </c>
      <c r="G1037" s="180" t="s">
        <v>351</v>
      </c>
      <c r="H1037" s="181">
        <v>889.68</v>
      </c>
      <c r="I1037" s="182"/>
      <c r="J1037" s="183">
        <f>ROUND(I1037*H1037,2)</f>
        <v>0</v>
      </c>
      <c r="K1037" s="179" t="s">
        <v>1</v>
      </c>
      <c r="L1037" s="184"/>
      <c r="M1037" s="185" t="s">
        <v>1</v>
      </c>
      <c r="N1037" s="186" t="s">
        <v>41</v>
      </c>
      <c r="P1037" s="146">
        <f>O1037*H1037</f>
        <v>0</v>
      </c>
      <c r="Q1037" s="146">
        <v>0</v>
      </c>
      <c r="R1037" s="146">
        <f>Q1037*H1037</f>
        <v>0</v>
      </c>
      <c r="S1037" s="146">
        <v>0</v>
      </c>
      <c r="T1037" s="147">
        <f>S1037*H1037</f>
        <v>0</v>
      </c>
      <c r="AR1037" s="148" t="s">
        <v>472</v>
      </c>
      <c r="AT1037" s="148" t="s">
        <v>421</v>
      </c>
      <c r="AU1037" s="148" t="s">
        <v>86</v>
      </c>
      <c r="AY1037" s="17" t="s">
        <v>186</v>
      </c>
      <c r="BE1037" s="149">
        <f>IF(N1037="základní",J1037,0)</f>
        <v>0</v>
      </c>
      <c r="BF1037" s="149">
        <f>IF(N1037="snížená",J1037,0)</f>
        <v>0</v>
      </c>
      <c r="BG1037" s="149">
        <f>IF(N1037="zákl. přenesená",J1037,0)</f>
        <v>0</v>
      </c>
      <c r="BH1037" s="149">
        <f>IF(N1037="sníž. přenesená",J1037,0)</f>
        <v>0</v>
      </c>
      <c r="BI1037" s="149">
        <f>IF(N1037="nulová",J1037,0)</f>
        <v>0</v>
      </c>
      <c r="BJ1037" s="17" t="s">
        <v>84</v>
      </c>
      <c r="BK1037" s="149">
        <f>ROUND(I1037*H1037,2)</f>
        <v>0</v>
      </c>
      <c r="BL1037" s="17" t="s">
        <v>372</v>
      </c>
      <c r="BM1037" s="148" t="s">
        <v>1646</v>
      </c>
    </row>
    <row r="1038" spans="2:65" s="1" customFormat="1" ht="18.45">
      <c r="B1038" s="32"/>
      <c r="D1038" s="157" t="s">
        <v>470</v>
      </c>
      <c r="F1038" s="187" t="s">
        <v>1647</v>
      </c>
      <c r="I1038" s="188"/>
      <c r="L1038" s="32"/>
      <c r="M1038" s="189"/>
      <c r="T1038" s="56"/>
      <c r="AT1038" s="17" t="s">
        <v>470</v>
      </c>
      <c r="AU1038" s="17" t="s">
        <v>86</v>
      </c>
    </row>
    <row r="1039" spans="2:65" s="13" customFormat="1" ht="10.4">
      <c r="B1039" s="163"/>
      <c r="D1039" s="157" t="s">
        <v>296</v>
      </c>
      <c r="E1039" s="164" t="s">
        <v>1</v>
      </c>
      <c r="F1039" s="165" t="s">
        <v>1648</v>
      </c>
      <c r="H1039" s="166">
        <v>871.2</v>
      </c>
      <c r="I1039" s="167"/>
      <c r="L1039" s="163"/>
      <c r="M1039" s="168"/>
      <c r="T1039" s="169"/>
      <c r="AT1039" s="164" t="s">
        <v>296</v>
      </c>
      <c r="AU1039" s="164" t="s">
        <v>86</v>
      </c>
      <c r="AV1039" s="13" t="s">
        <v>86</v>
      </c>
      <c r="AW1039" s="13" t="s">
        <v>32</v>
      </c>
      <c r="AX1039" s="13" t="s">
        <v>76</v>
      </c>
      <c r="AY1039" s="164" t="s">
        <v>186</v>
      </c>
    </row>
    <row r="1040" spans="2:65" s="13" customFormat="1" ht="10.4">
      <c r="B1040" s="163"/>
      <c r="D1040" s="157" t="s">
        <v>296</v>
      </c>
      <c r="E1040" s="164" t="s">
        <v>1</v>
      </c>
      <c r="F1040" s="165" t="s">
        <v>1649</v>
      </c>
      <c r="H1040" s="166">
        <v>18.48</v>
      </c>
      <c r="I1040" s="167"/>
      <c r="L1040" s="163"/>
      <c r="M1040" s="168"/>
      <c r="T1040" s="169"/>
      <c r="AT1040" s="164" t="s">
        <v>296</v>
      </c>
      <c r="AU1040" s="164" t="s">
        <v>86</v>
      </c>
      <c r="AV1040" s="13" t="s">
        <v>86</v>
      </c>
      <c r="AW1040" s="13" t="s">
        <v>32</v>
      </c>
      <c r="AX1040" s="13" t="s">
        <v>76</v>
      </c>
      <c r="AY1040" s="164" t="s">
        <v>186</v>
      </c>
    </row>
    <row r="1041" spans="2:65" s="14" customFormat="1" ht="10.4">
      <c r="B1041" s="170"/>
      <c r="D1041" s="157" t="s">
        <v>296</v>
      </c>
      <c r="E1041" s="171" t="s">
        <v>1</v>
      </c>
      <c r="F1041" s="172" t="s">
        <v>299</v>
      </c>
      <c r="H1041" s="173">
        <v>889.68</v>
      </c>
      <c r="I1041" s="174"/>
      <c r="L1041" s="170"/>
      <c r="M1041" s="175"/>
      <c r="T1041" s="176"/>
      <c r="AT1041" s="171" t="s">
        <v>296</v>
      </c>
      <c r="AU1041" s="171" t="s">
        <v>86</v>
      </c>
      <c r="AV1041" s="14" t="s">
        <v>207</v>
      </c>
      <c r="AW1041" s="14" t="s">
        <v>32</v>
      </c>
      <c r="AX1041" s="14" t="s">
        <v>84</v>
      </c>
      <c r="AY1041" s="171" t="s">
        <v>186</v>
      </c>
    </row>
    <row r="1042" spans="2:65" s="1" customFormat="1" ht="21.75" customHeight="1">
      <c r="B1042" s="136"/>
      <c r="C1042" s="137" t="s">
        <v>1650</v>
      </c>
      <c r="D1042" s="137" t="s">
        <v>189</v>
      </c>
      <c r="E1042" s="138" t="s">
        <v>1651</v>
      </c>
      <c r="F1042" s="139" t="s">
        <v>1652</v>
      </c>
      <c r="G1042" s="140" t="s">
        <v>801</v>
      </c>
      <c r="H1042" s="141">
        <v>283.27999999999997</v>
      </c>
      <c r="I1042" s="142"/>
      <c r="J1042" s="143">
        <f>ROUND(I1042*H1042,2)</f>
        <v>0</v>
      </c>
      <c r="K1042" s="139" t="s">
        <v>1</v>
      </c>
      <c r="L1042" s="32"/>
      <c r="M1042" s="144" t="s">
        <v>1</v>
      </c>
      <c r="N1042" s="145" t="s">
        <v>41</v>
      </c>
      <c r="P1042" s="146">
        <f>O1042*H1042</f>
        <v>0</v>
      </c>
      <c r="Q1042" s="146">
        <v>0</v>
      </c>
      <c r="R1042" s="146">
        <f>Q1042*H1042</f>
        <v>0</v>
      </c>
      <c r="S1042" s="146">
        <v>0</v>
      </c>
      <c r="T1042" s="147">
        <f>S1042*H1042</f>
        <v>0</v>
      </c>
      <c r="AR1042" s="148" t="s">
        <v>372</v>
      </c>
      <c r="AT1042" s="148" t="s">
        <v>189</v>
      </c>
      <c r="AU1042" s="148" t="s">
        <v>86</v>
      </c>
      <c r="AY1042" s="17" t="s">
        <v>186</v>
      </c>
      <c r="BE1042" s="149">
        <f>IF(N1042="základní",J1042,0)</f>
        <v>0</v>
      </c>
      <c r="BF1042" s="149">
        <f>IF(N1042="snížená",J1042,0)</f>
        <v>0</v>
      </c>
      <c r="BG1042" s="149">
        <f>IF(N1042="zákl. přenesená",J1042,0)</f>
        <v>0</v>
      </c>
      <c r="BH1042" s="149">
        <f>IF(N1042="sníž. přenesená",J1042,0)</f>
        <v>0</v>
      </c>
      <c r="BI1042" s="149">
        <f>IF(N1042="nulová",J1042,0)</f>
        <v>0</v>
      </c>
      <c r="BJ1042" s="17" t="s">
        <v>84</v>
      </c>
      <c r="BK1042" s="149">
        <f>ROUND(I1042*H1042,2)</f>
        <v>0</v>
      </c>
      <c r="BL1042" s="17" t="s">
        <v>372</v>
      </c>
      <c r="BM1042" s="148" t="s">
        <v>1653</v>
      </c>
    </row>
    <row r="1043" spans="2:65" s="12" customFormat="1" ht="10.4">
      <c r="B1043" s="156"/>
      <c r="D1043" s="157" t="s">
        <v>296</v>
      </c>
      <c r="E1043" s="158" t="s">
        <v>1</v>
      </c>
      <c r="F1043" s="159" t="s">
        <v>383</v>
      </c>
      <c r="H1043" s="158" t="s">
        <v>1</v>
      </c>
      <c r="I1043" s="160"/>
      <c r="L1043" s="156"/>
      <c r="M1043" s="161"/>
      <c r="T1043" s="162"/>
      <c r="AT1043" s="158" t="s">
        <v>296</v>
      </c>
      <c r="AU1043" s="158" t="s">
        <v>86</v>
      </c>
      <c r="AV1043" s="12" t="s">
        <v>84</v>
      </c>
      <c r="AW1043" s="12" t="s">
        <v>32</v>
      </c>
      <c r="AX1043" s="12" t="s">
        <v>76</v>
      </c>
      <c r="AY1043" s="158" t="s">
        <v>186</v>
      </c>
    </row>
    <row r="1044" spans="2:65" s="13" customFormat="1" ht="10.4">
      <c r="B1044" s="163"/>
      <c r="D1044" s="157" t="s">
        <v>296</v>
      </c>
      <c r="E1044" s="164" t="s">
        <v>1</v>
      </c>
      <c r="F1044" s="165" t="s">
        <v>1654</v>
      </c>
      <c r="H1044" s="166">
        <v>15.3</v>
      </c>
      <c r="I1044" s="167"/>
      <c r="L1044" s="163"/>
      <c r="M1044" s="168"/>
      <c r="T1044" s="169"/>
      <c r="AT1044" s="164" t="s">
        <v>296</v>
      </c>
      <c r="AU1044" s="164" t="s">
        <v>86</v>
      </c>
      <c r="AV1044" s="13" t="s">
        <v>86</v>
      </c>
      <c r="AW1044" s="13" t="s">
        <v>32</v>
      </c>
      <c r="AX1044" s="13" t="s">
        <v>76</v>
      </c>
      <c r="AY1044" s="164" t="s">
        <v>186</v>
      </c>
    </row>
    <row r="1045" spans="2:65" s="13" customFormat="1" ht="10.4">
      <c r="B1045" s="163"/>
      <c r="D1045" s="157" t="s">
        <v>296</v>
      </c>
      <c r="E1045" s="164" t="s">
        <v>1</v>
      </c>
      <c r="F1045" s="165" t="s">
        <v>1655</v>
      </c>
      <c r="H1045" s="166">
        <v>47.2</v>
      </c>
      <c r="I1045" s="167"/>
      <c r="L1045" s="163"/>
      <c r="M1045" s="168"/>
      <c r="T1045" s="169"/>
      <c r="AT1045" s="164" t="s">
        <v>296</v>
      </c>
      <c r="AU1045" s="164" t="s">
        <v>86</v>
      </c>
      <c r="AV1045" s="13" t="s">
        <v>86</v>
      </c>
      <c r="AW1045" s="13" t="s">
        <v>32</v>
      </c>
      <c r="AX1045" s="13" t="s">
        <v>76</v>
      </c>
      <c r="AY1045" s="164" t="s">
        <v>186</v>
      </c>
    </row>
    <row r="1046" spans="2:65" s="13" customFormat="1" ht="10.4">
      <c r="B1046" s="163"/>
      <c r="D1046" s="157" t="s">
        <v>296</v>
      </c>
      <c r="E1046" s="164" t="s">
        <v>1</v>
      </c>
      <c r="F1046" s="165" t="s">
        <v>1656</v>
      </c>
      <c r="H1046" s="166">
        <v>20.2</v>
      </c>
      <c r="I1046" s="167"/>
      <c r="L1046" s="163"/>
      <c r="M1046" s="168"/>
      <c r="T1046" s="169"/>
      <c r="AT1046" s="164" t="s">
        <v>296</v>
      </c>
      <c r="AU1046" s="164" t="s">
        <v>86</v>
      </c>
      <c r="AV1046" s="13" t="s">
        <v>86</v>
      </c>
      <c r="AW1046" s="13" t="s">
        <v>32</v>
      </c>
      <c r="AX1046" s="13" t="s">
        <v>76</v>
      </c>
      <c r="AY1046" s="164" t="s">
        <v>186</v>
      </c>
    </row>
    <row r="1047" spans="2:65" s="13" customFormat="1" ht="10.4">
      <c r="B1047" s="163"/>
      <c r="D1047" s="157" t="s">
        <v>296</v>
      </c>
      <c r="E1047" s="164" t="s">
        <v>1</v>
      </c>
      <c r="F1047" s="165" t="s">
        <v>1657</v>
      </c>
      <c r="H1047" s="166">
        <v>79</v>
      </c>
      <c r="I1047" s="167"/>
      <c r="L1047" s="163"/>
      <c r="M1047" s="168"/>
      <c r="T1047" s="169"/>
      <c r="AT1047" s="164" t="s">
        <v>296</v>
      </c>
      <c r="AU1047" s="164" t="s">
        <v>86</v>
      </c>
      <c r="AV1047" s="13" t="s">
        <v>86</v>
      </c>
      <c r="AW1047" s="13" t="s">
        <v>32</v>
      </c>
      <c r="AX1047" s="13" t="s">
        <v>76</v>
      </c>
      <c r="AY1047" s="164" t="s">
        <v>186</v>
      </c>
    </row>
    <row r="1048" spans="2:65" s="13" customFormat="1" ht="10.4">
      <c r="B1048" s="163"/>
      <c r="D1048" s="157" t="s">
        <v>296</v>
      </c>
      <c r="E1048" s="164" t="s">
        <v>1</v>
      </c>
      <c r="F1048" s="165" t="s">
        <v>1658</v>
      </c>
      <c r="H1048" s="166">
        <v>16.38</v>
      </c>
      <c r="I1048" s="167"/>
      <c r="L1048" s="163"/>
      <c r="M1048" s="168"/>
      <c r="T1048" s="169"/>
      <c r="AT1048" s="164" t="s">
        <v>296</v>
      </c>
      <c r="AU1048" s="164" t="s">
        <v>86</v>
      </c>
      <c r="AV1048" s="13" t="s">
        <v>86</v>
      </c>
      <c r="AW1048" s="13" t="s">
        <v>32</v>
      </c>
      <c r="AX1048" s="13" t="s">
        <v>76</v>
      </c>
      <c r="AY1048" s="164" t="s">
        <v>186</v>
      </c>
    </row>
    <row r="1049" spans="2:65" s="12" customFormat="1" ht="10.4">
      <c r="B1049" s="156"/>
      <c r="D1049" s="157" t="s">
        <v>296</v>
      </c>
      <c r="E1049" s="158" t="s">
        <v>1</v>
      </c>
      <c r="F1049" s="159" t="s">
        <v>395</v>
      </c>
      <c r="H1049" s="158" t="s">
        <v>1</v>
      </c>
      <c r="I1049" s="160"/>
      <c r="L1049" s="156"/>
      <c r="M1049" s="161"/>
      <c r="T1049" s="162"/>
      <c r="AT1049" s="158" t="s">
        <v>296</v>
      </c>
      <c r="AU1049" s="158" t="s">
        <v>86</v>
      </c>
      <c r="AV1049" s="12" t="s">
        <v>84</v>
      </c>
      <c r="AW1049" s="12" t="s">
        <v>32</v>
      </c>
      <c r="AX1049" s="12" t="s">
        <v>76</v>
      </c>
      <c r="AY1049" s="158" t="s">
        <v>186</v>
      </c>
    </row>
    <row r="1050" spans="2:65" s="13" customFormat="1" ht="10.4">
      <c r="B1050" s="163"/>
      <c r="D1050" s="157" t="s">
        <v>296</v>
      </c>
      <c r="E1050" s="164" t="s">
        <v>1</v>
      </c>
      <c r="F1050" s="165" t="s">
        <v>1659</v>
      </c>
      <c r="H1050" s="166">
        <v>4.8</v>
      </c>
      <c r="I1050" s="167"/>
      <c r="L1050" s="163"/>
      <c r="M1050" s="168"/>
      <c r="T1050" s="169"/>
      <c r="AT1050" s="164" t="s">
        <v>296</v>
      </c>
      <c r="AU1050" s="164" t="s">
        <v>86</v>
      </c>
      <c r="AV1050" s="13" t="s">
        <v>86</v>
      </c>
      <c r="AW1050" s="13" t="s">
        <v>32</v>
      </c>
      <c r="AX1050" s="13" t="s">
        <v>76</v>
      </c>
      <c r="AY1050" s="164" t="s">
        <v>186</v>
      </c>
    </row>
    <row r="1051" spans="2:65" s="13" customFormat="1" ht="10.4">
      <c r="B1051" s="163"/>
      <c r="D1051" s="157" t="s">
        <v>296</v>
      </c>
      <c r="E1051" s="164" t="s">
        <v>1</v>
      </c>
      <c r="F1051" s="165" t="s">
        <v>1660</v>
      </c>
      <c r="H1051" s="166">
        <v>73.2</v>
      </c>
      <c r="I1051" s="167"/>
      <c r="L1051" s="163"/>
      <c r="M1051" s="168"/>
      <c r="T1051" s="169"/>
      <c r="AT1051" s="164" t="s">
        <v>296</v>
      </c>
      <c r="AU1051" s="164" t="s">
        <v>86</v>
      </c>
      <c r="AV1051" s="13" t="s">
        <v>86</v>
      </c>
      <c r="AW1051" s="13" t="s">
        <v>32</v>
      </c>
      <c r="AX1051" s="13" t="s">
        <v>76</v>
      </c>
      <c r="AY1051" s="164" t="s">
        <v>186</v>
      </c>
    </row>
    <row r="1052" spans="2:65" s="13" customFormat="1" ht="10.4">
      <c r="B1052" s="163"/>
      <c r="D1052" s="157" t="s">
        <v>296</v>
      </c>
      <c r="E1052" s="164" t="s">
        <v>1</v>
      </c>
      <c r="F1052" s="165" t="s">
        <v>1661</v>
      </c>
      <c r="H1052" s="166">
        <v>14.2</v>
      </c>
      <c r="I1052" s="167"/>
      <c r="L1052" s="163"/>
      <c r="M1052" s="168"/>
      <c r="T1052" s="169"/>
      <c r="AT1052" s="164" t="s">
        <v>296</v>
      </c>
      <c r="AU1052" s="164" t="s">
        <v>86</v>
      </c>
      <c r="AV1052" s="13" t="s">
        <v>86</v>
      </c>
      <c r="AW1052" s="13" t="s">
        <v>32</v>
      </c>
      <c r="AX1052" s="13" t="s">
        <v>76</v>
      </c>
      <c r="AY1052" s="164" t="s">
        <v>186</v>
      </c>
    </row>
    <row r="1053" spans="2:65" s="13" customFormat="1" ht="10.4">
      <c r="B1053" s="163"/>
      <c r="D1053" s="157" t="s">
        <v>296</v>
      </c>
      <c r="E1053" s="164" t="s">
        <v>1</v>
      </c>
      <c r="F1053" s="165" t="s">
        <v>1662</v>
      </c>
      <c r="H1053" s="166">
        <v>13</v>
      </c>
      <c r="I1053" s="167"/>
      <c r="L1053" s="163"/>
      <c r="M1053" s="168"/>
      <c r="T1053" s="169"/>
      <c r="AT1053" s="164" t="s">
        <v>296</v>
      </c>
      <c r="AU1053" s="164" t="s">
        <v>86</v>
      </c>
      <c r="AV1053" s="13" t="s">
        <v>86</v>
      </c>
      <c r="AW1053" s="13" t="s">
        <v>32</v>
      </c>
      <c r="AX1053" s="13" t="s">
        <v>76</v>
      </c>
      <c r="AY1053" s="164" t="s">
        <v>186</v>
      </c>
    </row>
    <row r="1054" spans="2:65" s="14" customFormat="1" ht="10.4">
      <c r="B1054" s="170"/>
      <c r="D1054" s="157" t="s">
        <v>296</v>
      </c>
      <c r="E1054" s="171" t="s">
        <v>1</v>
      </c>
      <c r="F1054" s="172" t="s">
        <v>299</v>
      </c>
      <c r="H1054" s="173">
        <v>283.27999999999997</v>
      </c>
      <c r="I1054" s="174"/>
      <c r="L1054" s="170"/>
      <c r="M1054" s="175"/>
      <c r="T1054" s="176"/>
      <c r="AT1054" s="171" t="s">
        <v>296</v>
      </c>
      <c r="AU1054" s="171" t="s">
        <v>86</v>
      </c>
      <c r="AV1054" s="14" t="s">
        <v>207</v>
      </c>
      <c r="AW1054" s="14" t="s">
        <v>32</v>
      </c>
      <c r="AX1054" s="14" t="s">
        <v>84</v>
      </c>
      <c r="AY1054" s="171" t="s">
        <v>186</v>
      </c>
    </row>
    <row r="1055" spans="2:65" s="1" customFormat="1" ht="21.75" customHeight="1">
      <c r="B1055" s="136"/>
      <c r="C1055" s="137" t="s">
        <v>1663</v>
      </c>
      <c r="D1055" s="137" t="s">
        <v>189</v>
      </c>
      <c r="E1055" s="138" t="s">
        <v>1664</v>
      </c>
      <c r="F1055" s="139" t="s">
        <v>1665</v>
      </c>
      <c r="G1055" s="140" t="s">
        <v>351</v>
      </c>
      <c r="H1055" s="141">
        <v>173.1</v>
      </c>
      <c r="I1055" s="142"/>
      <c r="J1055" s="143">
        <f>ROUND(I1055*H1055,2)</f>
        <v>0</v>
      </c>
      <c r="K1055" s="139" t="s">
        <v>193</v>
      </c>
      <c r="L1055" s="32"/>
      <c r="M1055" s="144" t="s">
        <v>1</v>
      </c>
      <c r="N1055" s="145" t="s">
        <v>41</v>
      </c>
      <c r="P1055" s="146">
        <f>O1055*H1055</f>
        <v>0</v>
      </c>
      <c r="Q1055" s="146">
        <v>2.9999999999999997E-4</v>
      </c>
      <c r="R1055" s="146">
        <f>Q1055*H1055</f>
        <v>5.1929999999999997E-2</v>
      </c>
      <c r="S1055" s="146">
        <v>0</v>
      </c>
      <c r="T1055" s="147">
        <f>S1055*H1055</f>
        <v>0</v>
      </c>
      <c r="AR1055" s="148" t="s">
        <v>372</v>
      </c>
      <c r="AT1055" s="148" t="s">
        <v>189</v>
      </c>
      <c r="AU1055" s="148" t="s">
        <v>86</v>
      </c>
      <c r="AY1055" s="17" t="s">
        <v>186</v>
      </c>
      <c r="BE1055" s="149">
        <f>IF(N1055="základní",J1055,0)</f>
        <v>0</v>
      </c>
      <c r="BF1055" s="149">
        <f>IF(N1055="snížená",J1055,0)</f>
        <v>0</v>
      </c>
      <c r="BG1055" s="149">
        <f>IF(N1055="zákl. přenesená",J1055,0)</f>
        <v>0</v>
      </c>
      <c r="BH1055" s="149">
        <f>IF(N1055="sníž. přenesená",J1055,0)</f>
        <v>0</v>
      </c>
      <c r="BI1055" s="149">
        <f>IF(N1055="nulová",J1055,0)</f>
        <v>0</v>
      </c>
      <c r="BJ1055" s="17" t="s">
        <v>84</v>
      </c>
      <c r="BK1055" s="149">
        <f>ROUND(I1055*H1055,2)</f>
        <v>0</v>
      </c>
      <c r="BL1055" s="17" t="s">
        <v>372</v>
      </c>
      <c r="BM1055" s="148" t="s">
        <v>1666</v>
      </c>
    </row>
    <row r="1056" spans="2:65" s="12" customFormat="1" ht="10.4">
      <c r="B1056" s="156"/>
      <c r="D1056" s="157" t="s">
        <v>296</v>
      </c>
      <c r="E1056" s="158" t="s">
        <v>1</v>
      </c>
      <c r="F1056" s="159" t="s">
        <v>395</v>
      </c>
      <c r="H1056" s="158" t="s">
        <v>1</v>
      </c>
      <c r="I1056" s="160"/>
      <c r="L1056" s="156"/>
      <c r="M1056" s="161"/>
      <c r="T1056" s="162"/>
      <c r="AT1056" s="158" t="s">
        <v>296</v>
      </c>
      <c r="AU1056" s="158" t="s">
        <v>86</v>
      </c>
      <c r="AV1056" s="12" t="s">
        <v>84</v>
      </c>
      <c r="AW1056" s="12" t="s">
        <v>32</v>
      </c>
      <c r="AX1056" s="12" t="s">
        <v>76</v>
      </c>
      <c r="AY1056" s="158" t="s">
        <v>186</v>
      </c>
    </row>
    <row r="1057" spans="2:65" s="13" customFormat="1" ht="10.4">
      <c r="B1057" s="163"/>
      <c r="D1057" s="157" t="s">
        <v>296</v>
      </c>
      <c r="E1057" s="164" t="s">
        <v>1</v>
      </c>
      <c r="F1057" s="165" t="s">
        <v>1231</v>
      </c>
      <c r="H1057" s="166">
        <v>31.7</v>
      </c>
      <c r="I1057" s="167"/>
      <c r="L1057" s="163"/>
      <c r="M1057" s="168"/>
      <c r="T1057" s="169"/>
      <c r="AT1057" s="164" t="s">
        <v>296</v>
      </c>
      <c r="AU1057" s="164" t="s">
        <v>86</v>
      </c>
      <c r="AV1057" s="13" t="s">
        <v>86</v>
      </c>
      <c r="AW1057" s="13" t="s">
        <v>32</v>
      </c>
      <c r="AX1057" s="13" t="s">
        <v>76</v>
      </c>
      <c r="AY1057" s="164" t="s">
        <v>186</v>
      </c>
    </row>
    <row r="1058" spans="2:65" s="13" customFormat="1" ht="10.4">
      <c r="B1058" s="163"/>
      <c r="D1058" s="157" t="s">
        <v>296</v>
      </c>
      <c r="E1058" s="164" t="s">
        <v>1</v>
      </c>
      <c r="F1058" s="165" t="s">
        <v>1232</v>
      </c>
      <c r="H1058" s="166">
        <v>4.5</v>
      </c>
      <c r="I1058" s="167"/>
      <c r="L1058" s="163"/>
      <c r="M1058" s="168"/>
      <c r="T1058" s="169"/>
      <c r="AT1058" s="164" t="s">
        <v>296</v>
      </c>
      <c r="AU1058" s="164" t="s">
        <v>86</v>
      </c>
      <c r="AV1058" s="13" t="s">
        <v>86</v>
      </c>
      <c r="AW1058" s="13" t="s">
        <v>32</v>
      </c>
      <c r="AX1058" s="13" t="s">
        <v>76</v>
      </c>
      <c r="AY1058" s="164" t="s">
        <v>186</v>
      </c>
    </row>
    <row r="1059" spans="2:65" s="13" customFormat="1" ht="10.4">
      <c r="B1059" s="163"/>
      <c r="D1059" s="157" t="s">
        <v>296</v>
      </c>
      <c r="E1059" s="164" t="s">
        <v>1</v>
      </c>
      <c r="F1059" s="165" t="s">
        <v>1233</v>
      </c>
      <c r="H1059" s="166">
        <v>9.3000000000000007</v>
      </c>
      <c r="I1059" s="167"/>
      <c r="L1059" s="163"/>
      <c r="M1059" s="168"/>
      <c r="T1059" s="169"/>
      <c r="AT1059" s="164" t="s">
        <v>296</v>
      </c>
      <c r="AU1059" s="164" t="s">
        <v>86</v>
      </c>
      <c r="AV1059" s="13" t="s">
        <v>86</v>
      </c>
      <c r="AW1059" s="13" t="s">
        <v>32</v>
      </c>
      <c r="AX1059" s="13" t="s">
        <v>76</v>
      </c>
      <c r="AY1059" s="164" t="s">
        <v>186</v>
      </c>
    </row>
    <row r="1060" spans="2:65" s="13" customFormat="1" ht="10.4">
      <c r="B1060" s="163"/>
      <c r="D1060" s="157" t="s">
        <v>296</v>
      </c>
      <c r="E1060" s="164" t="s">
        <v>1</v>
      </c>
      <c r="F1060" s="165" t="s">
        <v>1234</v>
      </c>
      <c r="H1060" s="166">
        <v>6.6</v>
      </c>
      <c r="I1060" s="167"/>
      <c r="L1060" s="163"/>
      <c r="M1060" s="168"/>
      <c r="T1060" s="169"/>
      <c r="AT1060" s="164" t="s">
        <v>296</v>
      </c>
      <c r="AU1060" s="164" t="s">
        <v>86</v>
      </c>
      <c r="AV1060" s="13" t="s">
        <v>86</v>
      </c>
      <c r="AW1060" s="13" t="s">
        <v>32</v>
      </c>
      <c r="AX1060" s="13" t="s">
        <v>76</v>
      </c>
      <c r="AY1060" s="164" t="s">
        <v>186</v>
      </c>
    </row>
    <row r="1061" spans="2:65" s="13" customFormat="1" ht="10.4">
      <c r="B1061" s="163"/>
      <c r="D1061" s="157" t="s">
        <v>296</v>
      </c>
      <c r="E1061" s="164" t="s">
        <v>1</v>
      </c>
      <c r="F1061" s="165" t="s">
        <v>1235</v>
      </c>
      <c r="H1061" s="166">
        <v>6.5</v>
      </c>
      <c r="I1061" s="167"/>
      <c r="L1061" s="163"/>
      <c r="M1061" s="168"/>
      <c r="T1061" s="169"/>
      <c r="AT1061" s="164" t="s">
        <v>296</v>
      </c>
      <c r="AU1061" s="164" t="s">
        <v>86</v>
      </c>
      <c r="AV1061" s="13" t="s">
        <v>86</v>
      </c>
      <c r="AW1061" s="13" t="s">
        <v>32</v>
      </c>
      <c r="AX1061" s="13" t="s">
        <v>76</v>
      </c>
      <c r="AY1061" s="164" t="s">
        <v>186</v>
      </c>
    </row>
    <row r="1062" spans="2:65" s="13" customFormat="1" ht="10.4">
      <c r="B1062" s="163"/>
      <c r="D1062" s="157" t="s">
        <v>296</v>
      </c>
      <c r="E1062" s="164" t="s">
        <v>1</v>
      </c>
      <c r="F1062" s="165" t="s">
        <v>1236</v>
      </c>
      <c r="H1062" s="166">
        <v>22.6</v>
      </c>
      <c r="I1062" s="167"/>
      <c r="L1062" s="163"/>
      <c r="M1062" s="168"/>
      <c r="T1062" s="169"/>
      <c r="AT1062" s="164" t="s">
        <v>296</v>
      </c>
      <c r="AU1062" s="164" t="s">
        <v>86</v>
      </c>
      <c r="AV1062" s="13" t="s">
        <v>86</v>
      </c>
      <c r="AW1062" s="13" t="s">
        <v>32</v>
      </c>
      <c r="AX1062" s="13" t="s">
        <v>76</v>
      </c>
      <c r="AY1062" s="164" t="s">
        <v>186</v>
      </c>
    </row>
    <row r="1063" spans="2:65" s="13" customFormat="1" ht="10.4">
      <c r="B1063" s="163"/>
      <c r="D1063" s="157" t="s">
        <v>296</v>
      </c>
      <c r="E1063" s="164" t="s">
        <v>1</v>
      </c>
      <c r="F1063" s="165" t="s">
        <v>1237</v>
      </c>
      <c r="H1063" s="166">
        <v>31.1</v>
      </c>
      <c r="I1063" s="167"/>
      <c r="L1063" s="163"/>
      <c r="M1063" s="168"/>
      <c r="T1063" s="169"/>
      <c r="AT1063" s="164" t="s">
        <v>296</v>
      </c>
      <c r="AU1063" s="164" t="s">
        <v>86</v>
      </c>
      <c r="AV1063" s="13" t="s">
        <v>86</v>
      </c>
      <c r="AW1063" s="13" t="s">
        <v>32</v>
      </c>
      <c r="AX1063" s="13" t="s">
        <v>76</v>
      </c>
      <c r="AY1063" s="164" t="s">
        <v>186</v>
      </c>
    </row>
    <row r="1064" spans="2:65" s="13" customFormat="1" ht="10.4">
      <c r="B1064" s="163"/>
      <c r="D1064" s="157" t="s">
        <v>296</v>
      </c>
      <c r="E1064" s="164" t="s">
        <v>1</v>
      </c>
      <c r="F1064" s="165" t="s">
        <v>1238</v>
      </c>
      <c r="H1064" s="166">
        <v>24.5</v>
      </c>
      <c r="I1064" s="167"/>
      <c r="L1064" s="163"/>
      <c r="M1064" s="168"/>
      <c r="T1064" s="169"/>
      <c r="AT1064" s="164" t="s">
        <v>296</v>
      </c>
      <c r="AU1064" s="164" t="s">
        <v>86</v>
      </c>
      <c r="AV1064" s="13" t="s">
        <v>86</v>
      </c>
      <c r="AW1064" s="13" t="s">
        <v>32</v>
      </c>
      <c r="AX1064" s="13" t="s">
        <v>76</v>
      </c>
      <c r="AY1064" s="164" t="s">
        <v>186</v>
      </c>
    </row>
    <row r="1065" spans="2:65" s="13" customFormat="1" ht="10.4">
      <c r="B1065" s="163"/>
      <c r="D1065" s="157" t="s">
        <v>296</v>
      </c>
      <c r="E1065" s="164" t="s">
        <v>1</v>
      </c>
      <c r="F1065" s="165" t="s">
        <v>1239</v>
      </c>
      <c r="H1065" s="166">
        <v>7.2</v>
      </c>
      <c r="I1065" s="167"/>
      <c r="L1065" s="163"/>
      <c r="M1065" s="168"/>
      <c r="T1065" s="169"/>
      <c r="AT1065" s="164" t="s">
        <v>296</v>
      </c>
      <c r="AU1065" s="164" t="s">
        <v>86</v>
      </c>
      <c r="AV1065" s="13" t="s">
        <v>86</v>
      </c>
      <c r="AW1065" s="13" t="s">
        <v>32</v>
      </c>
      <c r="AX1065" s="13" t="s">
        <v>76</v>
      </c>
      <c r="AY1065" s="164" t="s">
        <v>186</v>
      </c>
    </row>
    <row r="1066" spans="2:65" s="13" customFormat="1" ht="10.4">
      <c r="B1066" s="163"/>
      <c r="D1066" s="157" t="s">
        <v>296</v>
      </c>
      <c r="E1066" s="164" t="s">
        <v>1</v>
      </c>
      <c r="F1066" s="165" t="s">
        <v>1240</v>
      </c>
      <c r="H1066" s="166">
        <v>23.8</v>
      </c>
      <c r="I1066" s="167"/>
      <c r="L1066" s="163"/>
      <c r="M1066" s="168"/>
      <c r="T1066" s="169"/>
      <c r="AT1066" s="164" t="s">
        <v>296</v>
      </c>
      <c r="AU1066" s="164" t="s">
        <v>86</v>
      </c>
      <c r="AV1066" s="13" t="s">
        <v>86</v>
      </c>
      <c r="AW1066" s="13" t="s">
        <v>32</v>
      </c>
      <c r="AX1066" s="13" t="s">
        <v>76</v>
      </c>
      <c r="AY1066" s="164" t="s">
        <v>186</v>
      </c>
    </row>
    <row r="1067" spans="2:65" s="13" customFormat="1" ht="10.4">
      <c r="B1067" s="163"/>
      <c r="D1067" s="157" t="s">
        <v>296</v>
      </c>
      <c r="E1067" s="164" t="s">
        <v>1</v>
      </c>
      <c r="F1067" s="165" t="s">
        <v>1241</v>
      </c>
      <c r="H1067" s="166">
        <v>5.3</v>
      </c>
      <c r="I1067" s="167"/>
      <c r="L1067" s="163"/>
      <c r="M1067" s="168"/>
      <c r="T1067" s="169"/>
      <c r="AT1067" s="164" t="s">
        <v>296</v>
      </c>
      <c r="AU1067" s="164" t="s">
        <v>86</v>
      </c>
      <c r="AV1067" s="13" t="s">
        <v>86</v>
      </c>
      <c r="AW1067" s="13" t="s">
        <v>32</v>
      </c>
      <c r="AX1067" s="13" t="s">
        <v>76</v>
      </c>
      <c r="AY1067" s="164" t="s">
        <v>186</v>
      </c>
    </row>
    <row r="1068" spans="2:65" s="14" customFormat="1" ht="10.4">
      <c r="B1068" s="170"/>
      <c r="D1068" s="157" t="s">
        <v>296</v>
      </c>
      <c r="E1068" s="171" t="s">
        <v>250</v>
      </c>
      <c r="F1068" s="172" t="s">
        <v>299</v>
      </c>
      <c r="H1068" s="173">
        <v>173.1</v>
      </c>
      <c r="I1068" s="174"/>
      <c r="L1068" s="170"/>
      <c r="M1068" s="175"/>
      <c r="T1068" s="176"/>
      <c r="AT1068" s="171" t="s">
        <v>296</v>
      </c>
      <c r="AU1068" s="171" t="s">
        <v>86</v>
      </c>
      <c r="AV1068" s="14" t="s">
        <v>207</v>
      </c>
      <c r="AW1068" s="14" t="s">
        <v>32</v>
      </c>
      <c r="AX1068" s="14" t="s">
        <v>84</v>
      </c>
      <c r="AY1068" s="171" t="s">
        <v>186</v>
      </c>
    </row>
    <row r="1069" spans="2:65" s="1" customFormat="1" ht="24.2" customHeight="1">
      <c r="B1069" s="136"/>
      <c r="C1069" s="137" t="s">
        <v>1667</v>
      </c>
      <c r="D1069" s="137" t="s">
        <v>189</v>
      </c>
      <c r="E1069" s="138" t="s">
        <v>1668</v>
      </c>
      <c r="F1069" s="139" t="s">
        <v>1669</v>
      </c>
      <c r="G1069" s="140" t="s">
        <v>801</v>
      </c>
      <c r="H1069" s="141">
        <v>31.2</v>
      </c>
      <c r="I1069" s="142"/>
      <c r="J1069" s="143">
        <f>ROUND(I1069*H1069,2)</f>
        <v>0</v>
      </c>
      <c r="K1069" s="139" t="s">
        <v>193</v>
      </c>
      <c r="L1069" s="32"/>
      <c r="M1069" s="144" t="s">
        <v>1</v>
      </c>
      <c r="N1069" s="145" t="s">
        <v>41</v>
      </c>
      <c r="P1069" s="146">
        <f>O1069*H1069</f>
        <v>0</v>
      </c>
      <c r="Q1069" s="146">
        <v>1.2E-4</v>
      </c>
      <c r="R1069" s="146">
        <f>Q1069*H1069</f>
        <v>3.7439999999999999E-3</v>
      </c>
      <c r="S1069" s="146">
        <v>0</v>
      </c>
      <c r="T1069" s="147">
        <f>S1069*H1069</f>
        <v>0</v>
      </c>
      <c r="AR1069" s="148" t="s">
        <v>372</v>
      </c>
      <c r="AT1069" s="148" t="s">
        <v>189</v>
      </c>
      <c r="AU1069" s="148" t="s">
        <v>86</v>
      </c>
      <c r="AY1069" s="17" t="s">
        <v>186</v>
      </c>
      <c r="BE1069" s="149">
        <f>IF(N1069="základní",J1069,0)</f>
        <v>0</v>
      </c>
      <c r="BF1069" s="149">
        <f>IF(N1069="snížená",J1069,0)</f>
        <v>0</v>
      </c>
      <c r="BG1069" s="149">
        <f>IF(N1069="zákl. přenesená",J1069,0)</f>
        <v>0</v>
      </c>
      <c r="BH1069" s="149">
        <f>IF(N1069="sníž. přenesená",J1069,0)</f>
        <v>0</v>
      </c>
      <c r="BI1069" s="149">
        <f>IF(N1069="nulová",J1069,0)</f>
        <v>0</v>
      </c>
      <c r="BJ1069" s="17" t="s">
        <v>84</v>
      </c>
      <c r="BK1069" s="149">
        <f>ROUND(I1069*H1069,2)</f>
        <v>0</v>
      </c>
      <c r="BL1069" s="17" t="s">
        <v>372</v>
      </c>
      <c r="BM1069" s="148" t="s">
        <v>1670</v>
      </c>
    </row>
    <row r="1070" spans="2:65" s="13" customFormat="1" ht="10.4">
      <c r="B1070" s="163"/>
      <c r="D1070" s="157" t="s">
        <v>296</v>
      </c>
      <c r="E1070" s="164" t="s">
        <v>1</v>
      </c>
      <c r="F1070" s="165" t="s">
        <v>1671</v>
      </c>
      <c r="H1070" s="166">
        <v>31.2</v>
      </c>
      <c r="I1070" s="167"/>
      <c r="L1070" s="163"/>
      <c r="M1070" s="168"/>
      <c r="T1070" s="169"/>
      <c r="AT1070" s="164" t="s">
        <v>296</v>
      </c>
      <c r="AU1070" s="164" t="s">
        <v>86</v>
      </c>
      <c r="AV1070" s="13" t="s">
        <v>86</v>
      </c>
      <c r="AW1070" s="13" t="s">
        <v>32</v>
      </c>
      <c r="AX1070" s="13" t="s">
        <v>84</v>
      </c>
      <c r="AY1070" s="164" t="s">
        <v>186</v>
      </c>
    </row>
    <row r="1071" spans="2:65" s="1" customFormat="1" ht="24.2" customHeight="1">
      <c r="B1071" s="136"/>
      <c r="C1071" s="137" t="s">
        <v>1672</v>
      </c>
      <c r="D1071" s="137" t="s">
        <v>189</v>
      </c>
      <c r="E1071" s="138" t="s">
        <v>1673</v>
      </c>
      <c r="F1071" s="139" t="s">
        <v>1674</v>
      </c>
      <c r="G1071" s="140" t="s">
        <v>801</v>
      </c>
      <c r="H1071" s="141">
        <v>31.2</v>
      </c>
      <c r="I1071" s="142"/>
      <c r="J1071" s="143">
        <f>ROUND(I1071*H1071,2)</f>
        <v>0</v>
      </c>
      <c r="K1071" s="139" t="s">
        <v>193</v>
      </c>
      <c r="L1071" s="32"/>
      <c r="M1071" s="144" t="s">
        <v>1</v>
      </c>
      <c r="N1071" s="145" t="s">
        <v>41</v>
      </c>
      <c r="P1071" s="146">
        <f>O1071*H1071</f>
        <v>0</v>
      </c>
      <c r="Q1071" s="146">
        <v>8.0000000000000007E-5</v>
      </c>
      <c r="R1071" s="146">
        <f>Q1071*H1071</f>
        <v>2.496E-3</v>
      </c>
      <c r="S1071" s="146">
        <v>0</v>
      </c>
      <c r="T1071" s="147">
        <f>S1071*H1071</f>
        <v>0</v>
      </c>
      <c r="AR1071" s="148" t="s">
        <v>372</v>
      </c>
      <c r="AT1071" s="148" t="s">
        <v>189</v>
      </c>
      <c r="AU1071" s="148" t="s">
        <v>86</v>
      </c>
      <c r="AY1071" s="17" t="s">
        <v>186</v>
      </c>
      <c r="BE1071" s="149">
        <f>IF(N1071="základní",J1071,0)</f>
        <v>0</v>
      </c>
      <c r="BF1071" s="149">
        <f>IF(N1071="snížená",J1071,0)</f>
        <v>0</v>
      </c>
      <c r="BG1071" s="149">
        <f>IF(N1071="zákl. přenesená",J1071,0)</f>
        <v>0</v>
      </c>
      <c r="BH1071" s="149">
        <f>IF(N1071="sníž. přenesená",J1071,0)</f>
        <v>0</v>
      </c>
      <c r="BI1071" s="149">
        <f>IF(N1071="nulová",J1071,0)</f>
        <v>0</v>
      </c>
      <c r="BJ1071" s="17" t="s">
        <v>84</v>
      </c>
      <c r="BK1071" s="149">
        <f>ROUND(I1071*H1071,2)</f>
        <v>0</v>
      </c>
      <c r="BL1071" s="17" t="s">
        <v>372</v>
      </c>
      <c r="BM1071" s="148" t="s">
        <v>1675</v>
      </c>
    </row>
    <row r="1072" spans="2:65" s="1" customFormat="1" ht="16.600000000000001" customHeight="1">
      <c r="B1072" s="136"/>
      <c r="C1072" s="177" t="s">
        <v>1676</v>
      </c>
      <c r="D1072" s="177" t="s">
        <v>421</v>
      </c>
      <c r="E1072" s="178" t="s">
        <v>1677</v>
      </c>
      <c r="F1072" s="179" t="s">
        <v>1678</v>
      </c>
      <c r="G1072" s="180" t="s">
        <v>351</v>
      </c>
      <c r="H1072" s="181">
        <v>217.785</v>
      </c>
      <c r="I1072" s="182"/>
      <c r="J1072" s="183">
        <f>ROUND(I1072*H1072,2)</f>
        <v>0</v>
      </c>
      <c r="K1072" s="179" t="s">
        <v>1</v>
      </c>
      <c r="L1072" s="184"/>
      <c r="M1072" s="185" t="s">
        <v>1</v>
      </c>
      <c r="N1072" s="186" t="s">
        <v>41</v>
      </c>
      <c r="P1072" s="146">
        <f>O1072*H1072</f>
        <v>0</v>
      </c>
      <c r="Q1072" s="146">
        <v>1.8E-3</v>
      </c>
      <c r="R1072" s="146">
        <f>Q1072*H1072</f>
        <v>0.392013</v>
      </c>
      <c r="S1072" s="146">
        <v>0</v>
      </c>
      <c r="T1072" s="147">
        <f>S1072*H1072</f>
        <v>0</v>
      </c>
      <c r="AR1072" s="148" t="s">
        <v>472</v>
      </c>
      <c r="AT1072" s="148" t="s">
        <v>421</v>
      </c>
      <c r="AU1072" s="148" t="s">
        <v>86</v>
      </c>
      <c r="AY1072" s="17" t="s">
        <v>186</v>
      </c>
      <c r="BE1072" s="149">
        <f>IF(N1072="základní",J1072,0)</f>
        <v>0</v>
      </c>
      <c r="BF1072" s="149">
        <f>IF(N1072="snížená",J1072,0)</f>
        <v>0</v>
      </c>
      <c r="BG1072" s="149">
        <f>IF(N1072="zákl. přenesená",J1072,0)</f>
        <v>0</v>
      </c>
      <c r="BH1072" s="149">
        <f>IF(N1072="sníž. přenesená",J1072,0)</f>
        <v>0</v>
      </c>
      <c r="BI1072" s="149">
        <f>IF(N1072="nulová",J1072,0)</f>
        <v>0</v>
      </c>
      <c r="BJ1072" s="17" t="s">
        <v>84</v>
      </c>
      <c r="BK1072" s="149">
        <f>ROUND(I1072*H1072,2)</f>
        <v>0</v>
      </c>
      <c r="BL1072" s="17" t="s">
        <v>372</v>
      </c>
      <c r="BM1072" s="148" t="s">
        <v>1679</v>
      </c>
    </row>
    <row r="1073" spans="2:65" s="13" customFormat="1" ht="10.4">
      <c r="B1073" s="163"/>
      <c r="D1073" s="157" t="s">
        <v>296</v>
      </c>
      <c r="E1073" s="164" t="s">
        <v>1</v>
      </c>
      <c r="F1073" s="165" t="s">
        <v>1680</v>
      </c>
      <c r="H1073" s="166">
        <v>199.065</v>
      </c>
      <c r="I1073" s="167"/>
      <c r="L1073" s="163"/>
      <c r="M1073" s="168"/>
      <c r="T1073" s="169"/>
      <c r="AT1073" s="164" t="s">
        <v>296</v>
      </c>
      <c r="AU1073" s="164" t="s">
        <v>86</v>
      </c>
      <c r="AV1073" s="13" t="s">
        <v>86</v>
      </c>
      <c r="AW1073" s="13" t="s">
        <v>32</v>
      </c>
      <c r="AX1073" s="13" t="s">
        <v>76</v>
      </c>
      <c r="AY1073" s="164" t="s">
        <v>186</v>
      </c>
    </row>
    <row r="1074" spans="2:65" s="13" customFormat="1" ht="10.4">
      <c r="B1074" s="163"/>
      <c r="D1074" s="157" t="s">
        <v>296</v>
      </c>
      <c r="E1074" s="164" t="s">
        <v>1</v>
      </c>
      <c r="F1074" s="165" t="s">
        <v>1681</v>
      </c>
      <c r="H1074" s="166">
        <v>18.72</v>
      </c>
      <c r="I1074" s="167"/>
      <c r="L1074" s="163"/>
      <c r="M1074" s="168"/>
      <c r="T1074" s="169"/>
      <c r="AT1074" s="164" t="s">
        <v>296</v>
      </c>
      <c r="AU1074" s="164" t="s">
        <v>86</v>
      </c>
      <c r="AV1074" s="13" t="s">
        <v>86</v>
      </c>
      <c r="AW1074" s="13" t="s">
        <v>32</v>
      </c>
      <c r="AX1074" s="13" t="s">
        <v>76</v>
      </c>
      <c r="AY1074" s="164" t="s">
        <v>186</v>
      </c>
    </row>
    <row r="1075" spans="2:65" s="14" customFormat="1" ht="10.4">
      <c r="B1075" s="170"/>
      <c r="D1075" s="157" t="s">
        <v>296</v>
      </c>
      <c r="E1075" s="171" t="s">
        <v>1</v>
      </c>
      <c r="F1075" s="172" t="s">
        <v>299</v>
      </c>
      <c r="H1075" s="173">
        <v>217.785</v>
      </c>
      <c r="I1075" s="174"/>
      <c r="L1075" s="170"/>
      <c r="M1075" s="175"/>
      <c r="T1075" s="176"/>
      <c r="AT1075" s="171" t="s">
        <v>296</v>
      </c>
      <c r="AU1075" s="171" t="s">
        <v>86</v>
      </c>
      <c r="AV1075" s="14" t="s">
        <v>207</v>
      </c>
      <c r="AW1075" s="14" t="s">
        <v>32</v>
      </c>
      <c r="AX1075" s="14" t="s">
        <v>84</v>
      </c>
      <c r="AY1075" s="171" t="s">
        <v>186</v>
      </c>
    </row>
    <row r="1076" spans="2:65" s="1" customFormat="1" ht="16.600000000000001" customHeight="1">
      <c r="B1076" s="136"/>
      <c r="C1076" s="137" t="s">
        <v>1682</v>
      </c>
      <c r="D1076" s="137" t="s">
        <v>189</v>
      </c>
      <c r="E1076" s="138" t="s">
        <v>1683</v>
      </c>
      <c r="F1076" s="139" t="s">
        <v>1684</v>
      </c>
      <c r="G1076" s="140" t="s">
        <v>801</v>
      </c>
      <c r="H1076" s="141">
        <v>142.69999999999999</v>
      </c>
      <c r="I1076" s="142"/>
      <c r="J1076" s="143">
        <f>ROUND(I1076*H1076,2)</f>
        <v>0</v>
      </c>
      <c r="K1076" s="139" t="s">
        <v>1</v>
      </c>
      <c r="L1076" s="32"/>
      <c r="M1076" s="144" t="s">
        <v>1</v>
      </c>
      <c r="N1076" s="145" t="s">
        <v>41</v>
      </c>
      <c r="P1076" s="146">
        <f>O1076*H1076</f>
        <v>0</v>
      </c>
      <c r="Q1076" s="146">
        <v>0</v>
      </c>
      <c r="R1076" s="146">
        <f>Q1076*H1076</f>
        <v>0</v>
      </c>
      <c r="S1076" s="146">
        <v>0</v>
      </c>
      <c r="T1076" s="147">
        <f>S1076*H1076</f>
        <v>0</v>
      </c>
      <c r="AR1076" s="148" t="s">
        <v>372</v>
      </c>
      <c r="AT1076" s="148" t="s">
        <v>189</v>
      </c>
      <c r="AU1076" s="148" t="s">
        <v>86</v>
      </c>
      <c r="AY1076" s="17" t="s">
        <v>186</v>
      </c>
      <c r="BE1076" s="149">
        <f>IF(N1076="základní",J1076,0)</f>
        <v>0</v>
      </c>
      <c r="BF1076" s="149">
        <f>IF(N1076="snížená",J1076,0)</f>
        <v>0</v>
      </c>
      <c r="BG1076" s="149">
        <f>IF(N1076="zákl. přenesená",J1076,0)</f>
        <v>0</v>
      </c>
      <c r="BH1076" s="149">
        <f>IF(N1076="sníž. přenesená",J1076,0)</f>
        <v>0</v>
      </c>
      <c r="BI1076" s="149">
        <f>IF(N1076="nulová",J1076,0)</f>
        <v>0</v>
      </c>
      <c r="BJ1076" s="17" t="s">
        <v>84</v>
      </c>
      <c r="BK1076" s="149">
        <f>ROUND(I1076*H1076,2)</f>
        <v>0</v>
      </c>
      <c r="BL1076" s="17" t="s">
        <v>372</v>
      </c>
      <c r="BM1076" s="148" t="s">
        <v>1685</v>
      </c>
    </row>
    <row r="1077" spans="2:65" s="12" customFormat="1" ht="10.4">
      <c r="B1077" s="156"/>
      <c r="D1077" s="157" t="s">
        <v>296</v>
      </c>
      <c r="E1077" s="158" t="s">
        <v>1</v>
      </c>
      <c r="F1077" s="159" t="s">
        <v>395</v>
      </c>
      <c r="H1077" s="158" t="s">
        <v>1</v>
      </c>
      <c r="I1077" s="160"/>
      <c r="L1077" s="156"/>
      <c r="M1077" s="161"/>
      <c r="T1077" s="162"/>
      <c r="AT1077" s="158" t="s">
        <v>296</v>
      </c>
      <c r="AU1077" s="158" t="s">
        <v>86</v>
      </c>
      <c r="AV1077" s="12" t="s">
        <v>84</v>
      </c>
      <c r="AW1077" s="12" t="s">
        <v>32</v>
      </c>
      <c r="AX1077" s="12" t="s">
        <v>76</v>
      </c>
      <c r="AY1077" s="158" t="s">
        <v>186</v>
      </c>
    </row>
    <row r="1078" spans="2:65" s="13" customFormat="1" ht="10.4">
      <c r="B1078" s="163"/>
      <c r="D1078" s="157" t="s">
        <v>296</v>
      </c>
      <c r="E1078" s="164" t="s">
        <v>1</v>
      </c>
      <c r="F1078" s="165" t="s">
        <v>1686</v>
      </c>
      <c r="H1078" s="166">
        <v>34.6</v>
      </c>
      <c r="I1078" s="167"/>
      <c r="L1078" s="163"/>
      <c r="M1078" s="168"/>
      <c r="T1078" s="169"/>
      <c r="AT1078" s="164" t="s">
        <v>296</v>
      </c>
      <c r="AU1078" s="164" t="s">
        <v>86</v>
      </c>
      <c r="AV1078" s="13" t="s">
        <v>86</v>
      </c>
      <c r="AW1078" s="13" t="s">
        <v>32</v>
      </c>
      <c r="AX1078" s="13" t="s">
        <v>76</v>
      </c>
      <c r="AY1078" s="164" t="s">
        <v>186</v>
      </c>
    </row>
    <row r="1079" spans="2:65" s="13" customFormat="1" ht="10.4">
      <c r="B1079" s="163"/>
      <c r="D1079" s="157" t="s">
        <v>296</v>
      </c>
      <c r="E1079" s="164" t="s">
        <v>1</v>
      </c>
      <c r="F1079" s="165" t="s">
        <v>1687</v>
      </c>
      <c r="H1079" s="166">
        <v>9.8000000000000007</v>
      </c>
      <c r="I1079" s="167"/>
      <c r="L1079" s="163"/>
      <c r="M1079" s="168"/>
      <c r="T1079" s="169"/>
      <c r="AT1079" s="164" t="s">
        <v>296</v>
      </c>
      <c r="AU1079" s="164" t="s">
        <v>86</v>
      </c>
      <c r="AV1079" s="13" t="s">
        <v>86</v>
      </c>
      <c r="AW1079" s="13" t="s">
        <v>32</v>
      </c>
      <c r="AX1079" s="13" t="s">
        <v>76</v>
      </c>
      <c r="AY1079" s="164" t="s">
        <v>186</v>
      </c>
    </row>
    <row r="1080" spans="2:65" s="13" customFormat="1" ht="10.4">
      <c r="B1080" s="163"/>
      <c r="D1080" s="157" t="s">
        <v>296</v>
      </c>
      <c r="E1080" s="164" t="s">
        <v>1</v>
      </c>
      <c r="F1080" s="165" t="s">
        <v>1688</v>
      </c>
      <c r="H1080" s="166">
        <v>9.6</v>
      </c>
      <c r="I1080" s="167"/>
      <c r="L1080" s="163"/>
      <c r="M1080" s="168"/>
      <c r="T1080" s="169"/>
      <c r="AT1080" s="164" t="s">
        <v>296</v>
      </c>
      <c r="AU1080" s="164" t="s">
        <v>86</v>
      </c>
      <c r="AV1080" s="13" t="s">
        <v>86</v>
      </c>
      <c r="AW1080" s="13" t="s">
        <v>32</v>
      </c>
      <c r="AX1080" s="13" t="s">
        <v>76</v>
      </c>
      <c r="AY1080" s="164" t="s">
        <v>186</v>
      </c>
    </row>
    <row r="1081" spans="2:65" s="13" customFormat="1" ht="10.4">
      <c r="B1081" s="163"/>
      <c r="D1081" s="157" t="s">
        <v>296</v>
      </c>
      <c r="E1081" s="164" t="s">
        <v>1</v>
      </c>
      <c r="F1081" s="165" t="s">
        <v>1689</v>
      </c>
      <c r="H1081" s="166">
        <v>16.5</v>
      </c>
      <c r="I1081" s="167"/>
      <c r="L1081" s="163"/>
      <c r="M1081" s="168"/>
      <c r="T1081" s="169"/>
      <c r="AT1081" s="164" t="s">
        <v>296</v>
      </c>
      <c r="AU1081" s="164" t="s">
        <v>86</v>
      </c>
      <c r="AV1081" s="13" t="s">
        <v>86</v>
      </c>
      <c r="AW1081" s="13" t="s">
        <v>32</v>
      </c>
      <c r="AX1081" s="13" t="s">
        <v>76</v>
      </c>
      <c r="AY1081" s="164" t="s">
        <v>186</v>
      </c>
    </row>
    <row r="1082" spans="2:65" s="13" customFormat="1" ht="10.4">
      <c r="B1082" s="163"/>
      <c r="D1082" s="157" t="s">
        <v>296</v>
      </c>
      <c r="E1082" s="164" t="s">
        <v>1</v>
      </c>
      <c r="F1082" s="165" t="s">
        <v>1690</v>
      </c>
      <c r="H1082" s="166">
        <v>20.5</v>
      </c>
      <c r="I1082" s="167"/>
      <c r="L1082" s="163"/>
      <c r="M1082" s="168"/>
      <c r="T1082" s="169"/>
      <c r="AT1082" s="164" t="s">
        <v>296</v>
      </c>
      <c r="AU1082" s="164" t="s">
        <v>86</v>
      </c>
      <c r="AV1082" s="13" t="s">
        <v>86</v>
      </c>
      <c r="AW1082" s="13" t="s">
        <v>32</v>
      </c>
      <c r="AX1082" s="13" t="s">
        <v>76</v>
      </c>
      <c r="AY1082" s="164" t="s">
        <v>186</v>
      </c>
    </row>
    <row r="1083" spans="2:65" s="13" customFormat="1" ht="10.4">
      <c r="B1083" s="163"/>
      <c r="D1083" s="157" t="s">
        <v>296</v>
      </c>
      <c r="E1083" s="164" t="s">
        <v>1</v>
      </c>
      <c r="F1083" s="165" t="s">
        <v>1691</v>
      </c>
      <c r="H1083" s="166">
        <v>17.5</v>
      </c>
      <c r="I1083" s="167"/>
      <c r="L1083" s="163"/>
      <c r="M1083" s="168"/>
      <c r="T1083" s="169"/>
      <c r="AT1083" s="164" t="s">
        <v>296</v>
      </c>
      <c r="AU1083" s="164" t="s">
        <v>86</v>
      </c>
      <c r="AV1083" s="13" t="s">
        <v>86</v>
      </c>
      <c r="AW1083" s="13" t="s">
        <v>32</v>
      </c>
      <c r="AX1083" s="13" t="s">
        <v>76</v>
      </c>
      <c r="AY1083" s="164" t="s">
        <v>186</v>
      </c>
    </row>
    <row r="1084" spans="2:65" s="13" customFormat="1" ht="10.4">
      <c r="B1084" s="163"/>
      <c r="D1084" s="157" t="s">
        <v>296</v>
      </c>
      <c r="E1084" s="164" t="s">
        <v>1</v>
      </c>
      <c r="F1084" s="165" t="s">
        <v>1692</v>
      </c>
      <c r="H1084" s="166">
        <v>8.8000000000000007</v>
      </c>
      <c r="I1084" s="167"/>
      <c r="L1084" s="163"/>
      <c r="M1084" s="168"/>
      <c r="T1084" s="169"/>
      <c r="AT1084" s="164" t="s">
        <v>296</v>
      </c>
      <c r="AU1084" s="164" t="s">
        <v>86</v>
      </c>
      <c r="AV1084" s="13" t="s">
        <v>86</v>
      </c>
      <c r="AW1084" s="13" t="s">
        <v>32</v>
      </c>
      <c r="AX1084" s="13" t="s">
        <v>76</v>
      </c>
      <c r="AY1084" s="164" t="s">
        <v>186</v>
      </c>
    </row>
    <row r="1085" spans="2:65" s="13" customFormat="1" ht="10.4">
      <c r="B1085" s="163"/>
      <c r="D1085" s="157" t="s">
        <v>296</v>
      </c>
      <c r="E1085" s="164" t="s">
        <v>1</v>
      </c>
      <c r="F1085" s="165" t="s">
        <v>1693</v>
      </c>
      <c r="H1085" s="166">
        <v>16.399999999999999</v>
      </c>
      <c r="I1085" s="167"/>
      <c r="L1085" s="163"/>
      <c r="M1085" s="168"/>
      <c r="T1085" s="169"/>
      <c r="AT1085" s="164" t="s">
        <v>296</v>
      </c>
      <c r="AU1085" s="164" t="s">
        <v>86</v>
      </c>
      <c r="AV1085" s="13" t="s">
        <v>86</v>
      </c>
      <c r="AW1085" s="13" t="s">
        <v>32</v>
      </c>
      <c r="AX1085" s="13" t="s">
        <v>76</v>
      </c>
      <c r="AY1085" s="164" t="s">
        <v>186</v>
      </c>
    </row>
    <row r="1086" spans="2:65" s="13" customFormat="1" ht="10.4">
      <c r="B1086" s="163"/>
      <c r="D1086" s="157" t="s">
        <v>296</v>
      </c>
      <c r="E1086" s="164" t="s">
        <v>1</v>
      </c>
      <c r="F1086" s="165" t="s">
        <v>1694</v>
      </c>
      <c r="H1086" s="166">
        <v>9</v>
      </c>
      <c r="I1086" s="167"/>
      <c r="L1086" s="163"/>
      <c r="M1086" s="168"/>
      <c r="T1086" s="169"/>
      <c r="AT1086" s="164" t="s">
        <v>296</v>
      </c>
      <c r="AU1086" s="164" t="s">
        <v>86</v>
      </c>
      <c r="AV1086" s="13" t="s">
        <v>86</v>
      </c>
      <c r="AW1086" s="13" t="s">
        <v>32</v>
      </c>
      <c r="AX1086" s="13" t="s">
        <v>76</v>
      </c>
      <c r="AY1086" s="164" t="s">
        <v>186</v>
      </c>
    </row>
    <row r="1087" spans="2:65" s="14" customFormat="1" ht="10.4">
      <c r="B1087" s="170"/>
      <c r="D1087" s="157" t="s">
        <v>296</v>
      </c>
      <c r="E1087" s="171" t="s">
        <v>1</v>
      </c>
      <c r="F1087" s="172" t="s">
        <v>299</v>
      </c>
      <c r="H1087" s="173">
        <v>142.69999999999999</v>
      </c>
      <c r="I1087" s="174"/>
      <c r="L1087" s="170"/>
      <c r="M1087" s="175"/>
      <c r="T1087" s="176"/>
      <c r="AT1087" s="171" t="s">
        <v>296</v>
      </c>
      <c r="AU1087" s="171" t="s">
        <v>86</v>
      </c>
      <c r="AV1087" s="14" t="s">
        <v>207</v>
      </c>
      <c r="AW1087" s="14" t="s">
        <v>32</v>
      </c>
      <c r="AX1087" s="14" t="s">
        <v>84</v>
      </c>
      <c r="AY1087" s="171" t="s">
        <v>186</v>
      </c>
    </row>
    <row r="1088" spans="2:65" s="1" customFormat="1" ht="24.2" customHeight="1">
      <c r="B1088" s="136"/>
      <c r="C1088" s="137" t="s">
        <v>1695</v>
      </c>
      <c r="D1088" s="137" t="s">
        <v>189</v>
      </c>
      <c r="E1088" s="138" t="s">
        <v>1696</v>
      </c>
      <c r="F1088" s="139" t="s">
        <v>1697</v>
      </c>
      <c r="G1088" s="140" t="s">
        <v>951</v>
      </c>
      <c r="H1088" s="197"/>
      <c r="I1088" s="142"/>
      <c r="J1088" s="143">
        <f>ROUND(I1088*H1088,2)</f>
        <v>0</v>
      </c>
      <c r="K1088" s="139" t="s">
        <v>193</v>
      </c>
      <c r="L1088" s="32"/>
      <c r="M1088" s="144" t="s">
        <v>1</v>
      </c>
      <c r="N1088" s="145" t="s">
        <v>41</v>
      </c>
      <c r="P1088" s="146">
        <f>O1088*H1088</f>
        <v>0</v>
      </c>
      <c r="Q1088" s="146">
        <v>0</v>
      </c>
      <c r="R1088" s="146">
        <f>Q1088*H1088</f>
        <v>0</v>
      </c>
      <c r="S1088" s="146">
        <v>0</v>
      </c>
      <c r="T1088" s="147">
        <f>S1088*H1088</f>
        <v>0</v>
      </c>
      <c r="AR1088" s="148" t="s">
        <v>372</v>
      </c>
      <c r="AT1088" s="148" t="s">
        <v>189</v>
      </c>
      <c r="AU1088" s="148" t="s">
        <v>86</v>
      </c>
      <c r="AY1088" s="17" t="s">
        <v>186</v>
      </c>
      <c r="BE1088" s="149">
        <f>IF(N1088="základní",J1088,0)</f>
        <v>0</v>
      </c>
      <c r="BF1088" s="149">
        <f>IF(N1088="snížená",J1088,0)</f>
        <v>0</v>
      </c>
      <c r="BG1088" s="149">
        <f>IF(N1088="zákl. přenesená",J1088,0)</f>
        <v>0</v>
      </c>
      <c r="BH1088" s="149">
        <f>IF(N1088="sníž. přenesená",J1088,0)</f>
        <v>0</v>
      </c>
      <c r="BI1088" s="149">
        <f>IF(N1088="nulová",J1088,0)</f>
        <v>0</v>
      </c>
      <c r="BJ1088" s="17" t="s">
        <v>84</v>
      </c>
      <c r="BK1088" s="149">
        <f>ROUND(I1088*H1088,2)</f>
        <v>0</v>
      </c>
      <c r="BL1088" s="17" t="s">
        <v>372</v>
      </c>
      <c r="BM1088" s="148" t="s">
        <v>1698</v>
      </c>
    </row>
    <row r="1089" spans="2:65" s="11" customFormat="1" ht="22.75" customHeight="1">
      <c r="B1089" s="124"/>
      <c r="D1089" s="125" t="s">
        <v>75</v>
      </c>
      <c r="E1089" s="134" t="s">
        <v>1699</v>
      </c>
      <c r="F1089" s="134" t="s">
        <v>1700</v>
      </c>
      <c r="I1089" s="127"/>
      <c r="J1089" s="135">
        <f>BK1089</f>
        <v>0</v>
      </c>
      <c r="L1089" s="124"/>
      <c r="M1089" s="129"/>
      <c r="P1089" s="130">
        <f>SUM(P1090:P1115)</f>
        <v>0</v>
      </c>
      <c r="R1089" s="130">
        <f>SUM(R1090:R1115)</f>
        <v>0.8901</v>
      </c>
      <c r="T1089" s="131">
        <f>SUM(T1090:T1115)</f>
        <v>0</v>
      </c>
      <c r="AR1089" s="125" t="s">
        <v>86</v>
      </c>
      <c r="AT1089" s="132" t="s">
        <v>75</v>
      </c>
      <c r="AU1089" s="132" t="s">
        <v>84</v>
      </c>
      <c r="AY1089" s="125" t="s">
        <v>186</v>
      </c>
      <c r="BK1089" s="133">
        <f>SUM(BK1090:BK1115)</f>
        <v>0</v>
      </c>
    </row>
    <row r="1090" spans="2:65" s="1" customFormat="1" ht="24.2" customHeight="1">
      <c r="B1090" s="136"/>
      <c r="C1090" s="137" t="s">
        <v>1701</v>
      </c>
      <c r="D1090" s="137" t="s">
        <v>189</v>
      </c>
      <c r="E1090" s="138" t="s">
        <v>1702</v>
      </c>
      <c r="F1090" s="139" t="s">
        <v>1703</v>
      </c>
      <c r="G1090" s="140" t="s">
        <v>351</v>
      </c>
      <c r="H1090" s="141">
        <v>258</v>
      </c>
      <c r="I1090" s="142"/>
      <c r="J1090" s="143">
        <f>ROUND(I1090*H1090,2)</f>
        <v>0</v>
      </c>
      <c r="K1090" s="139" t="s">
        <v>1</v>
      </c>
      <c r="L1090" s="32"/>
      <c r="M1090" s="144" t="s">
        <v>1</v>
      </c>
      <c r="N1090" s="145" t="s">
        <v>41</v>
      </c>
      <c r="P1090" s="146">
        <f>O1090*H1090</f>
        <v>0</v>
      </c>
      <c r="Q1090" s="146">
        <v>0</v>
      </c>
      <c r="R1090" s="146">
        <f>Q1090*H1090</f>
        <v>0</v>
      </c>
      <c r="S1090" s="146">
        <v>0</v>
      </c>
      <c r="T1090" s="147">
        <f>S1090*H1090</f>
        <v>0</v>
      </c>
      <c r="AR1090" s="148" t="s">
        <v>372</v>
      </c>
      <c r="AT1090" s="148" t="s">
        <v>189</v>
      </c>
      <c r="AU1090" s="148" t="s">
        <v>86</v>
      </c>
      <c r="AY1090" s="17" t="s">
        <v>186</v>
      </c>
      <c r="BE1090" s="149">
        <f>IF(N1090="základní",J1090,0)</f>
        <v>0</v>
      </c>
      <c r="BF1090" s="149">
        <f>IF(N1090="snížená",J1090,0)</f>
        <v>0</v>
      </c>
      <c r="BG1090" s="149">
        <f>IF(N1090="zákl. přenesená",J1090,0)</f>
        <v>0</v>
      </c>
      <c r="BH1090" s="149">
        <f>IF(N1090="sníž. přenesená",J1090,0)</f>
        <v>0</v>
      </c>
      <c r="BI1090" s="149">
        <f>IF(N1090="nulová",J1090,0)</f>
        <v>0</v>
      </c>
      <c r="BJ1090" s="17" t="s">
        <v>84</v>
      </c>
      <c r="BK1090" s="149">
        <f>ROUND(I1090*H1090,2)</f>
        <v>0</v>
      </c>
      <c r="BL1090" s="17" t="s">
        <v>372</v>
      </c>
      <c r="BM1090" s="148" t="s">
        <v>1704</v>
      </c>
    </row>
    <row r="1091" spans="2:65" s="13" customFormat="1" ht="10.4">
      <c r="B1091" s="163"/>
      <c r="D1091" s="157" t="s">
        <v>296</v>
      </c>
      <c r="E1091" s="164" t="s">
        <v>1</v>
      </c>
      <c r="F1091" s="165" t="s">
        <v>244</v>
      </c>
      <c r="H1091" s="166">
        <v>258</v>
      </c>
      <c r="I1091" s="167"/>
      <c r="L1091" s="163"/>
      <c r="M1091" s="168"/>
      <c r="T1091" s="169"/>
      <c r="AT1091" s="164" t="s">
        <v>296</v>
      </c>
      <c r="AU1091" s="164" t="s">
        <v>86</v>
      </c>
      <c r="AV1091" s="13" t="s">
        <v>86</v>
      </c>
      <c r="AW1091" s="13" t="s">
        <v>32</v>
      </c>
      <c r="AX1091" s="13" t="s">
        <v>84</v>
      </c>
      <c r="AY1091" s="164" t="s">
        <v>186</v>
      </c>
    </row>
    <row r="1092" spans="2:65" s="1" customFormat="1" ht="24.2" customHeight="1">
      <c r="B1092" s="136"/>
      <c r="C1092" s="137" t="s">
        <v>1705</v>
      </c>
      <c r="D1092" s="137" t="s">
        <v>189</v>
      </c>
      <c r="E1092" s="138" t="s">
        <v>1706</v>
      </c>
      <c r="F1092" s="139" t="s">
        <v>1707</v>
      </c>
      <c r="G1092" s="140" t="s">
        <v>351</v>
      </c>
      <c r="H1092" s="141">
        <v>258</v>
      </c>
      <c r="I1092" s="142"/>
      <c r="J1092" s="143">
        <f>ROUND(I1092*H1092,2)</f>
        <v>0</v>
      </c>
      <c r="K1092" s="139" t="s">
        <v>193</v>
      </c>
      <c r="L1092" s="32"/>
      <c r="M1092" s="144" t="s">
        <v>1</v>
      </c>
      <c r="N1092" s="145" t="s">
        <v>41</v>
      </c>
      <c r="P1092" s="146">
        <f>O1092*H1092</f>
        <v>0</v>
      </c>
      <c r="Q1092" s="146">
        <v>3.2000000000000002E-3</v>
      </c>
      <c r="R1092" s="146">
        <f>Q1092*H1092</f>
        <v>0.8256</v>
      </c>
      <c r="S1092" s="146">
        <v>0</v>
      </c>
      <c r="T1092" s="147">
        <f>S1092*H1092</f>
        <v>0</v>
      </c>
      <c r="AR1092" s="148" t="s">
        <v>372</v>
      </c>
      <c r="AT1092" s="148" t="s">
        <v>189</v>
      </c>
      <c r="AU1092" s="148" t="s">
        <v>86</v>
      </c>
      <c r="AY1092" s="17" t="s">
        <v>186</v>
      </c>
      <c r="BE1092" s="149">
        <f>IF(N1092="základní",J1092,0)</f>
        <v>0</v>
      </c>
      <c r="BF1092" s="149">
        <f>IF(N1092="snížená",J1092,0)</f>
        <v>0</v>
      </c>
      <c r="BG1092" s="149">
        <f>IF(N1092="zákl. přenesená",J1092,0)</f>
        <v>0</v>
      </c>
      <c r="BH1092" s="149">
        <f>IF(N1092="sníž. přenesená",J1092,0)</f>
        <v>0</v>
      </c>
      <c r="BI1092" s="149">
        <f>IF(N1092="nulová",J1092,0)</f>
        <v>0</v>
      </c>
      <c r="BJ1092" s="17" t="s">
        <v>84</v>
      </c>
      <c r="BK1092" s="149">
        <f>ROUND(I1092*H1092,2)</f>
        <v>0</v>
      </c>
      <c r="BL1092" s="17" t="s">
        <v>372</v>
      </c>
      <c r="BM1092" s="148" t="s">
        <v>1708</v>
      </c>
    </row>
    <row r="1093" spans="2:65" s="12" customFormat="1" ht="10.4">
      <c r="B1093" s="156"/>
      <c r="D1093" s="157" t="s">
        <v>296</v>
      </c>
      <c r="E1093" s="158" t="s">
        <v>1</v>
      </c>
      <c r="F1093" s="159" t="s">
        <v>1709</v>
      </c>
      <c r="H1093" s="158" t="s">
        <v>1</v>
      </c>
      <c r="I1093" s="160"/>
      <c r="L1093" s="156"/>
      <c r="M1093" s="161"/>
      <c r="T1093" s="162"/>
      <c r="AT1093" s="158" t="s">
        <v>296</v>
      </c>
      <c r="AU1093" s="158" t="s">
        <v>86</v>
      </c>
      <c r="AV1093" s="12" t="s">
        <v>84</v>
      </c>
      <c r="AW1093" s="12" t="s">
        <v>32</v>
      </c>
      <c r="AX1093" s="12" t="s">
        <v>76</v>
      </c>
      <c r="AY1093" s="158" t="s">
        <v>186</v>
      </c>
    </row>
    <row r="1094" spans="2:65" s="12" customFormat="1" ht="10.4">
      <c r="B1094" s="156"/>
      <c r="D1094" s="157" t="s">
        <v>296</v>
      </c>
      <c r="E1094" s="158" t="s">
        <v>1</v>
      </c>
      <c r="F1094" s="159" t="s">
        <v>376</v>
      </c>
      <c r="H1094" s="158" t="s">
        <v>1</v>
      </c>
      <c r="I1094" s="160"/>
      <c r="L1094" s="156"/>
      <c r="M1094" s="161"/>
      <c r="T1094" s="162"/>
      <c r="AT1094" s="158" t="s">
        <v>296</v>
      </c>
      <c r="AU1094" s="158" t="s">
        <v>86</v>
      </c>
      <c r="AV1094" s="12" t="s">
        <v>84</v>
      </c>
      <c r="AW1094" s="12" t="s">
        <v>32</v>
      </c>
      <c r="AX1094" s="12" t="s">
        <v>76</v>
      </c>
      <c r="AY1094" s="158" t="s">
        <v>186</v>
      </c>
    </row>
    <row r="1095" spans="2:65" s="13" customFormat="1" ht="10.4">
      <c r="B1095" s="163"/>
      <c r="D1095" s="157" t="s">
        <v>296</v>
      </c>
      <c r="E1095" s="164" t="s">
        <v>1</v>
      </c>
      <c r="F1095" s="165" t="s">
        <v>1710</v>
      </c>
      <c r="H1095" s="166">
        <v>20.8</v>
      </c>
      <c r="I1095" s="167"/>
      <c r="L1095" s="163"/>
      <c r="M1095" s="168"/>
      <c r="T1095" s="169"/>
      <c r="AT1095" s="164" t="s">
        <v>296</v>
      </c>
      <c r="AU1095" s="164" t="s">
        <v>86</v>
      </c>
      <c r="AV1095" s="13" t="s">
        <v>86</v>
      </c>
      <c r="AW1095" s="13" t="s">
        <v>32</v>
      </c>
      <c r="AX1095" s="13" t="s">
        <v>76</v>
      </c>
      <c r="AY1095" s="164" t="s">
        <v>186</v>
      </c>
    </row>
    <row r="1096" spans="2:65" s="13" customFormat="1" ht="10.4">
      <c r="B1096" s="163"/>
      <c r="D1096" s="157" t="s">
        <v>296</v>
      </c>
      <c r="E1096" s="164" t="s">
        <v>1</v>
      </c>
      <c r="F1096" s="165" t="s">
        <v>507</v>
      </c>
      <c r="H1096" s="166">
        <v>43.8</v>
      </c>
      <c r="I1096" s="167"/>
      <c r="L1096" s="163"/>
      <c r="M1096" s="168"/>
      <c r="T1096" s="169"/>
      <c r="AT1096" s="164" t="s">
        <v>296</v>
      </c>
      <c r="AU1096" s="164" t="s">
        <v>86</v>
      </c>
      <c r="AV1096" s="13" t="s">
        <v>86</v>
      </c>
      <c r="AW1096" s="13" t="s">
        <v>32</v>
      </c>
      <c r="AX1096" s="13" t="s">
        <v>76</v>
      </c>
      <c r="AY1096" s="164" t="s">
        <v>186</v>
      </c>
    </row>
    <row r="1097" spans="2:65" s="13" customFormat="1" ht="10.4">
      <c r="B1097" s="163"/>
      <c r="D1097" s="157" t="s">
        <v>296</v>
      </c>
      <c r="E1097" s="164" t="s">
        <v>1</v>
      </c>
      <c r="F1097" s="165" t="s">
        <v>508</v>
      </c>
      <c r="H1097" s="166">
        <v>10.4</v>
      </c>
      <c r="I1097" s="167"/>
      <c r="L1097" s="163"/>
      <c r="M1097" s="168"/>
      <c r="T1097" s="169"/>
      <c r="AT1097" s="164" t="s">
        <v>296</v>
      </c>
      <c r="AU1097" s="164" t="s">
        <v>86</v>
      </c>
      <c r="AV1097" s="13" t="s">
        <v>86</v>
      </c>
      <c r="AW1097" s="13" t="s">
        <v>32</v>
      </c>
      <c r="AX1097" s="13" t="s">
        <v>76</v>
      </c>
      <c r="AY1097" s="164" t="s">
        <v>186</v>
      </c>
    </row>
    <row r="1098" spans="2:65" s="13" customFormat="1" ht="10.4">
      <c r="B1098" s="163"/>
      <c r="D1098" s="157" t="s">
        <v>296</v>
      </c>
      <c r="E1098" s="164" t="s">
        <v>1</v>
      </c>
      <c r="F1098" s="165" t="s">
        <v>509</v>
      </c>
      <c r="H1098" s="166">
        <v>9.8000000000000007</v>
      </c>
      <c r="I1098" s="167"/>
      <c r="L1098" s="163"/>
      <c r="M1098" s="168"/>
      <c r="T1098" s="169"/>
      <c r="AT1098" s="164" t="s">
        <v>296</v>
      </c>
      <c r="AU1098" s="164" t="s">
        <v>86</v>
      </c>
      <c r="AV1098" s="13" t="s">
        <v>86</v>
      </c>
      <c r="AW1098" s="13" t="s">
        <v>32</v>
      </c>
      <c r="AX1098" s="13" t="s">
        <v>76</v>
      </c>
      <c r="AY1098" s="164" t="s">
        <v>186</v>
      </c>
    </row>
    <row r="1099" spans="2:65" s="13" customFormat="1" ht="10.4">
      <c r="B1099" s="163"/>
      <c r="D1099" s="157" t="s">
        <v>296</v>
      </c>
      <c r="E1099" s="164" t="s">
        <v>1</v>
      </c>
      <c r="F1099" s="165" t="s">
        <v>510</v>
      </c>
      <c r="H1099" s="166">
        <v>166.7</v>
      </c>
      <c r="I1099" s="167"/>
      <c r="L1099" s="163"/>
      <c r="M1099" s="168"/>
      <c r="T1099" s="169"/>
      <c r="AT1099" s="164" t="s">
        <v>296</v>
      </c>
      <c r="AU1099" s="164" t="s">
        <v>86</v>
      </c>
      <c r="AV1099" s="13" t="s">
        <v>86</v>
      </c>
      <c r="AW1099" s="13" t="s">
        <v>32</v>
      </c>
      <c r="AX1099" s="13" t="s">
        <v>76</v>
      </c>
      <c r="AY1099" s="164" t="s">
        <v>186</v>
      </c>
    </row>
    <row r="1100" spans="2:65" s="13" customFormat="1" ht="10.4">
      <c r="B1100" s="163"/>
      <c r="D1100" s="157" t="s">
        <v>296</v>
      </c>
      <c r="E1100" s="164" t="s">
        <v>1</v>
      </c>
      <c r="F1100" s="165" t="s">
        <v>511</v>
      </c>
      <c r="H1100" s="166">
        <v>2.7</v>
      </c>
      <c r="I1100" s="167"/>
      <c r="L1100" s="163"/>
      <c r="M1100" s="168"/>
      <c r="T1100" s="169"/>
      <c r="AT1100" s="164" t="s">
        <v>296</v>
      </c>
      <c r="AU1100" s="164" t="s">
        <v>86</v>
      </c>
      <c r="AV1100" s="13" t="s">
        <v>86</v>
      </c>
      <c r="AW1100" s="13" t="s">
        <v>32</v>
      </c>
      <c r="AX1100" s="13" t="s">
        <v>76</v>
      </c>
      <c r="AY1100" s="164" t="s">
        <v>186</v>
      </c>
    </row>
    <row r="1101" spans="2:65" s="13" customFormat="1" ht="10.4">
      <c r="B1101" s="163"/>
      <c r="D1101" s="157" t="s">
        <v>296</v>
      </c>
      <c r="E1101" s="164" t="s">
        <v>1</v>
      </c>
      <c r="F1101" s="165" t="s">
        <v>1711</v>
      </c>
      <c r="H1101" s="166">
        <v>3.8</v>
      </c>
      <c r="I1101" s="167"/>
      <c r="L1101" s="163"/>
      <c r="M1101" s="168"/>
      <c r="T1101" s="169"/>
      <c r="AT1101" s="164" t="s">
        <v>296</v>
      </c>
      <c r="AU1101" s="164" t="s">
        <v>86</v>
      </c>
      <c r="AV1101" s="13" t="s">
        <v>86</v>
      </c>
      <c r="AW1101" s="13" t="s">
        <v>32</v>
      </c>
      <c r="AX1101" s="13" t="s">
        <v>76</v>
      </c>
      <c r="AY1101" s="164" t="s">
        <v>186</v>
      </c>
    </row>
    <row r="1102" spans="2:65" s="14" customFormat="1" ht="10.4">
      <c r="B1102" s="170"/>
      <c r="D1102" s="157" t="s">
        <v>296</v>
      </c>
      <c r="E1102" s="171" t="s">
        <v>244</v>
      </c>
      <c r="F1102" s="172" t="s">
        <v>299</v>
      </c>
      <c r="H1102" s="173">
        <v>258</v>
      </c>
      <c r="I1102" s="174"/>
      <c r="L1102" s="170"/>
      <c r="M1102" s="175"/>
      <c r="T1102" s="176"/>
      <c r="AT1102" s="171" t="s">
        <v>296</v>
      </c>
      <c r="AU1102" s="171" t="s">
        <v>86</v>
      </c>
      <c r="AV1102" s="14" t="s">
        <v>207</v>
      </c>
      <c r="AW1102" s="14" t="s">
        <v>32</v>
      </c>
      <c r="AX1102" s="14" t="s">
        <v>84</v>
      </c>
      <c r="AY1102" s="171" t="s">
        <v>186</v>
      </c>
    </row>
    <row r="1103" spans="2:65" s="1" customFormat="1" ht="16.600000000000001" customHeight="1">
      <c r="B1103" s="136"/>
      <c r="C1103" s="137" t="s">
        <v>1712</v>
      </c>
      <c r="D1103" s="137" t="s">
        <v>189</v>
      </c>
      <c r="E1103" s="138" t="s">
        <v>1713</v>
      </c>
      <c r="F1103" s="139" t="s">
        <v>1714</v>
      </c>
      <c r="G1103" s="140" t="s">
        <v>351</v>
      </c>
      <c r="H1103" s="141">
        <v>258</v>
      </c>
      <c r="I1103" s="142"/>
      <c r="J1103" s="143">
        <f>ROUND(I1103*H1103,2)</f>
        <v>0</v>
      </c>
      <c r="K1103" s="139" t="s">
        <v>193</v>
      </c>
      <c r="L1103" s="32"/>
      <c r="M1103" s="144" t="s">
        <v>1</v>
      </c>
      <c r="N1103" s="145" t="s">
        <v>41</v>
      </c>
      <c r="P1103" s="146">
        <f>O1103*H1103</f>
        <v>0</v>
      </c>
      <c r="Q1103" s="146">
        <v>2.5000000000000001E-4</v>
      </c>
      <c r="R1103" s="146">
        <f>Q1103*H1103</f>
        <v>6.4500000000000002E-2</v>
      </c>
      <c r="S1103" s="146">
        <v>0</v>
      </c>
      <c r="T1103" s="147">
        <f>S1103*H1103</f>
        <v>0</v>
      </c>
      <c r="AR1103" s="148" t="s">
        <v>372</v>
      </c>
      <c r="AT1103" s="148" t="s">
        <v>189</v>
      </c>
      <c r="AU1103" s="148" t="s">
        <v>86</v>
      </c>
      <c r="AY1103" s="17" t="s">
        <v>186</v>
      </c>
      <c r="BE1103" s="149">
        <f>IF(N1103="základní",J1103,0)</f>
        <v>0</v>
      </c>
      <c r="BF1103" s="149">
        <f>IF(N1103="snížená",J1103,0)</f>
        <v>0</v>
      </c>
      <c r="BG1103" s="149">
        <f>IF(N1103="zákl. přenesená",J1103,0)</f>
        <v>0</v>
      </c>
      <c r="BH1103" s="149">
        <f>IF(N1103="sníž. přenesená",J1103,0)</f>
        <v>0</v>
      </c>
      <c r="BI1103" s="149">
        <f>IF(N1103="nulová",J1103,0)</f>
        <v>0</v>
      </c>
      <c r="BJ1103" s="17" t="s">
        <v>84</v>
      </c>
      <c r="BK1103" s="149">
        <f>ROUND(I1103*H1103,2)</f>
        <v>0</v>
      </c>
      <c r="BL1103" s="17" t="s">
        <v>372</v>
      </c>
      <c r="BM1103" s="148" t="s">
        <v>1715</v>
      </c>
    </row>
    <row r="1104" spans="2:65" s="13" customFormat="1" ht="10.4">
      <c r="B1104" s="163"/>
      <c r="D1104" s="157" t="s">
        <v>296</v>
      </c>
      <c r="E1104" s="164" t="s">
        <v>1</v>
      </c>
      <c r="F1104" s="165" t="s">
        <v>244</v>
      </c>
      <c r="H1104" s="166">
        <v>258</v>
      </c>
      <c r="I1104" s="167"/>
      <c r="L1104" s="163"/>
      <c r="M1104" s="168"/>
      <c r="T1104" s="169"/>
      <c r="AT1104" s="164" t="s">
        <v>296</v>
      </c>
      <c r="AU1104" s="164" t="s">
        <v>86</v>
      </c>
      <c r="AV1104" s="13" t="s">
        <v>86</v>
      </c>
      <c r="AW1104" s="13" t="s">
        <v>32</v>
      </c>
      <c r="AX1104" s="13" t="s">
        <v>84</v>
      </c>
      <c r="AY1104" s="164" t="s">
        <v>186</v>
      </c>
    </row>
    <row r="1105" spans="2:65" s="1" customFormat="1" ht="16.600000000000001" customHeight="1">
      <c r="B1105" s="136"/>
      <c r="C1105" s="137" t="s">
        <v>1716</v>
      </c>
      <c r="D1105" s="137" t="s">
        <v>189</v>
      </c>
      <c r="E1105" s="138" t="s">
        <v>1717</v>
      </c>
      <c r="F1105" s="139" t="s">
        <v>1718</v>
      </c>
      <c r="G1105" s="140" t="s">
        <v>801</v>
      </c>
      <c r="H1105" s="141">
        <v>140.5</v>
      </c>
      <c r="I1105" s="142"/>
      <c r="J1105" s="143">
        <f>ROUND(I1105*H1105,2)</f>
        <v>0</v>
      </c>
      <c r="K1105" s="139" t="s">
        <v>1</v>
      </c>
      <c r="L1105" s="32"/>
      <c r="M1105" s="144" t="s">
        <v>1</v>
      </c>
      <c r="N1105" s="145" t="s">
        <v>41</v>
      </c>
      <c r="P1105" s="146">
        <f>O1105*H1105</f>
        <v>0</v>
      </c>
      <c r="Q1105" s="146">
        <v>0</v>
      </c>
      <c r="R1105" s="146">
        <f>Q1105*H1105</f>
        <v>0</v>
      </c>
      <c r="S1105" s="146">
        <v>0</v>
      </c>
      <c r="T1105" s="147">
        <f>S1105*H1105</f>
        <v>0</v>
      </c>
      <c r="AR1105" s="148" t="s">
        <v>372</v>
      </c>
      <c r="AT1105" s="148" t="s">
        <v>189</v>
      </c>
      <c r="AU1105" s="148" t="s">
        <v>86</v>
      </c>
      <c r="AY1105" s="17" t="s">
        <v>186</v>
      </c>
      <c r="BE1105" s="149">
        <f>IF(N1105="základní",J1105,0)</f>
        <v>0</v>
      </c>
      <c r="BF1105" s="149">
        <f>IF(N1105="snížená",J1105,0)</f>
        <v>0</v>
      </c>
      <c r="BG1105" s="149">
        <f>IF(N1105="zákl. přenesená",J1105,0)</f>
        <v>0</v>
      </c>
      <c r="BH1105" s="149">
        <f>IF(N1105="sníž. přenesená",J1105,0)</f>
        <v>0</v>
      </c>
      <c r="BI1105" s="149">
        <f>IF(N1105="nulová",J1105,0)</f>
        <v>0</v>
      </c>
      <c r="BJ1105" s="17" t="s">
        <v>84</v>
      </c>
      <c r="BK1105" s="149">
        <f>ROUND(I1105*H1105,2)</f>
        <v>0</v>
      </c>
      <c r="BL1105" s="17" t="s">
        <v>372</v>
      </c>
      <c r="BM1105" s="148" t="s">
        <v>1719</v>
      </c>
    </row>
    <row r="1106" spans="2:65" s="1" customFormat="1" ht="18.45">
      <c r="B1106" s="32"/>
      <c r="D1106" s="157" t="s">
        <v>470</v>
      </c>
      <c r="F1106" s="187" t="s">
        <v>1720</v>
      </c>
      <c r="I1106" s="188"/>
      <c r="L1106" s="32"/>
      <c r="M1106" s="189"/>
      <c r="T1106" s="56"/>
      <c r="AT1106" s="17" t="s">
        <v>470</v>
      </c>
      <c r="AU1106" s="17" t="s">
        <v>86</v>
      </c>
    </row>
    <row r="1107" spans="2:65" s="12" customFormat="1" ht="10.4">
      <c r="B1107" s="156"/>
      <c r="D1107" s="157" t="s">
        <v>296</v>
      </c>
      <c r="E1107" s="158" t="s">
        <v>1</v>
      </c>
      <c r="F1107" s="159" t="s">
        <v>376</v>
      </c>
      <c r="H1107" s="158" t="s">
        <v>1</v>
      </c>
      <c r="I1107" s="160"/>
      <c r="L1107" s="156"/>
      <c r="M1107" s="161"/>
      <c r="T1107" s="162"/>
      <c r="AT1107" s="158" t="s">
        <v>296</v>
      </c>
      <c r="AU1107" s="158" t="s">
        <v>86</v>
      </c>
      <c r="AV1107" s="12" t="s">
        <v>84</v>
      </c>
      <c r="AW1107" s="12" t="s">
        <v>32</v>
      </c>
      <c r="AX1107" s="12" t="s">
        <v>76</v>
      </c>
      <c r="AY1107" s="158" t="s">
        <v>186</v>
      </c>
    </row>
    <row r="1108" spans="2:65" s="13" customFormat="1" ht="10.4">
      <c r="B1108" s="163"/>
      <c r="D1108" s="157" t="s">
        <v>296</v>
      </c>
      <c r="E1108" s="164" t="s">
        <v>1</v>
      </c>
      <c r="F1108" s="165" t="s">
        <v>1721</v>
      </c>
      <c r="H1108" s="166">
        <v>22.5</v>
      </c>
      <c r="I1108" s="167"/>
      <c r="L1108" s="163"/>
      <c r="M1108" s="168"/>
      <c r="T1108" s="169"/>
      <c r="AT1108" s="164" t="s">
        <v>296</v>
      </c>
      <c r="AU1108" s="164" t="s">
        <v>86</v>
      </c>
      <c r="AV1108" s="13" t="s">
        <v>86</v>
      </c>
      <c r="AW1108" s="13" t="s">
        <v>32</v>
      </c>
      <c r="AX1108" s="13" t="s">
        <v>76</v>
      </c>
      <c r="AY1108" s="164" t="s">
        <v>186</v>
      </c>
    </row>
    <row r="1109" spans="2:65" s="13" customFormat="1" ht="10.4">
      <c r="B1109" s="163"/>
      <c r="D1109" s="157" t="s">
        <v>296</v>
      </c>
      <c r="E1109" s="164" t="s">
        <v>1</v>
      </c>
      <c r="F1109" s="165" t="s">
        <v>1722</v>
      </c>
      <c r="H1109" s="166">
        <v>30.4</v>
      </c>
      <c r="I1109" s="167"/>
      <c r="L1109" s="163"/>
      <c r="M1109" s="168"/>
      <c r="T1109" s="169"/>
      <c r="AT1109" s="164" t="s">
        <v>296</v>
      </c>
      <c r="AU1109" s="164" t="s">
        <v>86</v>
      </c>
      <c r="AV1109" s="13" t="s">
        <v>86</v>
      </c>
      <c r="AW1109" s="13" t="s">
        <v>32</v>
      </c>
      <c r="AX1109" s="13" t="s">
        <v>76</v>
      </c>
      <c r="AY1109" s="164" t="s">
        <v>186</v>
      </c>
    </row>
    <row r="1110" spans="2:65" s="13" customFormat="1" ht="10.4">
      <c r="B1110" s="163"/>
      <c r="D1110" s="157" t="s">
        <v>296</v>
      </c>
      <c r="E1110" s="164" t="s">
        <v>1</v>
      </c>
      <c r="F1110" s="165" t="s">
        <v>1723</v>
      </c>
      <c r="H1110" s="166">
        <v>12.4</v>
      </c>
      <c r="I1110" s="167"/>
      <c r="L1110" s="163"/>
      <c r="M1110" s="168"/>
      <c r="T1110" s="169"/>
      <c r="AT1110" s="164" t="s">
        <v>296</v>
      </c>
      <c r="AU1110" s="164" t="s">
        <v>86</v>
      </c>
      <c r="AV1110" s="13" t="s">
        <v>86</v>
      </c>
      <c r="AW1110" s="13" t="s">
        <v>32</v>
      </c>
      <c r="AX1110" s="13" t="s">
        <v>76</v>
      </c>
      <c r="AY1110" s="164" t="s">
        <v>186</v>
      </c>
    </row>
    <row r="1111" spans="2:65" s="13" customFormat="1" ht="10.4">
      <c r="B1111" s="163"/>
      <c r="D1111" s="157" t="s">
        <v>296</v>
      </c>
      <c r="E1111" s="164" t="s">
        <v>1</v>
      </c>
      <c r="F1111" s="165" t="s">
        <v>1724</v>
      </c>
      <c r="H1111" s="166">
        <v>14.6</v>
      </c>
      <c r="I1111" s="167"/>
      <c r="L1111" s="163"/>
      <c r="M1111" s="168"/>
      <c r="T1111" s="169"/>
      <c r="AT1111" s="164" t="s">
        <v>296</v>
      </c>
      <c r="AU1111" s="164" t="s">
        <v>86</v>
      </c>
      <c r="AV1111" s="13" t="s">
        <v>86</v>
      </c>
      <c r="AW1111" s="13" t="s">
        <v>32</v>
      </c>
      <c r="AX1111" s="13" t="s">
        <v>76</v>
      </c>
      <c r="AY1111" s="164" t="s">
        <v>186</v>
      </c>
    </row>
    <row r="1112" spans="2:65" s="13" customFormat="1" ht="10.4">
      <c r="B1112" s="163"/>
      <c r="D1112" s="157" t="s">
        <v>296</v>
      </c>
      <c r="E1112" s="164" t="s">
        <v>1</v>
      </c>
      <c r="F1112" s="165" t="s">
        <v>1725</v>
      </c>
      <c r="H1112" s="166">
        <v>54</v>
      </c>
      <c r="I1112" s="167"/>
      <c r="L1112" s="163"/>
      <c r="M1112" s="168"/>
      <c r="T1112" s="169"/>
      <c r="AT1112" s="164" t="s">
        <v>296</v>
      </c>
      <c r="AU1112" s="164" t="s">
        <v>86</v>
      </c>
      <c r="AV1112" s="13" t="s">
        <v>86</v>
      </c>
      <c r="AW1112" s="13" t="s">
        <v>32</v>
      </c>
      <c r="AX1112" s="13" t="s">
        <v>76</v>
      </c>
      <c r="AY1112" s="164" t="s">
        <v>186</v>
      </c>
    </row>
    <row r="1113" spans="2:65" s="13" customFormat="1" ht="10.4">
      <c r="B1113" s="163"/>
      <c r="D1113" s="157" t="s">
        <v>296</v>
      </c>
      <c r="E1113" s="164" t="s">
        <v>1</v>
      </c>
      <c r="F1113" s="165" t="s">
        <v>1726</v>
      </c>
      <c r="H1113" s="166">
        <v>6.6</v>
      </c>
      <c r="I1113" s="167"/>
      <c r="L1113" s="163"/>
      <c r="M1113" s="168"/>
      <c r="T1113" s="169"/>
      <c r="AT1113" s="164" t="s">
        <v>296</v>
      </c>
      <c r="AU1113" s="164" t="s">
        <v>86</v>
      </c>
      <c r="AV1113" s="13" t="s">
        <v>86</v>
      </c>
      <c r="AW1113" s="13" t="s">
        <v>32</v>
      </c>
      <c r="AX1113" s="13" t="s">
        <v>76</v>
      </c>
      <c r="AY1113" s="164" t="s">
        <v>186</v>
      </c>
    </row>
    <row r="1114" spans="2:65" s="14" customFormat="1" ht="10.4">
      <c r="B1114" s="170"/>
      <c r="D1114" s="157" t="s">
        <v>296</v>
      </c>
      <c r="E1114" s="171" t="s">
        <v>1</v>
      </c>
      <c r="F1114" s="172" t="s">
        <v>299</v>
      </c>
      <c r="H1114" s="173">
        <v>140.5</v>
      </c>
      <c r="I1114" s="174"/>
      <c r="L1114" s="170"/>
      <c r="M1114" s="175"/>
      <c r="T1114" s="176"/>
      <c r="AT1114" s="171" t="s">
        <v>296</v>
      </c>
      <c r="AU1114" s="171" t="s">
        <v>86</v>
      </c>
      <c r="AV1114" s="14" t="s">
        <v>207</v>
      </c>
      <c r="AW1114" s="14" t="s">
        <v>32</v>
      </c>
      <c r="AX1114" s="14" t="s">
        <v>84</v>
      </c>
      <c r="AY1114" s="171" t="s">
        <v>186</v>
      </c>
    </row>
    <row r="1115" spans="2:65" s="1" customFormat="1" ht="24.2" customHeight="1">
      <c r="B1115" s="136"/>
      <c r="C1115" s="137" t="s">
        <v>1727</v>
      </c>
      <c r="D1115" s="137" t="s">
        <v>189</v>
      </c>
      <c r="E1115" s="138" t="s">
        <v>1728</v>
      </c>
      <c r="F1115" s="139" t="s">
        <v>1729</v>
      </c>
      <c r="G1115" s="140" t="s">
        <v>951</v>
      </c>
      <c r="H1115" s="197"/>
      <c r="I1115" s="142"/>
      <c r="J1115" s="143">
        <f>ROUND(I1115*H1115,2)</f>
        <v>0</v>
      </c>
      <c r="K1115" s="139" t="s">
        <v>193</v>
      </c>
      <c r="L1115" s="32"/>
      <c r="M1115" s="144" t="s">
        <v>1</v>
      </c>
      <c r="N1115" s="145" t="s">
        <v>41</v>
      </c>
      <c r="P1115" s="146">
        <f>O1115*H1115</f>
        <v>0</v>
      </c>
      <c r="Q1115" s="146">
        <v>0</v>
      </c>
      <c r="R1115" s="146">
        <f>Q1115*H1115</f>
        <v>0</v>
      </c>
      <c r="S1115" s="146">
        <v>0</v>
      </c>
      <c r="T1115" s="147">
        <f>S1115*H1115</f>
        <v>0</v>
      </c>
      <c r="AR1115" s="148" t="s">
        <v>372</v>
      </c>
      <c r="AT1115" s="148" t="s">
        <v>189</v>
      </c>
      <c r="AU1115" s="148" t="s">
        <v>86</v>
      </c>
      <c r="AY1115" s="17" t="s">
        <v>186</v>
      </c>
      <c r="BE1115" s="149">
        <f>IF(N1115="základní",J1115,0)</f>
        <v>0</v>
      </c>
      <c r="BF1115" s="149">
        <f>IF(N1115="snížená",J1115,0)</f>
        <v>0</v>
      </c>
      <c r="BG1115" s="149">
        <f>IF(N1115="zákl. přenesená",J1115,0)</f>
        <v>0</v>
      </c>
      <c r="BH1115" s="149">
        <f>IF(N1115="sníž. přenesená",J1115,0)</f>
        <v>0</v>
      </c>
      <c r="BI1115" s="149">
        <f>IF(N1115="nulová",J1115,0)</f>
        <v>0</v>
      </c>
      <c r="BJ1115" s="17" t="s">
        <v>84</v>
      </c>
      <c r="BK1115" s="149">
        <f>ROUND(I1115*H1115,2)</f>
        <v>0</v>
      </c>
      <c r="BL1115" s="17" t="s">
        <v>372</v>
      </c>
      <c r="BM1115" s="148" t="s">
        <v>1730</v>
      </c>
    </row>
    <row r="1116" spans="2:65" s="11" customFormat="1" ht="22.75" customHeight="1">
      <c r="B1116" s="124"/>
      <c r="D1116" s="125" t="s">
        <v>75</v>
      </c>
      <c r="E1116" s="134" t="s">
        <v>1731</v>
      </c>
      <c r="F1116" s="134" t="s">
        <v>1732</v>
      </c>
      <c r="I1116" s="127"/>
      <c r="J1116" s="135">
        <f>BK1116</f>
        <v>0</v>
      </c>
      <c r="L1116" s="124"/>
      <c r="M1116" s="129"/>
      <c r="P1116" s="130">
        <f>SUM(P1117:P1137)</f>
        <v>0</v>
      </c>
      <c r="R1116" s="130">
        <f>SUM(R1117:R1137)</f>
        <v>2.4800752000000004</v>
      </c>
      <c r="T1116" s="131">
        <f>SUM(T1117:T1137)</f>
        <v>0</v>
      </c>
      <c r="AR1116" s="125" t="s">
        <v>86</v>
      </c>
      <c r="AT1116" s="132" t="s">
        <v>75</v>
      </c>
      <c r="AU1116" s="132" t="s">
        <v>84</v>
      </c>
      <c r="AY1116" s="125" t="s">
        <v>186</v>
      </c>
      <c r="BK1116" s="133">
        <f>SUM(BK1117:BK1137)</f>
        <v>0</v>
      </c>
    </row>
    <row r="1117" spans="2:65" s="1" customFormat="1" ht="16.600000000000001" customHeight="1">
      <c r="B1117" s="136"/>
      <c r="C1117" s="137" t="s">
        <v>1733</v>
      </c>
      <c r="D1117" s="137" t="s">
        <v>189</v>
      </c>
      <c r="E1117" s="138" t="s">
        <v>1734</v>
      </c>
      <c r="F1117" s="139" t="s">
        <v>1735</v>
      </c>
      <c r="G1117" s="140" t="s">
        <v>351</v>
      </c>
      <c r="H1117" s="141">
        <v>91.564999999999998</v>
      </c>
      <c r="I1117" s="142"/>
      <c r="J1117" s="143">
        <f>ROUND(I1117*H1117,2)</f>
        <v>0</v>
      </c>
      <c r="K1117" s="139" t="s">
        <v>193</v>
      </c>
      <c r="L1117" s="32"/>
      <c r="M1117" s="144" t="s">
        <v>1</v>
      </c>
      <c r="N1117" s="145" t="s">
        <v>41</v>
      </c>
      <c r="P1117" s="146">
        <f>O1117*H1117</f>
        <v>0</v>
      </c>
      <c r="Q1117" s="146">
        <v>2.9999999999999997E-4</v>
      </c>
      <c r="R1117" s="146">
        <f>Q1117*H1117</f>
        <v>2.7469499999999997E-2</v>
      </c>
      <c r="S1117" s="146">
        <v>0</v>
      </c>
      <c r="T1117" s="147">
        <f>S1117*H1117</f>
        <v>0</v>
      </c>
      <c r="AR1117" s="148" t="s">
        <v>372</v>
      </c>
      <c r="AT1117" s="148" t="s">
        <v>189</v>
      </c>
      <c r="AU1117" s="148" t="s">
        <v>86</v>
      </c>
      <c r="AY1117" s="17" t="s">
        <v>186</v>
      </c>
      <c r="BE1117" s="149">
        <f>IF(N1117="základní",J1117,0)</f>
        <v>0</v>
      </c>
      <c r="BF1117" s="149">
        <f>IF(N1117="snížená",J1117,0)</f>
        <v>0</v>
      </c>
      <c r="BG1117" s="149">
        <f>IF(N1117="zákl. přenesená",J1117,0)</f>
        <v>0</v>
      </c>
      <c r="BH1117" s="149">
        <f>IF(N1117="sníž. přenesená",J1117,0)</f>
        <v>0</v>
      </c>
      <c r="BI1117" s="149">
        <f>IF(N1117="nulová",J1117,0)</f>
        <v>0</v>
      </c>
      <c r="BJ1117" s="17" t="s">
        <v>84</v>
      </c>
      <c r="BK1117" s="149">
        <f>ROUND(I1117*H1117,2)</f>
        <v>0</v>
      </c>
      <c r="BL1117" s="17" t="s">
        <v>372</v>
      </c>
      <c r="BM1117" s="148" t="s">
        <v>1736</v>
      </c>
    </row>
    <row r="1118" spans="2:65" s="13" customFormat="1" ht="10.4">
      <c r="B1118" s="163"/>
      <c r="D1118" s="157" t="s">
        <v>296</v>
      </c>
      <c r="E1118" s="164" t="s">
        <v>1</v>
      </c>
      <c r="F1118" s="165" t="s">
        <v>229</v>
      </c>
      <c r="H1118" s="166">
        <v>91.564999999999998</v>
      </c>
      <c r="I1118" s="167"/>
      <c r="L1118" s="163"/>
      <c r="M1118" s="168"/>
      <c r="T1118" s="169"/>
      <c r="AT1118" s="164" t="s">
        <v>296</v>
      </c>
      <c r="AU1118" s="164" t="s">
        <v>86</v>
      </c>
      <c r="AV1118" s="13" t="s">
        <v>86</v>
      </c>
      <c r="AW1118" s="13" t="s">
        <v>32</v>
      </c>
      <c r="AX1118" s="13" t="s">
        <v>84</v>
      </c>
      <c r="AY1118" s="164" t="s">
        <v>186</v>
      </c>
    </row>
    <row r="1119" spans="2:65" s="1" customFormat="1" ht="33" customHeight="1">
      <c r="B1119" s="136"/>
      <c r="C1119" s="137" t="s">
        <v>1737</v>
      </c>
      <c r="D1119" s="137" t="s">
        <v>189</v>
      </c>
      <c r="E1119" s="138" t="s">
        <v>1738</v>
      </c>
      <c r="F1119" s="139" t="s">
        <v>1739</v>
      </c>
      <c r="G1119" s="140" t="s">
        <v>351</v>
      </c>
      <c r="H1119" s="141">
        <v>91.564999999999998</v>
      </c>
      <c r="I1119" s="142"/>
      <c r="J1119" s="143">
        <f>ROUND(I1119*H1119,2)</f>
        <v>0</v>
      </c>
      <c r="K1119" s="139" t="s">
        <v>193</v>
      </c>
      <c r="L1119" s="32"/>
      <c r="M1119" s="144" t="s">
        <v>1</v>
      </c>
      <c r="N1119" s="145" t="s">
        <v>41</v>
      </c>
      <c r="P1119" s="146">
        <f>O1119*H1119</f>
        <v>0</v>
      </c>
      <c r="Q1119" s="146">
        <v>5.5799999999999999E-3</v>
      </c>
      <c r="R1119" s="146">
        <f>Q1119*H1119</f>
        <v>0.51093270000000002</v>
      </c>
      <c r="S1119" s="146">
        <v>0</v>
      </c>
      <c r="T1119" s="147">
        <f>S1119*H1119</f>
        <v>0</v>
      </c>
      <c r="AR1119" s="148" t="s">
        <v>372</v>
      </c>
      <c r="AT1119" s="148" t="s">
        <v>189</v>
      </c>
      <c r="AU1119" s="148" t="s">
        <v>86</v>
      </c>
      <c r="AY1119" s="17" t="s">
        <v>186</v>
      </c>
      <c r="BE1119" s="149">
        <f>IF(N1119="základní",J1119,0)</f>
        <v>0</v>
      </c>
      <c r="BF1119" s="149">
        <f>IF(N1119="snížená",J1119,0)</f>
        <v>0</v>
      </c>
      <c r="BG1119" s="149">
        <f>IF(N1119="zákl. přenesená",J1119,0)</f>
        <v>0</v>
      </c>
      <c r="BH1119" s="149">
        <f>IF(N1119="sníž. přenesená",J1119,0)</f>
        <v>0</v>
      </c>
      <c r="BI1119" s="149">
        <f>IF(N1119="nulová",J1119,0)</f>
        <v>0</v>
      </c>
      <c r="BJ1119" s="17" t="s">
        <v>84</v>
      </c>
      <c r="BK1119" s="149">
        <f>ROUND(I1119*H1119,2)</f>
        <v>0</v>
      </c>
      <c r="BL1119" s="17" t="s">
        <v>372</v>
      </c>
      <c r="BM1119" s="148" t="s">
        <v>1740</v>
      </c>
    </row>
    <row r="1120" spans="2:65" s="12" customFormat="1" ht="10.4">
      <c r="B1120" s="156"/>
      <c r="D1120" s="157" t="s">
        <v>296</v>
      </c>
      <c r="E1120" s="158" t="s">
        <v>1</v>
      </c>
      <c r="F1120" s="159" t="s">
        <v>376</v>
      </c>
      <c r="H1120" s="158" t="s">
        <v>1</v>
      </c>
      <c r="I1120" s="160"/>
      <c r="L1120" s="156"/>
      <c r="M1120" s="161"/>
      <c r="T1120" s="162"/>
      <c r="AT1120" s="158" t="s">
        <v>296</v>
      </c>
      <c r="AU1120" s="158" t="s">
        <v>86</v>
      </c>
      <c r="AV1120" s="12" t="s">
        <v>84</v>
      </c>
      <c r="AW1120" s="12" t="s">
        <v>32</v>
      </c>
      <c r="AX1120" s="12" t="s">
        <v>76</v>
      </c>
      <c r="AY1120" s="158" t="s">
        <v>186</v>
      </c>
    </row>
    <row r="1121" spans="2:65" s="13" customFormat="1" ht="10.4">
      <c r="B1121" s="163"/>
      <c r="D1121" s="157" t="s">
        <v>296</v>
      </c>
      <c r="E1121" s="164" t="s">
        <v>1</v>
      </c>
      <c r="F1121" s="165" t="s">
        <v>517</v>
      </c>
      <c r="H1121" s="166">
        <v>4.41</v>
      </c>
      <c r="I1121" s="167"/>
      <c r="L1121" s="163"/>
      <c r="M1121" s="168"/>
      <c r="T1121" s="169"/>
      <c r="AT1121" s="164" t="s">
        <v>296</v>
      </c>
      <c r="AU1121" s="164" t="s">
        <v>86</v>
      </c>
      <c r="AV1121" s="13" t="s">
        <v>86</v>
      </c>
      <c r="AW1121" s="13" t="s">
        <v>32</v>
      </c>
      <c r="AX1121" s="13" t="s">
        <v>76</v>
      </c>
      <c r="AY1121" s="164" t="s">
        <v>186</v>
      </c>
    </row>
    <row r="1122" spans="2:65" s="13" customFormat="1" ht="10.4">
      <c r="B1122" s="163"/>
      <c r="D1122" s="157" t="s">
        <v>296</v>
      </c>
      <c r="E1122" s="164" t="s">
        <v>1</v>
      </c>
      <c r="F1122" s="165" t="s">
        <v>518</v>
      </c>
      <c r="H1122" s="166">
        <v>7.44</v>
      </c>
      <c r="I1122" s="167"/>
      <c r="L1122" s="163"/>
      <c r="M1122" s="168"/>
      <c r="T1122" s="169"/>
      <c r="AT1122" s="164" t="s">
        <v>296</v>
      </c>
      <c r="AU1122" s="164" t="s">
        <v>86</v>
      </c>
      <c r="AV1122" s="13" t="s">
        <v>86</v>
      </c>
      <c r="AW1122" s="13" t="s">
        <v>32</v>
      </c>
      <c r="AX1122" s="13" t="s">
        <v>76</v>
      </c>
      <c r="AY1122" s="164" t="s">
        <v>186</v>
      </c>
    </row>
    <row r="1123" spans="2:65" s="13" customFormat="1" ht="10.4">
      <c r="B1123" s="163"/>
      <c r="D1123" s="157" t="s">
        <v>296</v>
      </c>
      <c r="E1123" s="164" t="s">
        <v>1</v>
      </c>
      <c r="F1123" s="165" t="s">
        <v>519</v>
      </c>
      <c r="H1123" s="166">
        <v>3.78</v>
      </c>
      <c r="I1123" s="167"/>
      <c r="L1123" s="163"/>
      <c r="M1123" s="168"/>
      <c r="T1123" s="169"/>
      <c r="AT1123" s="164" t="s">
        <v>296</v>
      </c>
      <c r="AU1123" s="164" t="s">
        <v>86</v>
      </c>
      <c r="AV1123" s="13" t="s">
        <v>86</v>
      </c>
      <c r="AW1123" s="13" t="s">
        <v>32</v>
      </c>
      <c r="AX1123" s="13" t="s">
        <v>76</v>
      </c>
      <c r="AY1123" s="164" t="s">
        <v>186</v>
      </c>
    </row>
    <row r="1124" spans="2:65" s="12" customFormat="1" ht="10.4">
      <c r="B1124" s="156"/>
      <c r="D1124" s="157" t="s">
        <v>296</v>
      </c>
      <c r="E1124" s="158" t="s">
        <v>1</v>
      </c>
      <c r="F1124" s="159" t="s">
        <v>383</v>
      </c>
      <c r="H1124" s="158" t="s">
        <v>1</v>
      </c>
      <c r="I1124" s="160"/>
      <c r="L1124" s="156"/>
      <c r="M1124" s="161"/>
      <c r="T1124" s="162"/>
      <c r="AT1124" s="158" t="s">
        <v>296</v>
      </c>
      <c r="AU1124" s="158" t="s">
        <v>86</v>
      </c>
      <c r="AV1124" s="12" t="s">
        <v>84</v>
      </c>
      <c r="AW1124" s="12" t="s">
        <v>32</v>
      </c>
      <c r="AX1124" s="12" t="s">
        <v>76</v>
      </c>
      <c r="AY1124" s="158" t="s">
        <v>186</v>
      </c>
    </row>
    <row r="1125" spans="2:65" s="13" customFormat="1" ht="10.4">
      <c r="B1125" s="163"/>
      <c r="D1125" s="157" t="s">
        <v>296</v>
      </c>
      <c r="E1125" s="164" t="s">
        <v>1</v>
      </c>
      <c r="F1125" s="165" t="s">
        <v>1741</v>
      </c>
      <c r="H1125" s="166">
        <v>40.049999999999997</v>
      </c>
      <c r="I1125" s="167"/>
      <c r="L1125" s="163"/>
      <c r="M1125" s="168"/>
      <c r="T1125" s="169"/>
      <c r="AT1125" s="164" t="s">
        <v>296</v>
      </c>
      <c r="AU1125" s="164" t="s">
        <v>86</v>
      </c>
      <c r="AV1125" s="13" t="s">
        <v>86</v>
      </c>
      <c r="AW1125" s="13" t="s">
        <v>32</v>
      </c>
      <c r="AX1125" s="13" t="s">
        <v>76</v>
      </c>
      <c r="AY1125" s="164" t="s">
        <v>186</v>
      </c>
    </row>
    <row r="1126" spans="2:65" s="13" customFormat="1" ht="10.4">
      <c r="B1126" s="163"/>
      <c r="D1126" s="157" t="s">
        <v>296</v>
      </c>
      <c r="E1126" s="164" t="s">
        <v>1</v>
      </c>
      <c r="F1126" s="165" t="s">
        <v>584</v>
      </c>
      <c r="H1126" s="166">
        <v>-1.68</v>
      </c>
      <c r="I1126" s="167"/>
      <c r="L1126" s="163"/>
      <c r="M1126" s="168"/>
      <c r="T1126" s="169"/>
      <c r="AT1126" s="164" t="s">
        <v>296</v>
      </c>
      <c r="AU1126" s="164" t="s">
        <v>86</v>
      </c>
      <c r="AV1126" s="13" t="s">
        <v>86</v>
      </c>
      <c r="AW1126" s="13" t="s">
        <v>32</v>
      </c>
      <c r="AX1126" s="13" t="s">
        <v>76</v>
      </c>
      <c r="AY1126" s="164" t="s">
        <v>186</v>
      </c>
    </row>
    <row r="1127" spans="2:65" s="12" customFormat="1" ht="10.4">
      <c r="B1127" s="156"/>
      <c r="D1127" s="157" t="s">
        <v>296</v>
      </c>
      <c r="E1127" s="158" t="s">
        <v>1</v>
      </c>
      <c r="F1127" s="159" t="s">
        <v>395</v>
      </c>
      <c r="H1127" s="158" t="s">
        <v>1</v>
      </c>
      <c r="I1127" s="160"/>
      <c r="L1127" s="156"/>
      <c r="M1127" s="161"/>
      <c r="T1127" s="162"/>
      <c r="AT1127" s="158" t="s">
        <v>296</v>
      </c>
      <c r="AU1127" s="158" t="s">
        <v>86</v>
      </c>
      <c r="AV1127" s="12" t="s">
        <v>84</v>
      </c>
      <c r="AW1127" s="12" t="s">
        <v>32</v>
      </c>
      <c r="AX1127" s="12" t="s">
        <v>76</v>
      </c>
      <c r="AY1127" s="158" t="s">
        <v>186</v>
      </c>
    </row>
    <row r="1128" spans="2:65" s="13" customFormat="1" ht="10.4">
      <c r="B1128" s="163"/>
      <c r="D1128" s="157" t="s">
        <v>296</v>
      </c>
      <c r="E1128" s="164" t="s">
        <v>1</v>
      </c>
      <c r="F1128" s="165" t="s">
        <v>521</v>
      </c>
      <c r="H1128" s="166">
        <v>10.105</v>
      </c>
      <c r="I1128" s="167"/>
      <c r="L1128" s="163"/>
      <c r="M1128" s="168"/>
      <c r="T1128" s="169"/>
      <c r="AT1128" s="164" t="s">
        <v>296</v>
      </c>
      <c r="AU1128" s="164" t="s">
        <v>86</v>
      </c>
      <c r="AV1128" s="13" t="s">
        <v>86</v>
      </c>
      <c r="AW1128" s="13" t="s">
        <v>32</v>
      </c>
      <c r="AX1128" s="13" t="s">
        <v>76</v>
      </c>
      <c r="AY1128" s="164" t="s">
        <v>186</v>
      </c>
    </row>
    <row r="1129" spans="2:65" s="13" customFormat="1" ht="10.4">
      <c r="B1129" s="163"/>
      <c r="D1129" s="157" t="s">
        <v>296</v>
      </c>
      <c r="E1129" s="164" t="s">
        <v>1</v>
      </c>
      <c r="F1129" s="165" t="s">
        <v>522</v>
      </c>
      <c r="H1129" s="166">
        <v>29.14</v>
      </c>
      <c r="I1129" s="167"/>
      <c r="L1129" s="163"/>
      <c r="M1129" s="168"/>
      <c r="T1129" s="169"/>
      <c r="AT1129" s="164" t="s">
        <v>296</v>
      </c>
      <c r="AU1129" s="164" t="s">
        <v>86</v>
      </c>
      <c r="AV1129" s="13" t="s">
        <v>86</v>
      </c>
      <c r="AW1129" s="13" t="s">
        <v>32</v>
      </c>
      <c r="AX1129" s="13" t="s">
        <v>76</v>
      </c>
      <c r="AY1129" s="164" t="s">
        <v>186</v>
      </c>
    </row>
    <row r="1130" spans="2:65" s="13" customFormat="1" ht="10.4">
      <c r="B1130" s="163"/>
      <c r="D1130" s="157" t="s">
        <v>296</v>
      </c>
      <c r="E1130" s="164" t="s">
        <v>1</v>
      </c>
      <c r="F1130" s="165" t="s">
        <v>584</v>
      </c>
      <c r="H1130" s="166">
        <v>-1.68</v>
      </c>
      <c r="I1130" s="167"/>
      <c r="L1130" s="163"/>
      <c r="M1130" s="168"/>
      <c r="T1130" s="169"/>
      <c r="AT1130" s="164" t="s">
        <v>296</v>
      </c>
      <c r="AU1130" s="164" t="s">
        <v>86</v>
      </c>
      <c r="AV1130" s="13" t="s">
        <v>86</v>
      </c>
      <c r="AW1130" s="13" t="s">
        <v>32</v>
      </c>
      <c r="AX1130" s="13" t="s">
        <v>76</v>
      </c>
      <c r="AY1130" s="164" t="s">
        <v>186</v>
      </c>
    </row>
    <row r="1131" spans="2:65" s="14" customFormat="1" ht="10.4">
      <c r="B1131" s="170"/>
      <c r="D1131" s="157" t="s">
        <v>296</v>
      </c>
      <c r="E1131" s="171" t="s">
        <v>229</v>
      </c>
      <c r="F1131" s="172" t="s">
        <v>299</v>
      </c>
      <c r="H1131" s="173">
        <v>91.564999999999998</v>
      </c>
      <c r="I1131" s="174"/>
      <c r="L1131" s="170"/>
      <c r="M1131" s="175"/>
      <c r="T1131" s="176"/>
      <c r="AT1131" s="171" t="s">
        <v>296</v>
      </c>
      <c r="AU1131" s="171" t="s">
        <v>86</v>
      </c>
      <c r="AV1131" s="14" t="s">
        <v>207</v>
      </c>
      <c r="AW1131" s="14" t="s">
        <v>32</v>
      </c>
      <c r="AX1131" s="14" t="s">
        <v>84</v>
      </c>
      <c r="AY1131" s="171" t="s">
        <v>186</v>
      </c>
    </row>
    <row r="1132" spans="2:65" s="1" customFormat="1" ht="16.600000000000001" customHeight="1">
      <c r="B1132" s="136"/>
      <c r="C1132" s="177" t="s">
        <v>1742</v>
      </c>
      <c r="D1132" s="177" t="s">
        <v>421</v>
      </c>
      <c r="E1132" s="178" t="s">
        <v>1743</v>
      </c>
      <c r="F1132" s="179" t="s">
        <v>1744</v>
      </c>
      <c r="G1132" s="180" t="s">
        <v>351</v>
      </c>
      <c r="H1132" s="181">
        <v>105.3</v>
      </c>
      <c r="I1132" s="182"/>
      <c r="J1132" s="183">
        <f>ROUND(I1132*H1132,2)</f>
        <v>0</v>
      </c>
      <c r="K1132" s="179" t="s">
        <v>1</v>
      </c>
      <c r="L1132" s="184"/>
      <c r="M1132" s="185" t="s">
        <v>1</v>
      </c>
      <c r="N1132" s="186" t="s">
        <v>41</v>
      </c>
      <c r="P1132" s="146">
        <f>O1132*H1132</f>
        <v>0</v>
      </c>
      <c r="Q1132" s="146">
        <v>1.8409999999999999E-2</v>
      </c>
      <c r="R1132" s="146">
        <f>Q1132*H1132</f>
        <v>1.9385729999999999</v>
      </c>
      <c r="S1132" s="146">
        <v>0</v>
      </c>
      <c r="T1132" s="147">
        <f>S1132*H1132</f>
        <v>0</v>
      </c>
      <c r="AR1132" s="148" t="s">
        <v>472</v>
      </c>
      <c r="AT1132" s="148" t="s">
        <v>421</v>
      </c>
      <c r="AU1132" s="148" t="s">
        <v>86</v>
      </c>
      <c r="AY1132" s="17" t="s">
        <v>186</v>
      </c>
      <c r="BE1132" s="149">
        <f>IF(N1132="základní",J1132,0)</f>
        <v>0</v>
      </c>
      <c r="BF1132" s="149">
        <f>IF(N1132="snížená",J1132,0)</f>
        <v>0</v>
      </c>
      <c r="BG1132" s="149">
        <f>IF(N1132="zákl. přenesená",J1132,0)</f>
        <v>0</v>
      </c>
      <c r="BH1132" s="149">
        <f>IF(N1132="sníž. přenesená",J1132,0)</f>
        <v>0</v>
      </c>
      <c r="BI1132" s="149">
        <f>IF(N1132="nulová",J1132,0)</f>
        <v>0</v>
      </c>
      <c r="BJ1132" s="17" t="s">
        <v>84</v>
      </c>
      <c r="BK1132" s="149">
        <f>ROUND(I1132*H1132,2)</f>
        <v>0</v>
      </c>
      <c r="BL1132" s="17" t="s">
        <v>372</v>
      </c>
      <c r="BM1132" s="148" t="s">
        <v>1745</v>
      </c>
    </row>
    <row r="1133" spans="2:65" s="13" customFormat="1" ht="10.4">
      <c r="B1133" s="163"/>
      <c r="D1133" s="157" t="s">
        <v>296</v>
      </c>
      <c r="E1133" s="164" t="s">
        <v>1</v>
      </c>
      <c r="F1133" s="165" t="s">
        <v>1746</v>
      </c>
      <c r="H1133" s="166">
        <v>105.3</v>
      </c>
      <c r="I1133" s="167"/>
      <c r="L1133" s="163"/>
      <c r="M1133" s="168"/>
      <c r="T1133" s="169"/>
      <c r="AT1133" s="164" t="s">
        <v>296</v>
      </c>
      <c r="AU1133" s="164" t="s">
        <v>86</v>
      </c>
      <c r="AV1133" s="13" t="s">
        <v>86</v>
      </c>
      <c r="AW1133" s="13" t="s">
        <v>32</v>
      </c>
      <c r="AX1133" s="13" t="s">
        <v>84</v>
      </c>
      <c r="AY1133" s="164" t="s">
        <v>186</v>
      </c>
    </row>
    <row r="1134" spans="2:65" s="1" customFormat="1" ht="16.600000000000001" customHeight="1">
      <c r="B1134" s="136"/>
      <c r="C1134" s="137" t="s">
        <v>1747</v>
      </c>
      <c r="D1134" s="137" t="s">
        <v>189</v>
      </c>
      <c r="E1134" s="138" t="s">
        <v>1748</v>
      </c>
      <c r="F1134" s="139" t="s">
        <v>1749</v>
      </c>
      <c r="G1134" s="140" t="s">
        <v>801</v>
      </c>
      <c r="H1134" s="141">
        <v>30</v>
      </c>
      <c r="I1134" s="142"/>
      <c r="J1134" s="143">
        <f>ROUND(I1134*H1134,2)</f>
        <v>0</v>
      </c>
      <c r="K1134" s="139" t="s">
        <v>193</v>
      </c>
      <c r="L1134" s="32"/>
      <c r="M1134" s="144" t="s">
        <v>1</v>
      </c>
      <c r="N1134" s="145" t="s">
        <v>41</v>
      </c>
      <c r="P1134" s="146">
        <f>O1134*H1134</f>
        <v>0</v>
      </c>
      <c r="Q1134" s="146">
        <v>3.0000000000000001E-5</v>
      </c>
      <c r="R1134" s="146">
        <f>Q1134*H1134</f>
        <v>8.9999999999999998E-4</v>
      </c>
      <c r="S1134" s="146">
        <v>0</v>
      </c>
      <c r="T1134" s="147">
        <f>S1134*H1134</f>
        <v>0</v>
      </c>
      <c r="AR1134" s="148" t="s">
        <v>372</v>
      </c>
      <c r="AT1134" s="148" t="s">
        <v>189</v>
      </c>
      <c r="AU1134" s="148" t="s">
        <v>86</v>
      </c>
      <c r="AY1134" s="17" t="s">
        <v>186</v>
      </c>
      <c r="BE1134" s="149">
        <f>IF(N1134="základní",J1134,0)</f>
        <v>0</v>
      </c>
      <c r="BF1134" s="149">
        <f>IF(N1134="snížená",J1134,0)</f>
        <v>0</v>
      </c>
      <c r="BG1134" s="149">
        <f>IF(N1134="zákl. přenesená",J1134,0)</f>
        <v>0</v>
      </c>
      <c r="BH1134" s="149">
        <f>IF(N1134="sníž. přenesená",J1134,0)</f>
        <v>0</v>
      </c>
      <c r="BI1134" s="149">
        <f>IF(N1134="nulová",J1134,0)</f>
        <v>0</v>
      </c>
      <c r="BJ1134" s="17" t="s">
        <v>84</v>
      </c>
      <c r="BK1134" s="149">
        <f>ROUND(I1134*H1134,2)</f>
        <v>0</v>
      </c>
      <c r="BL1134" s="17" t="s">
        <v>372</v>
      </c>
      <c r="BM1134" s="148" t="s">
        <v>1750</v>
      </c>
    </row>
    <row r="1135" spans="2:65" s="1" customFormat="1" ht="16.600000000000001" customHeight="1">
      <c r="B1135" s="136"/>
      <c r="C1135" s="137" t="s">
        <v>1751</v>
      </c>
      <c r="D1135" s="137" t="s">
        <v>189</v>
      </c>
      <c r="E1135" s="138" t="s">
        <v>1752</v>
      </c>
      <c r="F1135" s="139" t="s">
        <v>1753</v>
      </c>
      <c r="G1135" s="140" t="s">
        <v>801</v>
      </c>
      <c r="H1135" s="141">
        <v>20</v>
      </c>
      <c r="I1135" s="142"/>
      <c r="J1135" s="143">
        <f>ROUND(I1135*H1135,2)</f>
        <v>0</v>
      </c>
      <c r="K1135" s="139" t="s">
        <v>193</v>
      </c>
      <c r="L1135" s="32"/>
      <c r="M1135" s="144" t="s">
        <v>1</v>
      </c>
      <c r="N1135" s="145" t="s">
        <v>41</v>
      </c>
      <c r="P1135" s="146">
        <f>O1135*H1135</f>
        <v>0</v>
      </c>
      <c r="Q1135" s="146">
        <v>1.1E-4</v>
      </c>
      <c r="R1135" s="146">
        <f>Q1135*H1135</f>
        <v>2.2000000000000001E-3</v>
      </c>
      <c r="S1135" s="146">
        <v>0</v>
      </c>
      <c r="T1135" s="147">
        <f>S1135*H1135</f>
        <v>0</v>
      </c>
      <c r="AR1135" s="148" t="s">
        <v>372</v>
      </c>
      <c r="AT1135" s="148" t="s">
        <v>189</v>
      </c>
      <c r="AU1135" s="148" t="s">
        <v>86</v>
      </c>
      <c r="AY1135" s="17" t="s">
        <v>186</v>
      </c>
      <c r="BE1135" s="149">
        <f>IF(N1135="základní",J1135,0)</f>
        <v>0</v>
      </c>
      <c r="BF1135" s="149">
        <f>IF(N1135="snížená",J1135,0)</f>
        <v>0</v>
      </c>
      <c r="BG1135" s="149">
        <f>IF(N1135="zákl. přenesená",J1135,0)</f>
        <v>0</v>
      </c>
      <c r="BH1135" s="149">
        <f>IF(N1135="sníž. přenesená",J1135,0)</f>
        <v>0</v>
      </c>
      <c r="BI1135" s="149">
        <f>IF(N1135="nulová",J1135,0)</f>
        <v>0</v>
      </c>
      <c r="BJ1135" s="17" t="s">
        <v>84</v>
      </c>
      <c r="BK1135" s="149">
        <f>ROUND(I1135*H1135,2)</f>
        <v>0</v>
      </c>
      <c r="BL1135" s="17" t="s">
        <v>372</v>
      </c>
      <c r="BM1135" s="148" t="s">
        <v>1754</v>
      </c>
    </row>
    <row r="1136" spans="2:65" s="1" customFormat="1" ht="21.75" customHeight="1">
      <c r="B1136" s="136"/>
      <c r="C1136" s="137" t="s">
        <v>1755</v>
      </c>
      <c r="D1136" s="137" t="s">
        <v>189</v>
      </c>
      <c r="E1136" s="138" t="s">
        <v>1756</v>
      </c>
      <c r="F1136" s="139" t="s">
        <v>1757</v>
      </c>
      <c r="G1136" s="140" t="s">
        <v>403</v>
      </c>
      <c r="H1136" s="141">
        <v>40</v>
      </c>
      <c r="I1136" s="142"/>
      <c r="J1136" s="143">
        <f>ROUND(I1136*H1136,2)</f>
        <v>0</v>
      </c>
      <c r="K1136" s="139" t="s">
        <v>193</v>
      </c>
      <c r="L1136" s="32"/>
      <c r="M1136" s="144" t="s">
        <v>1</v>
      </c>
      <c r="N1136" s="145" t="s">
        <v>41</v>
      </c>
      <c r="P1136" s="146">
        <f>O1136*H1136</f>
        <v>0</v>
      </c>
      <c r="Q1136" s="146">
        <v>0</v>
      </c>
      <c r="R1136" s="146">
        <f>Q1136*H1136</f>
        <v>0</v>
      </c>
      <c r="S1136" s="146">
        <v>0</v>
      </c>
      <c r="T1136" s="147">
        <f>S1136*H1136</f>
        <v>0</v>
      </c>
      <c r="AR1136" s="148" t="s">
        <v>372</v>
      </c>
      <c r="AT1136" s="148" t="s">
        <v>189</v>
      </c>
      <c r="AU1136" s="148" t="s">
        <v>86</v>
      </c>
      <c r="AY1136" s="17" t="s">
        <v>186</v>
      </c>
      <c r="BE1136" s="149">
        <f>IF(N1136="základní",J1136,0)</f>
        <v>0</v>
      </c>
      <c r="BF1136" s="149">
        <f>IF(N1136="snížená",J1136,0)</f>
        <v>0</v>
      </c>
      <c r="BG1136" s="149">
        <f>IF(N1136="zákl. přenesená",J1136,0)</f>
        <v>0</v>
      </c>
      <c r="BH1136" s="149">
        <f>IF(N1136="sníž. přenesená",J1136,0)</f>
        <v>0</v>
      </c>
      <c r="BI1136" s="149">
        <f>IF(N1136="nulová",J1136,0)</f>
        <v>0</v>
      </c>
      <c r="BJ1136" s="17" t="s">
        <v>84</v>
      </c>
      <c r="BK1136" s="149">
        <f>ROUND(I1136*H1136,2)</f>
        <v>0</v>
      </c>
      <c r="BL1136" s="17" t="s">
        <v>372</v>
      </c>
      <c r="BM1136" s="148" t="s">
        <v>1758</v>
      </c>
    </row>
    <row r="1137" spans="2:65" s="1" customFormat="1" ht="24.2" customHeight="1">
      <c r="B1137" s="136"/>
      <c r="C1137" s="137" t="s">
        <v>1759</v>
      </c>
      <c r="D1137" s="137" t="s">
        <v>189</v>
      </c>
      <c r="E1137" s="138" t="s">
        <v>1760</v>
      </c>
      <c r="F1137" s="139" t="s">
        <v>1761</v>
      </c>
      <c r="G1137" s="140" t="s">
        <v>951</v>
      </c>
      <c r="H1137" s="197"/>
      <c r="I1137" s="142"/>
      <c r="J1137" s="143">
        <f>ROUND(I1137*H1137,2)</f>
        <v>0</v>
      </c>
      <c r="K1137" s="139" t="s">
        <v>193</v>
      </c>
      <c r="L1137" s="32"/>
      <c r="M1137" s="144" t="s">
        <v>1</v>
      </c>
      <c r="N1137" s="145" t="s">
        <v>41</v>
      </c>
      <c r="P1137" s="146">
        <f>O1137*H1137</f>
        <v>0</v>
      </c>
      <c r="Q1137" s="146">
        <v>0</v>
      </c>
      <c r="R1137" s="146">
        <f>Q1137*H1137</f>
        <v>0</v>
      </c>
      <c r="S1137" s="146">
        <v>0</v>
      </c>
      <c r="T1137" s="147">
        <f>S1137*H1137</f>
        <v>0</v>
      </c>
      <c r="AR1137" s="148" t="s">
        <v>372</v>
      </c>
      <c r="AT1137" s="148" t="s">
        <v>189</v>
      </c>
      <c r="AU1137" s="148" t="s">
        <v>86</v>
      </c>
      <c r="AY1137" s="17" t="s">
        <v>186</v>
      </c>
      <c r="BE1137" s="149">
        <f>IF(N1137="základní",J1137,0)</f>
        <v>0</v>
      </c>
      <c r="BF1137" s="149">
        <f>IF(N1137="snížená",J1137,0)</f>
        <v>0</v>
      </c>
      <c r="BG1137" s="149">
        <f>IF(N1137="zákl. přenesená",J1137,0)</f>
        <v>0</v>
      </c>
      <c r="BH1137" s="149">
        <f>IF(N1137="sníž. přenesená",J1137,0)</f>
        <v>0</v>
      </c>
      <c r="BI1137" s="149">
        <f>IF(N1137="nulová",J1137,0)</f>
        <v>0</v>
      </c>
      <c r="BJ1137" s="17" t="s">
        <v>84</v>
      </c>
      <c r="BK1137" s="149">
        <f>ROUND(I1137*H1137,2)</f>
        <v>0</v>
      </c>
      <c r="BL1137" s="17" t="s">
        <v>372</v>
      </c>
      <c r="BM1137" s="148" t="s">
        <v>1762</v>
      </c>
    </row>
    <row r="1138" spans="2:65" s="11" customFormat="1" ht="22.75" customHeight="1">
      <c r="B1138" s="124"/>
      <c r="D1138" s="125" t="s">
        <v>75</v>
      </c>
      <c r="E1138" s="134" t="s">
        <v>1763</v>
      </c>
      <c r="F1138" s="134" t="s">
        <v>1764</v>
      </c>
      <c r="I1138" s="127"/>
      <c r="J1138" s="135">
        <f>BK1138</f>
        <v>0</v>
      </c>
      <c r="L1138" s="124"/>
      <c r="M1138" s="129"/>
      <c r="P1138" s="130">
        <f>SUM(P1139:P1161)</f>
        <v>0</v>
      </c>
      <c r="R1138" s="130">
        <f>SUM(R1139:R1161)</f>
        <v>0.1512754</v>
      </c>
      <c r="T1138" s="131">
        <f>SUM(T1139:T1161)</f>
        <v>0</v>
      </c>
      <c r="AR1138" s="125" t="s">
        <v>86</v>
      </c>
      <c r="AT1138" s="132" t="s">
        <v>75</v>
      </c>
      <c r="AU1138" s="132" t="s">
        <v>84</v>
      </c>
      <c r="AY1138" s="125" t="s">
        <v>186</v>
      </c>
      <c r="BK1138" s="133">
        <f>SUM(BK1139:BK1161)</f>
        <v>0</v>
      </c>
    </row>
    <row r="1139" spans="2:65" s="1" customFormat="1" ht="24.2" customHeight="1">
      <c r="B1139" s="136"/>
      <c r="C1139" s="137" t="s">
        <v>1765</v>
      </c>
      <c r="D1139" s="137" t="s">
        <v>189</v>
      </c>
      <c r="E1139" s="138" t="s">
        <v>1766</v>
      </c>
      <c r="F1139" s="139" t="s">
        <v>1767</v>
      </c>
      <c r="G1139" s="140" t="s">
        <v>351</v>
      </c>
      <c r="H1139" s="141">
        <v>171.56</v>
      </c>
      <c r="I1139" s="142"/>
      <c r="J1139" s="143">
        <f>ROUND(I1139*H1139,2)</f>
        <v>0</v>
      </c>
      <c r="K1139" s="139" t="s">
        <v>193</v>
      </c>
      <c r="L1139" s="32"/>
      <c r="M1139" s="144" t="s">
        <v>1</v>
      </c>
      <c r="N1139" s="145" t="s">
        <v>41</v>
      </c>
      <c r="P1139" s="146">
        <f>O1139*H1139</f>
        <v>0</v>
      </c>
      <c r="Q1139" s="146">
        <v>1.3999999999999999E-4</v>
      </c>
      <c r="R1139" s="146">
        <f>Q1139*H1139</f>
        <v>2.4018399999999999E-2</v>
      </c>
      <c r="S1139" s="146">
        <v>0</v>
      </c>
      <c r="T1139" s="147">
        <f>S1139*H1139</f>
        <v>0</v>
      </c>
      <c r="AR1139" s="148" t="s">
        <v>372</v>
      </c>
      <c r="AT1139" s="148" t="s">
        <v>189</v>
      </c>
      <c r="AU1139" s="148" t="s">
        <v>86</v>
      </c>
      <c r="AY1139" s="17" t="s">
        <v>186</v>
      </c>
      <c r="BE1139" s="149">
        <f>IF(N1139="základní",J1139,0)</f>
        <v>0</v>
      </c>
      <c r="BF1139" s="149">
        <f>IF(N1139="snížená",J1139,0)</f>
        <v>0</v>
      </c>
      <c r="BG1139" s="149">
        <f>IF(N1139="zákl. přenesená",J1139,0)</f>
        <v>0</v>
      </c>
      <c r="BH1139" s="149">
        <f>IF(N1139="sníž. přenesená",J1139,0)</f>
        <v>0</v>
      </c>
      <c r="BI1139" s="149">
        <f>IF(N1139="nulová",J1139,0)</f>
        <v>0</v>
      </c>
      <c r="BJ1139" s="17" t="s">
        <v>84</v>
      </c>
      <c r="BK1139" s="149">
        <f>ROUND(I1139*H1139,2)</f>
        <v>0</v>
      </c>
      <c r="BL1139" s="17" t="s">
        <v>372</v>
      </c>
      <c r="BM1139" s="148" t="s">
        <v>1768</v>
      </c>
    </row>
    <row r="1140" spans="2:65" s="12" customFormat="1" ht="10.4">
      <c r="B1140" s="156"/>
      <c r="D1140" s="157" t="s">
        <v>296</v>
      </c>
      <c r="E1140" s="158" t="s">
        <v>1</v>
      </c>
      <c r="F1140" s="159" t="s">
        <v>1769</v>
      </c>
      <c r="H1140" s="158" t="s">
        <v>1</v>
      </c>
      <c r="I1140" s="160"/>
      <c r="L1140" s="156"/>
      <c r="M1140" s="161"/>
      <c r="T1140" s="162"/>
      <c r="AT1140" s="158" t="s">
        <v>296</v>
      </c>
      <c r="AU1140" s="158" t="s">
        <v>86</v>
      </c>
      <c r="AV1140" s="12" t="s">
        <v>84</v>
      </c>
      <c r="AW1140" s="12" t="s">
        <v>32</v>
      </c>
      <c r="AX1140" s="12" t="s">
        <v>76</v>
      </c>
      <c r="AY1140" s="158" t="s">
        <v>186</v>
      </c>
    </row>
    <row r="1141" spans="2:65" s="13" customFormat="1" ht="10.4">
      <c r="B1141" s="163"/>
      <c r="D1141" s="157" t="s">
        <v>296</v>
      </c>
      <c r="E1141" s="164" t="s">
        <v>1</v>
      </c>
      <c r="F1141" s="165" t="s">
        <v>1770</v>
      </c>
      <c r="H1141" s="166">
        <v>98.6</v>
      </c>
      <c r="I1141" s="167"/>
      <c r="L1141" s="163"/>
      <c r="M1141" s="168"/>
      <c r="T1141" s="169"/>
      <c r="AT1141" s="164" t="s">
        <v>296</v>
      </c>
      <c r="AU1141" s="164" t="s">
        <v>86</v>
      </c>
      <c r="AV1141" s="13" t="s">
        <v>86</v>
      </c>
      <c r="AW1141" s="13" t="s">
        <v>32</v>
      </c>
      <c r="AX1141" s="13" t="s">
        <v>76</v>
      </c>
      <c r="AY1141" s="164" t="s">
        <v>186</v>
      </c>
    </row>
    <row r="1142" spans="2:65" s="13" customFormat="1" ht="10.4">
      <c r="B1142" s="163"/>
      <c r="D1142" s="157" t="s">
        <v>296</v>
      </c>
      <c r="E1142" s="164" t="s">
        <v>1</v>
      </c>
      <c r="F1142" s="165" t="s">
        <v>1771</v>
      </c>
      <c r="H1142" s="166">
        <v>72.959999999999994</v>
      </c>
      <c r="I1142" s="167"/>
      <c r="L1142" s="163"/>
      <c r="M1142" s="168"/>
      <c r="T1142" s="169"/>
      <c r="AT1142" s="164" t="s">
        <v>296</v>
      </c>
      <c r="AU1142" s="164" t="s">
        <v>86</v>
      </c>
      <c r="AV1142" s="13" t="s">
        <v>86</v>
      </c>
      <c r="AW1142" s="13" t="s">
        <v>32</v>
      </c>
      <c r="AX1142" s="13" t="s">
        <v>76</v>
      </c>
      <c r="AY1142" s="164" t="s">
        <v>186</v>
      </c>
    </row>
    <row r="1143" spans="2:65" s="14" customFormat="1" ht="10.4">
      <c r="B1143" s="170"/>
      <c r="D1143" s="157" t="s">
        <v>296</v>
      </c>
      <c r="E1143" s="171" t="s">
        <v>1</v>
      </c>
      <c r="F1143" s="172" t="s">
        <v>299</v>
      </c>
      <c r="H1143" s="173">
        <v>171.56</v>
      </c>
      <c r="I1143" s="174"/>
      <c r="L1143" s="170"/>
      <c r="M1143" s="175"/>
      <c r="T1143" s="176"/>
      <c r="AT1143" s="171" t="s">
        <v>296</v>
      </c>
      <c r="AU1143" s="171" t="s">
        <v>86</v>
      </c>
      <c r="AV1143" s="14" t="s">
        <v>207</v>
      </c>
      <c r="AW1143" s="14" t="s">
        <v>32</v>
      </c>
      <c r="AX1143" s="14" t="s">
        <v>84</v>
      </c>
      <c r="AY1143" s="171" t="s">
        <v>186</v>
      </c>
    </row>
    <row r="1144" spans="2:65" s="1" customFormat="1" ht="16.600000000000001" customHeight="1">
      <c r="B1144" s="136"/>
      <c r="C1144" s="137" t="s">
        <v>1772</v>
      </c>
      <c r="D1144" s="137" t="s">
        <v>189</v>
      </c>
      <c r="E1144" s="138" t="s">
        <v>1773</v>
      </c>
      <c r="F1144" s="139" t="s">
        <v>1774</v>
      </c>
      <c r="G1144" s="140" t="s">
        <v>351</v>
      </c>
      <c r="H1144" s="141">
        <v>326.3</v>
      </c>
      <c r="I1144" s="142"/>
      <c r="J1144" s="143">
        <f>ROUND(I1144*H1144,2)</f>
        <v>0</v>
      </c>
      <c r="K1144" s="139" t="s">
        <v>193</v>
      </c>
      <c r="L1144" s="32"/>
      <c r="M1144" s="144" t="s">
        <v>1</v>
      </c>
      <c r="N1144" s="145" t="s">
        <v>41</v>
      </c>
      <c r="P1144" s="146">
        <f>O1144*H1144</f>
        <v>0</v>
      </c>
      <c r="Q1144" s="146">
        <v>6.9999999999999994E-5</v>
      </c>
      <c r="R1144" s="146">
        <f>Q1144*H1144</f>
        <v>2.2841E-2</v>
      </c>
      <c r="S1144" s="146">
        <v>0</v>
      </c>
      <c r="T1144" s="147">
        <f>S1144*H1144</f>
        <v>0</v>
      </c>
      <c r="AR1144" s="148" t="s">
        <v>372</v>
      </c>
      <c r="AT1144" s="148" t="s">
        <v>189</v>
      </c>
      <c r="AU1144" s="148" t="s">
        <v>86</v>
      </c>
      <c r="AY1144" s="17" t="s">
        <v>186</v>
      </c>
      <c r="BE1144" s="149">
        <f>IF(N1144="základní",J1144,0)</f>
        <v>0</v>
      </c>
      <c r="BF1144" s="149">
        <f>IF(N1144="snížená",J1144,0)</f>
        <v>0</v>
      </c>
      <c r="BG1144" s="149">
        <f>IF(N1144="zákl. přenesená",J1144,0)</f>
        <v>0</v>
      </c>
      <c r="BH1144" s="149">
        <f>IF(N1144="sníž. přenesená",J1144,0)</f>
        <v>0</v>
      </c>
      <c r="BI1144" s="149">
        <f>IF(N1144="nulová",J1144,0)</f>
        <v>0</v>
      </c>
      <c r="BJ1144" s="17" t="s">
        <v>84</v>
      </c>
      <c r="BK1144" s="149">
        <f>ROUND(I1144*H1144,2)</f>
        <v>0</v>
      </c>
      <c r="BL1144" s="17" t="s">
        <v>372</v>
      </c>
      <c r="BM1144" s="148" t="s">
        <v>1775</v>
      </c>
    </row>
    <row r="1145" spans="2:65" s="13" customFormat="1" ht="10.4">
      <c r="B1145" s="163"/>
      <c r="D1145" s="157" t="s">
        <v>296</v>
      </c>
      <c r="E1145" s="164" t="s">
        <v>1</v>
      </c>
      <c r="F1145" s="165" t="s">
        <v>226</v>
      </c>
      <c r="H1145" s="166">
        <v>326.3</v>
      </c>
      <c r="I1145" s="167"/>
      <c r="L1145" s="163"/>
      <c r="M1145" s="168"/>
      <c r="T1145" s="169"/>
      <c r="AT1145" s="164" t="s">
        <v>296</v>
      </c>
      <c r="AU1145" s="164" t="s">
        <v>86</v>
      </c>
      <c r="AV1145" s="13" t="s">
        <v>86</v>
      </c>
      <c r="AW1145" s="13" t="s">
        <v>32</v>
      </c>
      <c r="AX1145" s="13" t="s">
        <v>84</v>
      </c>
      <c r="AY1145" s="164" t="s">
        <v>186</v>
      </c>
    </row>
    <row r="1146" spans="2:65" s="1" customFormat="1" ht="24.2" customHeight="1">
      <c r="B1146" s="136"/>
      <c r="C1146" s="137" t="s">
        <v>1776</v>
      </c>
      <c r="D1146" s="137" t="s">
        <v>189</v>
      </c>
      <c r="E1146" s="138" t="s">
        <v>1777</v>
      </c>
      <c r="F1146" s="139" t="s">
        <v>1778</v>
      </c>
      <c r="G1146" s="140" t="s">
        <v>351</v>
      </c>
      <c r="H1146" s="141">
        <v>326.3</v>
      </c>
      <c r="I1146" s="142"/>
      <c r="J1146" s="143">
        <f>ROUND(I1146*H1146,2)</f>
        <v>0</v>
      </c>
      <c r="K1146" s="139" t="s">
        <v>193</v>
      </c>
      <c r="L1146" s="32"/>
      <c r="M1146" s="144" t="s">
        <v>1</v>
      </c>
      <c r="N1146" s="145" t="s">
        <v>41</v>
      </c>
      <c r="P1146" s="146">
        <f>O1146*H1146</f>
        <v>0</v>
      </c>
      <c r="Q1146" s="146">
        <v>8.0000000000000007E-5</v>
      </c>
      <c r="R1146" s="146">
        <f>Q1146*H1146</f>
        <v>2.6104000000000002E-2</v>
      </c>
      <c r="S1146" s="146">
        <v>0</v>
      </c>
      <c r="T1146" s="147">
        <f>S1146*H1146</f>
        <v>0</v>
      </c>
      <c r="AR1146" s="148" t="s">
        <v>372</v>
      </c>
      <c r="AT1146" s="148" t="s">
        <v>189</v>
      </c>
      <c r="AU1146" s="148" t="s">
        <v>86</v>
      </c>
      <c r="AY1146" s="17" t="s">
        <v>186</v>
      </c>
      <c r="BE1146" s="149">
        <f>IF(N1146="základní",J1146,0)</f>
        <v>0</v>
      </c>
      <c r="BF1146" s="149">
        <f>IF(N1146="snížená",J1146,0)</f>
        <v>0</v>
      </c>
      <c r="BG1146" s="149">
        <f>IF(N1146="zákl. přenesená",J1146,0)</f>
        <v>0</v>
      </c>
      <c r="BH1146" s="149">
        <f>IF(N1146="sníž. přenesená",J1146,0)</f>
        <v>0</v>
      </c>
      <c r="BI1146" s="149">
        <f>IF(N1146="nulová",J1146,0)</f>
        <v>0</v>
      </c>
      <c r="BJ1146" s="17" t="s">
        <v>84</v>
      </c>
      <c r="BK1146" s="149">
        <f>ROUND(I1146*H1146,2)</f>
        <v>0</v>
      </c>
      <c r="BL1146" s="17" t="s">
        <v>372</v>
      </c>
      <c r="BM1146" s="148" t="s">
        <v>1779</v>
      </c>
    </row>
    <row r="1147" spans="2:65" s="13" customFormat="1" ht="10.4">
      <c r="B1147" s="163"/>
      <c r="D1147" s="157" t="s">
        <v>296</v>
      </c>
      <c r="E1147" s="164" t="s">
        <v>1</v>
      </c>
      <c r="F1147" s="165" t="s">
        <v>226</v>
      </c>
      <c r="H1147" s="166">
        <v>326.3</v>
      </c>
      <c r="I1147" s="167"/>
      <c r="L1147" s="163"/>
      <c r="M1147" s="168"/>
      <c r="T1147" s="169"/>
      <c r="AT1147" s="164" t="s">
        <v>296</v>
      </c>
      <c r="AU1147" s="164" t="s">
        <v>86</v>
      </c>
      <c r="AV1147" s="13" t="s">
        <v>86</v>
      </c>
      <c r="AW1147" s="13" t="s">
        <v>32</v>
      </c>
      <c r="AX1147" s="13" t="s">
        <v>84</v>
      </c>
      <c r="AY1147" s="164" t="s">
        <v>186</v>
      </c>
    </row>
    <row r="1148" spans="2:65" s="1" customFormat="1" ht="24.2" customHeight="1">
      <c r="B1148" s="136"/>
      <c r="C1148" s="137" t="s">
        <v>1780</v>
      </c>
      <c r="D1148" s="137" t="s">
        <v>189</v>
      </c>
      <c r="E1148" s="138" t="s">
        <v>1781</v>
      </c>
      <c r="F1148" s="139" t="s">
        <v>1782</v>
      </c>
      <c r="G1148" s="140" t="s">
        <v>351</v>
      </c>
      <c r="H1148" s="141">
        <v>326.3</v>
      </c>
      <c r="I1148" s="142"/>
      <c r="J1148" s="143">
        <f>ROUND(I1148*H1148,2)</f>
        <v>0</v>
      </c>
      <c r="K1148" s="139" t="s">
        <v>193</v>
      </c>
      <c r="L1148" s="32"/>
      <c r="M1148" s="144" t="s">
        <v>1</v>
      </c>
      <c r="N1148" s="145" t="s">
        <v>41</v>
      </c>
      <c r="P1148" s="146">
        <f>O1148*H1148</f>
        <v>0</v>
      </c>
      <c r="Q1148" s="146">
        <v>0</v>
      </c>
      <c r="R1148" s="146">
        <f>Q1148*H1148</f>
        <v>0</v>
      </c>
      <c r="S1148" s="146">
        <v>0</v>
      </c>
      <c r="T1148" s="147">
        <f>S1148*H1148</f>
        <v>0</v>
      </c>
      <c r="AR1148" s="148" t="s">
        <v>372</v>
      </c>
      <c r="AT1148" s="148" t="s">
        <v>189</v>
      </c>
      <c r="AU1148" s="148" t="s">
        <v>86</v>
      </c>
      <c r="AY1148" s="17" t="s">
        <v>186</v>
      </c>
      <c r="BE1148" s="149">
        <f>IF(N1148="základní",J1148,0)</f>
        <v>0</v>
      </c>
      <c r="BF1148" s="149">
        <f>IF(N1148="snížená",J1148,0)</f>
        <v>0</v>
      </c>
      <c r="BG1148" s="149">
        <f>IF(N1148="zákl. přenesená",J1148,0)</f>
        <v>0</v>
      </c>
      <c r="BH1148" s="149">
        <f>IF(N1148="sníž. přenesená",J1148,0)</f>
        <v>0</v>
      </c>
      <c r="BI1148" s="149">
        <f>IF(N1148="nulová",J1148,0)</f>
        <v>0</v>
      </c>
      <c r="BJ1148" s="17" t="s">
        <v>84</v>
      </c>
      <c r="BK1148" s="149">
        <f>ROUND(I1148*H1148,2)</f>
        <v>0</v>
      </c>
      <c r="BL1148" s="17" t="s">
        <v>372</v>
      </c>
      <c r="BM1148" s="148" t="s">
        <v>1783</v>
      </c>
    </row>
    <row r="1149" spans="2:65" s="13" customFormat="1" ht="10.4">
      <c r="B1149" s="163"/>
      <c r="D1149" s="157" t="s">
        <v>296</v>
      </c>
      <c r="E1149" s="164" t="s">
        <v>1</v>
      </c>
      <c r="F1149" s="165" t="s">
        <v>226</v>
      </c>
      <c r="H1149" s="166">
        <v>326.3</v>
      </c>
      <c r="I1149" s="167"/>
      <c r="L1149" s="163"/>
      <c r="M1149" s="168"/>
      <c r="T1149" s="169"/>
      <c r="AT1149" s="164" t="s">
        <v>296</v>
      </c>
      <c r="AU1149" s="164" t="s">
        <v>86</v>
      </c>
      <c r="AV1149" s="13" t="s">
        <v>86</v>
      </c>
      <c r="AW1149" s="13" t="s">
        <v>32</v>
      </c>
      <c r="AX1149" s="13" t="s">
        <v>84</v>
      </c>
      <c r="AY1149" s="164" t="s">
        <v>186</v>
      </c>
    </row>
    <row r="1150" spans="2:65" s="1" customFormat="1" ht="24.2" customHeight="1">
      <c r="B1150" s="136"/>
      <c r="C1150" s="137" t="s">
        <v>245</v>
      </c>
      <c r="D1150" s="137" t="s">
        <v>189</v>
      </c>
      <c r="E1150" s="138" t="s">
        <v>1784</v>
      </c>
      <c r="F1150" s="139" t="s">
        <v>1785</v>
      </c>
      <c r="G1150" s="140" t="s">
        <v>351</v>
      </c>
      <c r="H1150" s="141">
        <v>326.3</v>
      </c>
      <c r="I1150" s="142"/>
      <c r="J1150" s="143">
        <f>ROUND(I1150*H1150,2)</f>
        <v>0</v>
      </c>
      <c r="K1150" s="139" t="s">
        <v>193</v>
      </c>
      <c r="L1150" s="32"/>
      <c r="M1150" s="144" t="s">
        <v>1</v>
      </c>
      <c r="N1150" s="145" t="s">
        <v>41</v>
      </c>
      <c r="P1150" s="146">
        <f>O1150*H1150</f>
        <v>0</v>
      </c>
      <c r="Q1150" s="146">
        <v>1.2E-4</v>
      </c>
      <c r="R1150" s="146">
        <f>Q1150*H1150</f>
        <v>3.9156000000000003E-2</v>
      </c>
      <c r="S1150" s="146">
        <v>0</v>
      </c>
      <c r="T1150" s="147">
        <f>S1150*H1150</f>
        <v>0</v>
      </c>
      <c r="AR1150" s="148" t="s">
        <v>372</v>
      </c>
      <c r="AT1150" s="148" t="s">
        <v>189</v>
      </c>
      <c r="AU1150" s="148" t="s">
        <v>86</v>
      </c>
      <c r="AY1150" s="17" t="s">
        <v>186</v>
      </c>
      <c r="BE1150" s="149">
        <f>IF(N1150="základní",J1150,0)</f>
        <v>0</v>
      </c>
      <c r="BF1150" s="149">
        <f>IF(N1150="snížená",J1150,0)</f>
        <v>0</v>
      </c>
      <c r="BG1150" s="149">
        <f>IF(N1150="zákl. přenesená",J1150,0)</f>
        <v>0</v>
      </c>
      <c r="BH1150" s="149">
        <f>IF(N1150="sníž. přenesená",J1150,0)</f>
        <v>0</v>
      </c>
      <c r="BI1150" s="149">
        <f>IF(N1150="nulová",J1150,0)</f>
        <v>0</v>
      </c>
      <c r="BJ1150" s="17" t="s">
        <v>84</v>
      </c>
      <c r="BK1150" s="149">
        <f>ROUND(I1150*H1150,2)</f>
        <v>0</v>
      </c>
      <c r="BL1150" s="17" t="s">
        <v>372</v>
      </c>
      <c r="BM1150" s="148" t="s">
        <v>1786</v>
      </c>
    </row>
    <row r="1151" spans="2:65" s="13" customFormat="1" ht="10.4">
      <c r="B1151" s="163"/>
      <c r="D1151" s="157" t="s">
        <v>296</v>
      </c>
      <c r="E1151" s="164" t="s">
        <v>1</v>
      </c>
      <c r="F1151" s="165" t="s">
        <v>226</v>
      </c>
      <c r="H1151" s="166">
        <v>326.3</v>
      </c>
      <c r="I1151" s="167"/>
      <c r="L1151" s="163"/>
      <c r="M1151" s="168"/>
      <c r="T1151" s="169"/>
      <c r="AT1151" s="164" t="s">
        <v>296</v>
      </c>
      <c r="AU1151" s="164" t="s">
        <v>86</v>
      </c>
      <c r="AV1151" s="13" t="s">
        <v>86</v>
      </c>
      <c r="AW1151" s="13" t="s">
        <v>32</v>
      </c>
      <c r="AX1151" s="13" t="s">
        <v>84</v>
      </c>
      <c r="AY1151" s="164" t="s">
        <v>186</v>
      </c>
    </row>
    <row r="1152" spans="2:65" s="1" customFormat="1" ht="24.2" customHeight="1">
      <c r="B1152" s="136"/>
      <c r="C1152" s="137" t="s">
        <v>1787</v>
      </c>
      <c r="D1152" s="137" t="s">
        <v>189</v>
      </c>
      <c r="E1152" s="138" t="s">
        <v>1788</v>
      </c>
      <c r="F1152" s="139" t="s">
        <v>1789</v>
      </c>
      <c r="G1152" s="140" t="s">
        <v>351</v>
      </c>
      <c r="H1152" s="141">
        <v>326.3</v>
      </c>
      <c r="I1152" s="142"/>
      <c r="J1152" s="143">
        <f>ROUND(I1152*H1152,2)</f>
        <v>0</v>
      </c>
      <c r="K1152" s="139" t="s">
        <v>193</v>
      </c>
      <c r="L1152" s="32"/>
      <c r="M1152" s="144" t="s">
        <v>1</v>
      </c>
      <c r="N1152" s="145" t="s">
        <v>41</v>
      </c>
      <c r="P1152" s="146">
        <f>O1152*H1152</f>
        <v>0</v>
      </c>
      <c r="Q1152" s="146">
        <v>1.2E-4</v>
      </c>
      <c r="R1152" s="146">
        <f>Q1152*H1152</f>
        <v>3.9156000000000003E-2</v>
      </c>
      <c r="S1152" s="146">
        <v>0</v>
      </c>
      <c r="T1152" s="147">
        <f>S1152*H1152</f>
        <v>0</v>
      </c>
      <c r="AR1152" s="148" t="s">
        <v>372</v>
      </c>
      <c r="AT1152" s="148" t="s">
        <v>189</v>
      </c>
      <c r="AU1152" s="148" t="s">
        <v>86</v>
      </c>
      <c r="AY1152" s="17" t="s">
        <v>186</v>
      </c>
      <c r="BE1152" s="149">
        <f>IF(N1152="základní",J1152,0)</f>
        <v>0</v>
      </c>
      <c r="BF1152" s="149">
        <f>IF(N1152="snížená",J1152,0)</f>
        <v>0</v>
      </c>
      <c r="BG1152" s="149">
        <f>IF(N1152="zákl. přenesená",J1152,0)</f>
        <v>0</v>
      </c>
      <c r="BH1152" s="149">
        <f>IF(N1152="sníž. přenesená",J1152,0)</f>
        <v>0</v>
      </c>
      <c r="BI1152" s="149">
        <f>IF(N1152="nulová",J1152,0)</f>
        <v>0</v>
      </c>
      <c r="BJ1152" s="17" t="s">
        <v>84</v>
      </c>
      <c r="BK1152" s="149">
        <f>ROUND(I1152*H1152,2)</f>
        <v>0</v>
      </c>
      <c r="BL1152" s="17" t="s">
        <v>372</v>
      </c>
      <c r="BM1152" s="148" t="s">
        <v>1790</v>
      </c>
    </row>
    <row r="1153" spans="2:65" s="12" customFormat="1" ht="10.4">
      <c r="B1153" s="156"/>
      <c r="D1153" s="157" t="s">
        <v>296</v>
      </c>
      <c r="E1153" s="158" t="s">
        <v>1</v>
      </c>
      <c r="F1153" s="159" t="s">
        <v>1791</v>
      </c>
      <c r="H1153" s="158" t="s">
        <v>1</v>
      </c>
      <c r="I1153" s="160"/>
      <c r="L1153" s="156"/>
      <c r="M1153" s="161"/>
      <c r="T1153" s="162"/>
      <c r="AT1153" s="158" t="s">
        <v>296</v>
      </c>
      <c r="AU1153" s="158" t="s">
        <v>86</v>
      </c>
      <c r="AV1153" s="12" t="s">
        <v>84</v>
      </c>
      <c r="AW1153" s="12" t="s">
        <v>32</v>
      </c>
      <c r="AX1153" s="12" t="s">
        <v>76</v>
      </c>
      <c r="AY1153" s="158" t="s">
        <v>186</v>
      </c>
    </row>
    <row r="1154" spans="2:65" s="13" customFormat="1" ht="10.4">
      <c r="B1154" s="163"/>
      <c r="D1154" s="157" t="s">
        <v>296</v>
      </c>
      <c r="E1154" s="164" t="s">
        <v>1</v>
      </c>
      <c r="F1154" s="165" t="s">
        <v>1792</v>
      </c>
      <c r="H1154" s="166">
        <v>61</v>
      </c>
      <c r="I1154" s="167"/>
      <c r="L1154" s="163"/>
      <c r="M1154" s="168"/>
      <c r="T1154" s="169"/>
      <c r="AT1154" s="164" t="s">
        <v>296</v>
      </c>
      <c r="AU1154" s="164" t="s">
        <v>86</v>
      </c>
      <c r="AV1154" s="13" t="s">
        <v>86</v>
      </c>
      <c r="AW1154" s="13" t="s">
        <v>32</v>
      </c>
      <c r="AX1154" s="13" t="s">
        <v>76</v>
      </c>
      <c r="AY1154" s="164" t="s">
        <v>186</v>
      </c>
    </row>
    <row r="1155" spans="2:65" s="13" customFormat="1" ht="10.4">
      <c r="B1155" s="163"/>
      <c r="D1155" s="157" t="s">
        <v>296</v>
      </c>
      <c r="E1155" s="164" t="s">
        <v>1</v>
      </c>
      <c r="F1155" s="165" t="s">
        <v>1793</v>
      </c>
      <c r="H1155" s="166">
        <v>107</v>
      </c>
      <c r="I1155" s="167"/>
      <c r="L1155" s="163"/>
      <c r="M1155" s="168"/>
      <c r="T1155" s="169"/>
      <c r="AT1155" s="164" t="s">
        <v>296</v>
      </c>
      <c r="AU1155" s="164" t="s">
        <v>86</v>
      </c>
      <c r="AV1155" s="13" t="s">
        <v>86</v>
      </c>
      <c r="AW1155" s="13" t="s">
        <v>32</v>
      </c>
      <c r="AX1155" s="13" t="s">
        <v>76</v>
      </c>
      <c r="AY1155" s="164" t="s">
        <v>186</v>
      </c>
    </row>
    <row r="1156" spans="2:65" s="13" customFormat="1" ht="10.4">
      <c r="B1156" s="163"/>
      <c r="D1156" s="157" t="s">
        <v>296</v>
      </c>
      <c r="E1156" s="164" t="s">
        <v>1</v>
      </c>
      <c r="F1156" s="165" t="s">
        <v>1794</v>
      </c>
      <c r="H1156" s="166">
        <v>68.3</v>
      </c>
      <c r="I1156" s="167"/>
      <c r="L1156" s="163"/>
      <c r="M1156" s="168"/>
      <c r="T1156" s="169"/>
      <c r="AT1156" s="164" t="s">
        <v>296</v>
      </c>
      <c r="AU1156" s="164" t="s">
        <v>86</v>
      </c>
      <c r="AV1156" s="13" t="s">
        <v>86</v>
      </c>
      <c r="AW1156" s="13" t="s">
        <v>32</v>
      </c>
      <c r="AX1156" s="13" t="s">
        <v>76</v>
      </c>
      <c r="AY1156" s="164" t="s">
        <v>186</v>
      </c>
    </row>
    <row r="1157" spans="2:65" s="12" customFormat="1" ht="10.4">
      <c r="B1157" s="156"/>
      <c r="D1157" s="157" t="s">
        <v>296</v>
      </c>
      <c r="E1157" s="158" t="s">
        <v>1</v>
      </c>
      <c r="F1157" s="159" t="s">
        <v>1795</v>
      </c>
      <c r="H1157" s="158" t="s">
        <v>1</v>
      </c>
      <c r="I1157" s="160"/>
      <c r="L1157" s="156"/>
      <c r="M1157" s="161"/>
      <c r="T1157" s="162"/>
      <c r="AT1157" s="158" t="s">
        <v>296</v>
      </c>
      <c r="AU1157" s="158" t="s">
        <v>86</v>
      </c>
      <c r="AV1157" s="12" t="s">
        <v>84</v>
      </c>
      <c r="AW1157" s="12" t="s">
        <v>32</v>
      </c>
      <c r="AX1157" s="12" t="s">
        <v>76</v>
      </c>
      <c r="AY1157" s="158" t="s">
        <v>186</v>
      </c>
    </row>
    <row r="1158" spans="2:65" s="13" customFormat="1" ht="10.4">
      <c r="B1158" s="163"/>
      <c r="D1158" s="157" t="s">
        <v>296</v>
      </c>
      <c r="E1158" s="164" t="s">
        <v>1</v>
      </c>
      <c r="F1158" s="165" t="s">
        <v>461</v>
      </c>
      <c r="H1158" s="166">
        <v>30</v>
      </c>
      <c r="I1158" s="167"/>
      <c r="L1158" s="163"/>
      <c r="M1158" s="168"/>
      <c r="T1158" s="169"/>
      <c r="AT1158" s="164" t="s">
        <v>296</v>
      </c>
      <c r="AU1158" s="164" t="s">
        <v>86</v>
      </c>
      <c r="AV1158" s="13" t="s">
        <v>86</v>
      </c>
      <c r="AW1158" s="13" t="s">
        <v>32</v>
      </c>
      <c r="AX1158" s="13" t="s">
        <v>76</v>
      </c>
      <c r="AY1158" s="164" t="s">
        <v>186</v>
      </c>
    </row>
    <row r="1159" spans="2:65" s="12" customFormat="1" ht="10.4">
      <c r="B1159" s="156"/>
      <c r="D1159" s="157" t="s">
        <v>296</v>
      </c>
      <c r="E1159" s="158" t="s">
        <v>1</v>
      </c>
      <c r="F1159" s="159" t="s">
        <v>1796</v>
      </c>
      <c r="H1159" s="158" t="s">
        <v>1</v>
      </c>
      <c r="I1159" s="160"/>
      <c r="L1159" s="156"/>
      <c r="M1159" s="161"/>
      <c r="T1159" s="162"/>
      <c r="AT1159" s="158" t="s">
        <v>296</v>
      </c>
      <c r="AU1159" s="158" t="s">
        <v>86</v>
      </c>
      <c r="AV1159" s="12" t="s">
        <v>84</v>
      </c>
      <c r="AW1159" s="12" t="s">
        <v>32</v>
      </c>
      <c r="AX1159" s="12" t="s">
        <v>76</v>
      </c>
      <c r="AY1159" s="158" t="s">
        <v>186</v>
      </c>
    </row>
    <row r="1160" spans="2:65" s="13" customFormat="1" ht="10.4">
      <c r="B1160" s="163"/>
      <c r="D1160" s="157" t="s">
        <v>296</v>
      </c>
      <c r="E1160" s="164" t="s">
        <v>1</v>
      </c>
      <c r="F1160" s="165" t="s">
        <v>711</v>
      </c>
      <c r="H1160" s="166">
        <v>60</v>
      </c>
      <c r="I1160" s="167"/>
      <c r="L1160" s="163"/>
      <c r="M1160" s="168"/>
      <c r="T1160" s="169"/>
      <c r="AT1160" s="164" t="s">
        <v>296</v>
      </c>
      <c r="AU1160" s="164" t="s">
        <v>86</v>
      </c>
      <c r="AV1160" s="13" t="s">
        <v>86</v>
      </c>
      <c r="AW1160" s="13" t="s">
        <v>32</v>
      </c>
      <c r="AX1160" s="13" t="s">
        <v>76</v>
      </c>
      <c r="AY1160" s="164" t="s">
        <v>186</v>
      </c>
    </row>
    <row r="1161" spans="2:65" s="14" customFormat="1" ht="10.4">
      <c r="B1161" s="170"/>
      <c r="D1161" s="157" t="s">
        <v>296</v>
      </c>
      <c r="E1161" s="171" t="s">
        <v>226</v>
      </c>
      <c r="F1161" s="172" t="s">
        <v>299</v>
      </c>
      <c r="H1161" s="173">
        <v>326.3</v>
      </c>
      <c r="I1161" s="174"/>
      <c r="L1161" s="170"/>
      <c r="M1161" s="175"/>
      <c r="T1161" s="176"/>
      <c r="AT1161" s="171" t="s">
        <v>296</v>
      </c>
      <c r="AU1161" s="171" t="s">
        <v>86</v>
      </c>
      <c r="AV1161" s="14" t="s">
        <v>207</v>
      </c>
      <c r="AW1161" s="14" t="s">
        <v>32</v>
      </c>
      <c r="AX1161" s="14" t="s">
        <v>84</v>
      </c>
      <c r="AY1161" s="171" t="s">
        <v>186</v>
      </c>
    </row>
    <row r="1162" spans="2:65" s="11" customFormat="1" ht="22.75" customHeight="1">
      <c r="B1162" s="124"/>
      <c r="D1162" s="125" t="s">
        <v>75</v>
      </c>
      <c r="E1162" s="134" t="s">
        <v>1797</v>
      </c>
      <c r="F1162" s="134" t="s">
        <v>1798</v>
      </c>
      <c r="I1162" s="127"/>
      <c r="J1162" s="135">
        <f>BK1162</f>
        <v>0</v>
      </c>
      <c r="L1162" s="124"/>
      <c r="M1162" s="129"/>
      <c r="P1162" s="130">
        <f>SUM(P1163:P1196)</f>
        <v>0</v>
      </c>
      <c r="R1162" s="130">
        <f>SUM(R1163:R1196)</f>
        <v>1.6652321699999999</v>
      </c>
      <c r="T1162" s="131">
        <f>SUM(T1163:T1196)</f>
        <v>0</v>
      </c>
      <c r="AR1162" s="125" t="s">
        <v>86</v>
      </c>
      <c r="AT1162" s="132" t="s">
        <v>75</v>
      </c>
      <c r="AU1162" s="132" t="s">
        <v>84</v>
      </c>
      <c r="AY1162" s="125" t="s">
        <v>186</v>
      </c>
      <c r="BK1162" s="133">
        <f>SUM(BK1163:BK1196)</f>
        <v>0</v>
      </c>
    </row>
    <row r="1163" spans="2:65" s="1" customFormat="1" ht="24.2" customHeight="1">
      <c r="B1163" s="136"/>
      <c r="C1163" s="137" t="s">
        <v>1799</v>
      </c>
      <c r="D1163" s="137" t="s">
        <v>189</v>
      </c>
      <c r="E1163" s="138" t="s">
        <v>1800</v>
      </c>
      <c r="F1163" s="139" t="s">
        <v>1801</v>
      </c>
      <c r="G1163" s="140" t="s">
        <v>351</v>
      </c>
      <c r="H1163" s="141">
        <v>3398.433</v>
      </c>
      <c r="I1163" s="142"/>
      <c r="J1163" s="143">
        <f>ROUND(I1163*H1163,2)</f>
        <v>0</v>
      </c>
      <c r="K1163" s="139" t="s">
        <v>193</v>
      </c>
      <c r="L1163" s="32"/>
      <c r="M1163" s="144" t="s">
        <v>1</v>
      </c>
      <c r="N1163" s="145" t="s">
        <v>41</v>
      </c>
      <c r="P1163" s="146">
        <f>O1163*H1163</f>
        <v>0</v>
      </c>
      <c r="Q1163" s="146">
        <v>2.0000000000000001E-4</v>
      </c>
      <c r="R1163" s="146">
        <f>Q1163*H1163</f>
        <v>0.67968660000000003</v>
      </c>
      <c r="S1163" s="146">
        <v>0</v>
      </c>
      <c r="T1163" s="147">
        <f>S1163*H1163</f>
        <v>0</v>
      </c>
      <c r="AR1163" s="148" t="s">
        <v>372</v>
      </c>
      <c r="AT1163" s="148" t="s">
        <v>189</v>
      </c>
      <c r="AU1163" s="148" t="s">
        <v>86</v>
      </c>
      <c r="AY1163" s="17" t="s">
        <v>186</v>
      </c>
      <c r="BE1163" s="149">
        <f>IF(N1163="základní",J1163,0)</f>
        <v>0</v>
      </c>
      <c r="BF1163" s="149">
        <f>IF(N1163="snížená",J1163,0)</f>
        <v>0</v>
      </c>
      <c r="BG1163" s="149">
        <f>IF(N1163="zákl. přenesená",J1163,0)</f>
        <v>0</v>
      </c>
      <c r="BH1163" s="149">
        <f>IF(N1163="sníž. přenesená",J1163,0)</f>
        <v>0</v>
      </c>
      <c r="BI1163" s="149">
        <f>IF(N1163="nulová",J1163,0)</f>
        <v>0</v>
      </c>
      <c r="BJ1163" s="17" t="s">
        <v>84</v>
      </c>
      <c r="BK1163" s="149">
        <f>ROUND(I1163*H1163,2)</f>
        <v>0</v>
      </c>
      <c r="BL1163" s="17" t="s">
        <v>372</v>
      </c>
      <c r="BM1163" s="148" t="s">
        <v>1802</v>
      </c>
    </row>
    <row r="1164" spans="2:65" s="13" customFormat="1" ht="10.4">
      <c r="B1164" s="163"/>
      <c r="D1164" s="157" t="s">
        <v>296</v>
      </c>
      <c r="E1164" s="164" t="s">
        <v>1</v>
      </c>
      <c r="F1164" s="165" t="s">
        <v>224</v>
      </c>
      <c r="H1164" s="166">
        <v>3398.433</v>
      </c>
      <c r="I1164" s="167"/>
      <c r="L1164" s="163"/>
      <c r="M1164" s="168"/>
      <c r="T1164" s="169"/>
      <c r="AT1164" s="164" t="s">
        <v>296</v>
      </c>
      <c r="AU1164" s="164" t="s">
        <v>86</v>
      </c>
      <c r="AV1164" s="13" t="s">
        <v>86</v>
      </c>
      <c r="AW1164" s="13" t="s">
        <v>32</v>
      </c>
      <c r="AX1164" s="13" t="s">
        <v>84</v>
      </c>
      <c r="AY1164" s="164" t="s">
        <v>186</v>
      </c>
    </row>
    <row r="1165" spans="2:65" s="1" customFormat="1" ht="24.2" customHeight="1">
      <c r="B1165" s="136"/>
      <c r="C1165" s="137" t="s">
        <v>1803</v>
      </c>
      <c r="D1165" s="137" t="s">
        <v>189</v>
      </c>
      <c r="E1165" s="138" t="s">
        <v>1804</v>
      </c>
      <c r="F1165" s="139" t="s">
        <v>1805</v>
      </c>
      <c r="G1165" s="140" t="s">
        <v>351</v>
      </c>
      <c r="H1165" s="141">
        <v>3398.433</v>
      </c>
      <c r="I1165" s="142"/>
      <c r="J1165" s="143">
        <f>ROUND(I1165*H1165,2)</f>
        <v>0</v>
      </c>
      <c r="K1165" s="139" t="s">
        <v>193</v>
      </c>
      <c r="L1165" s="32"/>
      <c r="M1165" s="144" t="s">
        <v>1</v>
      </c>
      <c r="N1165" s="145" t="s">
        <v>41</v>
      </c>
      <c r="P1165" s="146">
        <f>O1165*H1165</f>
        <v>0</v>
      </c>
      <c r="Q1165" s="146">
        <v>2.9E-4</v>
      </c>
      <c r="R1165" s="146">
        <f>Q1165*H1165</f>
        <v>0.98554556999999998</v>
      </c>
      <c r="S1165" s="146">
        <v>0</v>
      </c>
      <c r="T1165" s="147">
        <f>S1165*H1165</f>
        <v>0</v>
      </c>
      <c r="AR1165" s="148" t="s">
        <v>372</v>
      </c>
      <c r="AT1165" s="148" t="s">
        <v>189</v>
      </c>
      <c r="AU1165" s="148" t="s">
        <v>86</v>
      </c>
      <c r="AY1165" s="17" t="s">
        <v>186</v>
      </c>
      <c r="BE1165" s="149">
        <f>IF(N1165="základní",J1165,0)</f>
        <v>0</v>
      </c>
      <c r="BF1165" s="149">
        <f>IF(N1165="snížená",J1165,0)</f>
        <v>0</v>
      </c>
      <c r="BG1165" s="149">
        <f>IF(N1165="zákl. přenesená",J1165,0)</f>
        <v>0</v>
      </c>
      <c r="BH1165" s="149">
        <f>IF(N1165="sníž. přenesená",J1165,0)</f>
        <v>0</v>
      </c>
      <c r="BI1165" s="149">
        <f>IF(N1165="nulová",J1165,0)</f>
        <v>0</v>
      </c>
      <c r="BJ1165" s="17" t="s">
        <v>84</v>
      </c>
      <c r="BK1165" s="149">
        <f>ROUND(I1165*H1165,2)</f>
        <v>0</v>
      </c>
      <c r="BL1165" s="17" t="s">
        <v>372</v>
      </c>
      <c r="BM1165" s="148" t="s">
        <v>1806</v>
      </c>
    </row>
    <row r="1166" spans="2:65" s="13" customFormat="1" ht="10.4">
      <c r="B1166" s="163"/>
      <c r="D1166" s="157" t="s">
        <v>296</v>
      </c>
      <c r="E1166" s="164" t="s">
        <v>1</v>
      </c>
      <c r="F1166" s="165" t="s">
        <v>1807</v>
      </c>
      <c r="H1166" s="166">
        <v>1397.2</v>
      </c>
      <c r="I1166" s="167"/>
      <c r="L1166" s="163"/>
      <c r="M1166" s="168"/>
      <c r="T1166" s="169"/>
      <c r="AT1166" s="164" t="s">
        <v>296</v>
      </c>
      <c r="AU1166" s="164" t="s">
        <v>86</v>
      </c>
      <c r="AV1166" s="13" t="s">
        <v>86</v>
      </c>
      <c r="AW1166" s="13" t="s">
        <v>32</v>
      </c>
      <c r="AX1166" s="13" t="s">
        <v>76</v>
      </c>
      <c r="AY1166" s="164" t="s">
        <v>186</v>
      </c>
    </row>
    <row r="1167" spans="2:65" s="13" customFormat="1" ht="10.4">
      <c r="B1167" s="163"/>
      <c r="D1167" s="157" t="s">
        <v>296</v>
      </c>
      <c r="E1167" s="164" t="s">
        <v>1</v>
      </c>
      <c r="F1167" s="165" t="s">
        <v>1808</v>
      </c>
      <c r="H1167" s="166">
        <v>1217.5830000000001</v>
      </c>
      <c r="I1167" s="167"/>
      <c r="L1167" s="163"/>
      <c r="M1167" s="168"/>
      <c r="T1167" s="169"/>
      <c r="AT1167" s="164" t="s">
        <v>296</v>
      </c>
      <c r="AU1167" s="164" t="s">
        <v>86</v>
      </c>
      <c r="AV1167" s="13" t="s">
        <v>86</v>
      </c>
      <c r="AW1167" s="13" t="s">
        <v>32</v>
      </c>
      <c r="AX1167" s="13" t="s">
        <v>76</v>
      </c>
      <c r="AY1167" s="164" t="s">
        <v>186</v>
      </c>
    </row>
    <row r="1168" spans="2:65" s="13" customFormat="1" ht="10.4">
      <c r="B1168" s="163"/>
      <c r="D1168" s="157" t="s">
        <v>296</v>
      </c>
      <c r="E1168" s="164" t="s">
        <v>1</v>
      </c>
      <c r="F1168" s="165" t="s">
        <v>238</v>
      </c>
      <c r="H1168" s="166">
        <v>45.64</v>
      </c>
      <c r="I1168" s="167"/>
      <c r="L1168" s="163"/>
      <c r="M1168" s="168"/>
      <c r="T1168" s="169"/>
      <c r="AT1168" s="164" t="s">
        <v>296</v>
      </c>
      <c r="AU1168" s="164" t="s">
        <v>86</v>
      </c>
      <c r="AV1168" s="13" t="s">
        <v>86</v>
      </c>
      <c r="AW1168" s="13" t="s">
        <v>32</v>
      </c>
      <c r="AX1168" s="13" t="s">
        <v>76</v>
      </c>
      <c r="AY1168" s="164" t="s">
        <v>186</v>
      </c>
    </row>
    <row r="1169" spans="2:51" s="12" customFormat="1" ht="10.4">
      <c r="B1169" s="156"/>
      <c r="D1169" s="157" t="s">
        <v>296</v>
      </c>
      <c r="E1169" s="158" t="s">
        <v>1</v>
      </c>
      <c r="F1169" s="159" t="s">
        <v>1809</v>
      </c>
      <c r="H1169" s="158" t="s">
        <v>1</v>
      </c>
      <c r="I1169" s="160"/>
      <c r="L1169" s="156"/>
      <c r="M1169" s="161"/>
      <c r="T1169" s="162"/>
      <c r="AT1169" s="158" t="s">
        <v>296</v>
      </c>
      <c r="AU1169" s="158" t="s">
        <v>86</v>
      </c>
      <c r="AV1169" s="12" t="s">
        <v>84</v>
      </c>
      <c r="AW1169" s="12" t="s">
        <v>32</v>
      </c>
      <c r="AX1169" s="12" t="s">
        <v>76</v>
      </c>
      <c r="AY1169" s="158" t="s">
        <v>186</v>
      </c>
    </row>
    <row r="1170" spans="2:51" s="12" customFormat="1" ht="10.4">
      <c r="B1170" s="156"/>
      <c r="D1170" s="157" t="s">
        <v>296</v>
      </c>
      <c r="E1170" s="158" t="s">
        <v>1</v>
      </c>
      <c r="F1170" s="159" t="s">
        <v>383</v>
      </c>
      <c r="H1170" s="158" t="s">
        <v>1</v>
      </c>
      <c r="I1170" s="160"/>
      <c r="L1170" s="156"/>
      <c r="M1170" s="161"/>
      <c r="T1170" s="162"/>
      <c r="AT1170" s="158" t="s">
        <v>296</v>
      </c>
      <c r="AU1170" s="158" t="s">
        <v>86</v>
      </c>
      <c r="AV1170" s="12" t="s">
        <v>84</v>
      </c>
      <c r="AW1170" s="12" t="s">
        <v>32</v>
      </c>
      <c r="AX1170" s="12" t="s">
        <v>76</v>
      </c>
      <c r="AY1170" s="158" t="s">
        <v>186</v>
      </c>
    </row>
    <row r="1171" spans="2:51" s="13" customFormat="1" ht="10.4">
      <c r="B1171" s="163"/>
      <c r="D1171" s="157" t="s">
        <v>296</v>
      </c>
      <c r="E1171" s="164" t="s">
        <v>1</v>
      </c>
      <c r="F1171" s="165" t="s">
        <v>1810</v>
      </c>
      <c r="H1171" s="166">
        <v>3.12</v>
      </c>
      <c r="I1171" s="167"/>
      <c r="L1171" s="163"/>
      <c r="M1171" s="168"/>
      <c r="T1171" s="169"/>
      <c r="AT1171" s="164" t="s">
        <v>296</v>
      </c>
      <c r="AU1171" s="164" t="s">
        <v>86</v>
      </c>
      <c r="AV1171" s="13" t="s">
        <v>86</v>
      </c>
      <c r="AW1171" s="13" t="s">
        <v>32</v>
      </c>
      <c r="AX1171" s="13" t="s">
        <v>76</v>
      </c>
      <c r="AY1171" s="164" t="s">
        <v>186</v>
      </c>
    </row>
    <row r="1172" spans="2:51" s="13" customFormat="1" ht="10.4">
      <c r="B1172" s="163"/>
      <c r="D1172" s="157" t="s">
        <v>296</v>
      </c>
      <c r="E1172" s="164" t="s">
        <v>1</v>
      </c>
      <c r="F1172" s="165" t="s">
        <v>1811</v>
      </c>
      <c r="H1172" s="166">
        <v>3.12</v>
      </c>
      <c r="I1172" s="167"/>
      <c r="L1172" s="163"/>
      <c r="M1172" s="168"/>
      <c r="T1172" s="169"/>
      <c r="AT1172" s="164" t="s">
        <v>296</v>
      </c>
      <c r="AU1172" s="164" t="s">
        <v>86</v>
      </c>
      <c r="AV1172" s="13" t="s">
        <v>86</v>
      </c>
      <c r="AW1172" s="13" t="s">
        <v>32</v>
      </c>
      <c r="AX1172" s="13" t="s">
        <v>76</v>
      </c>
      <c r="AY1172" s="164" t="s">
        <v>186</v>
      </c>
    </row>
    <row r="1173" spans="2:51" s="13" customFormat="1" ht="10.4">
      <c r="B1173" s="163"/>
      <c r="D1173" s="157" t="s">
        <v>296</v>
      </c>
      <c r="E1173" s="164" t="s">
        <v>1</v>
      </c>
      <c r="F1173" s="165" t="s">
        <v>1812</v>
      </c>
      <c r="H1173" s="166">
        <v>31.5</v>
      </c>
      <c r="I1173" s="167"/>
      <c r="L1173" s="163"/>
      <c r="M1173" s="168"/>
      <c r="T1173" s="169"/>
      <c r="AT1173" s="164" t="s">
        <v>296</v>
      </c>
      <c r="AU1173" s="164" t="s">
        <v>86</v>
      </c>
      <c r="AV1173" s="13" t="s">
        <v>86</v>
      </c>
      <c r="AW1173" s="13" t="s">
        <v>32</v>
      </c>
      <c r="AX1173" s="13" t="s">
        <v>76</v>
      </c>
      <c r="AY1173" s="164" t="s">
        <v>186</v>
      </c>
    </row>
    <row r="1174" spans="2:51" s="13" customFormat="1" ht="10.4">
      <c r="B1174" s="163"/>
      <c r="D1174" s="157" t="s">
        <v>296</v>
      </c>
      <c r="E1174" s="164" t="s">
        <v>1</v>
      </c>
      <c r="F1174" s="165" t="s">
        <v>1813</v>
      </c>
      <c r="H1174" s="166">
        <v>23.4</v>
      </c>
      <c r="I1174" s="167"/>
      <c r="L1174" s="163"/>
      <c r="M1174" s="168"/>
      <c r="T1174" s="169"/>
      <c r="AT1174" s="164" t="s">
        <v>296</v>
      </c>
      <c r="AU1174" s="164" t="s">
        <v>86</v>
      </c>
      <c r="AV1174" s="13" t="s">
        <v>86</v>
      </c>
      <c r="AW1174" s="13" t="s">
        <v>32</v>
      </c>
      <c r="AX1174" s="13" t="s">
        <v>76</v>
      </c>
      <c r="AY1174" s="164" t="s">
        <v>186</v>
      </c>
    </row>
    <row r="1175" spans="2:51" s="13" customFormat="1" ht="10.4">
      <c r="B1175" s="163"/>
      <c r="D1175" s="157" t="s">
        <v>296</v>
      </c>
      <c r="E1175" s="164" t="s">
        <v>1</v>
      </c>
      <c r="F1175" s="165" t="s">
        <v>588</v>
      </c>
      <c r="H1175" s="166">
        <v>18</v>
      </c>
      <c r="I1175" s="167"/>
      <c r="L1175" s="163"/>
      <c r="M1175" s="168"/>
      <c r="T1175" s="169"/>
      <c r="AT1175" s="164" t="s">
        <v>296</v>
      </c>
      <c r="AU1175" s="164" t="s">
        <v>86</v>
      </c>
      <c r="AV1175" s="13" t="s">
        <v>86</v>
      </c>
      <c r="AW1175" s="13" t="s">
        <v>32</v>
      </c>
      <c r="AX1175" s="13" t="s">
        <v>76</v>
      </c>
      <c r="AY1175" s="164" t="s">
        <v>186</v>
      </c>
    </row>
    <row r="1176" spans="2:51" s="13" customFormat="1" ht="10.4">
      <c r="B1176" s="163"/>
      <c r="D1176" s="157" t="s">
        <v>296</v>
      </c>
      <c r="E1176" s="164" t="s">
        <v>1</v>
      </c>
      <c r="F1176" s="165" t="s">
        <v>1814</v>
      </c>
      <c r="H1176" s="166">
        <v>19.5</v>
      </c>
      <c r="I1176" s="167"/>
      <c r="L1176" s="163"/>
      <c r="M1176" s="168"/>
      <c r="T1176" s="169"/>
      <c r="AT1176" s="164" t="s">
        <v>296</v>
      </c>
      <c r="AU1176" s="164" t="s">
        <v>86</v>
      </c>
      <c r="AV1176" s="13" t="s">
        <v>86</v>
      </c>
      <c r="AW1176" s="13" t="s">
        <v>32</v>
      </c>
      <c r="AX1176" s="13" t="s">
        <v>76</v>
      </c>
      <c r="AY1176" s="164" t="s">
        <v>186</v>
      </c>
    </row>
    <row r="1177" spans="2:51" s="13" customFormat="1" ht="10.4">
      <c r="B1177" s="163"/>
      <c r="D1177" s="157" t="s">
        <v>296</v>
      </c>
      <c r="E1177" s="164" t="s">
        <v>1</v>
      </c>
      <c r="F1177" s="165" t="s">
        <v>1815</v>
      </c>
      <c r="H1177" s="166">
        <v>3</v>
      </c>
      <c r="I1177" s="167"/>
      <c r="L1177" s="163"/>
      <c r="M1177" s="168"/>
      <c r="T1177" s="169"/>
      <c r="AT1177" s="164" t="s">
        <v>296</v>
      </c>
      <c r="AU1177" s="164" t="s">
        <v>86</v>
      </c>
      <c r="AV1177" s="13" t="s">
        <v>86</v>
      </c>
      <c r="AW1177" s="13" t="s">
        <v>32</v>
      </c>
      <c r="AX1177" s="13" t="s">
        <v>76</v>
      </c>
      <c r="AY1177" s="164" t="s">
        <v>186</v>
      </c>
    </row>
    <row r="1178" spans="2:51" s="13" customFormat="1" ht="10.4">
      <c r="B1178" s="163"/>
      <c r="D1178" s="157" t="s">
        <v>296</v>
      </c>
      <c r="E1178" s="164" t="s">
        <v>1</v>
      </c>
      <c r="F1178" s="165" t="s">
        <v>720</v>
      </c>
      <c r="H1178" s="166">
        <v>6.3</v>
      </c>
      <c r="I1178" s="167"/>
      <c r="L1178" s="163"/>
      <c r="M1178" s="168"/>
      <c r="T1178" s="169"/>
      <c r="AT1178" s="164" t="s">
        <v>296</v>
      </c>
      <c r="AU1178" s="164" t="s">
        <v>86</v>
      </c>
      <c r="AV1178" s="13" t="s">
        <v>86</v>
      </c>
      <c r="AW1178" s="13" t="s">
        <v>32</v>
      </c>
      <c r="AX1178" s="13" t="s">
        <v>76</v>
      </c>
      <c r="AY1178" s="164" t="s">
        <v>186</v>
      </c>
    </row>
    <row r="1179" spans="2:51" s="13" customFormat="1" ht="10.4">
      <c r="B1179" s="163"/>
      <c r="D1179" s="157" t="s">
        <v>296</v>
      </c>
      <c r="E1179" s="164" t="s">
        <v>1</v>
      </c>
      <c r="F1179" s="165" t="s">
        <v>1816</v>
      </c>
      <c r="H1179" s="166">
        <v>4.2</v>
      </c>
      <c r="I1179" s="167"/>
      <c r="L1179" s="163"/>
      <c r="M1179" s="168"/>
      <c r="T1179" s="169"/>
      <c r="AT1179" s="164" t="s">
        <v>296</v>
      </c>
      <c r="AU1179" s="164" t="s">
        <v>86</v>
      </c>
      <c r="AV1179" s="13" t="s">
        <v>86</v>
      </c>
      <c r="AW1179" s="13" t="s">
        <v>32</v>
      </c>
      <c r="AX1179" s="13" t="s">
        <v>76</v>
      </c>
      <c r="AY1179" s="164" t="s">
        <v>186</v>
      </c>
    </row>
    <row r="1180" spans="2:51" s="12" customFormat="1" ht="10.4">
      <c r="B1180" s="156"/>
      <c r="D1180" s="157" t="s">
        <v>296</v>
      </c>
      <c r="E1180" s="158" t="s">
        <v>1</v>
      </c>
      <c r="F1180" s="159" t="s">
        <v>1817</v>
      </c>
      <c r="H1180" s="158" t="s">
        <v>1</v>
      </c>
      <c r="I1180" s="160"/>
      <c r="L1180" s="156"/>
      <c r="M1180" s="161"/>
      <c r="T1180" s="162"/>
      <c r="AT1180" s="158" t="s">
        <v>296</v>
      </c>
      <c r="AU1180" s="158" t="s">
        <v>86</v>
      </c>
      <c r="AV1180" s="12" t="s">
        <v>84</v>
      </c>
      <c r="AW1180" s="12" t="s">
        <v>32</v>
      </c>
      <c r="AX1180" s="12" t="s">
        <v>76</v>
      </c>
      <c r="AY1180" s="158" t="s">
        <v>186</v>
      </c>
    </row>
    <row r="1181" spans="2:51" s="13" customFormat="1" ht="10.4">
      <c r="B1181" s="163"/>
      <c r="D1181" s="157" t="s">
        <v>296</v>
      </c>
      <c r="E1181" s="164" t="s">
        <v>1</v>
      </c>
      <c r="F1181" s="165" t="s">
        <v>1818</v>
      </c>
      <c r="H1181" s="166">
        <v>10.15</v>
      </c>
      <c r="I1181" s="167"/>
      <c r="L1181" s="163"/>
      <c r="M1181" s="168"/>
      <c r="T1181" s="169"/>
      <c r="AT1181" s="164" t="s">
        <v>296</v>
      </c>
      <c r="AU1181" s="164" t="s">
        <v>86</v>
      </c>
      <c r="AV1181" s="13" t="s">
        <v>86</v>
      </c>
      <c r="AW1181" s="13" t="s">
        <v>32</v>
      </c>
      <c r="AX1181" s="13" t="s">
        <v>76</v>
      </c>
      <c r="AY1181" s="164" t="s">
        <v>186</v>
      </c>
    </row>
    <row r="1182" spans="2:51" s="13" customFormat="1" ht="10.4">
      <c r="B1182" s="163"/>
      <c r="D1182" s="157" t="s">
        <v>296</v>
      </c>
      <c r="E1182" s="164" t="s">
        <v>1</v>
      </c>
      <c r="F1182" s="165" t="s">
        <v>1819</v>
      </c>
      <c r="H1182" s="166">
        <v>8.14</v>
      </c>
      <c r="I1182" s="167"/>
      <c r="L1182" s="163"/>
      <c r="M1182" s="168"/>
      <c r="T1182" s="169"/>
      <c r="AT1182" s="164" t="s">
        <v>296</v>
      </c>
      <c r="AU1182" s="164" t="s">
        <v>86</v>
      </c>
      <c r="AV1182" s="13" t="s">
        <v>86</v>
      </c>
      <c r="AW1182" s="13" t="s">
        <v>32</v>
      </c>
      <c r="AX1182" s="13" t="s">
        <v>76</v>
      </c>
      <c r="AY1182" s="164" t="s">
        <v>186</v>
      </c>
    </row>
    <row r="1183" spans="2:51" s="13" customFormat="1" ht="10.4">
      <c r="B1183" s="163"/>
      <c r="D1183" s="157" t="s">
        <v>296</v>
      </c>
      <c r="E1183" s="164" t="s">
        <v>1</v>
      </c>
      <c r="F1183" s="165" t="s">
        <v>1820</v>
      </c>
      <c r="H1183" s="166">
        <v>39.44</v>
      </c>
      <c r="I1183" s="167"/>
      <c r="L1183" s="163"/>
      <c r="M1183" s="168"/>
      <c r="T1183" s="169"/>
      <c r="AT1183" s="164" t="s">
        <v>296</v>
      </c>
      <c r="AU1183" s="164" t="s">
        <v>86</v>
      </c>
      <c r="AV1183" s="13" t="s">
        <v>86</v>
      </c>
      <c r="AW1183" s="13" t="s">
        <v>32</v>
      </c>
      <c r="AX1183" s="13" t="s">
        <v>76</v>
      </c>
      <c r="AY1183" s="164" t="s">
        <v>186</v>
      </c>
    </row>
    <row r="1184" spans="2:51" s="13" customFormat="1" ht="10.4">
      <c r="B1184" s="163"/>
      <c r="D1184" s="157" t="s">
        <v>296</v>
      </c>
      <c r="E1184" s="164" t="s">
        <v>1</v>
      </c>
      <c r="F1184" s="165" t="s">
        <v>1821</v>
      </c>
      <c r="H1184" s="166">
        <v>86.42</v>
      </c>
      <c r="I1184" s="167"/>
      <c r="L1184" s="163"/>
      <c r="M1184" s="168"/>
      <c r="T1184" s="169"/>
      <c r="AT1184" s="164" t="s">
        <v>296</v>
      </c>
      <c r="AU1184" s="164" t="s">
        <v>86</v>
      </c>
      <c r="AV1184" s="13" t="s">
        <v>86</v>
      </c>
      <c r="AW1184" s="13" t="s">
        <v>32</v>
      </c>
      <c r="AX1184" s="13" t="s">
        <v>76</v>
      </c>
      <c r="AY1184" s="164" t="s">
        <v>186</v>
      </c>
    </row>
    <row r="1185" spans="2:65" s="13" customFormat="1" ht="10.4">
      <c r="B1185" s="163"/>
      <c r="D1185" s="157" t="s">
        <v>296</v>
      </c>
      <c r="E1185" s="164" t="s">
        <v>1</v>
      </c>
      <c r="F1185" s="165" t="s">
        <v>1822</v>
      </c>
      <c r="H1185" s="166">
        <v>-20.625</v>
      </c>
      <c r="I1185" s="167"/>
      <c r="L1185" s="163"/>
      <c r="M1185" s="168"/>
      <c r="T1185" s="169"/>
      <c r="AT1185" s="164" t="s">
        <v>296</v>
      </c>
      <c r="AU1185" s="164" t="s">
        <v>86</v>
      </c>
      <c r="AV1185" s="13" t="s">
        <v>86</v>
      </c>
      <c r="AW1185" s="13" t="s">
        <v>32</v>
      </c>
      <c r="AX1185" s="13" t="s">
        <v>76</v>
      </c>
      <c r="AY1185" s="164" t="s">
        <v>186</v>
      </c>
    </row>
    <row r="1186" spans="2:65" s="13" customFormat="1" ht="10.4">
      <c r="B1186" s="163"/>
      <c r="D1186" s="157" t="s">
        <v>296</v>
      </c>
      <c r="E1186" s="164" t="s">
        <v>1</v>
      </c>
      <c r="F1186" s="165" t="s">
        <v>617</v>
      </c>
      <c r="H1186" s="166">
        <v>15.37</v>
      </c>
      <c r="I1186" s="167"/>
      <c r="L1186" s="163"/>
      <c r="M1186" s="168"/>
      <c r="T1186" s="169"/>
      <c r="AT1186" s="164" t="s">
        <v>296</v>
      </c>
      <c r="AU1186" s="164" t="s">
        <v>86</v>
      </c>
      <c r="AV1186" s="13" t="s">
        <v>86</v>
      </c>
      <c r="AW1186" s="13" t="s">
        <v>32</v>
      </c>
      <c r="AX1186" s="13" t="s">
        <v>76</v>
      </c>
      <c r="AY1186" s="164" t="s">
        <v>186</v>
      </c>
    </row>
    <row r="1187" spans="2:65" s="13" customFormat="1" ht="10.4">
      <c r="B1187" s="163"/>
      <c r="D1187" s="157" t="s">
        <v>296</v>
      </c>
      <c r="E1187" s="164" t="s">
        <v>1</v>
      </c>
      <c r="F1187" s="165" t="s">
        <v>1823</v>
      </c>
      <c r="H1187" s="166">
        <v>21.75</v>
      </c>
      <c r="I1187" s="167"/>
      <c r="L1187" s="163"/>
      <c r="M1187" s="168"/>
      <c r="T1187" s="169"/>
      <c r="AT1187" s="164" t="s">
        <v>296</v>
      </c>
      <c r="AU1187" s="164" t="s">
        <v>86</v>
      </c>
      <c r="AV1187" s="13" t="s">
        <v>86</v>
      </c>
      <c r="AW1187" s="13" t="s">
        <v>32</v>
      </c>
      <c r="AX1187" s="13" t="s">
        <v>76</v>
      </c>
      <c r="AY1187" s="164" t="s">
        <v>186</v>
      </c>
    </row>
    <row r="1188" spans="2:65" s="13" customFormat="1" ht="10.4">
      <c r="B1188" s="163"/>
      <c r="D1188" s="157" t="s">
        <v>296</v>
      </c>
      <c r="E1188" s="164" t="s">
        <v>1</v>
      </c>
      <c r="F1188" s="165" t="s">
        <v>619</v>
      </c>
      <c r="H1188" s="166">
        <v>27.84</v>
      </c>
      <c r="I1188" s="167"/>
      <c r="L1188" s="163"/>
      <c r="M1188" s="168"/>
      <c r="T1188" s="169"/>
      <c r="AT1188" s="164" t="s">
        <v>296</v>
      </c>
      <c r="AU1188" s="164" t="s">
        <v>86</v>
      </c>
      <c r="AV1188" s="13" t="s">
        <v>86</v>
      </c>
      <c r="AW1188" s="13" t="s">
        <v>32</v>
      </c>
      <c r="AX1188" s="13" t="s">
        <v>76</v>
      </c>
      <c r="AY1188" s="164" t="s">
        <v>186</v>
      </c>
    </row>
    <row r="1189" spans="2:65" s="13" customFormat="1" ht="10.4">
      <c r="B1189" s="163"/>
      <c r="D1189" s="157" t="s">
        <v>296</v>
      </c>
      <c r="E1189" s="164" t="s">
        <v>1</v>
      </c>
      <c r="F1189" s="165" t="s">
        <v>622</v>
      </c>
      <c r="H1189" s="166">
        <v>33.06</v>
      </c>
      <c r="I1189" s="167"/>
      <c r="L1189" s="163"/>
      <c r="M1189" s="168"/>
      <c r="T1189" s="169"/>
      <c r="AT1189" s="164" t="s">
        <v>296</v>
      </c>
      <c r="AU1189" s="164" t="s">
        <v>86</v>
      </c>
      <c r="AV1189" s="13" t="s">
        <v>86</v>
      </c>
      <c r="AW1189" s="13" t="s">
        <v>32</v>
      </c>
      <c r="AX1189" s="13" t="s">
        <v>76</v>
      </c>
      <c r="AY1189" s="164" t="s">
        <v>186</v>
      </c>
    </row>
    <row r="1190" spans="2:65" s="13" customFormat="1" ht="10.4">
      <c r="B1190" s="163"/>
      <c r="D1190" s="157" t="s">
        <v>296</v>
      </c>
      <c r="E1190" s="164" t="s">
        <v>1</v>
      </c>
      <c r="F1190" s="165" t="s">
        <v>1824</v>
      </c>
      <c r="H1190" s="166">
        <v>28.71</v>
      </c>
      <c r="I1190" s="167"/>
      <c r="L1190" s="163"/>
      <c r="M1190" s="168"/>
      <c r="T1190" s="169"/>
      <c r="AT1190" s="164" t="s">
        <v>296</v>
      </c>
      <c r="AU1190" s="164" t="s">
        <v>86</v>
      </c>
      <c r="AV1190" s="13" t="s">
        <v>86</v>
      </c>
      <c r="AW1190" s="13" t="s">
        <v>32</v>
      </c>
      <c r="AX1190" s="13" t="s">
        <v>76</v>
      </c>
      <c r="AY1190" s="164" t="s">
        <v>186</v>
      </c>
    </row>
    <row r="1191" spans="2:65" s="13" customFormat="1" ht="10.4">
      <c r="B1191" s="163"/>
      <c r="D1191" s="157" t="s">
        <v>296</v>
      </c>
      <c r="E1191" s="164" t="s">
        <v>1</v>
      </c>
      <c r="F1191" s="165" t="s">
        <v>1825</v>
      </c>
      <c r="H1191" s="166">
        <v>-7.9749999999999996</v>
      </c>
      <c r="I1191" s="167"/>
      <c r="L1191" s="163"/>
      <c r="M1191" s="168"/>
      <c r="T1191" s="169"/>
      <c r="AT1191" s="164" t="s">
        <v>296</v>
      </c>
      <c r="AU1191" s="164" t="s">
        <v>86</v>
      </c>
      <c r="AV1191" s="13" t="s">
        <v>86</v>
      </c>
      <c r="AW1191" s="13" t="s">
        <v>32</v>
      </c>
      <c r="AX1191" s="13" t="s">
        <v>76</v>
      </c>
      <c r="AY1191" s="164" t="s">
        <v>186</v>
      </c>
    </row>
    <row r="1192" spans="2:65" s="13" customFormat="1" ht="10.4">
      <c r="B1192" s="163"/>
      <c r="D1192" s="157" t="s">
        <v>296</v>
      </c>
      <c r="E1192" s="164" t="s">
        <v>1</v>
      </c>
      <c r="F1192" s="165" t="s">
        <v>1826</v>
      </c>
      <c r="H1192" s="166">
        <v>13.92</v>
      </c>
      <c r="I1192" s="167"/>
      <c r="L1192" s="163"/>
      <c r="M1192" s="168"/>
      <c r="T1192" s="169"/>
      <c r="AT1192" s="164" t="s">
        <v>296</v>
      </c>
      <c r="AU1192" s="164" t="s">
        <v>86</v>
      </c>
      <c r="AV1192" s="13" t="s">
        <v>86</v>
      </c>
      <c r="AW1192" s="13" t="s">
        <v>32</v>
      </c>
      <c r="AX1192" s="13" t="s">
        <v>76</v>
      </c>
      <c r="AY1192" s="164" t="s">
        <v>186</v>
      </c>
    </row>
    <row r="1193" spans="2:65" s="13" customFormat="1" ht="10.4">
      <c r="B1193" s="163"/>
      <c r="D1193" s="157" t="s">
        <v>296</v>
      </c>
      <c r="E1193" s="164" t="s">
        <v>1</v>
      </c>
      <c r="F1193" s="165" t="s">
        <v>1827</v>
      </c>
      <c r="H1193" s="166">
        <v>36.25</v>
      </c>
      <c r="I1193" s="167"/>
      <c r="L1193" s="163"/>
      <c r="M1193" s="168"/>
      <c r="T1193" s="169"/>
      <c r="AT1193" s="164" t="s">
        <v>296</v>
      </c>
      <c r="AU1193" s="164" t="s">
        <v>86</v>
      </c>
      <c r="AV1193" s="13" t="s">
        <v>86</v>
      </c>
      <c r="AW1193" s="13" t="s">
        <v>32</v>
      </c>
      <c r="AX1193" s="13" t="s">
        <v>76</v>
      </c>
      <c r="AY1193" s="164" t="s">
        <v>186</v>
      </c>
    </row>
    <row r="1194" spans="2:65" s="13" customFormat="1" ht="10.4">
      <c r="B1194" s="163"/>
      <c r="D1194" s="157" t="s">
        <v>296</v>
      </c>
      <c r="E1194" s="164" t="s">
        <v>1</v>
      </c>
      <c r="F1194" s="165" t="s">
        <v>1828</v>
      </c>
      <c r="H1194" s="166">
        <v>28.42</v>
      </c>
      <c r="I1194" s="167"/>
      <c r="L1194" s="163"/>
      <c r="M1194" s="168"/>
      <c r="T1194" s="169"/>
      <c r="AT1194" s="164" t="s">
        <v>296</v>
      </c>
      <c r="AU1194" s="164" t="s">
        <v>86</v>
      </c>
      <c r="AV1194" s="13" t="s">
        <v>86</v>
      </c>
      <c r="AW1194" s="13" t="s">
        <v>32</v>
      </c>
      <c r="AX1194" s="13" t="s">
        <v>76</v>
      </c>
      <c r="AY1194" s="164" t="s">
        <v>186</v>
      </c>
    </row>
    <row r="1195" spans="2:65" s="13" customFormat="1" ht="10.4">
      <c r="B1195" s="163"/>
      <c r="D1195" s="157" t="s">
        <v>296</v>
      </c>
      <c r="E1195" s="164" t="s">
        <v>1</v>
      </c>
      <c r="F1195" s="165" t="s">
        <v>1829</v>
      </c>
      <c r="H1195" s="166">
        <v>305</v>
      </c>
      <c r="I1195" s="167"/>
      <c r="L1195" s="163"/>
      <c r="M1195" s="168"/>
      <c r="T1195" s="169"/>
      <c r="AT1195" s="164" t="s">
        <v>296</v>
      </c>
      <c r="AU1195" s="164" t="s">
        <v>86</v>
      </c>
      <c r="AV1195" s="13" t="s">
        <v>86</v>
      </c>
      <c r="AW1195" s="13" t="s">
        <v>32</v>
      </c>
      <c r="AX1195" s="13" t="s">
        <v>76</v>
      </c>
      <c r="AY1195" s="164" t="s">
        <v>186</v>
      </c>
    </row>
    <row r="1196" spans="2:65" s="14" customFormat="1" ht="10.4">
      <c r="B1196" s="170"/>
      <c r="D1196" s="157" t="s">
        <v>296</v>
      </c>
      <c r="E1196" s="171" t="s">
        <v>224</v>
      </c>
      <c r="F1196" s="172" t="s">
        <v>299</v>
      </c>
      <c r="H1196" s="173">
        <v>3398.433</v>
      </c>
      <c r="I1196" s="174"/>
      <c r="L1196" s="170"/>
      <c r="M1196" s="175"/>
      <c r="T1196" s="176"/>
      <c r="AT1196" s="171" t="s">
        <v>296</v>
      </c>
      <c r="AU1196" s="171" t="s">
        <v>86</v>
      </c>
      <c r="AV1196" s="14" t="s">
        <v>207</v>
      </c>
      <c r="AW1196" s="14" t="s">
        <v>32</v>
      </c>
      <c r="AX1196" s="14" t="s">
        <v>84</v>
      </c>
      <c r="AY1196" s="171" t="s">
        <v>186</v>
      </c>
    </row>
    <row r="1197" spans="2:65" s="11" customFormat="1" ht="22.75" customHeight="1">
      <c r="B1197" s="124"/>
      <c r="D1197" s="125" t="s">
        <v>75</v>
      </c>
      <c r="E1197" s="134" t="s">
        <v>1830</v>
      </c>
      <c r="F1197" s="134" t="s">
        <v>1831</v>
      </c>
      <c r="I1197" s="127"/>
      <c r="J1197" s="135">
        <f>BK1197</f>
        <v>0</v>
      </c>
      <c r="L1197" s="124"/>
      <c r="M1197" s="129"/>
      <c r="P1197" s="130">
        <f>SUM(P1198:P1211)</f>
        <v>0</v>
      </c>
      <c r="R1197" s="130">
        <f>SUM(R1198:R1211)</f>
        <v>0</v>
      </c>
      <c r="T1197" s="131">
        <f>SUM(T1198:T1211)</f>
        <v>0</v>
      </c>
      <c r="AR1197" s="125" t="s">
        <v>86</v>
      </c>
      <c r="AT1197" s="132" t="s">
        <v>75</v>
      </c>
      <c r="AU1197" s="132" t="s">
        <v>84</v>
      </c>
      <c r="AY1197" s="125" t="s">
        <v>186</v>
      </c>
      <c r="BK1197" s="133">
        <f>SUM(BK1198:BK1211)</f>
        <v>0</v>
      </c>
    </row>
    <row r="1198" spans="2:65" s="1" customFormat="1" ht="16.600000000000001" customHeight="1">
      <c r="B1198" s="136"/>
      <c r="C1198" s="137" t="s">
        <v>1832</v>
      </c>
      <c r="D1198" s="137" t="s">
        <v>189</v>
      </c>
      <c r="E1198" s="138" t="s">
        <v>1833</v>
      </c>
      <c r="F1198" s="139" t="s">
        <v>1834</v>
      </c>
      <c r="G1198" s="140" t="s">
        <v>351</v>
      </c>
      <c r="H1198" s="141">
        <v>55.988</v>
      </c>
      <c r="I1198" s="142"/>
      <c r="J1198" s="143">
        <f>ROUND(I1198*H1198,2)</f>
        <v>0</v>
      </c>
      <c r="K1198" s="139" t="s">
        <v>1</v>
      </c>
      <c r="L1198" s="32"/>
      <c r="M1198" s="144" t="s">
        <v>1</v>
      </c>
      <c r="N1198" s="145" t="s">
        <v>41</v>
      </c>
      <c r="P1198" s="146">
        <f>O1198*H1198</f>
        <v>0</v>
      </c>
      <c r="Q1198" s="146">
        <v>0</v>
      </c>
      <c r="R1198" s="146">
        <f>Q1198*H1198</f>
        <v>0</v>
      </c>
      <c r="S1198" s="146">
        <v>0</v>
      </c>
      <c r="T1198" s="147">
        <f>S1198*H1198</f>
        <v>0</v>
      </c>
      <c r="AR1198" s="148" t="s">
        <v>372</v>
      </c>
      <c r="AT1198" s="148" t="s">
        <v>189</v>
      </c>
      <c r="AU1198" s="148" t="s">
        <v>86</v>
      </c>
      <c r="AY1198" s="17" t="s">
        <v>186</v>
      </c>
      <c r="BE1198" s="149">
        <f>IF(N1198="základní",J1198,0)</f>
        <v>0</v>
      </c>
      <c r="BF1198" s="149">
        <f>IF(N1198="snížená",J1198,0)</f>
        <v>0</v>
      </c>
      <c r="BG1198" s="149">
        <f>IF(N1198="zákl. přenesená",J1198,0)</f>
        <v>0</v>
      </c>
      <c r="BH1198" s="149">
        <f>IF(N1198="sníž. přenesená",J1198,0)</f>
        <v>0</v>
      </c>
      <c r="BI1198" s="149">
        <f>IF(N1198="nulová",J1198,0)</f>
        <v>0</v>
      </c>
      <c r="BJ1198" s="17" t="s">
        <v>84</v>
      </c>
      <c r="BK1198" s="149">
        <f>ROUND(I1198*H1198,2)</f>
        <v>0</v>
      </c>
      <c r="BL1198" s="17" t="s">
        <v>372</v>
      </c>
      <c r="BM1198" s="148" t="s">
        <v>1835</v>
      </c>
    </row>
    <row r="1199" spans="2:65" s="1" customFormat="1" ht="27.65">
      <c r="B1199" s="32"/>
      <c r="D1199" s="157" t="s">
        <v>470</v>
      </c>
      <c r="F1199" s="187" t="s">
        <v>1836</v>
      </c>
      <c r="I1199" s="188"/>
      <c r="L1199" s="32"/>
      <c r="M1199" s="189"/>
      <c r="T1199" s="56"/>
      <c r="AT1199" s="17" t="s">
        <v>470</v>
      </c>
      <c r="AU1199" s="17" t="s">
        <v>86</v>
      </c>
    </row>
    <row r="1200" spans="2:65" s="13" customFormat="1" ht="10.4">
      <c r="B1200" s="163"/>
      <c r="D1200" s="157" t="s">
        <v>296</v>
      </c>
      <c r="E1200" s="164" t="s">
        <v>1</v>
      </c>
      <c r="F1200" s="165" t="s">
        <v>1837</v>
      </c>
      <c r="H1200" s="166">
        <v>25.92</v>
      </c>
      <c r="I1200" s="167"/>
      <c r="L1200" s="163"/>
      <c r="M1200" s="168"/>
      <c r="T1200" s="169"/>
      <c r="AT1200" s="164" t="s">
        <v>296</v>
      </c>
      <c r="AU1200" s="164" t="s">
        <v>86</v>
      </c>
      <c r="AV1200" s="13" t="s">
        <v>86</v>
      </c>
      <c r="AW1200" s="13" t="s">
        <v>32</v>
      </c>
      <c r="AX1200" s="13" t="s">
        <v>76</v>
      </c>
      <c r="AY1200" s="164" t="s">
        <v>186</v>
      </c>
    </row>
    <row r="1201" spans="2:65" s="13" customFormat="1" ht="10.4">
      <c r="B1201" s="163"/>
      <c r="D1201" s="157" t="s">
        <v>296</v>
      </c>
      <c r="E1201" s="164" t="s">
        <v>1</v>
      </c>
      <c r="F1201" s="165" t="s">
        <v>1838</v>
      </c>
      <c r="H1201" s="166">
        <v>14.58</v>
      </c>
      <c r="I1201" s="167"/>
      <c r="L1201" s="163"/>
      <c r="M1201" s="168"/>
      <c r="T1201" s="169"/>
      <c r="AT1201" s="164" t="s">
        <v>296</v>
      </c>
      <c r="AU1201" s="164" t="s">
        <v>86</v>
      </c>
      <c r="AV1201" s="13" t="s">
        <v>86</v>
      </c>
      <c r="AW1201" s="13" t="s">
        <v>32</v>
      </c>
      <c r="AX1201" s="13" t="s">
        <v>76</v>
      </c>
      <c r="AY1201" s="164" t="s">
        <v>186</v>
      </c>
    </row>
    <row r="1202" spans="2:65" s="13" customFormat="1" ht="10.4">
      <c r="B1202" s="163"/>
      <c r="D1202" s="157" t="s">
        <v>296</v>
      </c>
      <c r="E1202" s="164" t="s">
        <v>1</v>
      </c>
      <c r="F1202" s="165" t="s">
        <v>1839</v>
      </c>
      <c r="H1202" s="166">
        <v>15.488</v>
      </c>
      <c r="I1202" s="167"/>
      <c r="L1202" s="163"/>
      <c r="M1202" s="168"/>
      <c r="T1202" s="169"/>
      <c r="AT1202" s="164" t="s">
        <v>296</v>
      </c>
      <c r="AU1202" s="164" t="s">
        <v>86</v>
      </c>
      <c r="AV1202" s="13" t="s">
        <v>86</v>
      </c>
      <c r="AW1202" s="13" t="s">
        <v>32</v>
      </c>
      <c r="AX1202" s="13" t="s">
        <v>76</v>
      </c>
      <c r="AY1202" s="164" t="s">
        <v>186</v>
      </c>
    </row>
    <row r="1203" spans="2:65" s="14" customFormat="1" ht="10.4">
      <c r="B1203" s="170"/>
      <c r="D1203" s="157" t="s">
        <v>296</v>
      </c>
      <c r="E1203" s="171" t="s">
        <v>1</v>
      </c>
      <c r="F1203" s="172" t="s">
        <v>299</v>
      </c>
      <c r="H1203" s="173">
        <v>55.988</v>
      </c>
      <c r="I1203" s="174"/>
      <c r="L1203" s="170"/>
      <c r="M1203" s="175"/>
      <c r="T1203" s="176"/>
      <c r="AT1203" s="171" t="s">
        <v>296</v>
      </c>
      <c r="AU1203" s="171" t="s">
        <v>86</v>
      </c>
      <c r="AV1203" s="14" t="s">
        <v>207</v>
      </c>
      <c r="AW1203" s="14" t="s">
        <v>32</v>
      </c>
      <c r="AX1203" s="14" t="s">
        <v>84</v>
      </c>
      <c r="AY1203" s="171" t="s">
        <v>186</v>
      </c>
    </row>
    <row r="1204" spans="2:65" s="1" customFormat="1" ht="21.75" customHeight="1">
      <c r="B1204" s="136"/>
      <c r="C1204" s="137" t="s">
        <v>1840</v>
      </c>
      <c r="D1204" s="137" t="s">
        <v>189</v>
      </c>
      <c r="E1204" s="138" t="s">
        <v>1841</v>
      </c>
      <c r="F1204" s="139" t="s">
        <v>1842</v>
      </c>
      <c r="G1204" s="140" t="s">
        <v>351</v>
      </c>
      <c r="H1204" s="141">
        <v>40.5</v>
      </c>
      <c r="I1204" s="142"/>
      <c r="J1204" s="143">
        <f>ROUND(I1204*H1204,2)</f>
        <v>0</v>
      </c>
      <c r="K1204" s="139" t="s">
        <v>1</v>
      </c>
      <c r="L1204" s="32"/>
      <c r="M1204" s="144" t="s">
        <v>1</v>
      </c>
      <c r="N1204" s="145" t="s">
        <v>41</v>
      </c>
      <c r="P1204" s="146">
        <f>O1204*H1204</f>
        <v>0</v>
      </c>
      <c r="Q1204" s="146">
        <v>0</v>
      </c>
      <c r="R1204" s="146">
        <f>Q1204*H1204</f>
        <v>0</v>
      </c>
      <c r="S1204" s="146">
        <v>0</v>
      </c>
      <c r="T1204" s="147">
        <f>S1204*H1204</f>
        <v>0</v>
      </c>
      <c r="AR1204" s="148" t="s">
        <v>372</v>
      </c>
      <c r="AT1204" s="148" t="s">
        <v>189</v>
      </c>
      <c r="AU1204" s="148" t="s">
        <v>86</v>
      </c>
      <c r="AY1204" s="17" t="s">
        <v>186</v>
      </c>
      <c r="BE1204" s="149">
        <f>IF(N1204="základní",J1204,0)</f>
        <v>0</v>
      </c>
      <c r="BF1204" s="149">
        <f>IF(N1204="snížená",J1204,0)</f>
        <v>0</v>
      </c>
      <c r="BG1204" s="149">
        <f>IF(N1204="zákl. přenesená",J1204,0)</f>
        <v>0</v>
      </c>
      <c r="BH1204" s="149">
        <f>IF(N1204="sníž. přenesená",J1204,0)</f>
        <v>0</v>
      </c>
      <c r="BI1204" s="149">
        <f>IF(N1204="nulová",J1204,0)</f>
        <v>0</v>
      </c>
      <c r="BJ1204" s="17" t="s">
        <v>84</v>
      </c>
      <c r="BK1204" s="149">
        <f>ROUND(I1204*H1204,2)</f>
        <v>0</v>
      </c>
      <c r="BL1204" s="17" t="s">
        <v>372</v>
      </c>
      <c r="BM1204" s="148" t="s">
        <v>1843</v>
      </c>
    </row>
    <row r="1205" spans="2:65" s="12" customFormat="1" ht="10.4">
      <c r="B1205" s="156"/>
      <c r="D1205" s="157" t="s">
        <v>296</v>
      </c>
      <c r="E1205" s="158" t="s">
        <v>1</v>
      </c>
      <c r="F1205" s="159" t="s">
        <v>1844</v>
      </c>
      <c r="H1205" s="158" t="s">
        <v>1</v>
      </c>
      <c r="I1205" s="160"/>
      <c r="L1205" s="156"/>
      <c r="M1205" s="161"/>
      <c r="T1205" s="162"/>
      <c r="AT1205" s="158" t="s">
        <v>296</v>
      </c>
      <c r="AU1205" s="158" t="s">
        <v>86</v>
      </c>
      <c r="AV1205" s="12" t="s">
        <v>84</v>
      </c>
      <c r="AW1205" s="12" t="s">
        <v>32</v>
      </c>
      <c r="AX1205" s="12" t="s">
        <v>76</v>
      </c>
      <c r="AY1205" s="158" t="s">
        <v>186</v>
      </c>
    </row>
    <row r="1206" spans="2:65" s="12" customFormat="1" ht="10.4">
      <c r="B1206" s="156"/>
      <c r="D1206" s="157" t="s">
        <v>296</v>
      </c>
      <c r="E1206" s="158" t="s">
        <v>1</v>
      </c>
      <c r="F1206" s="159" t="s">
        <v>376</v>
      </c>
      <c r="H1206" s="158" t="s">
        <v>1</v>
      </c>
      <c r="I1206" s="160"/>
      <c r="L1206" s="156"/>
      <c r="M1206" s="161"/>
      <c r="T1206" s="162"/>
      <c r="AT1206" s="158" t="s">
        <v>296</v>
      </c>
      <c r="AU1206" s="158" t="s">
        <v>86</v>
      </c>
      <c r="AV1206" s="12" t="s">
        <v>84</v>
      </c>
      <c r="AW1206" s="12" t="s">
        <v>32</v>
      </c>
      <c r="AX1206" s="12" t="s">
        <v>76</v>
      </c>
      <c r="AY1206" s="158" t="s">
        <v>186</v>
      </c>
    </row>
    <row r="1207" spans="2:65" s="13" customFormat="1" ht="10.4">
      <c r="B1207" s="163"/>
      <c r="D1207" s="157" t="s">
        <v>296</v>
      </c>
      <c r="E1207" s="164" t="s">
        <v>1</v>
      </c>
      <c r="F1207" s="165" t="s">
        <v>1845</v>
      </c>
      <c r="H1207" s="166">
        <v>25.92</v>
      </c>
      <c r="I1207" s="167"/>
      <c r="L1207" s="163"/>
      <c r="M1207" s="168"/>
      <c r="T1207" s="169"/>
      <c r="AT1207" s="164" t="s">
        <v>296</v>
      </c>
      <c r="AU1207" s="164" t="s">
        <v>86</v>
      </c>
      <c r="AV1207" s="13" t="s">
        <v>86</v>
      </c>
      <c r="AW1207" s="13" t="s">
        <v>32</v>
      </c>
      <c r="AX1207" s="13" t="s">
        <v>76</v>
      </c>
      <c r="AY1207" s="164" t="s">
        <v>186</v>
      </c>
    </row>
    <row r="1208" spans="2:65" s="12" customFormat="1" ht="10.4">
      <c r="B1208" s="156"/>
      <c r="D1208" s="157" t="s">
        <v>296</v>
      </c>
      <c r="E1208" s="158" t="s">
        <v>1</v>
      </c>
      <c r="F1208" s="159" t="s">
        <v>1846</v>
      </c>
      <c r="H1208" s="158" t="s">
        <v>1</v>
      </c>
      <c r="I1208" s="160"/>
      <c r="L1208" s="156"/>
      <c r="M1208" s="161"/>
      <c r="T1208" s="162"/>
      <c r="AT1208" s="158" t="s">
        <v>296</v>
      </c>
      <c r="AU1208" s="158" t="s">
        <v>86</v>
      </c>
      <c r="AV1208" s="12" t="s">
        <v>84</v>
      </c>
      <c r="AW1208" s="12" t="s">
        <v>32</v>
      </c>
      <c r="AX1208" s="12" t="s">
        <v>76</v>
      </c>
      <c r="AY1208" s="158" t="s">
        <v>186</v>
      </c>
    </row>
    <row r="1209" spans="2:65" s="13" customFormat="1" ht="10.4">
      <c r="B1209" s="163"/>
      <c r="D1209" s="157" t="s">
        <v>296</v>
      </c>
      <c r="E1209" s="164" t="s">
        <v>1</v>
      </c>
      <c r="F1209" s="165" t="s">
        <v>1847</v>
      </c>
      <c r="H1209" s="166">
        <v>14.58</v>
      </c>
      <c r="I1209" s="167"/>
      <c r="L1209" s="163"/>
      <c r="M1209" s="168"/>
      <c r="T1209" s="169"/>
      <c r="AT1209" s="164" t="s">
        <v>296</v>
      </c>
      <c r="AU1209" s="164" t="s">
        <v>86</v>
      </c>
      <c r="AV1209" s="13" t="s">
        <v>86</v>
      </c>
      <c r="AW1209" s="13" t="s">
        <v>32</v>
      </c>
      <c r="AX1209" s="13" t="s">
        <v>76</v>
      </c>
      <c r="AY1209" s="164" t="s">
        <v>186</v>
      </c>
    </row>
    <row r="1210" spans="2:65" s="14" customFormat="1" ht="10.4">
      <c r="B1210" s="170"/>
      <c r="D1210" s="157" t="s">
        <v>296</v>
      </c>
      <c r="E1210" s="171" t="s">
        <v>1</v>
      </c>
      <c r="F1210" s="172" t="s">
        <v>299</v>
      </c>
      <c r="H1210" s="173">
        <v>40.5</v>
      </c>
      <c r="I1210" s="174"/>
      <c r="L1210" s="170"/>
      <c r="M1210" s="175"/>
      <c r="T1210" s="176"/>
      <c r="AT1210" s="171" t="s">
        <v>296</v>
      </c>
      <c r="AU1210" s="171" t="s">
        <v>86</v>
      </c>
      <c r="AV1210" s="14" t="s">
        <v>207</v>
      </c>
      <c r="AW1210" s="14" t="s">
        <v>32</v>
      </c>
      <c r="AX1210" s="14" t="s">
        <v>84</v>
      </c>
      <c r="AY1210" s="171" t="s">
        <v>186</v>
      </c>
    </row>
    <row r="1211" spans="2:65" s="1" customFormat="1" ht="24.2" customHeight="1">
      <c r="B1211" s="136"/>
      <c r="C1211" s="137" t="s">
        <v>1848</v>
      </c>
      <c r="D1211" s="137" t="s">
        <v>189</v>
      </c>
      <c r="E1211" s="138" t="s">
        <v>1849</v>
      </c>
      <c r="F1211" s="139" t="s">
        <v>1850</v>
      </c>
      <c r="G1211" s="140" t="s">
        <v>951</v>
      </c>
      <c r="H1211" s="197"/>
      <c r="I1211" s="142"/>
      <c r="J1211" s="143">
        <f>ROUND(I1211*H1211,2)</f>
        <v>0</v>
      </c>
      <c r="K1211" s="139" t="s">
        <v>193</v>
      </c>
      <c r="L1211" s="32"/>
      <c r="M1211" s="144" t="s">
        <v>1</v>
      </c>
      <c r="N1211" s="145" t="s">
        <v>41</v>
      </c>
      <c r="P1211" s="146">
        <f>O1211*H1211</f>
        <v>0</v>
      </c>
      <c r="Q1211" s="146">
        <v>0</v>
      </c>
      <c r="R1211" s="146">
        <f>Q1211*H1211</f>
        <v>0</v>
      </c>
      <c r="S1211" s="146">
        <v>0</v>
      </c>
      <c r="T1211" s="147">
        <f>S1211*H1211</f>
        <v>0</v>
      </c>
      <c r="AR1211" s="148" t="s">
        <v>372</v>
      </c>
      <c r="AT1211" s="148" t="s">
        <v>189</v>
      </c>
      <c r="AU1211" s="148" t="s">
        <v>86</v>
      </c>
      <c r="AY1211" s="17" t="s">
        <v>186</v>
      </c>
      <c r="BE1211" s="149">
        <f>IF(N1211="základní",J1211,0)</f>
        <v>0</v>
      </c>
      <c r="BF1211" s="149">
        <f>IF(N1211="snížená",J1211,0)</f>
        <v>0</v>
      </c>
      <c r="BG1211" s="149">
        <f>IF(N1211="zákl. přenesená",J1211,0)</f>
        <v>0</v>
      </c>
      <c r="BH1211" s="149">
        <f>IF(N1211="sníž. přenesená",J1211,0)</f>
        <v>0</v>
      </c>
      <c r="BI1211" s="149">
        <f>IF(N1211="nulová",J1211,0)</f>
        <v>0</v>
      </c>
      <c r="BJ1211" s="17" t="s">
        <v>84</v>
      </c>
      <c r="BK1211" s="149">
        <f>ROUND(I1211*H1211,2)</f>
        <v>0</v>
      </c>
      <c r="BL1211" s="17" t="s">
        <v>372</v>
      </c>
      <c r="BM1211" s="148" t="s">
        <v>1851</v>
      </c>
    </row>
    <row r="1212" spans="2:65" s="11" customFormat="1" ht="25.95" customHeight="1">
      <c r="B1212" s="124"/>
      <c r="D1212" s="125" t="s">
        <v>75</v>
      </c>
      <c r="E1212" s="126" t="s">
        <v>1852</v>
      </c>
      <c r="F1212" s="126" t="s">
        <v>1853</v>
      </c>
      <c r="I1212" s="127"/>
      <c r="J1212" s="128">
        <f>BK1212</f>
        <v>0</v>
      </c>
      <c r="L1212" s="124"/>
      <c r="M1212" s="129"/>
      <c r="P1212" s="130">
        <f>SUM(P1213:P1219)</f>
        <v>0</v>
      </c>
      <c r="R1212" s="130">
        <f>SUM(R1213:R1219)</f>
        <v>0</v>
      </c>
      <c r="T1212" s="131">
        <f>SUM(T1213:T1219)</f>
        <v>0</v>
      </c>
      <c r="AR1212" s="125" t="s">
        <v>207</v>
      </c>
      <c r="AT1212" s="132" t="s">
        <v>75</v>
      </c>
      <c r="AU1212" s="132" t="s">
        <v>76</v>
      </c>
      <c r="AY1212" s="125" t="s">
        <v>186</v>
      </c>
      <c r="BK1212" s="133">
        <f>SUM(BK1213:BK1219)</f>
        <v>0</v>
      </c>
    </row>
    <row r="1213" spans="2:65" s="1" customFormat="1" ht="21.75" customHeight="1">
      <c r="B1213" s="136"/>
      <c r="C1213" s="137" t="s">
        <v>1854</v>
      </c>
      <c r="D1213" s="137" t="s">
        <v>189</v>
      </c>
      <c r="E1213" s="138" t="s">
        <v>87</v>
      </c>
      <c r="F1213" s="139" t="s">
        <v>1855</v>
      </c>
      <c r="G1213" s="140" t="s">
        <v>192</v>
      </c>
      <c r="H1213" s="141">
        <v>1</v>
      </c>
      <c r="I1213" s="142"/>
      <c r="J1213" s="143">
        <f>ROUND(I1213*H1213,2)</f>
        <v>0</v>
      </c>
      <c r="K1213" s="139" t="s">
        <v>1</v>
      </c>
      <c r="L1213" s="32"/>
      <c r="M1213" s="144" t="s">
        <v>1</v>
      </c>
      <c r="N1213" s="145" t="s">
        <v>41</v>
      </c>
      <c r="P1213" s="146">
        <f>O1213*H1213</f>
        <v>0</v>
      </c>
      <c r="Q1213" s="146">
        <v>0</v>
      </c>
      <c r="R1213" s="146">
        <f>Q1213*H1213</f>
        <v>0</v>
      </c>
      <c r="S1213" s="146">
        <v>0</v>
      </c>
      <c r="T1213" s="147">
        <f>S1213*H1213</f>
        <v>0</v>
      </c>
      <c r="AR1213" s="148" t="s">
        <v>1856</v>
      </c>
      <c r="AT1213" s="148" t="s">
        <v>189</v>
      </c>
      <c r="AU1213" s="148" t="s">
        <v>84</v>
      </c>
      <c r="AY1213" s="17" t="s">
        <v>186</v>
      </c>
      <c r="BE1213" s="149">
        <f>IF(N1213="základní",J1213,0)</f>
        <v>0</v>
      </c>
      <c r="BF1213" s="149">
        <f>IF(N1213="snížená",J1213,0)</f>
        <v>0</v>
      </c>
      <c r="BG1213" s="149">
        <f>IF(N1213="zákl. přenesená",J1213,0)</f>
        <v>0</v>
      </c>
      <c r="BH1213" s="149">
        <f>IF(N1213="sníž. přenesená",J1213,0)</f>
        <v>0</v>
      </c>
      <c r="BI1213" s="149">
        <f>IF(N1213="nulová",J1213,0)</f>
        <v>0</v>
      </c>
      <c r="BJ1213" s="17" t="s">
        <v>84</v>
      </c>
      <c r="BK1213" s="149">
        <f>ROUND(I1213*H1213,2)</f>
        <v>0</v>
      </c>
      <c r="BL1213" s="17" t="s">
        <v>1856</v>
      </c>
      <c r="BM1213" s="148" t="s">
        <v>1857</v>
      </c>
    </row>
    <row r="1214" spans="2:65" s="1" customFormat="1" ht="24.2" customHeight="1">
      <c r="B1214" s="136"/>
      <c r="C1214" s="137" t="s">
        <v>1858</v>
      </c>
      <c r="D1214" s="137" t="s">
        <v>189</v>
      </c>
      <c r="E1214" s="138" t="s">
        <v>129</v>
      </c>
      <c r="F1214" s="139" t="s">
        <v>1859</v>
      </c>
      <c r="G1214" s="140" t="s">
        <v>192</v>
      </c>
      <c r="H1214" s="141">
        <v>1</v>
      </c>
      <c r="I1214" s="142"/>
      <c r="J1214" s="143">
        <f>ROUND(I1214*H1214,2)</f>
        <v>0</v>
      </c>
      <c r="K1214" s="139" t="s">
        <v>1</v>
      </c>
      <c r="L1214" s="32"/>
      <c r="M1214" s="144" t="s">
        <v>1</v>
      </c>
      <c r="N1214" s="145" t="s">
        <v>41</v>
      </c>
      <c r="P1214" s="146">
        <f>O1214*H1214</f>
        <v>0</v>
      </c>
      <c r="Q1214" s="146">
        <v>0</v>
      </c>
      <c r="R1214" s="146">
        <f>Q1214*H1214</f>
        <v>0</v>
      </c>
      <c r="S1214" s="146">
        <v>0</v>
      </c>
      <c r="T1214" s="147">
        <f>S1214*H1214</f>
        <v>0</v>
      </c>
      <c r="AR1214" s="148" t="s">
        <v>1856</v>
      </c>
      <c r="AT1214" s="148" t="s">
        <v>189</v>
      </c>
      <c r="AU1214" s="148" t="s">
        <v>84</v>
      </c>
      <c r="AY1214" s="17" t="s">
        <v>186</v>
      </c>
      <c r="BE1214" s="149">
        <f>IF(N1214="základní",J1214,0)</f>
        <v>0</v>
      </c>
      <c r="BF1214" s="149">
        <f>IF(N1214="snížená",J1214,0)</f>
        <v>0</v>
      </c>
      <c r="BG1214" s="149">
        <f>IF(N1214="zákl. přenesená",J1214,0)</f>
        <v>0</v>
      </c>
      <c r="BH1214" s="149">
        <f>IF(N1214="sníž. přenesená",J1214,0)</f>
        <v>0</v>
      </c>
      <c r="BI1214" s="149">
        <f>IF(N1214="nulová",J1214,0)</f>
        <v>0</v>
      </c>
      <c r="BJ1214" s="17" t="s">
        <v>84</v>
      </c>
      <c r="BK1214" s="149">
        <f>ROUND(I1214*H1214,2)</f>
        <v>0</v>
      </c>
      <c r="BL1214" s="17" t="s">
        <v>1856</v>
      </c>
      <c r="BM1214" s="148" t="s">
        <v>1860</v>
      </c>
    </row>
    <row r="1215" spans="2:65" s="1" customFormat="1" ht="16.600000000000001" customHeight="1">
      <c r="B1215" s="136"/>
      <c r="C1215" s="137" t="s">
        <v>1861</v>
      </c>
      <c r="D1215" s="137" t="s">
        <v>189</v>
      </c>
      <c r="E1215" s="138" t="s">
        <v>135</v>
      </c>
      <c r="F1215" s="139" t="s">
        <v>1862</v>
      </c>
      <c r="G1215" s="140" t="s">
        <v>192</v>
      </c>
      <c r="H1215" s="141">
        <v>1</v>
      </c>
      <c r="I1215" s="142"/>
      <c r="J1215" s="143">
        <f>ROUND(I1215*H1215,2)</f>
        <v>0</v>
      </c>
      <c r="K1215" s="139" t="s">
        <v>1</v>
      </c>
      <c r="L1215" s="32"/>
      <c r="M1215" s="144" t="s">
        <v>1</v>
      </c>
      <c r="N1215" s="145" t="s">
        <v>41</v>
      </c>
      <c r="P1215" s="146">
        <f>O1215*H1215</f>
        <v>0</v>
      </c>
      <c r="Q1215" s="146">
        <v>0</v>
      </c>
      <c r="R1215" s="146">
        <f>Q1215*H1215</f>
        <v>0</v>
      </c>
      <c r="S1215" s="146">
        <v>0</v>
      </c>
      <c r="T1215" s="147">
        <f>S1215*H1215</f>
        <v>0</v>
      </c>
      <c r="AR1215" s="148" t="s">
        <v>1856</v>
      </c>
      <c r="AT1215" s="148" t="s">
        <v>189</v>
      </c>
      <c r="AU1215" s="148" t="s">
        <v>84</v>
      </c>
      <c r="AY1215" s="17" t="s">
        <v>186</v>
      </c>
      <c r="BE1215" s="149">
        <f>IF(N1215="základní",J1215,0)</f>
        <v>0</v>
      </c>
      <c r="BF1215" s="149">
        <f>IF(N1215="snížená",J1215,0)</f>
        <v>0</v>
      </c>
      <c r="BG1215" s="149">
        <f>IF(N1215="zákl. přenesená",J1215,0)</f>
        <v>0</v>
      </c>
      <c r="BH1215" s="149">
        <f>IF(N1215="sníž. přenesená",J1215,0)</f>
        <v>0</v>
      </c>
      <c r="BI1215" s="149">
        <f>IF(N1215="nulová",J1215,0)</f>
        <v>0</v>
      </c>
      <c r="BJ1215" s="17" t="s">
        <v>84</v>
      </c>
      <c r="BK1215" s="149">
        <f>ROUND(I1215*H1215,2)</f>
        <v>0</v>
      </c>
      <c r="BL1215" s="17" t="s">
        <v>1856</v>
      </c>
      <c r="BM1215" s="148" t="s">
        <v>1863</v>
      </c>
    </row>
    <row r="1216" spans="2:65" s="1" customFormat="1" ht="18.45">
      <c r="B1216" s="32"/>
      <c r="D1216" s="157" t="s">
        <v>470</v>
      </c>
      <c r="F1216" s="187" t="s">
        <v>1647</v>
      </c>
      <c r="I1216" s="188"/>
      <c r="L1216" s="32"/>
      <c r="M1216" s="189"/>
      <c r="T1216" s="56"/>
      <c r="AT1216" s="17" t="s">
        <v>470</v>
      </c>
      <c r="AU1216" s="17" t="s">
        <v>84</v>
      </c>
    </row>
    <row r="1217" spans="2:65" s="1" customFormat="1" ht="16.600000000000001" customHeight="1">
      <c r="B1217" s="136"/>
      <c r="C1217" s="137" t="s">
        <v>1864</v>
      </c>
      <c r="D1217" s="137" t="s">
        <v>189</v>
      </c>
      <c r="E1217" s="138" t="s">
        <v>143</v>
      </c>
      <c r="F1217" s="139" t="s">
        <v>1865</v>
      </c>
      <c r="G1217" s="140" t="s">
        <v>192</v>
      </c>
      <c r="H1217" s="141">
        <v>1</v>
      </c>
      <c r="I1217" s="142"/>
      <c r="J1217" s="143">
        <f>ROUND(I1217*H1217,2)</f>
        <v>0</v>
      </c>
      <c r="K1217" s="139" t="s">
        <v>1</v>
      </c>
      <c r="L1217" s="32"/>
      <c r="M1217" s="144" t="s">
        <v>1</v>
      </c>
      <c r="N1217" s="145" t="s">
        <v>41</v>
      </c>
      <c r="P1217" s="146">
        <f>O1217*H1217</f>
        <v>0</v>
      </c>
      <c r="Q1217" s="146">
        <v>0</v>
      </c>
      <c r="R1217" s="146">
        <f>Q1217*H1217</f>
        <v>0</v>
      </c>
      <c r="S1217" s="146">
        <v>0</v>
      </c>
      <c r="T1217" s="147">
        <f>S1217*H1217</f>
        <v>0</v>
      </c>
      <c r="AR1217" s="148" t="s">
        <v>1856</v>
      </c>
      <c r="AT1217" s="148" t="s">
        <v>189</v>
      </c>
      <c r="AU1217" s="148" t="s">
        <v>84</v>
      </c>
      <c r="AY1217" s="17" t="s">
        <v>186</v>
      </c>
      <c r="BE1217" s="149">
        <f>IF(N1217="základní",J1217,0)</f>
        <v>0</v>
      </c>
      <c r="BF1217" s="149">
        <f>IF(N1217="snížená",J1217,0)</f>
        <v>0</v>
      </c>
      <c r="BG1217" s="149">
        <f>IF(N1217="zákl. přenesená",J1217,0)</f>
        <v>0</v>
      </c>
      <c r="BH1217" s="149">
        <f>IF(N1217="sníž. přenesená",J1217,0)</f>
        <v>0</v>
      </c>
      <c r="BI1217" s="149">
        <f>IF(N1217="nulová",J1217,0)</f>
        <v>0</v>
      </c>
      <c r="BJ1217" s="17" t="s">
        <v>84</v>
      </c>
      <c r="BK1217" s="149">
        <f>ROUND(I1217*H1217,2)</f>
        <v>0</v>
      </c>
      <c r="BL1217" s="17" t="s">
        <v>1856</v>
      </c>
      <c r="BM1217" s="148" t="s">
        <v>1866</v>
      </c>
    </row>
    <row r="1218" spans="2:65" s="1" customFormat="1" ht="16.600000000000001" customHeight="1">
      <c r="B1218" s="136"/>
      <c r="C1218" s="137" t="s">
        <v>1867</v>
      </c>
      <c r="D1218" s="137" t="s">
        <v>189</v>
      </c>
      <c r="E1218" s="138" t="s">
        <v>146</v>
      </c>
      <c r="F1218" s="139" t="s">
        <v>1868</v>
      </c>
      <c r="G1218" s="140" t="s">
        <v>192</v>
      </c>
      <c r="H1218" s="141">
        <v>2</v>
      </c>
      <c r="I1218" s="142"/>
      <c r="J1218" s="143">
        <f>ROUND(I1218*H1218,2)</f>
        <v>0</v>
      </c>
      <c r="K1218" s="139" t="s">
        <v>1</v>
      </c>
      <c r="L1218" s="32"/>
      <c r="M1218" s="144" t="s">
        <v>1</v>
      </c>
      <c r="N1218" s="145" t="s">
        <v>41</v>
      </c>
      <c r="P1218" s="146">
        <f>O1218*H1218</f>
        <v>0</v>
      </c>
      <c r="Q1218" s="146">
        <v>0</v>
      </c>
      <c r="R1218" s="146">
        <f>Q1218*H1218</f>
        <v>0</v>
      </c>
      <c r="S1218" s="146">
        <v>0</v>
      </c>
      <c r="T1218" s="147">
        <f>S1218*H1218</f>
        <v>0</v>
      </c>
      <c r="AR1218" s="148" t="s">
        <v>1856</v>
      </c>
      <c r="AT1218" s="148" t="s">
        <v>189</v>
      </c>
      <c r="AU1218" s="148" t="s">
        <v>84</v>
      </c>
      <c r="AY1218" s="17" t="s">
        <v>186</v>
      </c>
      <c r="BE1218" s="149">
        <f>IF(N1218="základní",J1218,0)</f>
        <v>0</v>
      </c>
      <c r="BF1218" s="149">
        <f>IF(N1218="snížená",J1218,0)</f>
        <v>0</v>
      </c>
      <c r="BG1218" s="149">
        <f>IF(N1218="zákl. přenesená",J1218,0)</f>
        <v>0</v>
      </c>
      <c r="BH1218" s="149">
        <f>IF(N1218="sníž. přenesená",J1218,0)</f>
        <v>0</v>
      </c>
      <c r="BI1218" s="149">
        <f>IF(N1218="nulová",J1218,0)</f>
        <v>0</v>
      </c>
      <c r="BJ1218" s="17" t="s">
        <v>84</v>
      </c>
      <c r="BK1218" s="149">
        <f>ROUND(I1218*H1218,2)</f>
        <v>0</v>
      </c>
      <c r="BL1218" s="17" t="s">
        <v>1856</v>
      </c>
      <c r="BM1218" s="148" t="s">
        <v>1869</v>
      </c>
    </row>
    <row r="1219" spans="2:65" s="1" customFormat="1" ht="16.600000000000001" customHeight="1">
      <c r="B1219" s="136"/>
      <c r="C1219" s="137" t="s">
        <v>1870</v>
      </c>
      <c r="D1219" s="137" t="s">
        <v>189</v>
      </c>
      <c r="E1219" s="138" t="s">
        <v>1871</v>
      </c>
      <c r="F1219" s="139" t="s">
        <v>1872</v>
      </c>
      <c r="G1219" s="140" t="s">
        <v>192</v>
      </c>
      <c r="H1219" s="141">
        <v>1</v>
      </c>
      <c r="I1219" s="142"/>
      <c r="J1219" s="143">
        <f>ROUND(I1219*H1219,2)</f>
        <v>0</v>
      </c>
      <c r="K1219" s="139" t="s">
        <v>1</v>
      </c>
      <c r="L1219" s="32"/>
      <c r="M1219" s="150" t="s">
        <v>1</v>
      </c>
      <c r="N1219" s="151" t="s">
        <v>41</v>
      </c>
      <c r="O1219" s="152"/>
      <c r="P1219" s="153">
        <f>O1219*H1219</f>
        <v>0</v>
      </c>
      <c r="Q1219" s="153">
        <v>0</v>
      </c>
      <c r="R1219" s="153">
        <f>Q1219*H1219</f>
        <v>0</v>
      </c>
      <c r="S1219" s="153">
        <v>0</v>
      </c>
      <c r="T1219" s="154">
        <f>S1219*H1219</f>
        <v>0</v>
      </c>
      <c r="AR1219" s="148" t="s">
        <v>1856</v>
      </c>
      <c r="AT1219" s="148" t="s">
        <v>189</v>
      </c>
      <c r="AU1219" s="148" t="s">
        <v>84</v>
      </c>
      <c r="AY1219" s="17" t="s">
        <v>186</v>
      </c>
      <c r="BE1219" s="149">
        <f>IF(N1219="základní",J1219,0)</f>
        <v>0</v>
      </c>
      <c r="BF1219" s="149">
        <f>IF(N1219="snížená",J1219,0)</f>
        <v>0</v>
      </c>
      <c r="BG1219" s="149">
        <f>IF(N1219="zákl. přenesená",J1219,0)</f>
        <v>0</v>
      </c>
      <c r="BH1219" s="149">
        <f>IF(N1219="sníž. přenesená",J1219,0)</f>
        <v>0</v>
      </c>
      <c r="BI1219" s="149">
        <f>IF(N1219="nulová",J1219,0)</f>
        <v>0</v>
      </c>
      <c r="BJ1219" s="17" t="s">
        <v>84</v>
      </c>
      <c r="BK1219" s="149">
        <f>ROUND(I1219*H1219,2)</f>
        <v>0</v>
      </c>
      <c r="BL1219" s="17" t="s">
        <v>1856</v>
      </c>
      <c r="BM1219" s="148" t="s">
        <v>1873</v>
      </c>
    </row>
    <row r="1220" spans="2:65" s="1" customFormat="1" ht="6.95" customHeight="1">
      <c r="B1220" s="44"/>
      <c r="C1220" s="45"/>
      <c r="D1220" s="45"/>
      <c r="E1220" s="45"/>
      <c r="F1220" s="45"/>
      <c r="G1220" s="45"/>
      <c r="H1220" s="45"/>
      <c r="I1220" s="45"/>
      <c r="J1220" s="45"/>
      <c r="K1220" s="45"/>
      <c r="L1220" s="32"/>
    </row>
  </sheetData>
  <autoFilter ref="C150:K1219" xr:uid="{00000000-0009-0000-0000-000002000000}"/>
  <mergeCells count="12">
    <mergeCell ref="E143:H143"/>
    <mergeCell ref="L2:V2"/>
    <mergeCell ref="E85:H85"/>
    <mergeCell ref="E87:H87"/>
    <mergeCell ref="E89:H89"/>
    <mergeCell ref="E139:H139"/>
    <mergeCell ref="E141:H14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47"/>
  <sheetViews>
    <sheetView showGridLines="0" tabSelected="1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4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155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1.95" customHeight="1">
      <c r="B6" s="20"/>
      <c r="D6" s="27" t="s">
        <v>16</v>
      </c>
      <c r="L6" s="20"/>
    </row>
    <row r="7" spans="2:4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</row>
    <row r="8" spans="2:46" ht="11.95" customHeight="1">
      <c r="B8" s="20"/>
      <c r="D8" s="27" t="s">
        <v>156</v>
      </c>
      <c r="L8" s="20"/>
    </row>
    <row r="9" spans="2:46" s="1" customFormat="1" ht="16.600000000000001" customHeight="1">
      <c r="B9" s="32"/>
      <c r="E9" s="252" t="s">
        <v>228</v>
      </c>
      <c r="F9" s="254"/>
      <c r="G9" s="254"/>
      <c r="H9" s="254"/>
      <c r="L9" s="32"/>
    </row>
    <row r="10" spans="2:46" s="1" customFormat="1" ht="11.95" customHeight="1">
      <c r="B10" s="32"/>
      <c r="D10" s="27" t="s">
        <v>231</v>
      </c>
      <c r="L10" s="32"/>
    </row>
    <row r="11" spans="2:46" s="1" customFormat="1" ht="16.600000000000001" customHeight="1">
      <c r="B11" s="32"/>
      <c r="E11" s="208" t="s">
        <v>1874</v>
      </c>
      <c r="F11" s="254"/>
      <c r="G11" s="254"/>
      <c r="H11" s="254"/>
      <c r="L11" s="32"/>
    </row>
    <row r="12" spans="2:46" s="1" customFormat="1" ht="10.4">
      <c r="B12" s="32"/>
      <c r="L12" s="32"/>
    </row>
    <row r="13" spans="2:46" s="1" customFormat="1" ht="11.95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1.95" customHeight="1">
      <c r="B14" s="32"/>
      <c r="D14" s="27" t="s">
        <v>20</v>
      </c>
      <c r="F14" s="25" t="s">
        <v>1875</v>
      </c>
      <c r="I14" s="27" t="s">
        <v>22</v>
      </c>
      <c r="J14" s="52" t="str">
        <f>'Rekapitulace stavby'!AN8</f>
        <v>23. 12. 2024</v>
      </c>
      <c r="L14" s="32"/>
    </row>
    <row r="15" spans="2:46" s="1" customFormat="1" ht="10.8" customHeight="1">
      <c r="B15" s="32"/>
      <c r="L15" s="32"/>
    </row>
    <row r="16" spans="2:46" s="1" customFormat="1" ht="11.95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Město Benešov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1.95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5" t="str">
        <f>'Rekapitulace stavby'!E14</f>
        <v>Vyplň údaj</v>
      </c>
      <c r="F20" s="234"/>
      <c r="G20" s="234"/>
      <c r="H20" s="234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1.95" customHeight="1">
      <c r="B22" s="32"/>
      <c r="D22" s="27" t="s">
        <v>30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>Ateliér Jasné s.r.o., Praha 1</v>
      </c>
      <c r="I23" s="27" t="s">
        <v>27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1.95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Ing. Lenka Kasperová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1.95" customHeight="1">
      <c r="B28" s="32"/>
      <c r="D28" s="27" t="s">
        <v>35</v>
      </c>
      <c r="L28" s="32"/>
    </row>
    <row r="29" spans="2:12" s="7" customFormat="1" ht="16.600000000000001" customHeight="1">
      <c r="B29" s="94"/>
      <c r="E29" s="239" t="s">
        <v>1</v>
      </c>
      <c r="F29" s="239"/>
      <c r="G29" s="239"/>
      <c r="H29" s="23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ROUND(J120,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" customHeight="1">
      <c r="B35" s="32"/>
      <c r="D35" s="55" t="s">
        <v>40</v>
      </c>
      <c r="E35" s="27" t="s">
        <v>41</v>
      </c>
      <c r="F35" s="86">
        <f>ROUND((SUM(BE120:BE246)),  2)</f>
        <v>0</v>
      </c>
      <c r="I35" s="96">
        <v>0.21</v>
      </c>
      <c r="J35" s="86">
        <f>ROUND(((SUM(BE120:BE246))*I35),  2)</f>
        <v>0</v>
      </c>
      <c r="L35" s="32"/>
    </row>
    <row r="36" spans="2:12" s="1" customFormat="1" ht="14.4" customHeight="1">
      <c r="B36" s="32"/>
      <c r="E36" s="27" t="s">
        <v>42</v>
      </c>
      <c r="F36" s="86">
        <f>ROUND((SUM(BF120:BF246)),  2)</f>
        <v>0</v>
      </c>
      <c r="I36" s="96">
        <v>0.12</v>
      </c>
      <c r="J36" s="86">
        <f>ROUND(((SUM(BF120:BF246))*I36),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6">
        <f>ROUND((SUM(BG120:BG246)),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6">
        <f>ROUND((SUM(BH120:BH246)),  2)</f>
        <v>0</v>
      </c>
      <c r="I38" s="96">
        <v>0.12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45</v>
      </c>
      <c r="F39" s="86">
        <f>ROUND((SUM(BI120:BI246)),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1.95" customHeight="1">
      <c r="B84" s="32"/>
      <c r="C84" s="27" t="s">
        <v>16</v>
      </c>
      <c r="L84" s="32"/>
    </row>
    <row r="85" spans="2:12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12" ht="11.95" customHeight="1">
      <c r="B86" s="20"/>
      <c r="C86" s="27" t="s">
        <v>156</v>
      </c>
      <c r="L86" s="20"/>
    </row>
    <row r="87" spans="2:12" s="1" customFormat="1" ht="16.600000000000001" customHeight="1">
      <c r="B87" s="32"/>
      <c r="E87" s="252" t="s">
        <v>228</v>
      </c>
      <c r="F87" s="254"/>
      <c r="G87" s="254"/>
      <c r="H87" s="254"/>
      <c r="L87" s="32"/>
    </row>
    <row r="88" spans="2:12" s="1" customFormat="1" ht="11.95" customHeight="1">
      <c r="B88" s="32"/>
      <c r="C88" s="27" t="s">
        <v>231</v>
      </c>
      <c r="L88" s="32"/>
    </row>
    <row r="89" spans="2:12" s="1" customFormat="1" ht="16.600000000000001" customHeight="1">
      <c r="B89" s="32"/>
      <c r="E89" s="208" t="str">
        <f>E11</f>
        <v>001-02 - Zdravotně technické instalace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1.95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23. 12. 2024</v>
      </c>
      <c r="L91" s="32"/>
    </row>
    <row r="92" spans="2:12" s="1" customFormat="1" ht="6.95" customHeight="1">
      <c r="B92" s="32"/>
      <c r="L92" s="32"/>
    </row>
    <row r="93" spans="2:12" s="1" customFormat="1" ht="25.65" customHeight="1">
      <c r="B93" s="32"/>
      <c r="C93" s="27" t="s">
        <v>24</v>
      </c>
      <c r="F93" s="25" t="str">
        <f>E17</f>
        <v>Město Benešov</v>
      </c>
      <c r="I93" s="27" t="s">
        <v>30</v>
      </c>
      <c r="J93" s="30" t="str">
        <f>E23</f>
        <v>Ateliér Jasné s.r.o., Praha 1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Lenka Kasperová</v>
      </c>
      <c r="L94" s="32"/>
    </row>
    <row r="95" spans="2:12" s="1" customFormat="1" ht="10.4" customHeight="1">
      <c r="B95" s="32"/>
      <c r="L95" s="32"/>
    </row>
    <row r="96" spans="2:12" s="1" customFormat="1" ht="29.25" customHeight="1">
      <c r="B96" s="32"/>
      <c r="C96" s="105" t="s">
        <v>160</v>
      </c>
      <c r="D96" s="97"/>
      <c r="E96" s="97"/>
      <c r="F96" s="97"/>
      <c r="G96" s="97"/>
      <c r="H96" s="97"/>
      <c r="I96" s="97"/>
      <c r="J96" s="106" t="s">
        <v>161</v>
      </c>
      <c r="K96" s="97"/>
      <c r="L96" s="32"/>
    </row>
    <row r="97" spans="2:47" s="1" customFormat="1" ht="10.4" customHeight="1">
      <c r="B97" s="32"/>
      <c r="L97" s="32"/>
    </row>
    <row r="98" spans="2:47" s="1" customFormat="1" ht="22.75" customHeight="1">
      <c r="B98" s="32"/>
      <c r="C98" s="107" t="s">
        <v>162</v>
      </c>
      <c r="J98" s="66">
        <f>J120</f>
        <v>0</v>
      </c>
      <c r="L98" s="32"/>
      <c r="AU98" s="17" t="s">
        <v>163</v>
      </c>
    </row>
    <row r="99" spans="2:47" s="1" customFormat="1" ht="21.75" customHeight="1">
      <c r="B99" s="32"/>
      <c r="L99" s="32"/>
    </row>
    <row r="100" spans="2:47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47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47" s="1" customFormat="1" ht="24.95" customHeight="1">
      <c r="B105" s="32"/>
      <c r="C105" s="21" t="s">
        <v>170</v>
      </c>
      <c r="L105" s="32"/>
    </row>
    <row r="106" spans="2:47" s="1" customFormat="1" ht="6.95" customHeight="1">
      <c r="B106" s="32"/>
      <c r="L106" s="32"/>
    </row>
    <row r="107" spans="2:47" s="1" customFormat="1" ht="11.95" customHeight="1">
      <c r="B107" s="32"/>
      <c r="C107" s="27" t="s">
        <v>16</v>
      </c>
      <c r="L107" s="32"/>
    </row>
    <row r="108" spans="2:47" s="1" customFormat="1" ht="16.600000000000001" customHeight="1">
      <c r="B108" s="32"/>
      <c r="E108" s="252" t="str">
        <f>E7</f>
        <v>Zázemí pro městskou knihovnu Benešov</v>
      </c>
      <c r="F108" s="253"/>
      <c r="G108" s="253"/>
      <c r="H108" s="253"/>
      <c r="L108" s="32"/>
    </row>
    <row r="109" spans="2:47" ht="11.95" customHeight="1">
      <c r="B109" s="20"/>
      <c r="C109" s="27" t="s">
        <v>156</v>
      </c>
      <c r="L109" s="20"/>
    </row>
    <row r="110" spans="2:47" s="1" customFormat="1" ht="16.600000000000001" customHeight="1">
      <c r="B110" s="32"/>
      <c r="E110" s="252" t="s">
        <v>228</v>
      </c>
      <c r="F110" s="254"/>
      <c r="G110" s="254"/>
      <c r="H110" s="254"/>
      <c r="L110" s="32"/>
    </row>
    <row r="111" spans="2:47" s="1" customFormat="1" ht="11.95" customHeight="1">
      <c r="B111" s="32"/>
      <c r="C111" s="27" t="s">
        <v>231</v>
      </c>
      <c r="L111" s="32"/>
    </row>
    <row r="112" spans="2:47" s="1" customFormat="1" ht="16.600000000000001" customHeight="1">
      <c r="B112" s="32"/>
      <c r="E112" s="208" t="str">
        <f>E11</f>
        <v>001-02 - Zdravotně technické instalace</v>
      </c>
      <c r="F112" s="254"/>
      <c r="G112" s="254"/>
      <c r="H112" s="254"/>
      <c r="L112" s="32"/>
    </row>
    <row r="113" spans="2:65" s="1" customFormat="1" ht="6.95" customHeight="1">
      <c r="B113" s="32"/>
      <c r="L113" s="32"/>
    </row>
    <row r="114" spans="2:65" s="1" customFormat="1" ht="11.95" customHeight="1">
      <c r="B114" s="32"/>
      <c r="C114" s="27" t="s">
        <v>20</v>
      </c>
      <c r="F114" s="25" t="str">
        <f>F14</f>
        <v xml:space="preserve"> </v>
      </c>
      <c r="I114" s="27" t="s">
        <v>22</v>
      </c>
      <c r="J114" s="52" t="str">
        <f>IF(J14="","",J14)</f>
        <v>23. 12. 2024</v>
      </c>
      <c r="L114" s="32"/>
    </row>
    <row r="115" spans="2:65" s="1" customFormat="1" ht="6.95" customHeight="1">
      <c r="B115" s="32"/>
      <c r="L115" s="32"/>
    </row>
    <row r="116" spans="2:65" s="1" customFormat="1" ht="25.65" customHeight="1">
      <c r="B116" s="32"/>
      <c r="C116" s="27" t="s">
        <v>24</v>
      </c>
      <c r="F116" s="25" t="str">
        <f>E17</f>
        <v>Město Benešov</v>
      </c>
      <c r="I116" s="27" t="s">
        <v>30</v>
      </c>
      <c r="J116" s="30" t="str">
        <f>E23</f>
        <v>Ateliér Jasné s.r.o., Praha 1</v>
      </c>
      <c r="L116" s="32"/>
    </row>
    <row r="117" spans="2:65" s="1" customFormat="1" ht="15.15" customHeight="1">
      <c r="B117" s="32"/>
      <c r="C117" s="27" t="s">
        <v>28</v>
      </c>
      <c r="F117" s="25" t="str">
        <f>IF(E20="","",E20)</f>
        <v>Vyplň údaj</v>
      </c>
      <c r="I117" s="27" t="s">
        <v>33</v>
      </c>
      <c r="J117" s="30" t="str">
        <f>E26</f>
        <v>Ing. Lenka Kasperová</v>
      </c>
      <c r="L117" s="32"/>
    </row>
    <row r="118" spans="2:65" s="1" customFormat="1" ht="10.4" customHeight="1">
      <c r="B118" s="32"/>
      <c r="L118" s="32"/>
    </row>
    <row r="119" spans="2:65" s="10" customFormat="1" ht="29.25" customHeight="1">
      <c r="B119" s="116"/>
      <c r="C119" s="117" t="s">
        <v>171</v>
      </c>
      <c r="D119" s="118" t="s">
        <v>61</v>
      </c>
      <c r="E119" s="118" t="s">
        <v>57</v>
      </c>
      <c r="F119" s="118" t="s">
        <v>58</v>
      </c>
      <c r="G119" s="118" t="s">
        <v>172</v>
      </c>
      <c r="H119" s="118" t="s">
        <v>173</v>
      </c>
      <c r="I119" s="118" t="s">
        <v>174</v>
      </c>
      <c r="J119" s="118" t="s">
        <v>161</v>
      </c>
      <c r="K119" s="119" t="s">
        <v>175</v>
      </c>
      <c r="L119" s="116"/>
      <c r="M119" s="59" t="s">
        <v>1</v>
      </c>
      <c r="N119" s="60" t="s">
        <v>40</v>
      </c>
      <c r="O119" s="60" t="s">
        <v>176</v>
      </c>
      <c r="P119" s="60" t="s">
        <v>177</v>
      </c>
      <c r="Q119" s="60" t="s">
        <v>178</v>
      </c>
      <c r="R119" s="60" t="s">
        <v>179</v>
      </c>
      <c r="S119" s="60" t="s">
        <v>180</v>
      </c>
      <c r="T119" s="61" t="s">
        <v>181</v>
      </c>
    </row>
    <row r="120" spans="2:65" s="1" customFormat="1" ht="22.75" customHeight="1">
      <c r="B120" s="32"/>
      <c r="C120" s="64" t="s">
        <v>182</v>
      </c>
      <c r="J120" s="120">
        <f>BK120</f>
        <v>0</v>
      </c>
      <c r="L120" s="32"/>
      <c r="M120" s="62"/>
      <c r="N120" s="53"/>
      <c r="O120" s="53"/>
      <c r="P120" s="121">
        <f>SUM(P121:P246)</f>
        <v>0</v>
      </c>
      <c r="Q120" s="53"/>
      <c r="R120" s="121">
        <f>SUM(R121:R246)</f>
        <v>0</v>
      </c>
      <c r="S120" s="53"/>
      <c r="T120" s="122">
        <f>SUM(T121:T246)</f>
        <v>0</v>
      </c>
      <c r="AT120" s="17" t="s">
        <v>75</v>
      </c>
      <c r="AU120" s="17" t="s">
        <v>163</v>
      </c>
      <c r="BK120" s="123">
        <f>SUM(BK121:BK246)</f>
        <v>0</v>
      </c>
    </row>
    <row r="121" spans="2:65" s="1" customFormat="1" ht="24.2" customHeight="1">
      <c r="B121" s="136"/>
      <c r="C121" s="137" t="s">
        <v>84</v>
      </c>
      <c r="D121" s="137" t="s">
        <v>189</v>
      </c>
      <c r="E121" s="138" t="s">
        <v>1876</v>
      </c>
      <c r="F121" s="139" t="s">
        <v>1877</v>
      </c>
      <c r="G121" s="140" t="s">
        <v>403</v>
      </c>
      <c r="H121" s="141">
        <v>1</v>
      </c>
      <c r="I121" s="142"/>
      <c r="J121" s="143">
        <f t="shared" ref="J121:J149" si="0">ROUND(I121*H121,2)</f>
        <v>0</v>
      </c>
      <c r="K121" s="139" t="s">
        <v>1</v>
      </c>
      <c r="L121" s="32"/>
      <c r="M121" s="144" t="s">
        <v>1</v>
      </c>
      <c r="N121" s="145" t="s">
        <v>41</v>
      </c>
      <c r="P121" s="146">
        <f t="shared" ref="P121:P149" si="1">O121*H121</f>
        <v>0</v>
      </c>
      <c r="Q121" s="146">
        <v>0</v>
      </c>
      <c r="R121" s="146">
        <f t="shared" ref="R121:R149" si="2">Q121*H121</f>
        <v>0</v>
      </c>
      <c r="S121" s="146">
        <v>0</v>
      </c>
      <c r="T121" s="147">
        <f t="shared" ref="T121:T149" si="3">S121*H121</f>
        <v>0</v>
      </c>
      <c r="AR121" s="148" t="s">
        <v>207</v>
      </c>
      <c r="AT121" s="148" t="s">
        <v>189</v>
      </c>
      <c r="AU121" s="148" t="s">
        <v>76</v>
      </c>
      <c r="AY121" s="17" t="s">
        <v>186</v>
      </c>
      <c r="BE121" s="149">
        <f t="shared" ref="BE121:BE149" si="4">IF(N121="základní",J121,0)</f>
        <v>0</v>
      </c>
      <c r="BF121" s="149">
        <f t="shared" ref="BF121:BF149" si="5">IF(N121="snížená",J121,0)</f>
        <v>0</v>
      </c>
      <c r="BG121" s="149">
        <f t="shared" ref="BG121:BG149" si="6">IF(N121="zákl. přenesená",J121,0)</f>
        <v>0</v>
      </c>
      <c r="BH121" s="149">
        <f t="shared" ref="BH121:BH149" si="7">IF(N121="sníž. přenesená",J121,0)</f>
        <v>0</v>
      </c>
      <c r="BI121" s="149">
        <f t="shared" ref="BI121:BI149" si="8">IF(N121="nulová",J121,0)</f>
        <v>0</v>
      </c>
      <c r="BJ121" s="17" t="s">
        <v>84</v>
      </c>
      <c r="BK121" s="149">
        <f t="shared" ref="BK121:BK149" si="9">ROUND(I121*H121,2)</f>
        <v>0</v>
      </c>
      <c r="BL121" s="17" t="s">
        <v>207</v>
      </c>
      <c r="BM121" s="148" t="s">
        <v>86</v>
      </c>
    </row>
    <row r="122" spans="2:65" s="1" customFormat="1" ht="37.9" customHeight="1">
      <c r="B122" s="136"/>
      <c r="C122" s="137" t="s">
        <v>86</v>
      </c>
      <c r="D122" s="137" t="s">
        <v>189</v>
      </c>
      <c r="E122" s="138" t="s">
        <v>1878</v>
      </c>
      <c r="F122" s="139" t="s">
        <v>1879</v>
      </c>
      <c r="G122" s="140" t="s">
        <v>403</v>
      </c>
      <c r="H122" s="141">
        <v>1</v>
      </c>
      <c r="I122" s="142"/>
      <c r="J122" s="143">
        <f t="shared" si="0"/>
        <v>0</v>
      </c>
      <c r="K122" s="139" t="s">
        <v>1</v>
      </c>
      <c r="L122" s="32"/>
      <c r="M122" s="144" t="s">
        <v>1</v>
      </c>
      <c r="N122" s="145" t="s">
        <v>41</v>
      </c>
      <c r="P122" s="146">
        <f t="shared" si="1"/>
        <v>0</v>
      </c>
      <c r="Q122" s="146">
        <v>0</v>
      </c>
      <c r="R122" s="146">
        <f t="shared" si="2"/>
        <v>0</v>
      </c>
      <c r="S122" s="146">
        <v>0</v>
      </c>
      <c r="T122" s="147">
        <f t="shared" si="3"/>
        <v>0</v>
      </c>
      <c r="AR122" s="148" t="s">
        <v>207</v>
      </c>
      <c r="AT122" s="148" t="s">
        <v>189</v>
      </c>
      <c r="AU122" s="148" t="s">
        <v>76</v>
      </c>
      <c r="AY122" s="17" t="s">
        <v>186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7" t="s">
        <v>84</v>
      </c>
      <c r="BK122" s="149">
        <f t="shared" si="9"/>
        <v>0</v>
      </c>
      <c r="BL122" s="17" t="s">
        <v>207</v>
      </c>
      <c r="BM122" s="148" t="s">
        <v>207</v>
      </c>
    </row>
    <row r="123" spans="2:65" s="1" customFormat="1" ht="37.9" customHeight="1">
      <c r="B123" s="136"/>
      <c r="C123" s="137" t="s">
        <v>118</v>
      </c>
      <c r="D123" s="137" t="s">
        <v>189</v>
      </c>
      <c r="E123" s="138" t="s">
        <v>1880</v>
      </c>
      <c r="F123" s="139" t="s">
        <v>1881</v>
      </c>
      <c r="G123" s="140" t="s">
        <v>403</v>
      </c>
      <c r="H123" s="141">
        <v>2</v>
      </c>
      <c r="I123" s="142"/>
      <c r="J123" s="143">
        <f t="shared" si="0"/>
        <v>0</v>
      </c>
      <c r="K123" s="139" t="s">
        <v>1</v>
      </c>
      <c r="L123" s="32"/>
      <c r="M123" s="144" t="s">
        <v>1</v>
      </c>
      <c r="N123" s="145" t="s">
        <v>41</v>
      </c>
      <c r="P123" s="146">
        <f t="shared" si="1"/>
        <v>0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AR123" s="148" t="s">
        <v>207</v>
      </c>
      <c r="AT123" s="148" t="s">
        <v>189</v>
      </c>
      <c r="AU123" s="148" t="s">
        <v>76</v>
      </c>
      <c r="AY123" s="17" t="s">
        <v>186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7" t="s">
        <v>84</v>
      </c>
      <c r="BK123" s="149">
        <f t="shared" si="9"/>
        <v>0</v>
      </c>
      <c r="BL123" s="17" t="s">
        <v>207</v>
      </c>
      <c r="BM123" s="148" t="s">
        <v>315</v>
      </c>
    </row>
    <row r="124" spans="2:65" s="1" customFormat="1" ht="37.9" customHeight="1">
      <c r="B124" s="136"/>
      <c r="C124" s="137" t="s">
        <v>207</v>
      </c>
      <c r="D124" s="137" t="s">
        <v>189</v>
      </c>
      <c r="E124" s="138" t="s">
        <v>1882</v>
      </c>
      <c r="F124" s="139" t="s">
        <v>1883</v>
      </c>
      <c r="G124" s="140" t="s">
        <v>403</v>
      </c>
      <c r="H124" s="141">
        <v>2</v>
      </c>
      <c r="I124" s="142"/>
      <c r="J124" s="143">
        <f t="shared" si="0"/>
        <v>0</v>
      </c>
      <c r="K124" s="139" t="s">
        <v>1</v>
      </c>
      <c r="L124" s="32"/>
      <c r="M124" s="144" t="s">
        <v>1</v>
      </c>
      <c r="N124" s="145" t="s">
        <v>41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207</v>
      </c>
      <c r="AT124" s="148" t="s">
        <v>189</v>
      </c>
      <c r="AU124" s="148" t="s">
        <v>76</v>
      </c>
      <c r="AY124" s="17" t="s">
        <v>186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7" t="s">
        <v>84</v>
      </c>
      <c r="BK124" s="149">
        <f t="shared" si="9"/>
        <v>0</v>
      </c>
      <c r="BL124" s="17" t="s">
        <v>207</v>
      </c>
      <c r="BM124" s="148" t="s">
        <v>325</v>
      </c>
    </row>
    <row r="125" spans="2:65" s="1" customFormat="1" ht="33" customHeight="1">
      <c r="B125" s="136"/>
      <c r="C125" s="137" t="s">
        <v>185</v>
      </c>
      <c r="D125" s="137" t="s">
        <v>189</v>
      </c>
      <c r="E125" s="138" t="s">
        <v>1884</v>
      </c>
      <c r="F125" s="139" t="s">
        <v>1885</v>
      </c>
      <c r="G125" s="140" t="s">
        <v>403</v>
      </c>
      <c r="H125" s="141">
        <v>1</v>
      </c>
      <c r="I125" s="142"/>
      <c r="J125" s="143">
        <f t="shared" si="0"/>
        <v>0</v>
      </c>
      <c r="K125" s="139" t="s">
        <v>1</v>
      </c>
      <c r="L125" s="32"/>
      <c r="M125" s="144" t="s">
        <v>1</v>
      </c>
      <c r="N125" s="145" t="s">
        <v>41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207</v>
      </c>
      <c r="AT125" s="148" t="s">
        <v>189</v>
      </c>
      <c r="AU125" s="148" t="s">
        <v>76</v>
      </c>
      <c r="AY125" s="17" t="s">
        <v>186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7" t="s">
        <v>84</v>
      </c>
      <c r="BK125" s="149">
        <f t="shared" si="9"/>
        <v>0</v>
      </c>
      <c r="BL125" s="17" t="s">
        <v>207</v>
      </c>
      <c r="BM125" s="148" t="s">
        <v>335</v>
      </c>
    </row>
    <row r="126" spans="2:65" s="1" customFormat="1" ht="33" customHeight="1">
      <c r="B126" s="136"/>
      <c r="C126" s="137" t="s">
        <v>315</v>
      </c>
      <c r="D126" s="137" t="s">
        <v>189</v>
      </c>
      <c r="E126" s="138" t="s">
        <v>1886</v>
      </c>
      <c r="F126" s="139" t="s">
        <v>1887</v>
      </c>
      <c r="G126" s="140" t="s">
        <v>403</v>
      </c>
      <c r="H126" s="141">
        <v>1</v>
      </c>
      <c r="I126" s="142"/>
      <c r="J126" s="143">
        <f t="shared" si="0"/>
        <v>0</v>
      </c>
      <c r="K126" s="139" t="s">
        <v>1</v>
      </c>
      <c r="L126" s="32"/>
      <c r="M126" s="144" t="s">
        <v>1</v>
      </c>
      <c r="N126" s="145" t="s">
        <v>41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207</v>
      </c>
      <c r="AT126" s="148" t="s">
        <v>189</v>
      </c>
      <c r="AU126" s="148" t="s">
        <v>76</v>
      </c>
      <c r="AY126" s="17" t="s">
        <v>186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7" t="s">
        <v>84</v>
      </c>
      <c r="BK126" s="149">
        <f t="shared" si="9"/>
        <v>0</v>
      </c>
      <c r="BL126" s="17" t="s">
        <v>207</v>
      </c>
      <c r="BM126" s="148" t="s">
        <v>8</v>
      </c>
    </row>
    <row r="127" spans="2:65" s="1" customFormat="1" ht="24.2" customHeight="1">
      <c r="B127" s="136"/>
      <c r="C127" s="137" t="s">
        <v>319</v>
      </c>
      <c r="D127" s="137" t="s">
        <v>189</v>
      </c>
      <c r="E127" s="138" t="s">
        <v>1888</v>
      </c>
      <c r="F127" s="139" t="s">
        <v>1889</v>
      </c>
      <c r="G127" s="140" t="s">
        <v>403</v>
      </c>
      <c r="H127" s="141">
        <v>2</v>
      </c>
      <c r="I127" s="142"/>
      <c r="J127" s="143">
        <f t="shared" si="0"/>
        <v>0</v>
      </c>
      <c r="K127" s="139" t="s">
        <v>1</v>
      </c>
      <c r="L127" s="32"/>
      <c r="M127" s="144" t="s">
        <v>1</v>
      </c>
      <c r="N127" s="145" t="s">
        <v>41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207</v>
      </c>
      <c r="AT127" s="148" t="s">
        <v>189</v>
      </c>
      <c r="AU127" s="148" t="s">
        <v>76</v>
      </c>
      <c r="AY127" s="17" t="s">
        <v>186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84</v>
      </c>
      <c r="BK127" s="149">
        <f t="shared" si="9"/>
        <v>0</v>
      </c>
      <c r="BL127" s="17" t="s">
        <v>207</v>
      </c>
      <c r="BM127" s="148" t="s">
        <v>359</v>
      </c>
    </row>
    <row r="128" spans="2:65" s="1" customFormat="1" ht="33" customHeight="1">
      <c r="B128" s="136"/>
      <c r="C128" s="137" t="s">
        <v>325</v>
      </c>
      <c r="D128" s="137" t="s">
        <v>189</v>
      </c>
      <c r="E128" s="138" t="s">
        <v>1890</v>
      </c>
      <c r="F128" s="139" t="s">
        <v>1891</v>
      </c>
      <c r="G128" s="140" t="s">
        <v>403</v>
      </c>
      <c r="H128" s="141">
        <v>1</v>
      </c>
      <c r="I128" s="142"/>
      <c r="J128" s="143">
        <f t="shared" si="0"/>
        <v>0</v>
      </c>
      <c r="K128" s="139" t="s">
        <v>1</v>
      </c>
      <c r="L128" s="32"/>
      <c r="M128" s="144" t="s">
        <v>1</v>
      </c>
      <c r="N128" s="145" t="s">
        <v>41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207</v>
      </c>
      <c r="AT128" s="148" t="s">
        <v>189</v>
      </c>
      <c r="AU128" s="148" t="s">
        <v>76</v>
      </c>
      <c r="AY128" s="17" t="s">
        <v>186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84</v>
      </c>
      <c r="BK128" s="149">
        <f t="shared" si="9"/>
        <v>0</v>
      </c>
      <c r="BL128" s="17" t="s">
        <v>207</v>
      </c>
      <c r="BM128" s="148" t="s">
        <v>372</v>
      </c>
    </row>
    <row r="129" spans="2:65" s="1" customFormat="1" ht="33" customHeight="1">
      <c r="B129" s="136"/>
      <c r="C129" s="137" t="s">
        <v>329</v>
      </c>
      <c r="D129" s="137" t="s">
        <v>189</v>
      </c>
      <c r="E129" s="138" t="s">
        <v>1892</v>
      </c>
      <c r="F129" s="139" t="s">
        <v>1893</v>
      </c>
      <c r="G129" s="140" t="s">
        <v>403</v>
      </c>
      <c r="H129" s="141">
        <v>4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41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207</v>
      </c>
      <c r="AT129" s="148" t="s">
        <v>189</v>
      </c>
      <c r="AU129" s="148" t="s">
        <v>76</v>
      </c>
      <c r="AY129" s="17" t="s">
        <v>186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84</v>
      </c>
      <c r="BK129" s="149">
        <f t="shared" si="9"/>
        <v>0</v>
      </c>
      <c r="BL129" s="17" t="s">
        <v>207</v>
      </c>
      <c r="BM129" s="148" t="s">
        <v>387</v>
      </c>
    </row>
    <row r="130" spans="2:65" s="1" customFormat="1" ht="24.2" customHeight="1">
      <c r="B130" s="136"/>
      <c r="C130" s="137" t="s">
        <v>335</v>
      </c>
      <c r="D130" s="137" t="s">
        <v>189</v>
      </c>
      <c r="E130" s="138" t="s">
        <v>1894</v>
      </c>
      <c r="F130" s="139" t="s">
        <v>1895</v>
      </c>
      <c r="G130" s="140" t="s">
        <v>403</v>
      </c>
      <c r="H130" s="141">
        <v>1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41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207</v>
      </c>
      <c r="AT130" s="148" t="s">
        <v>189</v>
      </c>
      <c r="AU130" s="148" t="s">
        <v>76</v>
      </c>
      <c r="AY130" s="17" t="s">
        <v>186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207</v>
      </c>
      <c r="BM130" s="148" t="s">
        <v>400</v>
      </c>
    </row>
    <row r="131" spans="2:65" s="1" customFormat="1" ht="24.2" customHeight="1">
      <c r="B131" s="136"/>
      <c r="C131" s="137" t="s">
        <v>341</v>
      </c>
      <c r="D131" s="137" t="s">
        <v>189</v>
      </c>
      <c r="E131" s="138" t="s">
        <v>1896</v>
      </c>
      <c r="F131" s="139" t="s">
        <v>1897</v>
      </c>
      <c r="G131" s="140" t="s">
        <v>403</v>
      </c>
      <c r="H131" s="141">
        <v>2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41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207</v>
      </c>
      <c r="AT131" s="148" t="s">
        <v>189</v>
      </c>
      <c r="AU131" s="148" t="s">
        <v>76</v>
      </c>
      <c r="AY131" s="17" t="s">
        <v>186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207</v>
      </c>
      <c r="BM131" s="148" t="s">
        <v>410</v>
      </c>
    </row>
    <row r="132" spans="2:65" s="1" customFormat="1" ht="24.2" customHeight="1">
      <c r="B132" s="136"/>
      <c r="C132" s="137" t="s">
        <v>8</v>
      </c>
      <c r="D132" s="137" t="s">
        <v>189</v>
      </c>
      <c r="E132" s="138" t="s">
        <v>1898</v>
      </c>
      <c r="F132" s="139" t="s">
        <v>1899</v>
      </c>
      <c r="G132" s="140" t="s">
        <v>801</v>
      </c>
      <c r="H132" s="141">
        <v>7</v>
      </c>
      <c r="I132" s="142"/>
      <c r="J132" s="143">
        <f t="shared" si="0"/>
        <v>0</v>
      </c>
      <c r="K132" s="139" t="s">
        <v>1</v>
      </c>
      <c r="L132" s="32"/>
      <c r="M132" s="144" t="s">
        <v>1</v>
      </c>
      <c r="N132" s="145" t="s">
        <v>41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207</v>
      </c>
      <c r="AT132" s="148" t="s">
        <v>189</v>
      </c>
      <c r="AU132" s="148" t="s">
        <v>76</v>
      </c>
      <c r="AY132" s="17" t="s">
        <v>186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84</v>
      </c>
      <c r="BK132" s="149">
        <f t="shared" si="9"/>
        <v>0</v>
      </c>
      <c r="BL132" s="17" t="s">
        <v>207</v>
      </c>
      <c r="BM132" s="148" t="s">
        <v>420</v>
      </c>
    </row>
    <row r="133" spans="2:65" s="1" customFormat="1" ht="16.600000000000001" customHeight="1">
      <c r="B133" s="136"/>
      <c r="C133" s="137" t="s">
        <v>355</v>
      </c>
      <c r="D133" s="137" t="s">
        <v>189</v>
      </c>
      <c r="E133" s="138" t="s">
        <v>1900</v>
      </c>
      <c r="F133" s="139" t="s">
        <v>1901</v>
      </c>
      <c r="G133" s="140" t="s">
        <v>801</v>
      </c>
      <c r="H133" s="141">
        <v>15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41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207</v>
      </c>
      <c r="AT133" s="148" t="s">
        <v>189</v>
      </c>
      <c r="AU133" s="148" t="s">
        <v>76</v>
      </c>
      <c r="AY133" s="17" t="s">
        <v>186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84</v>
      </c>
      <c r="BK133" s="149">
        <f t="shared" si="9"/>
        <v>0</v>
      </c>
      <c r="BL133" s="17" t="s">
        <v>207</v>
      </c>
      <c r="BM133" s="148" t="s">
        <v>430</v>
      </c>
    </row>
    <row r="134" spans="2:65" s="1" customFormat="1" ht="16.600000000000001" customHeight="1">
      <c r="B134" s="136"/>
      <c r="C134" s="137" t="s">
        <v>359</v>
      </c>
      <c r="D134" s="137" t="s">
        <v>189</v>
      </c>
      <c r="E134" s="138" t="s">
        <v>1902</v>
      </c>
      <c r="F134" s="139" t="s">
        <v>1903</v>
      </c>
      <c r="G134" s="140" t="s">
        <v>801</v>
      </c>
      <c r="H134" s="141">
        <v>10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41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207</v>
      </c>
      <c r="AT134" s="148" t="s">
        <v>189</v>
      </c>
      <c r="AU134" s="148" t="s">
        <v>76</v>
      </c>
      <c r="AY134" s="17" t="s">
        <v>186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207</v>
      </c>
      <c r="BM134" s="148" t="s">
        <v>449</v>
      </c>
    </row>
    <row r="135" spans="2:65" s="1" customFormat="1" ht="16.600000000000001" customHeight="1">
      <c r="B135" s="136"/>
      <c r="C135" s="137" t="s">
        <v>366</v>
      </c>
      <c r="D135" s="137" t="s">
        <v>189</v>
      </c>
      <c r="E135" s="138" t="s">
        <v>1904</v>
      </c>
      <c r="F135" s="139" t="s">
        <v>1905</v>
      </c>
      <c r="G135" s="140" t="s">
        <v>403</v>
      </c>
      <c r="H135" s="141">
        <v>2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41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207</v>
      </c>
      <c r="AT135" s="148" t="s">
        <v>189</v>
      </c>
      <c r="AU135" s="148" t="s">
        <v>76</v>
      </c>
      <c r="AY135" s="17" t="s">
        <v>186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207</v>
      </c>
      <c r="BM135" s="148" t="s">
        <v>461</v>
      </c>
    </row>
    <row r="136" spans="2:65" s="1" customFormat="1" ht="16.600000000000001" customHeight="1">
      <c r="B136" s="136"/>
      <c r="C136" s="137" t="s">
        <v>372</v>
      </c>
      <c r="D136" s="137" t="s">
        <v>189</v>
      </c>
      <c r="E136" s="138" t="s">
        <v>1906</v>
      </c>
      <c r="F136" s="139" t="s">
        <v>1907</v>
      </c>
      <c r="G136" s="140" t="s">
        <v>801</v>
      </c>
      <c r="H136" s="141">
        <v>12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41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207</v>
      </c>
      <c r="AT136" s="148" t="s">
        <v>189</v>
      </c>
      <c r="AU136" s="148" t="s">
        <v>76</v>
      </c>
      <c r="AY136" s="17" t="s">
        <v>186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207</v>
      </c>
      <c r="BM136" s="148" t="s">
        <v>472</v>
      </c>
    </row>
    <row r="137" spans="2:65" s="1" customFormat="1" ht="16.600000000000001" customHeight="1">
      <c r="B137" s="136"/>
      <c r="C137" s="137" t="s">
        <v>379</v>
      </c>
      <c r="D137" s="137" t="s">
        <v>189</v>
      </c>
      <c r="E137" s="138" t="s">
        <v>1908</v>
      </c>
      <c r="F137" s="139" t="s">
        <v>1909</v>
      </c>
      <c r="G137" s="140" t="s">
        <v>801</v>
      </c>
      <c r="H137" s="141">
        <v>7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41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207</v>
      </c>
      <c r="AT137" s="148" t="s">
        <v>189</v>
      </c>
      <c r="AU137" s="148" t="s">
        <v>76</v>
      </c>
      <c r="AY137" s="17" t="s">
        <v>186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207</v>
      </c>
      <c r="BM137" s="148" t="s">
        <v>484</v>
      </c>
    </row>
    <row r="138" spans="2:65" s="1" customFormat="1" ht="16.600000000000001" customHeight="1">
      <c r="B138" s="136"/>
      <c r="C138" s="137" t="s">
        <v>387</v>
      </c>
      <c r="D138" s="137" t="s">
        <v>189</v>
      </c>
      <c r="E138" s="138" t="s">
        <v>1910</v>
      </c>
      <c r="F138" s="139" t="s">
        <v>1911</v>
      </c>
      <c r="G138" s="140" t="s">
        <v>801</v>
      </c>
      <c r="H138" s="141">
        <v>9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41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207</v>
      </c>
      <c r="AT138" s="148" t="s">
        <v>189</v>
      </c>
      <c r="AU138" s="148" t="s">
        <v>76</v>
      </c>
      <c r="AY138" s="17" t="s">
        <v>186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207</v>
      </c>
      <c r="BM138" s="148" t="s">
        <v>495</v>
      </c>
    </row>
    <row r="139" spans="2:65" s="1" customFormat="1" ht="16.600000000000001" customHeight="1">
      <c r="B139" s="136"/>
      <c r="C139" s="137" t="s">
        <v>253</v>
      </c>
      <c r="D139" s="137" t="s">
        <v>189</v>
      </c>
      <c r="E139" s="138" t="s">
        <v>1912</v>
      </c>
      <c r="F139" s="139" t="s">
        <v>1913</v>
      </c>
      <c r="G139" s="140" t="s">
        <v>801</v>
      </c>
      <c r="H139" s="141">
        <v>6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207</v>
      </c>
      <c r="AT139" s="148" t="s">
        <v>189</v>
      </c>
      <c r="AU139" s="148" t="s">
        <v>76</v>
      </c>
      <c r="AY139" s="17" t="s">
        <v>186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207</v>
      </c>
      <c r="BM139" s="148" t="s">
        <v>512</v>
      </c>
    </row>
    <row r="140" spans="2:65" s="1" customFormat="1" ht="16.600000000000001" customHeight="1">
      <c r="B140" s="136"/>
      <c r="C140" s="137" t="s">
        <v>400</v>
      </c>
      <c r="D140" s="137" t="s">
        <v>189</v>
      </c>
      <c r="E140" s="138" t="s">
        <v>1914</v>
      </c>
      <c r="F140" s="139" t="s">
        <v>1915</v>
      </c>
      <c r="G140" s="140" t="s">
        <v>801</v>
      </c>
      <c r="H140" s="141">
        <v>18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41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207</v>
      </c>
      <c r="AT140" s="148" t="s">
        <v>189</v>
      </c>
      <c r="AU140" s="148" t="s">
        <v>76</v>
      </c>
      <c r="AY140" s="17" t="s">
        <v>186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207</v>
      </c>
      <c r="BM140" s="148" t="s">
        <v>546</v>
      </c>
    </row>
    <row r="141" spans="2:65" s="1" customFormat="1" ht="16.600000000000001" customHeight="1">
      <c r="B141" s="136"/>
      <c r="C141" s="137" t="s">
        <v>7</v>
      </c>
      <c r="D141" s="137" t="s">
        <v>189</v>
      </c>
      <c r="E141" s="138" t="s">
        <v>1916</v>
      </c>
      <c r="F141" s="139" t="s">
        <v>1917</v>
      </c>
      <c r="G141" s="140" t="s">
        <v>801</v>
      </c>
      <c r="H141" s="141">
        <v>3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41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207</v>
      </c>
      <c r="AT141" s="148" t="s">
        <v>189</v>
      </c>
      <c r="AU141" s="148" t="s">
        <v>76</v>
      </c>
      <c r="AY141" s="17" t="s">
        <v>186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207</v>
      </c>
      <c r="BM141" s="148" t="s">
        <v>554</v>
      </c>
    </row>
    <row r="142" spans="2:65" s="1" customFormat="1" ht="16.600000000000001" customHeight="1">
      <c r="B142" s="136"/>
      <c r="C142" s="137" t="s">
        <v>410</v>
      </c>
      <c r="D142" s="137" t="s">
        <v>189</v>
      </c>
      <c r="E142" s="138" t="s">
        <v>1918</v>
      </c>
      <c r="F142" s="139" t="s">
        <v>1919</v>
      </c>
      <c r="G142" s="140" t="s">
        <v>801</v>
      </c>
      <c r="H142" s="141">
        <v>18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41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207</v>
      </c>
      <c r="AT142" s="148" t="s">
        <v>189</v>
      </c>
      <c r="AU142" s="148" t="s">
        <v>76</v>
      </c>
      <c r="AY142" s="17" t="s">
        <v>186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207</v>
      </c>
      <c r="BM142" s="148" t="s">
        <v>568</v>
      </c>
    </row>
    <row r="143" spans="2:65" s="1" customFormat="1" ht="24.2" customHeight="1">
      <c r="B143" s="136"/>
      <c r="C143" s="137" t="s">
        <v>415</v>
      </c>
      <c r="D143" s="137" t="s">
        <v>189</v>
      </c>
      <c r="E143" s="138" t="s">
        <v>1920</v>
      </c>
      <c r="F143" s="139" t="s">
        <v>1921</v>
      </c>
      <c r="G143" s="140" t="s">
        <v>801</v>
      </c>
      <c r="H143" s="141">
        <v>8</v>
      </c>
      <c r="I143" s="142"/>
      <c r="J143" s="143">
        <f t="shared" si="0"/>
        <v>0</v>
      </c>
      <c r="K143" s="139" t="s">
        <v>1</v>
      </c>
      <c r="L143" s="32"/>
      <c r="M143" s="144" t="s">
        <v>1</v>
      </c>
      <c r="N143" s="145" t="s">
        <v>41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207</v>
      </c>
      <c r="AT143" s="148" t="s">
        <v>189</v>
      </c>
      <c r="AU143" s="148" t="s">
        <v>76</v>
      </c>
      <c r="AY143" s="17" t="s">
        <v>186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207</v>
      </c>
      <c r="BM143" s="148" t="s">
        <v>635</v>
      </c>
    </row>
    <row r="144" spans="2:65" s="1" customFormat="1" ht="16.600000000000001" customHeight="1">
      <c r="B144" s="136"/>
      <c r="C144" s="137" t="s">
        <v>420</v>
      </c>
      <c r="D144" s="137" t="s">
        <v>189</v>
      </c>
      <c r="E144" s="138" t="s">
        <v>1922</v>
      </c>
      <c r="F144" s="139" t="s">
        <v>1923</v>
      </c>
      <c r="G144" s="140" t="s">
        <v>801</v>
      </c>
      <c r="H144" s="141">
        <v>30</v>
      </c>
      <c r="I144" s="142"/>
      <c r="J144" s="143">
        <f t="shared" si="0"/>
        <v>0</v>
      </c>
      <c r="K144" s="139" t="s">
        <v>1</v>
      </c>
      <c r="L144" s="32"/>
      <c r="M144" s="144" t="s">
        <v>1</v>
      </c>
      <c r="N144" s="145" t="s">
        <v>41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207</v>
      </c>
      <c r="AT144" s="148" t="s">
        <v>189</v>
      </c>
      <c r="AU144" s="148" t="s">
        <v>76</v>
      </c>
      <c r="AY144" s="17" t="s">
        <v>186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84</v>
      </c>
      <c r="BK144" s="149">
        <f t="shared" si="9"/>
        <v>0</v>
      </c>
      <c r="BL144" s="17" t="s">
        <v>207</v>
      </c>
      <c r="BM144" s="148" t="s">
        <v>646</v>
      </c>
    </row>
    <row r="145" spans="2:65" s="1" customFormat="1" ht="21.75" customHeight="1">
      <c r="B145" s="136"/>
      <c r="C145" s="137" t="s">
        <v>426</v>
      </c>
      <c r="D145" s="137" t="s">
        <v>189</v>
      </c>
      <c r="E145" s="138" t="s">
        <v>1924</v>
      </c>
      <c r="F145" s="139" t="s">
        <v>1925</v>
      </c>
      <c r="G145" s="140" t="s">
        <v>801</v>
      </c>
      <c r="H145" s="141">
        <v>10</v>
      </c>
      <c r="I145" s="142"/>
      <c r="J145" s="143">
        <f t="shared" si="0"/>
        <v>0</v>
      </c>
      <c r="K145" s="139" t="s">
        <v>1</v>
      </c>
      <c r="L145" s="32"/>
      <c r="M145" s="144" t="s">
        <v>1</v>
      </c>
      <c r="N145" s="145" t="s">
        <v>41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207</v>
      </c>
      <c r="AT145" s="148" t="s">
        <v>189</v>
      </c>
      <c r="AU145" s="148" t="s">
        <v>76</v>
      </c>
      <c r="AY145" s="17" t="s">
        <v>186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207</v>
      </c>
      <c r="BM145" s="148" t="s">
        <v>658</v>
      </c>
    </row>
    <row r="146" spans="2:65" s="1" customFormat="1" ht="21.75" customHeight="1">
      <c r="B146" s="136"/>
      <c r="C146" s="137" t="s">
        <v>430</v>
      </c>
      <c r="D146" s="137" t="s">
        <v>189</v>
      </c>
      <c r="E146" s="138" t="s">
        <v>1926</v>
      </c>
      <c r="F146" s="139" t="s">
        <v>1927</v>
      </c>
      <c r="G146" s="140" t="s">
        <v>801</v>
      </c>
      <c r="H146" s="141">
        <v>14</v>
      </c>
      <c r="I146" s="142"/>
      <c r="J146" s="143">
        <f t="shared" si="0"/>
        <v>0</v>
      </c>
      <c r="K146" s="139" t="s">
        <v>1</v>
      </c>
      <c r="L146" s="32"/>
      <c r="M146" s="144" t="s">
        <v>1</v>
      </c>
      <c r="N146" s="145" t="s">
        <v>41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207</v>
      </c>
      <c r="AT146" s="148" t="s">
        <v>189</v>
      </c>
      <c r="AU146" s="148" t="s">
        <v>76</v>
      </c>
      <c r="AY146" s="17" t="s">
        <v>186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84</v>
      </c>
      <c r="BK146" s="149">
        <f t="shared" si="9"/>
        <v>0</v>
      </c>
      <c r="BL146" s="17" t="s">
        <v>207</v>
      </c>
      <c r="BM146" s="148" t="s">
        <v>667</v>
      </c>
    </row>
    <row r="147" spans="2:65" s="1" customFormat="1" ht="21.75" customHeight="1">
      <c r="B147" s="136"/>
      <c r="C147" s="137" t="s">
        <v>439</v>
      </c>
      <c r="D147" s="137" t="s">
        <v>189</v>
      </c>
      <c r="E147" s="138" t="s">
        <v>1928</v>
      </c>
      <c r="F147" s="139" t="s">
        <v>1929</v>
      </c>
      <c r="G147" s="140" t="s">
        <v>801</v>
      </c>
      <c r="H147" s="141">
        <v>2</v>
      </c>
      <c r="I147" s="142"/>
      <c r="J147" s="143">
        <f t="shared" si="0"/>
        <v>0</v>
      </c>
      <c r="K147" s="139" t="s">
        <v>1</v>
      </c>
      <c r="L147" s="32"/>
      <c r="M147" s="144" t="s">
        <v>1</v>
      </c>
      <c r="N147" s="145" t="s">
        <v>41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207</v>
      </c>
      <c r="AT147" s="148" t="s">
        <v>189</v>
      </c>
      <c r="AU147" s="148" t="s">
        <v>76</v>
      </c>
      <c r="AY147" s="17" t="s">
        <v>186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84</v>
      </c>
      <c r="BK147" s="149">
        <f t="shared" si="9"/>
        <v>0</v>
      </c>
      <c r="BL147" s="17" t="s">
        <v>207</v>
      </c>
      <c r="BM147" s="148" t="s">
        <v>676</v>
      </c>
    </row>
    <row r="148" spans="2:65" s="1" customFormat="1" ht="37.9" customHeight="1">
      <c r="B148" s="136"/>
      <c r="C148" s="137" t="s">
        <v>449</v>
      </c>
      <c r="D148" s="137" t="s">
        <v>189</v>
      </c>
      <c r="E148" s="138" t="s">
        <v>1930</v>
      </c>
      <c r="F148" s="139" t="s">
        <v>1931</v>
      </c>
      <c r="G148" s="140" t="s">
        <v>403</v>
      </c>
      <c r="H148" s="141">
        <v>1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41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207</v>
      </c>
      <c r="AT148" s="148" t="s">
        <v>189</v>
      </c>
      <c r="AU148" s="148" t="s">
        <v>76</v>
      </c>
      <c r="AY148" s="17" t="s">
        <v>186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84</v>
      </c>
      <c r="BK148" s="149">
        <f t="shared" si="9"/>
        <v>0</v>
      </c>
      <c r="BL148" s="17" t="s">
        <v>207</v>
      </c>
      <c r="BM148" s="148" t="s">
        <v>685</v>
      </c>
    </row>
    <row r="149" spans="2:65" s="1" customFormat="1" ht="24.2" customHeight="1">
      <c r="B149" s="136"/>
      <c r="C149" s="137" t="s">
        <v>455</v>
      </c>
      <c r="D149" s="137" t="s">
        <v>189</v>
      </c>
      <c r="E149" s="138" t="s">
        <v>1932</v>
      </c>
      <c r="F149" s="139" t="s">
        <v>1933</v>
      </c>
      <c r="G149" s="140" t="s">
        <v>403</v>
      </c>
      <c r="H149" s="141">
        <v>0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41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207</v>
      </c>
      <c r="AT149" s="148" t="s">
        <v>189</v>
      </c>
      <c r="AU149" s="148" t="s">
        <v>76</v>
      </c>
      <c r="AY149" s="17" t="s">
        <v>186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84</v>
      </c>
      <c r="BK149" s="149">
        <f t="shared" si="9"/>
        <v>0</v>
      </c>
      <c r="BL149" s="17" t="s">
        <v>207</v>
      </c>
      <c r="BM149" s="148" t="s">
        <v>694</v>
      </c>
    </row>
    <row r="150" spans="2:65" s="1" customFormat="1" ht="27.65">
      <c r="B150" s="32"/>
      <c r="D150" s="157" t="s">
        <v>470</v>
      </c>
      <c r="F150" s="187" t="s">
        <v>1934</v>
      </c>
      <c r="I150" s="188"/>
      <c r="L150" s="32"/>
      <c r="M150" s="189"/>
      <c r="T150" s="56"/>
      <c r="AT150" s="17" t="s">
        <v>470</v>
      </c>
      <c r="AU150" s="17" t="s">
        <v>76</v>
      </c>
    </row>
    <row r="151" spans="2:65" s="1" customFormat="1" ht="16.600000000000001" customHeight="1">
      <c r="B151" s="136"/>
      <c r="C151" s="137" t="s">
        <v>461</v>
      </c>
      <c r="D151" s="137" t="s">
        <v>189</v>
      </c>
      <c r="E151" s="138" t="s">
        <v>1935</v>
      </c>
      <c r="F151" s="139" t="s">
        <v>1936</v>
      </c>
      <c r="G151" s="140" t="s">
        <v>403</v>
      </c>
      <c r="H151" s="141">
        <v>2</v>
      </c>
      <c r="I151" s="142"/>
      <c r="J151" s="143">
        <f t="shared" ref="J151:J182" si="10">ROUND(I151*H151,2)</f>
        <v>0</v>
      </c>
      <c r="K151" s="139" t="s">
        <v>1</v>
      </c>
      <c r="L151" s="32"/>
      <c r="M151" s="144" t="s">
        <v>1</v>
      </c>
      <c r="N151" s="145" t="s">
        <v>41</v>
      </c>
      <c r="P151" s="146">
        <f t="shared" ref="P151:P182" si="11">O151*H151</f>
        <v>0</v>
      </c>
      <c r="Q151" s="146">
        <v>0</v>
      </c>
      <c r="R151" s="146">
        <f t="shared" ref="R151:R182" si="12">Q151*H151</f>
        <v>0</v>
      </c>
      <c r="S151" s="146">
        <v>0</v>
      </c>
      <c r="T151" s="147">
        <f t="shared" ref="T151:T182" si="13">S151*H151</f>
        <v>0</v>
      </c>
      <c r="AR151" s="148" t="s">
        <v>207</v>
      </c>
      <c r="AT151" s="148" t="s">
        <v>189</v>
      </c>
      <c r="AU151" s="148" t="s">
        <v>76</v>
      </c>
      <c r="AY151" s="17" t="s">
        <v>186</v>
      </c>
      <c r="BE151" s="149">
        <f t="shared" ref="BE151:BE182" si="14">IF(N151="základní",J151,0)</f>
        <v>0</v>
      </c>
      <c r="BF151" s="149">
        <f t="shared" ref="BF151:BF182" si="15">IF(N151="snížená",J151,0)</f>
        <v>0</v>
      </c>
      <c r="BG151" s="149">
        <f t="shared" ref="BG151:BG182" si="16">IF(N151="zákl. přenesená",J151,0)</f>
        <v>0</v>
      </c>
      <c r="BH151" s="149">
        <f t="shared" ref="BH151:BH182" si="17">IF(N151="sníž. přenesená",J151,0)</f>
        <v>0</v>
      </c>
      <c r="BI151" s="149">
        <f t="shared" ref="BI151:BI182" si="18">IF(N151="nulová",J151,0)</f>
        <v>0</v>
      </c>
      <c r="BJ151" s="17" t="s">
        <v>84</v>
      </c>
      <c r="BK151" s="149">
        <f t="shared" ref="BK151:BK182" si="19">ROUND(I151*H151,2)</f>
        <v>0</v>
      </c>
      <c r="BL151" s="17" t="s">
        <v>207</v>
      </c>
      <c r="BM151" s="148" t="s">
        <v>711</v>
      </c>
    </row>
    <row r="152" spans="2:65" s="1" customFormat="1" ht="16.600000000000001" customHeight="1">
      <c r="B152" s="136"/>
      <c r="C152" s="137" t="s">
        <v>466</v>
      </c>
      <c r="D152" s="137" t="s">
        <v>189</v>
      </c>
      <c r="E152" s="138" t="s">
        <v>1937</v>
      </c>
      <c r="F152" s="139" t="s">
        <v>1938</v>
      </c>
      <c r="G152" s="140" t="s">
        <v>403</v>
      </c>
      <c r="H152" s="141">
        <v>7</v>
      </c>
      <c r="I152" s="142"/>
      <c r="J152" s="143">
        <f t="shared" si="10"/>
        <v>0</v>
      </c>
      <c r="K152" s="139" t="s">
        <v>1</v>
      </c>
      <c r="L152" s="32"/>
      <c r="M152" s="144" t="s">
        <v>1</v>
      </c>
      <c r="N152" s="145" t="s">
        <v>41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207</v>
      </c>
      <c r="AT152" s="148" t="s">
        <v>189</v>
      </c>
      <c r="AU152" s="148" t="s">
        <v>76</v>
      </c>
      <c r="AY152" s="17" t="s">
        <v>186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84</v>
      </c>
      <c r="BK152" s="149">
        <f t="shared" si="19"/>
        <v>0</v>
      </c>
      <c r="BL152" s="17" t="s">
        <v>207</v>
      </c>
      <c r="BM152" s="148" t="s">
        <v>734</v>
      </c>
    </row>
    <row r="153" spans="2:65" s="1" customFormat="1" ht="16.600000000000001" customHeight="1">
      <c r="B153" s="136"/>
      <c r="C153" s="137" t="s">
        <v>472</v>
      </c>
      <c r="D153" s="137" t="s">
        <v>189</v>
      </c>
      <c r="E153" s="138" t="s">
        <v>1939</v>
      </c>
      <c r="F153" s="139" t="s">
        <v>1940</v>
      </c>
      <c r="G153" s="140" t="s">
        <v>403</v>
      </c>
      <c r="H153" s="141">
        <v>3</v>
      </c>
      <c r="I153" s="142"/>
      <c r="J153" s="143">
        <f t="shared" si="10"/>
        <v>0</v>
      </c>
      <c r="K153" s="139" t="s">
        <v>1</v>
      </c>
      <c r="L153" s="32"/>
      <c r="M153" s="144" t="s">
        <v>1</v>
      </c>
      <c r="N153" s="145" t="s">
        <v>41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207</v>
      </c>
      <c r="AT153" s="148" t="s">
        <v>189</v>
      </c>
      <c r="AU153" s="148" t="s">
        <v>76</v>
      </c>
      <c r="AY153" s="17" t="s">
        <v>186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84</v>
      </c>
      <c r="BK153" s="149">
        <f t="shared" si="19"/>
        <v>0</v>
      </c>
      <c r="BL153" s="17" t="s">
        <v>207</v>
      </c>
      <c r="BM153" s="148" t="s">
        <v>745</v>
      </c>
    </row>
    <row r="154" spans="2:65" s="1" customFormat="1" ht="16.600000000000001" customHeight="1">
      <c r="B154" s="136"/>
      <c r="C154" s="137" t="s">
        <v>478</v>
      </c>
      <c r="D154" s="137" t="s">
        <v>189</v>
      </c>
      <c r="E154" s="138" t="s">
        <v>1941</v>
      </c>
      <c r="F154" s="139" t="s">
        <v>1942</v>
      </c>
      <c r="G154" s="140" t="s">
        <v>403</v>
      </c>
      <c r="H154" s="141">
        <v>6</v>
      </c>
      <c r="I154" s="142"/>
      <c r="J154" s="143">
        <f t="shared" si="10"/>
        <v>0</v>
      </c>
      <c r="K154" s="139" t="s">
        <v>1</v>
      </c>
      <c r="L154" s="32"/>
      <c r="M154" s="144" t="s">
        <v>1</v>
      </c>
      <c r="N154" s="145" t="s">
        <v>41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207</v>
      </c>
      <c r="AT154" s="148" t="s">
        <v>189</v>
      </c>
      <c r="AU154" s="148" t="s">
        <v>76</v>
      </c>
      <c r="AY154" s="17" t="s">
        <v>186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84</v>
      </c>
      <c r="BK154" s="149">
        <f t="shared" si="19"/>
        <v>0</v>
      </c>
      <c r="BL154" s="17" t="s">
        <v>207</v>
      </c>
      <c r="BM154" s="148" t="s">
        <v>755</v>
      </c>
    </row>
    <row r="155" spans="2:65" s="1" customFormat="1" ht="33" customHeight="1">
      <c r="B155" s="136"/>
      <c r="C155" s="137" t="s">
        <v>484</v>
      </c>
      <c r="D155" s="137" t="s">
        <v>189</v>
      </c>
      <c r="E155" s="138" t="s">
        <v>1943</v>
      </c>
      <c r="F155" s="139" t="s">
        <v>1944</v>
      </c>
      <c r="G155" s="140" t="s">
        <v>403</v>
      </c>
      <c r="H155" s="141">
        <v>1</v>
      </c>
      <c r="I155" s="142"/>
      <c r="J155" s="143">
        <f t="shared" si="10"/>
        <v>0</v>
      </c>
      <c r="K155" s="139" t="s">
        <v>1</v>
      </c>
      <c r="L155" s="32"/>
      <c r="M155" s="144" t="s">
        <v>1</v>
      </c>
      <c r="N155" s="145" t="s">
        <v>41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207</v>
      </c>
      <c r="AT155" s="148" t="s">
        <v>189</v>
      </c>
      <c r="AU155" s="148" t="s">
        <v>76</v>
      </c>
      <c r="AY155" s="17" t="s">
        <v>186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84</v>
      </c>
      <c r="BK155" s="149">
        <f t="shared" si="19"/>
        <v>0</v>
      </c>
      <c r="BL155" s="17" t="s">
        <v>207</v>
      </c>
      <c r="BM155" s="148" t="s">
        <v>765</v>
      </c>
    </row>
    <row r="156" spans="2:65" s="1" customFormat="1" ht="24.2" customHeight="1">
      <c r="B156" s="136"/>
      <c r="C156" s="137" t="s">
        <v>491</v>
      </c>
      <c r="D156" s="137" t="s">
        <v>189</v>
      </c>
      <c r="E156" s="138" t="s">
        <v>1945</v>
      </c>
      <c r="F156" s="139" t="s">
        <v>1946</v>
      </c>
      <c r="G156" s="140" t="s">
        <v>403</v>
      </c>
      <c r="H156" s="141">
        <v>2</v>
      </c>
      <c r="I156" s="142"/>
      <c r="J156" s="143">
        <f t="shared" si="10"/>
        <v>0</v>
      </c>
      <c r="K156" s="139" t="s">
        <v>1</v>
      </c>
      <c r="L156" s="32"/>
      <c r="M156" s="144" t="s">
        <v>1</v>
      </c>
      <c r="N156" s="145" t="s">
        <v>41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207</v>
      </c>
      <c r="AT156" s="148" t="s">
        <v>189</v>
      </c>
      <c r="AU156" s="148" t="s">
        <v>76</v>
      </c>
      <c r="AY156" s="17" t="s">
        <v>186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84</v>
      </c>
      <c r="BK156" s="149">
        <f t="shared" si="19"/>
        <v>0</v>
      </c>
      <c r="BL156" s="17" t="s">
        <v>207</v>
      </c>
      <c r="BM156" s="148" t="s">
        <v>781</v>
      </c>
    </row>
    <row r="157" spans="2:65" s="1" customFormat="1" ht="24.2" customHeight="1">
      <c r="B157" s="136"/>
      <c r="C157" s="137" t="s">
        <v>495</v>
      </c>
      <c r="D157" s="137" t="s">
        <v>189</v>
      </c>
      <c r="E157" s="138" t="s">
        <v>1947</v>
      </c>
      <c r="F157" s="139" t="s">
        <v>1948</v>
      </c>
      <c r="G157" s="140" t="s">
        <v>403</v>
      </c>
      <c r="H157" s="141">
        <v>1</v>
      </c>
      <c r="I157" s="142"/>
      <c r="J157" s="143">
        <f t="shared" si="10"/>
        <v>0</v>
      </c>
      <c r="K157" s="139" t="s">
        <v>1</v>
      </c>
      <c r="L157" s="32"/>
      <c r="M157" s="144" t="s">
        <v>1</v>
      </c>
      <c r="N157" s="145" t="s">
        <v>41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207</v>
      </c>
      <c r="AT157" s="148" t="s">
        <v>189</v>
      </c>
      <c r="AU157" s="148" t="s">
        <v>76</v>
      </c>
      <c r="AY157" s="17" t="s">
        <v>186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84</v>
      </c>
      <c r="BK157" s="149">
        <f t="shared" si="19"/>
        <v>0</v>
      </c>
      <c r="BL157" s="17" t="s">
        <v>207</v>
      </c>
      <c r="BM157" s="148" t="s">
        <v>793</v>
      </c>
    </row>
    <row r="158" spans="2:65" s="1" customFormat="1" ht="16.600000000000001" customHeight="1">
      <c r="B158" s="136"/>
      <c r="C158" s="137" t="s">
        <v>502</v>
      </c>
      <c r="D158" s="137" t="s">
        <v>189</v>
      </c>
      <c r="E158" s="138" t="s">
        <v>1949</v>
      </c>
      <c r="F158" s="139" t="s">
        <v>1950</v>
      </c>
      <c r="G158" s="140" t="s">
        <v>801</v>
      </c>
      <c r="H158" s="141">
        <v>126</v>
      </c>
      <c r="I158" s="142"/>
      <c r="J158" s="143">
        <f t="shared" si="10"/>
        <v>0</v>
      </c>
      <c r="K158" s="139" t="s">
        <v>1</v>
      </c>
      <c r="L158" s="32"/>
      <c r="M158" s="144" t="s">
        <v>1</v>
      </c>
      <c r="N158" s="145" t="s">
        <v>41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207</v>
      </c>
      <c r="AT158" s="148" t="s">
        <v>189</v>
      </c>
      <c r="AU158" s="148" t="s">
        <v>76</v>
      </c>
      <c r="AY158" s="17" t="s">
        <v>186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7" t="s">
        <v>84</v>
      </c>
      <c r="BK158" s="149">
        <f t="shared" si="19"/>
        <v>0</v>
      </c>
      <c r="BL158" s="17" t="s">
        <v>207</v>
      </c>
      <c r="BM158" s="148" t="s">
        <v>804</v>
      </c>
    </row>
    <row r="159" spans="2:65" s="1" customFormat="1" ht="21.75" customHeight="1">
      <c r="B159" s="136"/>
      <c r="C159" s="137" t="s">
        <v>512</v>
      </c>
      <c r="D159" s="137" t="s">
        <v>189</v>
      </c>
      <c r="E159" s="138" t="s">
        <v>1951</v>
      </c>
      <c r="F159" s="139" t="s">
        <v>1952</v>
      </c>
      <c r="G159" s="140" t="s">
        <v>322</v>
      </c>
      <c r="H159" s="141">
        <v>0.83299999999999996</v>
      </c>
      <c r="I159" s="142"/>
      <c r="J159" s="143">
        <f t="shared" si="10"/>
        <v>0</v>
      </c>
      <c r="K159" s="139" t="s">
        <v>1</v>
      </c>
      <c r="L159" s="32"/>
      <c r="M159" s="144" t="s">
        <v>1</v>
      </c>
      <c r="N159" s="145" t="s">
        <v>41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AR159" s="148" t="s">
        <v>207</v>
      </c>
      <c r="AT159" s="148" t="s">
        <v>189</v>
      </c>
      <c r="AU159" s="148" t="s">
        <v>76</v>
      </c>
      <c r="AY159" s="17" t="s">
        <v>186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7" t="s">
        <v>84</v>
      </c>
      <c r="BK159" s="149">
        <f t="shared" si="19"/>
        <v>0</v>
      </c>
      <c r="BL159" s="17" t="s">
        <v>207</v>
      </c>
      <c r="BM159" s="148" t="s">
        <v>814</v>
      </c>
    </row>
    <row r="160" spans="2:65" s="1" customFormat="1" ht="21.75" customHeight="1">
      <c r="B160" s="136"/>
      <c r="C160" s="137" t="s">
        <v>523</v>
      </c>
      <c r="D160" s="137" t="s">
        <v>189</v>
      </c>
      <c r="E160" s="138" t="s">
        <v>1953</v>
      </c>
      <c r="F160" s="139" t="s">
        <v>1954</v>
      </c>
      <c r="G160" s="140" t="s">
        <v>801</v>
      </c>
      <c r="H160" s="141">
        <v>20</v>
      </c>
      <c r="I160" s="142"/>
      <c r="J160" s="143">
        <f t="shared" si="10"/>
        <v>0</v>
      </c>
      <c r="K160" s="139" t="s">
        <v>1</v>
      </c>
      <c r="L160" s="32"/>
      <c r="M160" s="144" t="s">
        <v>1</v>
      </c>
      <c r="N160" s="145" t="s">
        <v>41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207</v>
      </c>
      <c r="AT160" s="148" t="s">
        <v>189</v>
      </c>
      <c r="AU160" s="148" t="s">
        <v>76</v>
      </c>
      <c r="AY160" s="17" t="s">
        <v>186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7" t="s">
        <v>84</v>
      </c>
      <c r="BK160" s="149">
        <f t="shared" si="19"/>
        <v>0</v>
      </c>
      <c r="BL160" s="17" t="s">
        <v>207</v>
      </c>
      <c r="BM160" s="148" t="s">
        <v>824</v>
      </c>
    </row>
    <row r="161" spans="2:65" s="1" customFormat="1" ht="21.75" customHeight="1">
      <c r="B161" s="136"/>
      <c r="C161" s="137" t="s">
        <v>546</v>
      </c>
      <c r="D161" s="137" t="s">
        <v>189</v>
      </c>
      <c r="E161" s="138" t="s">
        <v>1955</v>
      </c>
      <c r="F161" s="139" t="s">
        <v>1956</v>
      </c>
      <c r="G161" s="140" t="s">
        <v>801</v>
      </c>
      <c r="H161" s="141">
        <v>20</v>
      </c>
      <c r="I161" s="142"/>
      <c r="J161" s="143">
        <f t="shared" si="10"/>
        <v>0</v>
      </c>
      <c r="K161" s="139" t="s">
        <v>1</v>
      </c>
      <c r="L161" s="32"/>
      <c r="M161" s="144" t="s">
        <v>1</v>
      </c>
      <c r="N161" s="145" t="s">
        <v>41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207</v>
      </c>
      <c r="AT161" s="148" t="s">
        <v>189</v>
      </c>
      <c r="AU161" s="148" t="s">
        <v>76</v>
      </c>
      <c r="AY161" s="17" t="s">
        <v>186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7" t="s">
        <v>84</v>
      </c>
      <c r="BK161" s="149">
        <f t="shared" si="19"/>
        <v>0</v>
      </c>
      <c r="BL161" s="17" t="s">
        <v>207</v>
      </c>
      <c r="BM161" s="148" t="s">
        <v>837</v>
      </c>
    </row>
    <row r="162" spans="2:65" s="1" customFormat="1" ht="16.600000000000001" customHeight="1">
      <c r="B162" s="136"/>
      <c r="C162" s="137" t="s">
        <v>550</v>
      </c>
      <c r="D162" s="137" t="s">
        <v>189</v>
      </c>
      <c r="E162" s="138" t="s">
        <v>1957</v>
      </c>
      <c r="F162" s="139" t="s">
        <v>1958</v>
      </c>
      <c r="G162" s="140" t="s">
        <v>801</v>
      </c>
      <c r="H162" s="141">
        <v>20</v>
      </c>
      <c r="I162" s="142"/>
      <c r="J162" s="143">
        <f t="shared" si="10"/>
        <v>0</v>
      </c>
      <c r="K162" s="139" t="s">
        <v>1</v>
      </c>
      <c r="L162" s="32"/>
      <c r="M162" s="144" t="s">
        <v>1</v>
      </c>
      <c r="N162" s="145" t="s">
        <v>41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207</v>
      </c>
      <c r="AT162" s="148" t="s">
        <v>189</v>
      </c>
      <c r="AU162" s="148" t="s">
        <v>76</v>
      </c>
      <c r="AY162" s="17" t="s">
        <v>186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84</v>
      </c>
      <c r="BK162" s="149">
        <f t="shared" si="19"/>
        <v>0</v>
      </c>
      <c r="BL162" s="17" t="s">
        <v>207</v>
      </c>
      <c r="BM162" s="148" t="s">
        <v>850</v>
      </c>
    </row>
    <row r="163" spans="2:65" s="1" customFormat="1" ht="16.600000000000001" customHeight="1">
      <c r="B163" s="136"/>
      <c r="C163" s="137" t="s">
        <v>554</v>
      </c>
      <c r="D163" s="137" t="s">
        <v>189</v>
      </c>
      <c r="E163" s="138" t="s">
        <v>1959</v>
      </c>
      <c r="F163" s="139" t="s">
        <v>1960</v>
      </c>
      <c r="G163" s="140" t="s">
        <v>403</v>
      </c>
      <c r="H163" s="141">
        <v>8</v>
      </c>
      <c r="I163" s="142"/>
      <c r="J163" s="143">
        <f t="shared" si="10"/>
        <v>0</v>
      </c>
      <c r="K163" s="139" t="s">
        <v>1</v>
      </c>
      <c r="L163" s="32"/>
      <c r="M163" s="144" t="s">
        <v>1</v>
      </c>
      <c r="N163" s="145" t="s">
        <v>41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207</v>
      </c>
      <c r="AT163" s="148" t="s">
        <v>189</v>
      </c>
      <c r="AU163" s="148" t="s">
        <v>76</v>
      </c>
      <c r="AY163" s="17" t="s">
        <v>186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84</v>
      </c>
      <c r="BK163" s="149">
        <f t="shared" si="19"/>
        <v>0</v>
      </c>
      <c r="BL163" s="17" t="s">
        <v>207</v>
      </c>
      <c r="BM163" s="148" t="s">
        <v>861</v>
      </c>
    </row>
    <row r="164" spans="2:65" s="1" customFormat="1" ht="16.600000000000001" customHeight="1">
      <c r="B164" s="136"/>
      <c r="C164" s="137" t="s">
        <v>562</v>
      </c>
      <c r="D164" s="137" t="s">
        <v>189</v>
      </c>
      <c r="E164" s="138" t="s">
        <v>1961</v>
      </c>
      <c r="F164" s="139" t="s">
        <v>1962</v>
      </c>
      <c r="G164" s="140" t="s">
        <v>403</v>
      </c>
      <c r="H164" s="141">
        <v>10</v>
      </c>
      <c r="I164" s="142"/>
      <c r="J164" s="143">
        <f t="shared" si="10"/>
        <v>0</v>
      </c>
      <c r="K164" s="139" t="s">
        <v>1</v>
      </c>
      <c r="L164" s="32"/>
      <c r="M164" s="144" t="s">
        <v>1</v>
      </c>
      <c r="N164" s="145" t="s">
        <v>41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207</v>
      </c>
      <c r="AT164" s="148" t="s">
        <v>189</v>
      </c>
      <c r="AU164" s="148" t="s">
        <v>76</v>
      </c>
      <c r="AY164" s="17" t="s">
        <v>186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84</v>
      </c>
      <c r="BK164" s="149">
        <f t="shared" si="19"/>
        <v>0</v>
      </c>
      <c r="BL164" s="17" t="s">
        <v>207</v>
      </c>
      <c r="BM164" s="148" t="s">
        <v>873</v>
      </c>
    </row>
    <row r="165" spans="2:65" s="1" customFormat="1" ht="16.600000000000001" customHeight="1">
      <c r="B165" s="136"/>
      <c r="C165" s="137" t="s">
        <v>568</v>
      </c>
      <c r="D165" s="137" t="s">
        <v>189</v>
      </c>
      <c r="E165" s="138" t="s">
        <v>1963</v>
      </c>
      <c r="F165" s="139" t="s">
        <v>1964</v>
      </c>
      <c r="G165" s="140" t="s">
        <v>403</v>
      </c>
      <c r="H165" s="141">
        <v>2</v>
      </c>
      <c r="I165" s="142"/>
      <c r="J165" s="143">
        <f t="shared" si="10"/>
        <v>0</v>
      </c>
      <c r="K165" s="139" t="s">
        <v>1</v>
      </c>
      <c r="L165" s="32"/>
      <c r="M165" s="144" t="s">
        <v>1</v>
      </c>
      <c r="N165" s="145" t="s">
        <v>41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207</v>
      </c>
      <c r="AT165" s="148" t="s">
        <v>189</v>
      </c>
      <c r="AU165" s="148" t="s">
        <v>76</v>
      </c>
      <c r="AY165" s="17" t="s">
        <v>186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84</v>
      </c>
      <c r="BK165" s="149">
        <f t="shared" si="19"/>
        <v>0</v>
      </c>
      <c r="BL165" s="17" t="s">
        <v>207</v>
      </c>
      <c r="BM165" s="148" t="s">
        <v>881</v>
      </c>
    </row>
    <row r="166" spans="2:65" s="1" customFormat="1" ht="16.600000000000001" customHeight="1">
      <c r="B166" s="136"/>
      <c r="C166" s="137" t="s">
        <v>628</v>
      </c>
      <c r="D166" s="137" t="s">
        <v>189</v>
      </c>
      <c r="E166" s="138" t="s">
        <v>1965</v>
      </c>
      <c r="F166" s="139" t="s">
        <v>1966</v>
      </c>
      <c r="G166" s="140" t="s">
        <v>403</v>
      </c>
      <c r="H166" s="141">
        <v>1</v>
      </c>
      <c r="I166" s="142"/>
      <c r="J166" s="143">
        <f t="shared" si="10"/>
        <v>0</v>
      </c>
      <c r="K166" s="139" t="s">
        <v>1</v>
      </c>
      <c r="L166" s="32"/>
      <c r="M166" s="144" t="s">
        <v>1</v>
      </c>
      <c r="N166" s="145" t="s">
        <v>41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207</v>
      </c>
      <c r="AT166" s="148" t="s">
        <v>189</v>
      </c>
      <c r="AU166" s="148" t="s">
        <v>76</v>
      </c>
      <c r="AY166" s="17" t="s">
        <v>186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84</v>
      </c>
      <c r="BK166" s="149">
        <f t="shared" si="19"/>
        <v>0</v>
      </c>
      <c r="BL166" s="17" t="s">
        <v>207</v>
      </c>
      <c r="BM166" s="148" t="s">
        <v>890</v>
      </c>
    </row>
    <row r="167" spans="2:65" s="1" customFormat="1" ht="16.600000000000001" customHeight="1">
      <c r="B167" s="136"/>
      <c r="C167" s="137" t="s">
        <v>635</v>
      </c>
      <c r="D167" s="137" t="s">
        <v>189</v>
      </c>
      <c r="E167" s="138" t="s">
        <v>1967</v>
      </c>
      <c r="F167" s="139" t="s">
        <v>1968</v>
      </c>
      <c r="G167" s="140" t="s">
        <v>1969</v>
      </c>
      <c r="H167" s="141">
        <v>2</v>
      </c>
      <c r="I167" s="142"/>
      <c r="J167" s="143">
        <f t="shared" si="10"/>
        <v>0</v>
      </c>
      <c r="K167" s="139" t="s">
        <v>1</v>
      </c>
      <c r="L167" s="32"/>
      <c r="M167" s="144" t="s">
        <v>1</v>
      </c>
      <c r="N167" s="145" t="s">
        <v>41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207</v>
      </c>
      <c r="AT167" s="148" t="s">
        <v>189</v>
      </c>
      <c r="AU167" s="148" t="s">
        <v>76</v>
      </c>
      <c r="AY167" s="17" t="s">
        <v>186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7" t="s">
        <v>84</v>
      </c>
      <c r="BK167" s="149">
        <f t="shared" si="19"/>
        <v>0</v>
      </c>
      <c r="BL167" s="17" t="s">
        <v>207</v>
      </c>
      <c r="BM167" s="148" t="s">
        <v>904</v>
      </c>
    </row>
    <row r="168" spans="2:65" s="1" customFormat="1" ht="16.600000000000001" customHeight="1">
      <c r="B168" s="136"/>
      <c r="C168" s="137" t="s">
        <v>639</v>
      </c>
      <c r="D168" s="137" t="s">
        <v>189</v>
      </c>
      <c r="E168" s="138" t="s">
        <v>1970</v>
      </c>
      <c r="F168" s="139" t="s">
        <v>1971</v>
      </c>
      <c r="G168" s="140" t="s">
        <v>801</v>
      </c>
      <c r="H168" s="141">
        <v>5</v>
      </c>
      <c r="I168" s="142"/>
      <c r="J168" s="143">
        <f t="shared" si="10"/>
        <v>0</v>
      </c>
      <c r="K168" s="139" t="s">
        <v>1</v>
      </c>
      <c r="L168" s="32"/>
      <c r="M168" s="144" t="s">
        <v>1</v>
      </c>
      <c r="N168" s="145" t="s">
        <v>41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207</v>
      </c>
      <c r="AT168" s="148" t="s">
        <v>189</v>
      </c>
      <c r="AU168" s="148" t="s">
        <v>76</v>
      </c>
      <c r="AY168" s="17" t="s">
        <v>186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84</v>
      </c>
      <c r="BK168" s="149">
        <f t="shared" si="19"/>
        <v>0</v>
      </c>
      <c r="BL168" s="17" t="s">
        <v>207</v>
      </c>
      <c r="BM168" s="148" t="s">
        <v>912</v>
      </c>
    </row>
    <row r="169" spans="2:65" s="1" customFormat="1" ht="16.600000000000001" customHeight="1">
      <c r="B169" s="136"/>
      <c r="C169" s="137" t="s">
        <v>646</v>
      </c>
      <c r="D169" s="137" t="s">
        <v>189</v>
      </c>
      <c r="E169" s="138" t="s">
        <v>1972</v>
      </c>
      <c r="F169" s="139" t="s">
        <v>1973</v>
      </c>
      <c r="G169" s="140" t="s">
        <v>801</v>
      </c>
      <c r="H169" s="141">
        <v>16</v>
      </c>
      <c r="I169" s="142"/>
      <c r="J169" s="143">
        <f t="shared" si="10"/>
        <v>0</v>
      </c>
      <c r="K169" s="139" t="s">
        <v>1</v>
      </c>
      <c r="L169" s="32"/>
      <c r="M169" s="144" t="s">
        <v>1</v>
      </c>
      <c r="N169" s="145" t="s">
        <v>41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207</v>
      </c>
      <c r="AT169" s="148" t="s">
        <v>189</v>
      </c>
      <c r="AU169" s="148" t="s">
        <v>76</v>
      </c>
      <c r="AY169" s="17" t="s">
        <v>186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84</v>
      </c>
      <c r="BK169" s="149">
        <f t="shared" si="19"/>
        <v>0</v>
      </c>
      <c r="BL169" s="17" t="s">
        <v>207</v>
      </c>
      <c r="BM169" s="148" t="s">
        <v>922</v>
      </c>
    </row>
    <row r="170" spans="2:65" s="1" customFormat="1" ht="16.600000000000001" customHeight="1">
      <c r="B170" s="136"/>
      <c r="C170" s="137" t="s">
        <v>652</v>
      </c>
      <c r="D170" s="137" t="s">
        <v>189</v>
      </c>
      <c r="E170" s="138" t="s">
        <v>1974</v>
      </c>
      <c r="F170" s="139" t="s">
        <v>1975</v>
      </c>
      <c r="G170" s="140" t="s">
        <v>801</v>
      </c>
      <c r="H170" s="141">
        <v>10</v>
      </c>
      <c r="I170" s="142"/>
      <c r="J170" s="143">
        <f t="shared" si="10"/>
        <v>0</v>
      </c>
      <c r="K170" s="139" t="s">
        <v>1</v>
      </c>
      <c r="L170" s="32"/>
      <c r="M170" s="144" t="s">
        <v>1</v>
      </c>
      <c r="N170" s="145" t="s">
        <v>41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207</v>
      </c>
      <c r="AT170" s="148" t="s">
        <v>189</v>
      </c>
      <c r="AU170" s="148" t="s">
        <v>76</v>
      </c>
      <c r="AY170" s="17" t="s">
        <v>186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84</v>
      </c>
      <c r="BK170" s="149">
        <f t="shared" si="19"/>
        <v>0</v>
      </c>
      <c r="BL170" s="17" t="s">
        <v>207</v>
      </c>
      <c r="BM170" s="148" t="s">
        <v>933</v>
      </c>
    </row>
    <row r="171" spans="2:65" s="1" customFormat="1" ht="24.2" customHeight="1">
      <c r="B171" s="136"/>
      <c r="C171" s="137" t="s">
        <v>658</v>
      </c>
      <c r="D171" s="137" t="s">
        <v>189</v>
      </c>
      <c r="E171" s="138" t="s">
        <v>1976</v>
      </c>
      <c r="F171" s="139" t="s">
        <v>1977</v>
      </c>
      <c r="G171" s="140" t="s">
        <v>801</v>
      </c>
      <c r="H171" s="141">
        <v>109</v>
      </c>
      <c r="I171" s="142"/>
      <c r="J171" s="143">
        <f t="shared" si="10"/>
        <v>0</v>
      </c>
      <c r="K171" s="139" t="s">
        <v>1</v>
      </c>
      <c r="L171" s="32"/>
      <c r="M171" s="144" t="s">
        <v>1</v>
      </c>
      <c r="N171" s="145" t="s">
        <v>41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207</v>
      </c>
      <c r="AT171" s="148" t="s">
        <v>189</v>
      </c>
      <c r="AU171" s="148" t="s">
        <v>76</v>
      </c>
      <c r="AY171" s="17" t="s">
        <v>186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84</v>
      </c>
      <c r="BK171" s="149">
        <f t="shared" si="19"/>
        <v>0</v>
      </c>
      <c r="BL171" s="17" t="s">
        <v>207</v>
      </c>
      <c r="BM171" s="148" t="s">
        <v>944</v>
      </c>
    </row>
    <row r="172" spans="2:65" s="1" customFormat="1" ht="24.2" customHeight="1">
      <c r="B172" s="136"/>
      <c r="C172" s="137" t="s">
        <v>662</v>
      </c>
      <c r="D172" s="137" t="s">
        <v>189</v>
      </c>
      <c r="E172" s="138" t="s">
        <v>1978</v>
      </c>
      <c r="F172" s="139" t="s">
        <v>1979</v>
      </c>
      <c r="G172" s="140" t="s">
        <v>801</v>
      </c>
      <c r="H172" s="141">
        <v>45</v>
      </c>
      <c r="I172" s="142"/>
      <c r="J172" s="143">
        <f t="shared" si="10"/>
        <v>0</v>
      </c>
      <c r="K172" s="139" t="s">
        <v>1</v>
      </c>
      <c r="L172" s="32"/>
      <c r="M172" s="144" t="s">
        <v>1</v>
      </c>
      <c r="N172" s="145" t="s">
        <v>41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207</v>
      </c>
      <c r="AT172" s="148" t="s">
        <v>189</v>
      </c>
      <c r="AU172" s="148" t="s">
        <v>76</v>
      </c>
      <c r="AY172" s="17" t="s">
        <v>186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84</v>
      </c>
      <c r="BK172" s="149">
        <f t="shared" si="19"/>
        <v>0</v>
      </c>
      <c r="BL172" s="17" t="s">
        <v>207</v>
      </c>
      <c r="BM172" s="148" t="s">
        <v>955</v>
      </c>
    </row>
    <row r="173" spans="2:65" s="1" customFormat="1" ht="24.2" customHeight="1">
      <c r="B173" s="136"/>
      <c r="C173" s="137" t="s">
        <v>667</v>
      </c>
      <c r="D173" s="137" t="s">
        <v>189</v>
      </c>
      <c r="E173" s="138" t="s">
        <v>1980</v>
      </c>
      <c r="F173" s="139" t="s">
        <v>1981</v>
      </c>
      <c r="G173" s="140" t="s">
        <v>801</v>
      </c>
      <c r="H173" s="141">
        <v>8</v>
      </c>
      <c r="I173" s="142"/>
      <c r="J173" s="143">
        <f t="shared" si="10"/>
        <v>0</v>
      </c>
      <c r="K173" s="139" t="s">
        <v>1</v>
      </c>
      <c r="L173" s="32"/>
      <c r="M173" s="144" t="s">
        <v>1</v>
      </c>
      <c r="N173" s="145" t="s">
        <v>41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0</v>
      </c>
      <c r="T173" s="147">
        <f t="shared" si="13"/>
        <v>0</v>
      </c>
      <c r="AR173" s="148" t="s">
        <v>207</v>
      </c>
      <c r="AT173" s="148" t="s">
        <v>189</v>
      </c>
      <c r="AU173" s="148" t="s">
        <v>76</v>
      </c>
      <c r="AY173" s="17" t="s">
        <v>186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7" t="s">
        <v>84</v>
      </c>
      <c r="BK173" s="149">
        <f t="shared" si="19"/>
        <v>0</v>
      </c>
      <c r="BL173" s="17" t="s">
        <v>207</v>
      </c>
      <c r="BM173" s="148" t="s">
        <v>968</v>
      </c>
    </row>
    <row r="174" spans="2:65" s="1" customFormat="1" ht="24.2" customHeight="1">
      <c r="B174" s="136"/>
      <c r="C174" s="137" t="s">
        <v>672</v>
      </c>
      <c r="D174" s="137" t="s">
        <v>189</v>
      </c>
      <c r="E174" s="138" t="s">
        <v>1982</v>
      </c>
      <c r="F174" s="139" t="s">
        <v>1983</v>
      </c>
      <c r="G174" s="140" t="s">
        <v>801</v>
      </c>
      <c r="H174" s="141">
        <v>10</v>
      </c>
      <c r="I174" s="142"/>
      <c r="J174" s="143">
        <f t="shared" si="10"/>
        <v>0</v>
      </c>
      <c r="K174" s="139" t="s">
        <v>1</v>
      </c>
      <c r="L174" s="32"/>
      <c r="M174" s="144" t="s">
        <v>1</v>
      </c>
      <c r="N174" s="145" t="s">
        <v>41</v>
      </c>
      <c r="P174" s="146">
        <f t="shared" si="11"/>
        <v>0</v>
      </c>
      <c r="Q174" s="146">
        <v>0</v>
      </c>
      <c r="R174" s="146">
        <f t="shared" si="12"/>
        <v>0</v>
      </c>
      <c r="S174" s="146">
        <v>0</v>
      </c>
      <c r="T174" s="147">
        <f t="shared" si="13"/>
        <v>0</v>
      </c>
      <c r="AR174" s="148" t="s">
        <v>207</v>
      </c>
      <c r="AT174" s="148" t="s">
        <v>189</v>
      </c>
      <c r="AU174" s="148" t="s">
        <v>76</v>
      </c>
      <c r="AY174" s="17" t="s">
        <v>186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7" t="s">
        <v>84</v>
      </c>
      <c r="BK174" s="149">
        <f t="shared" si="19"/>
        <v>0</v>
      </c>
      <c r="BL174" s="17" t="s">
        <v>207</v>
      </c>
      <c r="BM174" s="148" t="s">
        <v>976</v>
      </c>
    </row>
    <row r="175" spans="2:65" s="1" customFormat="1" ht="24.2" customHeight="1">
      <c r="B175" s="136"/>
      <c r="C175" s="137" t="s">
        <v>676</v>
      </c>
      <c r="D175" s="137" t="s">
        <v>189</v>
      </c>
      <c r="E175" s="138" t="s">
        <v>1984</v>
      </c>
      <c r="F175" s="139" t="s">
        <v>1985</v>
      </c>
      <c r="G175" s="140" t="s">
        <v>801</v>
      </c>
      <c r="H175" s="141">
        <v>105</v>
      </c>
      <c r="I175" s="142"/>
      <c r="J175" s="143">
        <f t="shared" si="10"/>
        <v>0</v>
      </c>
      <c r="K175" s="139" t="s">
        <v>1</v>
      </c>
      <c r="L175" s="32"/>
      <c r="M175" s="144" t="s">
        <v>1</v>
      </c>
      <c r="N175" s="145" t="s">
        <v>41</v>
      </c>
      <c r="P175" s="146">
        <f t="shared" si="11"/>
        <v>0</v>
      </c>
      <c r="Q175" s="146">
        <v>0</v>
      </c>
      <c r="R175" s="146">
        <f t="shared" si="12"/>
        <v>0</v>
      </c>
      <c r="S175" s="146">
        <v>0</v>
      </c>
      <c r="T175" s="147">
        <f t="shared" si="13"/>
        <v>0</v>
      </c>
      <c r="AR175" s="148" t="s">
        <v>207</v>
      </c>
      <c r="AT175" s="148" t="s">
        <v>189</v>
      </c>
      <c r="AU175" s="148" t="s">
        <v>76</v>
      </c>
      <c r="AY175" s="17" t="s">
        <v>186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7" t="s">
        <v>84</v>
      </c>
      <c r="BK175" s="149">
        <f t="shared" si="19"/>
        <v>0</v>
      </c>
      <c r="BL175" s="17" t="s">
        <v>207</v>
      </c>
      <c r="BM175" s="148" t="s">
        <v>986</v>
      </c>
    </row>
    <row r="176" spans="2:65" s="1" customFormat="1" ht="24.2" customHeight="1">
      <c r="B176" s="136"/>
      <c r="C176" s="137" t="s">
        <v>680</v>
      </c>
      <c r="D176" s="137" t="s">
        <v>189</v>
      </c>
      <c r="E176" s="138" t="s">
        <v>1986</v>
      </c>
      <c r="F176" s="139" t="s">
        <v>1987</v>
      </c>
      <c r="G176" s="140" t="s">
        <v>801</v>
      </c>
      <c r="H176" s="141">
        <v>45</v>
      </c>
      <c r="I176" s="142"/>
      <c r="J176" s="143">
        <f t="shared" si="10"/>
        <v>0</v>
      </c>
      <c r="K176" s="139" t="s">
        <v>1</v>
      </c>
      <c r="L176" s="32"/>
      <c r="M176" s="144" t="s">
        <v>1</v>
      </c>
      <c r="N176" s="145" t="s">
        <v>41</v>
      </c>
      <c r="P176" s="146">
        <f t="shared" si="11"/>
        <v>0</v>
      </c>
      <c r="Q176" s="146">
        <v>0</v>
      </c>
      <c r="R176" s="146">
        <f t="shared" si="12"/>
        <v>0</v>
      </c>
      <c r="S176" s="146">
        <v>0</v>
      </c>
      <c r="T176" s="147">
        <f t="shared" si="13"/>
        <v>0</v>
      </c>
      <c r="AR176" s="148" t="s">
        <v>207</v>
      </c>
      <c r="AT176" s="148" t="s">
        <v>189</v>
      </c>
      <c r="AU176" s="148" t="s">
        <v>76</v>
      </c>
      <c r="AY176" s="17" t="s">
        <v>186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7" t="s">
        <v>84</v>
      </c>
      <c r="BK176" s="149">
        <f t="shared" si="19"/>
        <v>0</v>
      </c>
      <c r="BL176" s="17" t="s">
        <v>207</v>
      </c>
      <c r="BM176" s="148" t="s">
        <v>994</v>
      </c>
    </row>
    <row r="177" spans="2:65" s="1" customFormat="1" ht="24.2" customHeight="1">
      <c r="B177" s="136"/>
      <c r="C177" s="137" t="s">
        <v>685</v>
      </c>
      <c r="D177" s="137" t="s">
        <v>189</v>
      </c>
      <c r="E177" s="138" t="s">
        <v>1988</v>
      </c>
      <c r="F177" s="139" t="s">
        <v>1989</v>
      </c>
      <c r="G177" s="140" t="s">
        <v>801</v>
      </c>
      <c r="H177" s="141">
        <v>13</v>
      </c>
      <c r="I177" s="142"/>
      <c r="J177" s="143">
        <f t="shared" si="10"/>
        <v>0</v>
      </c>
      <c r="K177" s="139" t="s">
        <v>1</v>
      </c>
      <c r="L177" s="32"/>
      <c r="M177" s="144" t="s">
        <v>1</v>
      </c>
      <c r="N177" s="145" t="s">
        <v>41</v>
      </c>
      <c r="P177" s="146">
        <f t="shared" si="11"/>
        <v>0</v>
      </c>
      <c r="Q177" s="146">
        <v>0</v>
      </c>
      <c r="R177" s="146">
        <f t="shared" si="12"/>
        <v>0</v>
      </c>
      <c r="S177" s="146">
        <v>0</v>
      </c>
      <c r="T177" s="147">
        <f t="shared" si="13"/>
        <v>0</v>
      </c>
      <c r="AR177" s="148" t="s">
        <v>207</v>
      </c>
      <c r="AT177" s="148" t="s">
        <v>189</v>
      </c>
      <c r="AU177" s="148" t="s">
        <v>76</v>
      </c>
      <c r="AY177" s="17" t="s">
        <v>186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7" t="s">
        <v>84</v>
      </c>
      <c r="BK177" s="149">
        <f t="shared" si="19"/>
        <v>0</v>
      </c>
      <c r="BL177" s="17" t="s">
        <v>207</v>
      </c>
      <c r="BM177" s="148" t="s">
        <v>1002</v>
      </c>
    </row>
    <row r="178" spans="2:65" s="1" customFormat="1" ht="24.2" customHeight="1">
      <c r="B178" s="136"/>
      <c r="C178" s="137" t="s">
        <v>690</v>
      </c>
      <c r="D178" s="137" t="s">
        <v>189</v>
      </c>
      <c r="E178" s="138" t="s">
        <v>1990</v>
      </c>
      <c r="F178" s="139" t="s">
        <v>1991</v>
      </c>
      <c r="G178" s="140" t="s">
        <v>801</v>
      </c>
      <c r="H178" s="141">
        <v>15</v>
      </c>
      <c r="I178" s="142"/>
      <c r="J178" s="143">
        <f t="shared" si="10"/>
        <v>0</v>
      </c>
      <c r="K178" s="139" t="s">
        <v>1</v>
      </c>
      <c r="L178" s="32"/>
      <c r="M178" s="144" t="s">
        <v>1</v>
      </c>
      <c r="N178" s="145" t="s">
        <v>41</v>
      </c>
      <c r="P178" s="146">
        <f t="shared" si="11"/>
        <v>0</v>
      </c>
      <c r="Q178" s="146">
        <v>0</v>
      </c>
      <c r="R178" s="146">
        <f t="shared" si="12"/>
        <v>0</v>
      </c>
      <c r="S178" s="146">
        <v>0</v>
      </c>
      <c r="T178" s="147">
        <f t="shared" si="13"/>
        <v>0</v>
      </c>
      <c r="AR178" s="148" t="s">
        <v>207</v>
      </c>
      <c r="AT178" s="148" t="s">
        <v>189</v>
      </c>
      <c r="AU178" s="148" t="s">
        <v>76</v>
      </c>
      <c r="AY178" s="17" t="s">
        <v>186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7" t="s">
        <v>84</v>
      </c>
      <c r="BK178" s="149">
        <f t="shared" si="19"/>
        <v>0</v>
      </c>
      <c r="BL178" s="17" t="s">
        <v>207</v>
      </c>
      <c r="BM178" s="148" t="s">
        <v>1010</v>
      </c>
    </row>
    <row r="179" spans="2:65" s="1" customFormat="1" ht="24.2" customHeight="1">
      <c r="B179" s="136"/>
      <c r="C179" s="137" t="s">
        <v>694</v>
      </c>
      <c r="D179" s="137" t="s">
        <v>189</v>
      </c>
      <c r="E179" s="138" t="s">
        <v>1992</v>
      </c>
      <c r="F179" s="139" t="s">
        <v>1993</v>
      </c>
      <c r="G179" s="140" t="s">
        <v>801</v>
      </c>
      <c r="H179" s="141">
        <v>20</v>
      </c>
      <c r="I179" s="142"/>
      <c r="J179" s="143">
        <f t="shared" si="10"/>
        <v>0</v>
      </c>
      <c r="K179" s="139" t="s">
        <v>1</v>
      </c>
      <c r="L179" s="32"/>
      <c r="M179" s="144" t="s">
        <v>1</v>
      </c>
      <c r="N179" s="145" t="s">
        <v>41</v>
      </c>
      <c r="P179" s="146">
        <f t="shared" si="11"/>
        <v>0</v>
      </c>
      <c r="Q179" s="146">
        <v>0</v>
      </c>
      <c r="R179" s="146">
        <f t="shared" si="12"/>
        <v>0</v>
      </c>
      <c r="S179" s="146">
        <v>0</v>
      </c>
      <c r="T179" s="147">
        <f t="shared" si="13"/>
        <v>0</v>
      </c>
      <c r="AR179" s="148" t="s">
        <v>207</v>
      </c>
      <c r="AT179" s="148" t="s">
        <v>189</v>
      </c>
      <c r="AU179" s="148" t="s">
        <v>76</v>
      </c>
      <c r="AY179" s="17" t="s">
        <v>186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7" t="s">
        <v>84</v>
      </c>
      <c r="BK179" s="149">
        <f t="shared" si="19"/>
        <v>0</v>
      </c>
      <c r="BL179" s="17" t="s">
        <v>207</v>
      </c>
      <c r="BM179" s="148" t="s">
        <v>1019</v>
      </c>
    </row>
    <row r="180" spans="2:65" s="1" customFormat="1" ht="16.600000000000001" customHeight="1">
      <c r="B180" s="136"/>
      <c r="C180" s="137" t="s">
        <v>700</v>
      </c>
      <c r="D180" s="137" t="s">
        <v>189</v>
      </c>
      <c r="E180" s="138" t="s">
        <v>1994</v>
      </c>
      <c r="F180" s="139" t="s">
        <v>1995</v>
      </c>
      <c r="G180" s="140" t="s">
        <v>403</v>
      </c>
      <c r="H180" s="141">
        <v>26</v>
      </c>
      <c r="I180" s="142"/>
      <c r="J180" s="143">
        <f t="shared" si="10"/>
        <v>0</v>
      </c>
      <c r="K180" s="139" t="s">
        <v>1</v>
      </c>
      <c r="L180" s="32"/>
      <c r="M180" s="144" t="s">
        <v>1</v>
      </c>
      <c r="N180" s="145" t="s">
        <v>41</v>
      </c>
      <c r="P180" s="146">
        <f t="shared" si="11"/>
        <v>0</v>
      </c>
      <c r="Q180" s="146">
        <v>0</v>
      </c>
      <c r="R180" s="146">
        <f t="shared" si="12"/>
        <v>0</v>
      </c>
      <c r="S180" s="146">
        <v>0</v>
      </c>
      <c r="T180" s="147">
        <f t="shared" si="13"/>
        <v>0</v>
      </c>
      <c r="AR180" s="148" t="s">
        <v>207</v>
      </c>
      <c r="AT180" s="148" t="s">
        <v>189</v>
      </c>
      <c r="AU180" s="148" t="s">
        <v>76</v>
      </c>
      <c r="AY180" s="17" t="s">
        <v>186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7" t="s">
        <v>84</v>
      </c>
      <c r="BK180" s="149">
        <f t="shared" si="19"/>
        <v>0</v>
      </c>
      <c r="BL180" s="17" t="s">
        <v>207</v>
      </c>
      <c r="BM180" s="148" t="s">
        <v>1029</v>
      </c>
    </row>
    <row r="181" spans="2:65" s="1" customFormat="1" ht="16.600000000000001" customHeight="1">
      <c r="B181" s="136"/>
      <c r="C181" s="137" t="s">
        <v>711</v>
      </c>
      <c r="D181" s="137" t="s">
        <v>189</v>
      </c>
      <c r="E181" s="138" t="s">
        <v>1996</v>
      </c>
      <c r="F181" s="139" t="s">
        <v>1997</v>
      </c>
      <c r="G181" s="140" t="s">
        <v>801</v>
      </c>
      <c r="H181" s="141">
        <v>20</v>
      </c>
      <c r="I181" s="142"/>
      <c r="J181" s="143">
        <f t="shared" si="10"/>
        <v>0</v>
      </c>
      <c r="K181" s="139" t="s">
        <v>1</v>
      </c>
      <c r="L181" s="32"/>
      <c r="M181" s="144" t="s">
        <v>1</v>
      </c>
      <c r="N181" s="145" t="s">
        <v>41</v>
      </c>
      <c r="P181" s="146">
        <f t="shared" si="11"/>
        <v>0</v>
      </c>
      <c r="Q181" s="146">
        <v>0</v>
      </c>
      <c r="R181" s="146">
        <f t="shared" si="12"/>
        <v>0</v>
      </c>
      <c r="S181" s="146">
        <v>0</v>
      </c>
      <c r="T181" s="147">
        <f t="shared" si="13"/>
        <v>0</v>
      </c>
      <c r="AR181" s="148" t="s">
        <v>207</v>
      </c>
      <c r="AT181" s="148" t="s">
        <v>189</v>
      </c>
      <c r="AU181" s="148" t="s">
        <v>76</v>
      </c>
      <c r="AY181" s="17" t="s">
        <v>186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7" t="s">
        <v>84</v>
      </c>
      <c r="BK181" s="149">
        <f t="shared" si="19"/>
        <v>0</v>
      </c>
      <c r="BL181" s="17" t="s">
        <v>207</v>
      </c>
      <c r="BM181" s="148" t="s">
        <v>1040</v>
      </c>
    </row>
    <row r="182" spans="2:65" s="1" customFormat="1" ht="16.600000000000001" customHeight="1">
      <c r="B182" s="136"/>
      <c r="C182" s="137" t="s">
        <v>722</v>
      </c>
      <c r="D182" s="137" t="s">
        <v>189</v>
      </c>
      <c r="E182" s="138" t="s">
        <v>1998</v>
      </c>
      <c r="F182" s="139" t="s">
        <v>1999</v>
      </c>
      <c r="G182" s="140" t="s">
        <v>403</v>
      </c>
      <c r="H182" s="141">
        <v>14</v>
      </c>
      <c r="I182" s="142"/>
      <c r="J182" s="143">
        <f t="shared" si="10"/>
        <v>0</v>
      </c>
      <c r="K182" s="139" t="s">
        <v>1</v>
      </c>
      <c r="L182" s="32"/>
      <c r="M182" s="144" t="s">
        <v>1</v>
      </c>
      <c r="N182" s="145" t="s">
        <v>41</v>
      </c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AR182" s="148" t="s">
        <v>207</v>
      </c>
      <c r="AT182" s="148" t="s">
        <v>189</v>
      </c>
      <c r="AU182" s="148" t="s">
        <v>76</v>
      </c>
      <c r="AY182" s="17" t="s">
        <v>186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7" t="s">
        <v>84</v>
      </c>
      <c r="BK182" s="149">
        <f t="shared" si="19"/>
        <v>0</v>
      </c>
      <c r="BL182" s="17" t="s">
        <v>207</v>
      </c>
      <c r="BM182" s="148" t="s">
        <v>1051</v>
      </c>
    </row>
    <row r="183" spans="2:65" s="1" customFormat="1" ht="16.600000000000001" customHeight="1">
      <c r="B183" s="136"/>
      <c r="C183" s="137" t="s">
        <v>734</v>
      </c>
      <c r="D183" s="137" t="s">
        <v>189</v>
      </c>
      <c r="E183" s="138" t="s">
        <v>2000</v>
      </c>
      <c r="F183" s="139" t="s">
        <v>2001</v>
      </c>
      <c r="G183" s="140" t="s">
        <v>403</v>
      </c>
      <c r="H183" s="141">
        <v>3</v>
      </c>
      <c r="I183" s="142"/>
      <c r="J183" s="143">
        <f t="shared" ref="J183:J214" si="20">ROUND(I183*H183,2)</f>
        <v>0</v>
      </c>
      <c r="K183" s="139" t="s">
        <v>1</v>
      </c>
      <c r="L183" s="32"/>
      <c r="M183" s="144" t="s">
        <v>1</v>
      </c>
      <c r="N183" s="145" t="s">
        <v>41</v>
      </c>
      <c r="P183" s="146">
        <f t="shared" ref="P183:P214" si="21">O183*H183</f>
        <v>0</v>
      </c>
      <c r="Q183" s="146">
        <v>0</v>
      </c>
      <c r="R183" s="146">
        <f t="shared" ref="R183:R214" si="22">Q183*H183</f>
        <v>0</v>
      </c>
      <c r="S183" s="146">
        <v>0</v>
      </c>
      <c r="T183" s="147">
        <f t="shared" ref="T183:T214" si="23">S183*H183</f>
        <v>0</v>
      </c>
      <c r="AR183" s="148" t="s">
        <v>207</v>
      </c>
      <c r="AT183" s="148" t="s">
        <v>189</v>
      </c>
      <c r="AU183" s="148" t="s">
        <v>76</v>
      </c>
      <c r="AY183" s="17" t="s">
        <v>186</v>
      </c>
      <c r="BE183" s="149">
        <f t="shared" ref="BE183:BE212" si="24">IF(N183="základní",J183,0)</f>
        <v>0</v>
      </c>
      <c r="BF183" s="149">
        <f t="shared" ref="BF183:BF212" si="25">IF(N183="snížená",J183,0)</f>
        <v>0</v>
      </c>
      <c r="BG183" s="149">
        <f t="shared" ref="BG183:BG212" si="26">IF(N183="zákl. přenesená",J183,0)</f>
        <v>0</v>
      </c>
      <c r="BH183" s="149">
        <f t="shared" ref="BH183:BH212" si="27">IF(N183="sníž. přenesená",J183,0)</f>
        <v>0</v>
      </c>
      <c r="BI183" s="149">
        <f t="shared" ref="BI183:BI212" si="28">IF(N183="nulová",J183,0)</f>
        <v>0</v>
      </c>
      <c r="BJ183" s="17" t="s">
        <v>84</v>
      </c>
      <c r="BK183" s="149">
        <f t="shared" ref="BK183:BK212" si="29">ROUND(I183*H183,2)</f>
        <v>0</v>
      </c>
      <c r="BL183" s="17" t="s">
        <v>207</v>
      </c>
      <c r="BM183" s="148" t="s">
        <v>1060</v>
      </c>
    </row>
    <row r="184" spans="2:65" s="1" customFormat="1" ht="16.600000000000001" customHeight="1">
      <c r="B184" s="136"/>
      <c r="C184" s="137" t="s">
        <v>739</v>
      </c>
      <c r="D184" s="137" t="s">
        <v>189</v>
      </c>
      <c r="E184" s="138" t="s">
        <v>2002</v>
      </c>
      <c r="F184" s="139" t="s">
        <v>2003</v>
      </c>
      <c r="G184" s="140" t="s">
        <v>2004</v>
      </c>
      <c r="H184" s="141">
        <v>10</v>
      </c>
      <c r="I184" s="142"/>
      <c r="J184" s="143">
        <f t="shared" si="20"/>
        <v>0</v>
      </c>
      <c r="K184" s="139" t="s">
        <v>1</v>
      </c>
      <c r="L184" s="32"/>
      <c r="M184" s="144" t="s">
        <v>1</v>
      </c>
      <c r="N184" s="145" t="s">
        <v>41</v>
      </c>
      <c r="P184" s="146">
        <f t="shared" si="21"/>
        <v>0</v>
      </c>
      <c r="Q184" s="146">
        <v>0</v>
      </c>
      <c r="R184" s="146">
        <f t="shared" si="22"/>
        <v>0</v>
      </c>
      <c r="S184" s="146">
        <v>0</v>
      </c>
      <c r="T184" s="147">
        <f t="shared" si="23"/>
        <v>0</v>
      </c>
      <c r="AR184" s="148" t="s">
        <v>207</v>
      </c>
      <c r="AT184" s="148" t="s">
        <v>189</v>
      </c>
      <c r="AU184" s="148" t="s">
        <v>76</v>
      </c>
      <c r="AY184" s="17" t="s">
        <v>186</v>
      </c>
      <c r="BE184" s="149">
        <f t="shared" si="24"/>
        <v>0</v>
      </c>
      <c r="BF184" s="149">
        <f t="shared" si="25"/>
        <v>0</v>
      </c>
      <c r="BG184" s="149">
        <f t="shared" si="26"/>
        <v>0</v>
      </c>
      <c r="BH184" s="149">
        <f t="shared" si="27"/>
        <v>0</v>
      </c>
      <c r="BI184" s="149">
        <f t="shared" si="28"/>
        <v>0</v>
      </c>
      <c r="BJ184" s="17" t="s">
        <v>84</v>
      </c>
      <c r="BK184" s="149">
        <f t="shared" si="29"/>
        <v>0</v>
      </c>
      <c r="BL184" s="17" t="s">
        <v>207</v>
      </c>
      <c r="BM184" s="148" t="s">
        <v>1071</v>
      </c>
    </row>
    <row r="185" spans="2:65" s="1" customFormat="1" ht="24.2" customHeight="1">
      <c r="B185" s="136"/>
      <c r="C185" s="137" t="s">
        <v>745</v>
      </c>
      <c r="D185" s="137" t="s">
        <v>189</v>
      </c>
      <c r="E185" s="138" t="s">
        <v>2005</v>
      </c>
      <c r="F185" s="139" t="s">
        <v>2006</v>
      </c>
      <c r="G185" s="140" t="s">
        <v>403</v>
      </c>
      <c r="H185" s="141">
        <v>9</v>
      </c>
      <c r="I185" s="142"/>
      <c r="J185" s="143">
        <f t="shared" si="20"/>
        <v>0</v>
      </c>
      <c r="K185" s="139" t="s">
        <v>1</v>
      </c>
      <c r="L185" s="32"/>
      <c r="M185" s="144" t="s">
        <v>1</v>
      </c>
      <c r="N185" s="145" t="s">
        <v>41</v>
      </c>
      <c r="P185" s="146">
        <f t="shared" si="21"/>
        <v>0</v>
      </c>
      <c r="Q185" s="146">
        <v>0</v>
      </c>
      <c r="R185" s="146">
        <f t="shared" si="22"/>
        <v>0</v>
      </c>
      <c r="S185" s="146">
        <v>0</v>
      </c>
      <c r="T185" s="147">
        <f t="shared" si="23"/>
        <v>0</v>
      </c>
      <c r="AR185" s="148" t="s">
        <v>207</v>
      </c>
      <c r="AT185" s="148" t="s">
        <v>189</v>
      </c>
      <c r="AU185" s="148" t="s">
        <v>76</v>
      </c>
      <c r="AY185" s="17" t="s">
        <v>186</v>
      </c>
      <c r="BE185" s="149">
        <f t="shared" si="24"/>
        <v>0</v>
      </c>
      <c r="BF185" s="149">
        <f t="shared" si="25"/>
        <v>0</v>
      </c>
      <c r="BG185" s="149">
        <f t="shared" si="26"/>
        <v>0</v>
      </c>
      <c r="BH185" s="149">
        <f t="shared" si="27"/>
        <v>0</v>
      </c>
      <c r="BI185" s="149">
        <f t="shared" si="28"/>
        <v>0</v>
      </c>
      <c r="BJ185" s="17" t="s">
        <v>84</v>
      </c>
      <c r="BK185" s="149">
        <f t="shared" si="29"/>
        <v>0</v>
      </c>
      <c r="BL185" s="17" t="s">
        <v>207</v>
      </c>
      <c r="BM185" s="148" t="s">
        <v>1080</v>
      </c>
    </row>
    <row r="186" spans="2:65" s="1" customFormat="1" ht="24.2" customHeight="1">
      <c r="B186" s="136"/>
      <c r="C186" s="137" t="s">
        <v>750</v>
      </c>
      <c r="D186" s="137" t="s">
        <v>189</v>
      </c>
      <c r="E186" s="138" t="s">
        <v>2007</v>
      </c>
      <c r="F186" s="139" t="s">
        <v>2008</v>
      </c>
      <c r="G186" s="140" t="s">
        <v>403</v>
      </c>
      <c r="H186" s="141">
        <v>1</v>
      </c>
      <c r="I186" s="142"/>
      <c r="J186" s="143">
        <f t="shared" si="20"/>
        <v>0</v>
      </c>
      <c r="K186" s="139" t="s">
        <v>1</v>
      </c>
      <c r="L186" s="32"/>
      <c r="M186" s="144" t="s">
        <v>1</v>
      </c>
      <c r="N186" s="145" t="s">
        <v>41</v>
      </c>
      <c r="P186" s="146">
        <f t="shared" si="21"/>
        <v>0</v>
      </c>
      <c r="Q186" s="146">
        <v>0</v>
      </c>
      <c r="R186" s="146">
        <f t="shared" si="22"/>
        <v>0</v>
      </c>
      <c r="S186" s="146">
        <v>0</v>
      </c>
      <c r="T186" s="147">
        <f t="shared" si="23"/>
        <v>0</v>
      </c>
      <c r="AR186" s="148" t="s">
        <v>207</v>
      </c>
      <c r="AT186" s="148" t="s">
        <v>189</v>
      </c>
      <c r="AU186" s="148" t="s">
        <v>76</v>
      </c>
      <c r="AY186" s="17" t="s">
        <v>186</v>
      </c>
      <c r="BE186" s="149">
        <f t="shared" si="24"/>
        <v>0</v>
      </c>
      <c r="BF186" s="149">
        <f t="shared" si="25"/>
        <v>0</v>
      </c>
      <c r="BG186" s="149">
        <f t="shared" si="26"/>
        <v>0</v>
      </c>
      <c r="BH186" s="149">
        <f t="shared" si="27"/>
        <v>0</v>
      </c>
      <c r="BI186" s="149">
        <f t="shared" si="28"/>
        <v>0</v>
      </c>
      <c r="BJ186" s="17" t="s">
        <v>84</v>
      </c>
      <c r="BK186" s="149">
        <f t="shared" si="29"/>
        <v>0</v>
      </c>
      <c r="BL186" s="17" t="s">
        <v>207</v>
      </c>
      <c r="BM186" s="148" t="s">
        <v>1089</v>
      </c>
    </row>
    <row r="187" spans="2:65" s="1" customFormat="1" ht="16.600000000000001" customHeight="1">
      <c r="B187" s="136"/>
      <c r="C187" s="137" t="s">
        <v>755</v>
      </c>
      <c r="D187" s="137" t="s">
        <v>189</v>
      </c>
      <c r="E187" s="138" t="s">
        <v>2009</v>
      </c>
      <c r="F187" s="139" t="s">
        <v>2010</v>
      </c>
      <c r="G187" s="140" t="s">
        <v>403</v>
      </c>
      <c r="H187" s="141">
        <v>3</v>
      </c>
      <c r="I187" s="142"/>
      <c r="J187" s="143">
        <f t="shared" si="20"/>
        <v>0</v>
      </c>
      <c r="K187" s="139" t="s">
        <v>1</v>
      </c>
      <c r="L187" s="32"/>
      <c r="M187" s="144" t="s">
        <v>1</v>
      </c>
      <c r="N187" s="145" t="s">
        <v>41</v>
      </c>
      <c r="P187" s="146">
        <f t="shared" si="21"/>
        <v>0</v>
      </c>
      <c r="Q187" s="146">
        <v>0</v>
      </c>
      <c r="R187" s="146">
        <f t="shared" si="22"/>
        <v>0</v>
      </c>
      <c r="S187" s="146">
        <v>0</v>
      </c>
      <c r="T187" s="147">
        <f t="shared" si="23"/>
        <v>0</v>
      </c>
      <c r="AR187" s="148" t="s">
        <v>207</v>
      </c>
      <c r="AT187" s="148" t="s">
        <v>189</v>
      </c>
      <c r="AU187" s="148" t="s">
        <v>76</v>
      </c>
      <c r="AY187" s="17" t="s">
        <v>186</v>
      </c>
      <c r="BE187" s="149">
        <f t="shared" si="24"/>
        <v>0</v>
      </c>
      <c r="BF187" s="149">
        <f t="shared" si="25"/>
        <v>0</v>
      </c>
      <c r="BG187" s="149">
        <f t="shared" si="26"/>
        <v>0</v>
      </c>
      <c r="BH187" s="149">
        <f t="shared" si="27"/>
        <v>0</v>
      </c>
      <c r="BI187" s="149">
        <f t="shared" si="28"/>
        <v>0</v>
      </c>
      <c r="BJ187" s="17" t="s">
        <v>84</v>
      </c>
      <c r="BK187" s="149">
        <f t="shared" si="29"/>
        <v>0</v>
      </c>
      <c r="BL187" s="17" t="s">
        <v>207</v>
      </c>
      <c r="BM187" s="148" t="s">
        <v>1101</v>
      </c>
    </row>
    <row r="188" spans="2:65" s="1" customFormat="1" ht="16.600000000000001" customHeight="1">
      <c r="B188" s="136"/>
      <c r="C188" s="137" t="s">
        <v>760</v>
      </c>
      <c r="D188" s="137" t="s">
        <v>189</v>
      </c>
      <c r="E188" s="138" t="s">
        <v>2011</v>
      </c>
      <c r="F188" s="139" t="s">
        <v>2012</v>
      </c>
      <c r="G188" s="140" t="s">
        <v>403</v>
      </c>
      <c r="H188" s="141">
        <v>4</v>
      </c>
      <c r="I188" s="142"/>
      <c r="J188" s="143">
        <f t="shared" si="20"/>
        <v>0</v>
      </c>
      <c r="K188" s="139" t="s">
        <v>1</v>
      </c>
      <c r="L188" s="32"/>
      <c r="M188" s="144" t="s">
        <v>1</v>
      </c>
      <c r="N188" s="145" t="s">
        <v>41</v>
      </c>
      <c r="P188" s="146">
        <f t="shared" si="21"/>
        <v>0</v>
      </c>
      <c r="Q188" s="146">
        <v>0</v>
      </c>
      <c r="R188" s="146">
        <f t="shared" si="22"/>
        <v>0</v>
      </c>
      <c r="S188" s="146">
        <v>0</v>
      </c>
      <c r="T188" s="147">
        <f t="shared" si="23"/>
        <v>0</v>
      </c>
      <c r="AR188" s="148" t="s">
        <v>207</v>
      </c>
      <c r="AT188" s="148" t="s">
        <v>189</v>
      </c>
      <c r="AU188" s="148" t="s">
        <v>76</v>
      </c>
      <c r="AY188" s="17" t="s">
        <v>186</v>
      </c>
      <c r="BE188" s="149">
        <f t="shared" si="24"/>
        <v>0</v>
      </c>
      <c r="BF188" s="149">
        <f t="shared" si="25"/>
        <v>0</v>
      </c>
      <c r="BG188" s="149">
        <f t="shared" si="26"/>
        <v>0</v>
      </c>
      <c r="BH188" s="149">
        <f t="shared" si="27"/>
        <v>0</v>
      </c>
      <c r="BI188" s="149">
        <f t="shared" si="28"/>
        <v>0</v>
      </c>
      <c r="BJ188" s="17" t="s">
        <v>84</v>
      </c>
      <c r="BK188" s="149">
        <f t="shared" si="29"/>
        <v>0</v>
      </c>
      <c r="BL188" s="17" t="s">
        <v>207</v>
      </c>
      <c r="BM188" s="148" t="s">
        <v>1112</v>
      </c>
    </row>
    <row r="189" spans="2:65" s="1" customFormat="1" ht="16.600000000000001" customHeight="1">
      <c r="B189" s="136"/>
      <c r="C189" s="137" t="s">
        <v>765</v>
      </c>
      <c r="D189" s="137" t="s">
        <v>189</v>
      </c>
      <c r="E189" s="138" t="s">
        <v>2013</v>
      </c>
      <c r="F189" s="139" t="s">
        <v>2014</v>
      </c>
      <c r="G189" s="140" t="s">
        <v>403</v>
      </c>
      <c r="H189" s="141">
        <v>3</v>
      </c>
      <c r="I189" s="142"/>
      <c r="J189" s="143">
        <f t="shared" si="20"/>
        <v>0</v>
      </c>
      <c r="K189" s="139" t="s">
        <v>1</v>
      </c>
      <c r="L189" s="32"/>
      <c r="M189" s="144" t="s">
        <v>1</v>
      </c>
      <c r="N189" s="145" t="s">
        <v>41</v>
      </c>
      <c r="P189" s="146">
        <f t="shared" si="21"/>
        <v>0</v>
      </c>
      <c r="Q189" s="146">
        <v>0</v>
      </c>
      <c r="R189" s="146">
        <f t="shared" si="22"/>
        <v>0</v>
      </c>
      <c r="S189" s="146">
        <v>0</v>
      </c>
      <c r="T189" s="147">
        <f t="shared" si="23"/>
        <v>0</v>
      </c>
      <c r="AR189" s="148" t="s">
        <v>207</v>
      </c>
      <c r="AT189" s="148" t="s">
        <v>189</v>
      </c>
      <c r="AU189" s="148" t="s">
        <v>76</v>
      </c>
      <c r="AY189" s="17" t="s">
        <v>186</v>
      </c>
      <c r="BE189" s="149">
        <f t="shared" si="24"/>
        <v>0</v>
      </c>
      <c r="BF189" s="149">
        <f t="shared" si="25"/>
        <v>0</v>
      </c>
      <c r="BG189" s="149">
        <f t="shared" si="26"/>
        <v>0</v>
      </c>
      <c r="BH189" s="149">
        <f t="shared" si="27"/>
        <v>0</v>
      </c>
      <c r="BI189" s="149">
        <f t="shared" si="28"/>
        <v>0</v>
      </c>
      <c r="BJ189" s="17" t="s">
        <v>84</v>
      </c>
      <c r="BK189" s="149">
        <f t="shared" si="29"/>
        <v>0</v>
      </c>
      <c r="BL189" s="17" t="s">
        <v>207</v>
      </c>
      <c r="BM189" s="148" t="s">
        <v>1124</v>
      </c>
    </row>
    <row r="190" spans="2:65" s="1" customFormat="1" ht="16.600000000000001" customHeight="1">
      <c r="B190" s="136"/>
      <c r="C190" s="137" t="s">
        <v>776</v>
      </c>
      <c r="D190" s="137" t="s">
        <v>189</v>
      </c>
      <c r="E190" s="138" t="s">
        <v>2015</v>
      </c>
      <c r="F190" s="139" t="s">
        <v>2016</v>
      </c>
      <c r="G190" s="140" t="s">
        <v>403</v>
      </c>
      <c r="H190" s="141">
        <v>1</v>
      </c>
      <c r="I190" s="142"/>
      <c r="J190" s="143">
        <f t="shared" si="20"/>
        <v>0</v>
      </c>
      <c r="K190" s="139" t="s">
        <v>1</v>
      </c>
      <c r="L190" s="32"/>
      <c r="M190" s="144" t="s">
        <v>1</v>
      </c>
      <c r="N190" s="145" t="s">
        <v>41</v>
      </c>
      <c r="P190" s="146">
        <f t="shared" si="21"/>
        <v>0</v>
      </c>
      <c r="Q190" s="146">
        <v>0</v>
      </c>
      <c r="R190" s="146">
        <f t="shared" si="22"/>
        <v>0</v>
      </c>
      <c r="S190" s="146">
        <v>0</v>
      </c>
      <c r="T190" s="147">
        <f t="shared" si="23"/>
        <v>0</v>
      </c>
      <c r="AR190" s="148" t="s">
        <v>207</v>
      </c>
      <c r="AT190" s="148" t="s">
        <v>189</v>
      </c>
      <c r="AU190" s="148" t="s">
        <v>76</v>
      </c>
      <c r="AY190" s="17" t="s">
        <v>186</v>
      </c>
      <c r="BE190" s="149">
        <f t="shared" si="24"/>
        <v>0</v>
      </c>
      <c r="BF190" s="149">
        <f t="shared" si="25"/>
        <v>0</v>
      </c>
      <c r="BG190" s="149">
        <f t="shared" si="26"/>
        <v>0</v>
      </c>
      <c r="BH190" s="149">
        <f t="shared" si="27"/>
        <v>0</v>
      </c>
      <c r="BI190" s="149">
        <f t="shared" si="28"/>
        <v>0</v>
      </c>
      <c r="BJ190" s="17" t="s">
        <v>84</v>
      </c>
      <c r="BK190" s="149">
        <f t="shared" si="29"/>
        <v>0</v>
      </c>
      <c r="BL190" s="17" t="s">
        <v>207</v>
      </c>
      <c r="BM190" s="148" t="s">
        <v>1135</v>
      </c>
    </row>
    <row r="191" spans="2:65" s="1" customFormat="1" ht="16.600000000000001" customHeight="1">
      <c r="B191" s="136"/>
      <c r="C191" s="137" t="s">
        <v>781</v>
      </c>
      <c r="D191" s="137" t="s">
        <v>189</v>
      </c>
      <c r="E191" s="138" t="s">
        <v>2017</v>
      </c>
      <c r="F191" s="139" t="s">
        <v>2018</v>
      </c>
      <c r="G191" s="140" t="s">
        <v>403</v>
      </c>
      <c r="H191" s="141">
        <v>2</v>
      </c>
      <c r="I191" s="142"/>
      <c r="J191" s="143">
        <f t="shared" si="20"/>
        <v>0</v>
      </c>
      <c r="K191" s="139" t="s">
        <v>1</v>
      </c>
      <c r="L191" s="32"/>
      <c r="M191" s="144" t="s">
        <v>1</v>
      </c>
      <c r="N191" s="145" t="s">
        <v>41</v>
      </c>
      <c r="P191" s="146">
        <f t="shared" si="21"/>
        <v>0</v>
      </c>
      <c r="Q191" s="146">
        <v>0</v>
      </c>
      <c r="R191" s="146">
        <f t="shared" si="22"/>
        <v>0</v>
      </c>
      <c r="S191" s="146">
        <v>0</v>
      </c>
      <c r="T191" s="147">
        <f t="shared" si="23"/>
        <v>0</v>
      </c>
      <c r="AR191" s="148" t="s">
        <v>207</v>
      </c>
      <c r="AT191" s="148" t="s">
        <v>189</v>
      </c>
      <c r="AU191" s="148" t="s">
        <v>76</v>
      </c>
      <c r="AY191" s="17" t="s">
        <v>186</v>
      </c>
      <c r="BE191" s="149">
        <f t="shared" si="24"/>
        <v>0</v>
      </c>
      <c r="BF191" s="149">
        <f t="shared" si="25"/>
        <v>0</v>
      </c>
      <c r="BG191" s="149">
        <f t="shared" si="26"/>
        <v>0</v>
      </c>
      <c r="BH191" s="149">
        <f t="shared" si="27"/>
        <v>0</v>
      </c>
      <c r="BI191" s="149">
        <f t="shared" si="28"/>
        <v>0</v>
      </c>
      <c r="BJ191" s="17" t="s">
        <v>84</v>
      </c>
      <c r="BK191" s="149">
        <f t="shared" si="29"/>
        <v>0</v>
      </c>
      <c r="BL191" s="17" t="s">
        <v>207</v>
      </c>
      <c r="BM191" s="148" t="s">
        <v>1149</v>
      </c>
    </row>
    <row r="192" spans="2:65" s="1" customFormat="1" ht="21.75" customHeight="1">
      <c r="B192" s="136"/>
      <c r="C192" s="137" t="s">
        <v>787</v>
      </c>
      <c r="D192" s="137" t="s">
        <v>189</v>
      </c>
      <c r="E192" s="138" t="s">
        <v>2019</v>
      </c>
      <c r="F192" s="139" t="s">
        <v>2020</v>
      </c>
      <c r="G192" s="140" t="s">
        <v>403</v>
      </c>
      <c r="H192" s="141">
        <v>3</v>
      </c>
      <c r="I192" s="142"/>
      <c r="J192" s="143">
        <f t="shared" si="20"/>
        <v>0</v>
      </c>
      <c r="K192" s="139" t="s">
        <v>1</v>
      </c>
      <c r="L192" s="32"/>
      <c r="M192" s="144" t="s">
        <v>1</v>
      </c>
      <c r="N192" s="145" t="s">
        <v>41</v>
      </c>
      <c r="P192" s="146">
        <f t="shared" si="21"/>
        <v>0</v>
      </c>
      <c r="Q192" s="146">
        <v>0</v>
      </c>
      <c r="R192" s="146">
        <f t="shared" si="22"/>
        <v>0</v>
      </c>
      <c r="S192" s="146">
        <v>0</v>
      </c>
      <c r="T192" s="147">
        <f t="shared" si="23"/>
        <v>0</v>
      </c>
      <c r="AR192" s="148" t="s">
        <v>207</v>
      </c>
      <c r="AT192" s="148" t="s">
        <v>189</v>
      </c>
      <c r="AU192" s="148" t="s">
        <v>76</v>
      </c>
      <c r="AY192" s="17" t="s">
        <v>186</v>
      </c>
      <c r="BE192" s="149">
        <f t="shared" si="24"/>
        <v>0</v>
      </c>
      <c r="BF192" s="149">
        <f t="shared" si="25"/>
        <v>0</v>
      </c>
      <c r="BG192" s="149">
        <f t="shared" si="26"/>
        <v>0</v>
      </c>
      <c r="BH192" s="149">
        <f t="shared" si="27"/>
        <v>0</v>
      </c>
      <c r="BI192" s="149">
        <f t="shared" si="28"/>
        <v>0</v>
      </c>
      <c r="BJ192" s="17" t="s">
        <v>84</v>
      </c>
      <c r="BK192" s="149">
        <f t="shared" si="29"/>
        <v>0</v>
      </c>
      <c r="BL192" s="17" t="s">
        <v>207</v>
      </c>
      <c r="BM192" s="148" t="s">
        <v>1160</v>
      </c>
    </row>
    <row r="193" spans="2:65" s="1" customFormat="1" ht="21.75" customHeight="1">
      <c r="B193" s="136"/>
      <c r="C193" s="137" t="s">
        <v>793</v>
      </c>
      <c r="D193" s="137" t="s">
        <v>189</v>
      </c>
      <c r="E193" s="138" t="s">
        <v>2021</v>
      </c>
      <c r="F193" s="139" t="s">
        <v>2022</v>
      </c>
      <c r="G193" s="140" t="s">
        <v>403</v>
      </c>
      <c r="H193" s="141">
        <v>1</v>
      </c>
      <c r="I193" s="142"/>
      <c r="J193" s="143">
        <f t="shared" si="20"/>
        <v>0</v>
      </c>
      <c r="K193" s="139" t="s">
        <v>1</v>
      </c>
      <c r="L193" s="32"/>
      <c r="M193" s="144" t="s">
        <v>1</v>
      </c>
      <c r="N193" s="145" t="s">
        <v>41</v>
      </c>
      <c r="P193" s="146">
        <f t="shared" si="21"/>
        <v>0</v>
      </c>
      <c r="Q193" s="146">
        <v>0</v>
      </c>
      <c r="R193" s="146">
        <f t="shared" si="22"/>
        <v>0</v>
      </c>
      <c r="S193" s="146">
        <v>0</v>
      </c>
      <c r="T193" s="147">
        <f t="shared" si="23"/>
        <v>0</v>
      </c>
      <c r="AR193" s="148" t="s">
        <v>207</v>
      </c>
      <c r="AT193" s="148" t="s">
        <v>189</v>
      </c>
      <c r="AU193" s="148" t="s">
        <v>76</v>
      </c>
      <c r="AY193" s="17" t="s">
        <v>186</v>
      </c>
      <c r="BE193" s="149">
        <f t="shared" si="24"/>
        <v>0</v>
      </c>
      <c r="BF193" s="149">
        <f t="shared" si="25"/>
        <v>0</v>
      </c>
      <c r="BG193" s="149">
        <f t="shared" si="26"/>
        <v>0</v>
      </c>
      <c r="BH193" s="149">
        <f t="shared" si="27"/>
        <v>0</v>
      </c>
      <c r="BI193" s="149">
        <f t="shared" si="28"/>
        <v>0</v>
      </c>
      <c r="BJ193" s="17" t="s">
        <v>84</v>
      </c>
      <c r="BK193" s="149">
        <f t="shared" si="29"/>
        <v>0</v>
      </c>
      <c r="BL193" s="17" t="s">
        <v>207</v>
      </c>
      <c r="BM193" s="148" t="s">
        <v>1186</v>
      </c>
    </row>
    <row r="194" spans="2:65" s="1" customFormat="1" ht="24.2" customHeight="1">
      <c r="B194" s="136"/>
      <c r="C194" s="137" t="s">
        <v>798</v>
      </c>
      <c r="D194" s="137" t="s">
        <v>189</v>
      </c>
      <c r="E194" s="138" t="s">
        <v>2023</v>
      </c>
      <c r="F194" s="139" t="s">
        <v>2024</v>
      </c>
      <c r="G194" s="140" t="s">
        <v>403</v>
      </c>
      <c r="H194" s="141">
        <v>1</v>
      </c>
      <c r="I194" s="142"/>
      <c r="J194" s="143">
        <f t="shared" si="20"/>
        <v>0</v>
      </c>
      <c r="K194" s="139" t="s">
        <v>1</v>
      </c>
      <c r="L194" s="32"/>
      <c r="M194" s="144" t="s">
        <v>1</v>
      </c>
      <c r="N194" s="145" t="s">
        <v>41</v>
      </c>
      <c r="P194" s="146">
        <f t="shared" si="21"/>
        <v>0</v>
      </c>
      <c r="Q194" s="146">
        <v>0</v>
      </c>
      <c r="R194" s="146">
        <f t="shared" si="22"/>
        <v>0</v>
      </c>
      <c r="S194" s="146">
        <v>0</v>
      </c>
      <c r="T194" s="147">
        <f t="shared" si="23"/>
        <v>0</v>
      </c>
      <c r="AR194" s="148" t="s">
        <v>207</v>
      </c>
      <c r="AT194" s="148" t="s">
        <v>189</v>
      </c>
      <c r="AU194" s="148" t="s">
        <v>76</v>
      </c>
      <c r="AY194" s="17" t="s">
        <v>186</v>
      </c>
      <c r="BE194" s="149">
        <f t="shared" si="24"/>
        <v>0</v>
      </c>
      <c r="BF194" s="149">
        <f t="shared" si="25"/>
        <v>0</v>
      </c>
      <c r="BG194" s="149">
        <f t="shared" si="26"/>
        <v>0</v>
      </c>
      <c r="BH194" s="149">
        <f t="shared" si="27"/>
        <v>0</v>
      </c>
      <c r="BI194" s="149">
        <f t="shared" si="28"/>
        <v>0</v>
      </c>
      <c r="BJ194" s="17" t="s">
        <v>84</v>
      </c>
      <c r="BK194" s="149">
        <f t="shared" si="29"/>
        <v>0</v>
      </c>
      <c r="BL194" s="17" t="s">
        <v>207</v>
      </c>
      <c r="BM194" s="148" t="s">
        <v>1196</v>
      </c>
    </row>
    <row r="195" spans="2:65" s="1" customFormat="1" ht="24.2" customHeight="1">
      <c r="B195" s="136"/>
      <c r="C195" s="137" t="s">
        <v>804</v>
      </c>
      <c r="D195" s="137" t="s">
        <v>189</v>
      </c>
      <c r="E195" s="138" t="s">
        <v>2025</v>
      </c>
      <c r="F195" s="139" t="s">
        <v>2026</v>
      </c>
      <c r="G195" s="140" t="s">
        <v>403</v>
      </c>
      <c r="H195" s="141">
        <v>1</v>
      </c>
      <c r="I195" s="142"/>
      <c r="J195" s="143">
        <f t="shared" si="20"/>
        <v>0</v>
      </c>
      <c r="K195" s="139" t="s">
        <v>1</v>
      </c>
      <c r="L195" s="32"/>
      <c r="M195" s="144" t="s">
        <v>1</v>
      </c>
      <c r="N195" s="145" t="s">
        <v>41</v>
      </c>
      <c r="P195" s="146">
        <f t="shared" si="21"/>
        <v>0</v>
      </c>
      <c r="Q195" s="146">
        <v>0</v>
      </c>
      <c r="R195" s="146">
        <f t="shared" si="22"/>
        <v>0</v>
      </c>
      <c r="S195" s="146">
        <v>0</v>
      </c>
      <c r="T195" s="147">
        <f t="shared" si="23"/>
        <v>0</v>
      </c>
      <c r="AR195" s="148" t="s">
        <v>207</v>
      </c>
      <c r="AT195" s="148" t="s">
        <v>189</v>
      </c>
      <c r="AU195" s="148" t="s">
        <v>76</v>
      </c>
      <c r="AY195" s="17" t="s">
        <v>186</v>
      </c>
      <c r="BE195" s="149">
        <f t="shared" si="24"/>
        <v>0</v>
      </c>
      <c r="BF195" s="149">
        <f t="shared" si="25"/>
        <v>0</v>
      </c>
      <c r="BG195" s="149">
        <f t="shared" si="26"/>
        <v>0</v>
      </c>
      <c r="BH195" s="149">
        <f t="shared" si="27"/>
        <v>0</v>
      </c>
      <c r="BI195" s="149">
        <f t="shared" si="28"/>
        <v>0</v>
      </c>
      <c r="BJ195" s="17" t="s">
        <v>84</v>
      </c>
      <c r="BK195" s="149">
        <f t="shared" si="29"/>
        <v>0</v>
      </c>
      <c r="BL195" s="17" t="s">
        <v>207</v>
      </c>
      <c r="BM195" s="148" t="s">
        <v>1210</v>
      </c>
    </row>
    <row r="196" spans="2:65" s="1" customFormat="1" ht="16.600000000000001" customHeight="1">
      <c r="B196" s="136"/>
      <c r="C196" s="137" t="s">
        <v>809</v>
      </c>
      <c r="D196" s="137" t="s">
        <v>189</v>
      </c>
      <c r="E196" s="138" t="s">
        <v>2027</v>
      </c>
      <c r="F196" s="139" t="s">
        <v>2028</v>
      </c>
      <c r="G196" s="140" t="s">
        <v>403</v>
      </c>
      <c r="H196" s="141">
        <v>1</v>
      </c>
      <c r="I196" s="142"/>
      <c r="J196" s="143">
        <f t="shared" si="20"/>
        <v>0</v>
      </c>
      <c r="K196" s="139" t="s">
        <v>1</v>
      </c>
      <c r="L196" s="32"/>
      <c r="M196" s="144" t="s">
        <v>1</v>
      </c>
      <c r="N196" s="145" t="s">
        <v>41</v>
      </c>
      <c r="P196" s="146">
        <f t="shared" si="21"/>
        <v>0</v>
      </c>
      <c r="Q196" s="146">
        <v>0</v>
      </c>
      <c r="R196" s="146">
        <f t="shared" si="22"/>
        <v>0</v>
      </c>
      <c r="S196" s="146">
        <v>0</v>
      </c>
      <c r="T196" s="147">
        <f t="shared" si="23"/>
        <v>0</v>
      </c>
      <c r="AR196" s="148" t="s">
        <v>207</v>
      </c>
      <c r="AT196" s="148" t="s">
        <v>189</v>
      </c>
      <c r="AU196" s="148" t="s">
        <v>76</v>
      </c>
      <c r="AY196" s="17" t="s">
        <v>186</v>
      </c>
      <c r="BE196" s="149">
        <f t="shared" si="24"/>
        <v>0</v>
      </c>
      <c r="BF196" s="149">
        <f t="shared" si="25"/>
        <v>0</v>
      </c>
      <c r="BG196" s="149">
        <f t="shared" si="26"/>
        <v>0</v>
      </c>
      <c r="BH196" s="149">
        <f t="shared" si="27"/>
        <v>0</v>
      </c>
      <c r="BI196" s="149">
        <f t="shared" si="28"/>
        <v>0</v>
      </c>
      <c r="BJ196" s="17" t="s">
        <v>84</v>
      </c>
      <c r="BK196" s="149">
        <f t="shared" si="29"/>
        <v>0</v>
      </c>
      <c r="BL196" s="17" t="s">
        <v>207</v>
      </c>
      <c r="BM196" s="148" t="s">
        <v>1246</v>
      </c>
    </row>
    <row r="197" spans="2:65" s="1" customFormat="1" ht="16.600000000000001" customHeight="1">
      <c r="B197" s="136"/>
      <c r="C197" s="137" t="s">
        <v>814</v>
      </c>
      <c r="D197" s="137" t="s">
        <v>189</v>
      </c>
      <c r="E197" s="138" t="s">
        <v>2029</v>
      </c>
      <c r="F197" s="139" t="s">
        <v>2030</v>
      </c>
      <c r="G197" s="140" t="s">
        <v>403</v>
      </c>
      <c r="H197" s="141">
        <v>3</v>
      </c>
      <c r="I197" s="142"/>
      <c r="J197" s="143">
        <f t="shared" si="20"/>
        <v>0</v>
      </c>
      <c r="K197" s="139" t="s">
        <v>1</v>
      </c>
      <c r="L197" s="32"/>
      <c r="M197" s="144" t="s">
        <v>1</v>
      </c>
      <c r="N197" s="145" t="s">
        <v>41</v>
      </c>
      <c r="P197" s="146">
        <f t="shared" si="21"/>
        <v>0</v>
      </c>
      <c r="Q197" s="146">
        <v>0</v>
      </c>
      <c r="R197" s="146">
        <f t="shared" si="22"/>
        <v>0</v>
      </c>
      <c r="S197" s="146">
        <v>0</v>
      </c>
      <c r="T197" s="147">
        <f t="shared" si="23"/>
        <v>0</v>
      </c>
      <c r="AR197" s="148" t="s">
        <v>207</v>
      </c>
      <c r="AT197" s="148" t="s">
        <v>189</v>
      </c>
      <c r="AU197" s="148" t="s">
        <v>76</v>
      </c>
      <c r="AY197" s="17" t="s">
        <v>186</v>
      </c>
      <c r="BE197" s="149">
        <f t="shared" si="24"/>
        <v>0</v>
      </c>
      <c r="BF197" s="149">
        <f t="shared" si="25"/>
        <v>0</v>
      </c>
      <c r="BG197" s="149">
        <f t="shared" si="26"/>
        <v>0</v>
      </c>
      <c r="BH197" s="149">
        <f t="shared" si="27"/>
        <v>0</v>
      </c>
      <c r="BI197" s="149">
        <f t="shared" si="28"/>
        <v>0</v>
      </c>
      <c r="BJ197" s="17" t="s">
        <v>84</v>
      </c>
      <c r="BK197" s="149">
        <f t="shared" si="29"/>
        <v>0</v>
      </c>
      <c r="BL197" s="17" t="s">
        <v>207</v>
      </c>
      <c r="BM197" s="148" t="s">
        <v>1255</v>
      </c>
    </row>
    <row r="198" spans="2:65" s="1" customFormat="1" ht="24.2" customHeight="1">
      <c r="B198" s="136"/>
      <c r="C198" s="137" t="s">
        <v>820</v>
      </c>
      <c r="D198" s="137" t="s">
        <v>189</v>
      </c>
      <c r="E198" s="138" t="s">
        <v>2031</v>
      </c>
      <c r="F198" s="139" t="s">
        <v>2032</v>
      </c>
      <c r="G198" s="140" t="s">
        <v>403</v>
      </c>
      <c r="H198" s="141">
        <v>1</v>
      </c>
      <c r="I198" s="142"/>
      <c r="J198" s="143">
        <f t="shared" si="20"/>
        <v>0</v>
      </c>
      <c r="K198" s="139" t="s">
        <v>1</v>
      </c>
      <c r="L198" s="32"/>
      <c r="M198" s="144" t="s">
        <v>1</v>
      </c>
      <c r="N198" s="145" t="s">
        <v>41</v>
      </c>
      <c r="P198" s="146">
        <f t="shared" si="21"/>
        <v>0</v>
      </c>
      <c r="Q198" s="146">
        <v>0</v>
      </c>
      <c r="R198" s="146">
        <f t="shared" si="22"/>
        <v>0</v>
      </c>
      <c r="S198" s="146">
        <v>0</v>
      </c>
      <c r="T198" s="147">
        <f t="shared" si="23"/>
        <v>0</v>
      </c>
      <c r="AR198" s="148" t="s">
        <v>207</v>
      </c>
      <c r="AT198" s="148" t="s">
        <v>189</v>
      </c>
      <c r="AU198" s="148" t="s">
        <v>76</v>
      </c>
      <c r="AY198" s="17" t="s">
        <v>186</v>
      </c>
      <c r="BE198" s="149">
        <f t="shared" si="24"/>
        <v>0</v>
      </c>
      <c r="BF198" s="149">
        <f t="shared" si="25"/>
        <v>0</v>
      </c>
      <c r="BG198" s="149">
        <f t="shared" si="26"/>
        <v>0</v>
      </c>
      <c r="BH198" s="149">
        <f t="shared" si="27"/>
        <v>0</v>
      </c>
      <c r="BI198" s="149">
        <f t="shared" si="28"/>
        <v>0</v>
      </c>
      <c r="BJ198" s="17" t="s">
        <v>84</v>
      </c>
      <c r="BK198" s="149">
        <f t="shared" si="29"/>
        <v>0</v>
      </c>
      <c r="BL198" s="17" t="s">
        <v>207</v>
      </c>
      <c r="BM198" s="148" t="s">
        <v>1266</v>
      </c>
    </row>
    <row r="199" spans="2:65" s="1" customFormat="1" ht="21.75" customHeight="1">
      <c r="B199" s="136"/>
      <c r="C199" s="137" t="s">
        <v>824</v>
      </c>
      <c r="D199" s="137" t="s">
        <v>189</v>
      </c>
      <c r="E199" s="138" t="s">
        <v>2033</v>
      </c>
      <c r="F199" s="139" t="s">
        <v>2034</v>
      </c>
      <c r="G199" s="140" t="s">
        <v>801</v>
      </c>
      <c r="H199" s="141">
        <v>203</v>
      </c>
      <c r="I199" s="142"/>
      <c r="J199" s="143">
        <f t="shared" si="20"/>
        <v>0</v>
      </c>
      <c r="K199" s="139" t="s">
        <v>1</v>
      </c>
      <c r="L199" s="32"/>
      <c r="M199" s="144" t="s">
        <v>1</v>
      </c>
      <c r="N199" s="145" t="s">
        <v>41</v>
      </c>
      <c r="P199" s="146">
        <f t="shared" si="21"/>
        <v>0</v>
      </c>
      <c r="Q199" s="146">
        <v>0</v>
      </c>
      <c r="R199" s="146">
        <f t="shared" si="22"/>
        <v>0</v>
      </c>
      <c r="S199" s="146">
        <v>0</v>
      </c>
      <c r="T199" s="147">
        <f t="shared" si="23"/>
        <v>0</v>
      </c>
      <c r="AR199" s="148" t="s">
        <v>207</v>
      </c>
      <c r="AT199" s="148" t="s">
        <v>189</v>
      </c>
      <c r="AU199" s="148" t="s">
        <v>76</v>
      </c>
      <c r="AY199" s="17" t="s">
        <v>186</v>
      </c>
      <c r="BE199" s="149">
        <f t="shared" si="24"/>
        <v>0</v>
      </c>
      <c r="BF199" s="149">
        <f t="shared" si="25"/>
        <v>0</v>
      </c>
      <c r="BG199" s="149">
        <f t="shared" si="26"/>
        <v>0</v>
      </c>
      <c r="BH199" s="149">
        <f t="shared" si="27"/>
        <v>0</v>
      </c>
      <c r="BI199" s="149">
        <f t="shared" si="28"/>
        <v>0</v>
      </c>
      <c r="BJ199" s="17" t="s">
        <v>84</v>
      </c>
      <c r="BK199" s="149">
        <f t="shared" si="29"/>
        <v>0</v>
      </c>
      <c r="BL199" s="17" t="s">
        <v>207</v>
      </c>
      <c r="BM199" s="148" t="s">
        <v>1277</v>
      </c>
    </row>
    <row r="200" spans="2:65" s="1" customFormat="1" ht="21.75" customHeight="1">
      <c r="B200" s="136"/>
      <c r="C200" s="137" t="s">
        <v>828</v>
      </c>
      <c r="D200" s="137" t="s">
        <v>189</v>
      </c>
      <c r="E200" s="138" t="s">
        <v>2035</v>
      </c>
      <c r="F200" s="139" t="s">
        <v>2036</v>
      </c>
      <c r="G200" s="140" t="s">
        <v>801</v>
      </c>
      <c r="H200" s="141">
        <v>203</v>
      </c>
      <c r="I200" s="142"/>
      <c r="J200" s="143">
        <f t="shared" si="20"/>
        <v>0</v>
      </c>
      <c r="K200" s="139" t="s">
        <v>1</v>
      </c>
      <c r="L200" s="32"/>
      <c r="M200" s="144" t="s">
        <v>1</v>
      </c>
      <c r="N200" s="145" t="s">
        <v>41</v>
      </c>
      <c r="P200" s="146">
        <f t="shared" si="21"/>
        <v>0</v>
      </c>
      <c r="Q200" s="146">
        <v>0</v>
      </c>
      <c r="R200" s="146">
        <f t="shared" si="22"/>
        <v>0</v>
      </c>
      <c r="S200" s="146">
        <v>0</v>
      </c>
      <c r="T200" s="147">
        <f t="shared" si="23"/>
        <v>0</v>
      </c>
      <c r="AR200" s="148" t="s">
        <v>207</v>
      </c>
      <c r="AT200" s="148" t="s">
        <v>189</v>
      </c>
      <c r="AU200" s="148" t="s">
        <v>76</v>
      </c>
      <c r="AY200" s="17" t="s">
        <v>186</v>
      </c>
      <c r="BE200" s="149">
        <f t="shared" si="24"/>
        <v>0</v>
      </c>
      <c r="BF200" s="149">
        <f t="shared" si="25"/>
        <v>0</v>
      </c>
      <c r="BG200" s="149">
        <f t="shared" si="26"/>
        <v>0</v>
      </c>
      <c r="BH200" s="149">
        <f t="shared" si="27"/>
        <v>0</v>
      </c>
      <c r="BI200" s="149">
        <f t="shared" si="28"/>
        <v>0</v>
      </c>
      <c r="BJ200" s="17" t="s">
        <v>84</v>
      </c>
      <c r="BK200" s="149">
        <f t="shared" si="29"/>
        <v>0</v>
      </c>
      <c r="BL200" s="17" t="s">
        <v>207</v>
      </c>
      <c r="BM200" s="148" t="s">
        <v>1288</v>
      </c>
    </row>
    <row r="201" spans="2:65" s="1" customFormat="1" ht="21.75" customHeight="1">
      <c r="B201" s="136"/>
      <c r="C201" s="137" t="s">
        <v>837</v>
      </c>
      <c r="D201" s="137" t="s">
        <v>189</v>
      </c>
      <c r="E201" s="138" t="s">
        <v>2037</v>
      </c>
      <c r="F201" s="139" t="s">
        <v>2038</v>
      </c>
      <c r="G201" s="140" t="s">
        <v>322</v>
      </c>
      <c r="H201" s="141">
        <v>0.4</v>
      </c>
      <c r="I201" s="142"/>
      <c r="J201" s="143">
        <f t="shared" si="20"/>
        <v>0</v>
      </c>
      <c r="K201" s="139" t="s">
        <v>1</v>
      </c>
      <c r="L201" s="32"/>
      <c r="M201" s="144" t="s">
        <v>1</v>
      </c>
      <c r="N201" s="145" t="s">
        <v>41</v>
      </c>
      <c r="P201" s="146">
        <f t="shared" si="21"/>
        <v>0</v>
      </c>
      <c r="Q201" s="146">
        <v>0</v>
      </c>
      <c r="R201" s="146">
        <f t="shared" si="22"/>
        <v>0</v>
      </c>
      <c r="S201" s="146">
        <v>0</v>
      </c>
      <c r="T201" s="147">
        <f t="shared" si="23"/>
        <v>0</v>
      </c>
      <c r="AR201" s="148" t="s">
        <v>207</v>
      </c>
      <c r="AT201" s="148" t="s">
        <v>189</v>
      </c>
      <c r="AU201" s="148" t="s">
        <v>76</v>
      </c>
      <c r="AY201" s="17" t="s">
        <v>186</v>
      </c>
      <c r="BE201" s="149">
        <f t="shared" si="24"/>
        <v>0</v>
      </c>
      <c r="BF201" s="149">
        <f t="shared" si="25"/>
        <v>0</v>
      </c>
      <c r="BG201" s="149">
        <f t="shared" si="26"/>
        <v>0</v>
      </c>
      <c r="BH201" s="149">
        <f t="shared" si="27"/>
        <v>0</v>
      </c>
      <c r="BI201" s="149">
        <f t="shared" si="28"/>
        <v>0</v>
      </c>
      <c r="BJ201" s="17" t="s">
        <v>84</v>
      </c>
      <c r="BK201" s="149">
        <f t="shared" si="29"/>
        <v>0</v>
      </c>
      <c r="BL201" s="17" t="s">
        <v>207</v>
      </c>
      <c r="BM201" s="148" t="s">
        <v>1299</v>
      </c>
    </row>
    <row r="202" spans="2:65" s="1" customFormat="1" ht="16.600000000000001" customHeight="1">
      <c r="B202" s="136"/>
      <c r="C202" s="137" t="s">
        <v>845</v>
      </c>
      <c r="D202" s="137" t="s">
        <v>189</v>
      </c>
      <c r="E202" s="138" t="s">
        <v>2039</v>
      </c>
      <c r="F202" s="139" t="s">
        <v>2040</v>
      </c>
      <c r="G202" s="140" t="s">
        <v>1969</v>
      </c>
      <c r="H202" s="141">
        <v>4</v>
      </c>
      <c r="I202" s="142"/>
      <c r="J202" s="143">
        <f t="shared" si="20"/>
        <v>0</v>
      </c>
      <c r="K202" s="139" t="s">
        <v>1</v>
      </c>
      <c r="L202" s="32"/>
      <c r="M202" s="144" t="s">
        <v>1</v>
      </c>
      <c r="N202" s="145" t="s">
        <v>41</v>
      </c>
      <c r="P202" s="146">
        <f t="shared" si="21"/>
        <v>0</v>
      </c>
      <c r="Q202" s="146">
        <v>0</v>
      </c>
      <c r="R202" s="146">
        <f t="shared" si="22"/>
        <v>0</v>
      </c>
      <c r="S202" s="146">
        <v>0</v>
      </c>
      <c r="T202" s="147">
        <f t="shared" si="23"/>
        <v>0</v>
      </c>
      <c r="AR202" s="148" t="s">
        <v>207</v>
      </c>
      <c r="AT202" s="148" t="s">
        <v>189</v>
      </c>
      <c r="AU202" s="148" t="s">
        <v>76</v>
      </c>
      <c r="AY202" s="17" t="s">
        <v>186</v>
      </c>
      <c r="BE202" s="149">
        <f t="shared" si="24"/>
        <v>0</v>
      </c>
      <c r="BF202" s="149">
        <f t="shared" si="25"/>
        <v>0</v>
      </c>
      <c r="BG202" s="149">
        <f t="shared" si="26"/>
        <v>0</v>
      </c>
      <c r="BH202" s="149">
        <f t="shared" si="27"/>
        <v>0</v>
      </c>
      <c r="BI202" s="149">
        <f t="shared" si="28"/>
        <v>0</v>
      </c>
      <c r="BJ202" s="17" t="s">
        <v>84</v>
      </c>
      <c r="BK202" s="149">
        <f t="shared" si="29"/>
        <v>0</v>
      </c>
      <c r="BL202" s="17" t="s">
        <v>207</v>
      </c>
      <c r="BM202" s="148" t="s">
        <v>1308</v>
      </c>
    </row>
    <row r="203" spans="2:65" s="1" customFormat="1" ht="16.600000000000001" customHeight="1">
      <c r="B203" s="136"/>
      <c r="C203" s="137" t="s">
        <v>850</v>
      </c>
      <c r="D203" s="137" t="s">
        <v>189</v>
      </c>
      <c r="E203" s="138" t="s">
        <v>2041</v>
      </c>
      <c r="F203" s="139" t="s">
        <v>2042</v>
      </c>
      <c r="G203" s="140" t="s">
        <v>1969</v>
      </c>
      <c r="H203" s="141">
        <v>1</v>
      </c>
      <c r="I203" s="142"/>
      <c r="J203" s="143">
        <f t="shared" si="20"/>
        <v>0</v>
      </c>
      <c r="K203" s="139" t="s">
        <v>1</v>
      </c>
      <c r="L203" s="32"/>
      <c r="M203" s="144" t="s">
        <v>1</v>
      </c>
      <c r="N203" s="145" t="s">
        <v>41</v>
      </c>
      <c r="P203" s="146">
        <f t="shared" si="21"/>
        <v>0</v>
      </c>
      <c r="Q203" s="146">
        <v>0</v>
      </c>
      <c r="R203" s="146">
        <f t="shared" si="22"/>
        <v>0</v>
      </c>
      <c r="S203" s="146">
        <v>0</v>
      </c>
      <c r="T203" s="147">
        <f t="shared" si="23"/>
        <v>0</v>
      </c>
      <c r="AR203" s="148" t="s">
        <v>207</v>
      </c>
      <c r="AT203" s="148" t="s">
        <v>189</v>
      </c>
      <c r="AU203" s="148" t="s">
        <v>76</v>
      </c>
      <c r="AY203" s="17" t="s">
        <v>186</v>
      </c>
      <c r="BE203" s="149">
        <f t="shared" si="24"/>
        <v>0</v>
      </c>
      <c r="BF203" s="149">
        <f t="shared" si="25"/>
        <v>0</v>
      </c>
      <c r="BG203" s="149">
        <f t="shared" si="26"/>
        <v>0</v>
      </c>
      <c r="BH203" s="149">
        <f t="shared" si="27"/>
        <v>0</v>
      </c>
      <c r="BI203" s="149">
        <f t="shared" si="28"/>
        <v>0</v>
      </c>
      <c r="BJ203" s="17" t="s">
        <v>84</v>
      </c>
      <c r="BK203" s="149">
        <f t="shared" si="29"/>
        <v>0</v>
      </c>
      <c r="BL203" s="17" t="s">
        <v>207</v>
      </c>
      <c r="BM203" s="148" t="s">
        <v>1318</v>
      </c>
    </row>
    <row r="204" spans="2:65" s="1" customFormat="1" ht="16.600000000000001" customHeight="1">
      <c r="B204" s="136"/>
      <c r="C204" s="137" t="s">
        <v>855</v>
      </c>
      <c r="D204" s="137" t="s">
        <v>189</v>
      </c>
      <c r="E204" s="138" t="s">
        <v>2043</v>
      </c>
      <c r="F204" s="139" t="s">
        <v>2044</v>
      </c>
      <c r="G204" s="140" t="s">
        <v>1969</v>
      </c>
      <c r="H204" s="141">
        <v>3</v>
      </c>
      <c r="I204" s="142"/>
      <c r="J204" s="143">
        <f t="shared" si="20"/>
        <v>0</v>
      </c>
      <c r="K204" s="139" t="s">
        <v>1</v>
      </c>
      <c r="L204" s="32"/>
      <c r="M204" s="144" t="s">
        <v>1</v>
      </c>
      <c r="N204" s="145" t="s">
        <v>41</v>
      </c>
      <c r="P204" s="146">
        <f t="shared" si="21"/>
        <v>0</v>
      </c>
      <c r="Q204" s="146">
        <v>0</v>
      </c>
      <c r="R204" s="146">
        <f t="shared" si="22"/>
        <v>0</v>
      </c>
      <c r="S204" s="146">
        <v>0</v>
      </c>
      <c r="T204" s="147">
        <f t="shared" si="23"/>
        <v>0</v>
      </c>
      <c r="AR204" s="148" t="s">
        <v>207</v>
      </c>
      <c r="AT204" s="148" t="s">
        <v>189</v>
      </c>
      <c r="AU204" s="148" t="s">
        <v>76</v>
      </c>
      <c r="AY204" s="17" t="s">
        <v>186</v>
      </c>
      <c r="BE204" s="149">
        <f t="shared" si="24"/>
        <v>0</v>
      </c>
      <c r="BF204" s="149">
        <f t="shared" si="25"/>
        <v>0</v>
      </c>
      <c r="BG204" s="149">
        <f t="shared" si="26"/>
        <v>0</v>
      </c>
      <c r="BH204" s="149">
        <f t="shared" si="27"/>
        <v>0</v>
      </c>
      <c r="BI204" s="149">
        <f t="shared" si="28"/>
        <v>0</v>
      </c>
      <c r="BJ204" s="17" t="s">
        <v>84</v>
      </c>
      <c r="BK204" s="149">
        <f t="shared" si="29"/>
        <v>0</v>
      </c>
      <c r="BL204" s="17" t="s">
        <v>207</v>
      </c>
      <c r="BM204" s="148" t="s">
        <v>1327</v>
      </c>
    </row>
    <row r="205" spans="2:65" s="1" customFormat="1" ht="16.600000000000001" customHeight="1">
      <c r="B205" s="136"/>
      <c r="C205" s="137" t="s">
        <v>861</v>
      </c>
      <c r="D205" s="137" t="s">
        <v>189</v>
      </c>
      <c r="E205" s="138" t="s">
        <v>2045</v>
      </c>
      <c r="F205" s="139" t="s">
        <v>2046</v>
      </c>
      <c r="G205" s="140" t="s">
        <v>1969</v>
      </c>
      <c r="H205" s="141">
        <v>1</v>
      </c>
      <c r="I205" s="142"/>
      <c r="J205" s="143">
        <f t="shared" si="20"/>
        <v>0</v>
      </c>
      <c r="K205" s="139" t="s">
        <v>1</v>
      </c>
      <c r="L205" s="32"/>
      <c r="M205" s="144" t="s">
        <v>1</v>
      </c>
      <c r="N205" s="145" t="s">
        <v>41</v>
      </c>
      <c r="P205" s="146">
        <f t="shared" si="21"/>
        <v>0</v>
      </c>
      <c r="Q205" s="146">
        <v>0</v>
      </c>
      <c r="R205" s="146">
        <f t="shared" si="22"/>
        <v>0</v>
      </c>
      <c r="S205" s="146">
        <v>0</v>
      </c>
      <c r="T205" s="147">
        <f t="shared" si="23"/>
        <v>0</v>
      </c>
      <c r="AR205" s="148" t="s">
        <v>207</v>
      </c>
      <c r="AT205" s="148" t="s">
        <v>189</v>
      </c>
      <c r="AU205" s="148" t="s">
        <v>76</v>
      </c>
      <c r="AY205" s="17" t="s">
        <v>186</v>
      </c>
      <c r="BE205" s="149">
        <f t="shared" si="24"/>
        <v>0</v>
      </c>
      <c r="BF205" s="149">
        <f t="shared" si="25"/>
        <v>0</v>
      </c>
      <c r="BG205" s="149">
        <f t="shared" si="26"/>
        <v>0</v>
      </c>
      <c r="BH205" s="149">
        <f t="shared" si="27"/>
        <v>0</v>
      </c>
      <c r="BI205" s="149">
        <f t="shared" si="28"/>
        <v>0</v>
      </c>
      <c r="BJ205" s="17" t="s">
        <v>84</v>
      </c>
      <c r="BK205" s="149">
        <f t="shared" si="29"/>
        <v>0</v>
      </c>
      <c r="BL205" s="17" t="s">
        <v>207</v>
      </c>
      <c r="BM205" s="148" t="s">
        <v>1335</v>
      </c>
    </row>
    <row r="206" spans="2:65" s="1" customFormat="1" ht="16.600000000000001" customHeight="1">
      <c r="B206" s="136"/>
      <c r="C206" s="137" t="s">
        <v>866</v>
      </c>
      <c r="D206" s="137" t="s">
        <v>189</v>
      </c>
      <c r="E206" s="138" t="s">
        <v>2047</v>
      </c>
      <c r="F206" s="139" t="s">
        <v>2048</v>
      </c>
      <c r="G206" s="140" t="s">
        <v>1969</v>
      </c>
      <c r="H206" s="141">
        <v>1</v>
      </c>
      <c r="I206" s="142"/>
      <c r="J206" s="143">
        <f t="shared" si="20"/>
        <v>0</v>
      </c>
      <c r="K206" s="139" t="s">
        <v>1</v>
      </c>
      <c r="L206" s="32"/>
      <c r="M206" s="144" t="s">
        <v>1</v>
      </c>
      <c r="N206" s="145" t="s">
        <v>41</v>
      </c>
      <c r="P206" s="146">
        <f t="shared" si="21"/>
        <v>0</v>
      </c>
      <c r="Q206" s="146">
        <v>0</v>
      </c>
      <c r="R206" s="146">
        <f t="shared" si="22"/>
        <v>0</v>
      </c>
      <c r="S206" s="146">
        <v>0</v>
      </c>
      <c r="T206" s="147">
        <f t="shared" si="23"/>
        <v>0</v>
      </c>
      <c r="AR206" s="148" t="s">
        <v>207</v>
      </c>
      <c r="AT206" s="148" t="s">
        <v>189</v>
      </c>
      <c r="AU206" s="148" t="s">
        <v>76</v>
      </c>
      <c r="AY206" s="17" t="s">
        <v>186</v>
      </c>
      <c r="BE206" s="149">
        <f t="shared" si="24"/>
        <v>0</v>
      </c>
      <c r="BF206" s="149">
        <f t="shared" si="25"/>
        <v>0</v>
      </c>
      <c r="BG206" s="149">
        <f t="shared" si="26"/>
        <v>0</v>
      </c>
      <c r="BH206" s="149">
        <f t="shared" si="27"/>
        <v>0</v>
      </c>
      <c r="BI206" s="149">
        <f t="shared" si="28"/>
        <v>0</v>
      </c>
      <c r="BJ206" s="17" t="s">
        <v>84</v>
      </c>
      <c r="BK206" s="149">
        <f t="shared" si="29"/>
        <v>0</v>
      </c>
      <c r="BL206" s="17" t="s">
        <v>207</v>
      </c>
      <c r="BM206" s="148" t="s">
        <v>1343</v>
      </c>
    </row>
    <row r="207" spans="2:65" s="1" customFormat="1" ht="16.600000000000001" customHeight="1">
      <c r="B207" s="136"/>
      <c r="C207" s="137" t="s">
        <v>873</v>
      </c>
      <c r="D207" s="137" t="s">
        <v>189</v>
      </c>
      <c r="E207" s="138" t="s">
        <v>2049</v>
      </c>
      <c r="F207" s="139" t="s">
        <v>2050</v>
      </c>
      <c r="G207" s="140" t="s">
        <v>1969</v>
      </c>
      <c r="H207" s="141">
        <v>1</v>
      </c>
      <c r="I207" s="142"/>
      <c r="J207" s="143">
        <f t="shared" si="20"/>
        <v>0</v>
      </c>
      <c r="K207" s="139" t="s">
        <v>1</v>
      </c>
      <c r="L207" s="32"/>
      <c r="M207" s="144" t="s">
        <v>1</v>
      </c>
      <c r="N207" s="145" t="s">
        <v>41</v>
      </c>
      <c r="P207" s="146">
        <f t="shared" si="21"/>
        <v>0</v>
      </c>
      <c r="Q207" s="146">
        <v>0</v>
      </c>
      <c r="R207" s="146">
        <f t="shared" si="22"/>
        <v>0</v>
      </c>
      <c r="S207" s="146">
        <v>0</v>
      </c>
      <c r="T207" s="147">
        <f t="shared" si="23"/>
        <v>0</v>
      </c>
      <c r="AR207" s="148" t="s">
        <v>207</v>
      </c>
      <c r="AT207" s="148" t="s">
        <v>189</v>
      </c>
      <c r="AU207" s="148" t="s">
        <v>76</v>
      </c>
      <c r="AY207" s="17" t="s">
        <v>186</v>
      </c>
      <c r="BE207" s="149">
        <f t="shared" si="24"/>
        <v>0</v>
      </c>
      <c r="BF207" s="149">
        <f t="shared" si="25"/>
        <v>0</v>
      </c>
      <c r="BG207" s="149">
        <f t="shared" si="26"/>
        <v>0</v>
      </c>
      <c r="BH207" s="149">
        <f t="shared" si="27"/>
        <v>0</v>
      </c>
      <c r="BI207" s="149">
        <f t="shared" si="28"/>
        <v>0</v>
      </c>
      <c r="BJ207" s="17" t="s">
        <v>84</v>
      </c>
      <c r="BK207" s="149">
        <f t="shared" si="29"/>
        <v>0</v>
      </c>
      <c r="BL207" s="17" t="s">
        <v>207</v>
      </c>
      <c r="BM207" s="148" t="s">
        <v>1351</v>
      </c>
    </row>
    <row r="208" spans="2:65" s="1" customFormat="1" ht="16.600000000000001" customHeight="1">
      <c r="B208" s="136"/>
      <c r="C208" s="137" t="s">
        <v>877</v>
      </c>
      <c r="D208" s="137" t="s">
        <v>189</v>
      </c>
      <c r="E208" s="138" t="s">
        <v>2051</v>
      </c>
      <c r="F208" s="139" t="s">
        <v>2052</v>
      </c>
      <c r="G208" s="140" t="s">
        <v>1969</v>
      </c>
      <c r="H208" s="141">
        <v>1</v>
      </c>
      <c r="I208" s="142"/>
      <c r="J208" s="143">
        <f t="shared" si="20"/>
        <v>0</v>
      </c>
      <c r="K208" s="139" t="s">
        <v>1</v>
      </c>
      <c r="L208" s="32"/>
      <c r="M208" s="144" t="s">
        <v>1</v>
      </c>
      <c r="N208" s="145" t="s">
        <v>41</v>
      </c>
      <c r="P208" s="146">
        <f t="shared" si="21"/>
        <v>0</v>
      </c>
      <c r="Q208" s="146">
        <v>0</v>
      </c>
      <c r="R208" s="146">
        <f t="shared" si="22"/>
        <v>0</v>
      </c>
      <c r="S208" s="146">
        <v>0</v>
      </c>
      <c r="T208" s="147">
        <f t="shared" si="23"/>
        <v>0</v>
      </c>
      <c r="AR208" s="148" t="s">
        <v>207</v>
      </c>
      <c r="AT208" s="148" t="s">
        <v>189</v>
      </c>
      <c r="AU208" s="148" t="s">
        <v>76</v>
      </c>
      <c r="AY208" s="17" t="s">
        <v>186</v>
      </c>
      <c r="BE208" s="149">
        <f t="shared" si="24"/>
        <v>0</v>
      </c>
      <c r="BF208" s="149">
        <f t="shared" si="25"/>
        <v>0</v>
      </c>
      <c r="BG208" s="149">
        <f t="shared" si="26"/>
        <v>0</v>
      </c>
      <c r="BH208" s="149">
        <f t="shared" si="27"/>
        <v>0</v>
      </c>
      <c r="BI208" s="149">
        <f t="shared" si="28"/>
        <v>0</v>
      </c>
      <c r="BJ208" s="17" t="s">
        <v>84</v>
      </c>
      <c r="BK208" s="149">
        <f t="shared" si="29"/>
        <v>0</v>
      </c>
      <c r="BL208" s="17" t="s">
        <v>207</v>
      </c>
      <c r="BM208" s="148" t="s">
        <v>1359</v>
      </c>
    </row>
    <row r="209" spans="2:65" s="1" customFormat="1" ht="16.600000000000001" customHeight="1">
      <c r="B209" s="136"/>
      <c r="C209" s="137" t="s">
        <v>881</v>
      </c>
      <c r="D209" s="137" t="s">
        <v>189</v>
      </c>
      <c r="E209" s="138" t="s">
        <v>2053</v>
      </c>
      <c r="F209" s="139" t="s">
        <v>2054</v>
      </c>
      <c r="G209" s="140" t="s">
        <v>1969</v>
      </c>
      <c r="H209" s="141">
        <v>1</v>
      </c>
      <c r="I209" s="142"/>
      <c r="J209" s="143">
        <f t="shared" si="20"/>
        <v>0</v>
      </c>
      <c r="K209" s="139" t="s">
        <v>1</v>
      </c>
      <c r="L209" s="32"/>
      <c r="M209" s="144" t="s">
        <v>1</v>
      </c>
      <c r="N209" s="145" t="s">
        <v>41</v>
      </c>
      <c r="P209" s="146">
        <f t="shared" si="21"/>
        <v>0</v>
      </c>
      <c r="Q209" s="146">
        <v>0</v>
      </c>
      <c r="R209" s="146">
        <f t="shared" si="22"/>
        <v>0</v>
      </c>
      <c r="S209" s="146">
        <v>0</v>
      </c>
      <c r="T209" s="147">
        <f t="shared" si="23"/>
        <v>0</v>
      </c>
      <c r="AR209" s="148" t="s">
        <v>207</v>
      </c>
      <c r="AT209" s="148" t="s">
        <v>189</v>
      </c>
      <c r="AU209" s="148" t="s">
        <v>76</v>
      </c>
      <c r="AY209" s="17" t="s">
        <v>186</v>
      </c>
      <c r="BE209" s="149">
        <f t="shared" si="24"/>
        <v>0</v>
      </c>
      <c r="BF209" s="149">
        <f t="shared" si="25"/>
        <v>0</v>
      </c>
      <c r="BG209" s="149">
        <f t="shared" si="26"/>
        <v>0</v>
      </c>
      <c r="BH209" s="149">
        <f t="shared" si="27"/>
        <v>0</v>
      </c>
      <c r="BI209" s="149">
        <f t="shared" si="28"/>
        <v>0</v>
      </c>
      <c r="BJ209" s="17" t="s">
        <v>84</v>
      </c>
      <c r="BK209" s="149">
        <f t="shared" si="29"/>
        <v>0</v>
      </c>
      <c r="BL209" s="17" t="s">
        <v>207</v>
      </c>
      <c r="BM209" s="148" t="s">
        <v>1367</v>
      </c>
    </row>
    <row r="210" spans="2:65" s="1" customFormat="1" ht="16.600000000000001" customHeight="1">
      <c r="B210" s="136"/>
      <c r="C210" s="137" t="s">
        <v>886</v>
      </c>
      <c r="D210" s="137" t="s">
        <v>189</v>
      </c>
      <c r="E210" s="138" t="s">
        <v>2055</v>
      </c>
      <c r="F210" s="139" t="s">
        <v>2056</v>
      </c>
      <c r="G210" s="140" t="s">
        <v>1969</v>
      </c>
      <c r="H210" s="141">
        <v>6</v>
      </c>
      <c r="I210" s="142"/>
      <c r="J210" s="143">
        <f t="shared" si="20"/>
        <v>0</v>
      </c>
      <c r="K210" s="139" t="s">
        <v>1</v>
      </c>
      <c r="L210" s="32"/>
      <c r="M210" s="144" t="s">
        <v>1</v>
      </c>
      <c r="N210" s="145" t="s">
        <v>41</v>
      </c>
      <c r="P210" s="146">
        <f t="shared" si="21"/>
        <v>0</v>
      </c>
      <c r="Q210" s="146">
        <v>0</v>
      </c>
      <c r="R210" s="146">
        <f t="shared" si="22"/>
        <v>0</v>
      </c>
      <c r="S210" s="146">
        <v>0</v>
      </c>
      <c r="T210" s="147">
        <f t="shared" si="23"/>
        <v>0</v>
      </c>
      <c r="AR210" s="148" t="s">
        <v>207</v>
      </c>
      <c r="AT210" s="148" t="s">
        <v>189</v>
      </c>
      <c r="AU210" s="148" t="s">
        <v>76</v>
      </c>
      <c r="AY210" s="17" t="s">
        <v>186</v>
      </c>
      <c r="BE210" s="149">
        <f t="shared" si="24"/>
        <v>0</v>
      </c>
      <c r="BF210" s="149">
        <f t="shared" si="25"/>
        <v>0</v>
      </c>
      <c r="BG210" s="149">
        <f t="shared" si="26"/>
        <v>0</v>
      </c>
      <c r="BH210" s="149">
        <f t="shared" si="27"/>
        <v>0</v>
      </c>
      <c r="BI210" s="149">
        <f t="shared" si="28"/>
        <v>0</v>
      </c>
      <c r="BJ210" s="17" t="s">
        <v>84</v>
      </c>
      <c r="BK210" s="149">
        <f t="shared" si="29"/>
        <v>0</v>
      </c>
      <c r="BL210" s="17" t="s">
        <v>207</v>
      </c>
      <c r="BM210" s="148" t="s">
        <v>1375</v>
      </c>
    </row>
    <row r="211" spans="2:65" s="1" customFormat="1" ht="21.75" customHeight="1">
      <c r="B211" s="136"/>
      <c r="C211" s="137" t="s">
        <v>890</v>
      </c>
      <c r="D211" s="137" t="s">
        <v>189</v>
      </c>
      <c r="E211" s="138" t="s">
        <v>2057</v>
      </c>
      <c r="F211" s="139" t="s">
        <v>2058</v>
      </c>
      <c r="G211" s="140" t="s">
        <v>403</v>
      </c>
      <c r="H211" s="141">
        <v>1</v>
      </c>
      <c r="I211" s="142"/>
      <c r="J211" s="143">
        <f t="shared" si="20"/>
        <v>0</v>
      </c>
      <c r="K211" s="139" t="s">
        <v>1</v>
      </c>
      <c r="L211" s="32"/>
      <c r="M211" s="144" t="s">
        <v>1</v>
      </c>
      <c r="N211" s="145" t="s">
        <v>41</v>
      </c>
      <c r="P211" s="146">
        <f t="shared" si="21"/>
        <v>0</v>
      </c>
      <c r="Q211" s="146">
        <v>0</v>
      </c>
      <c r="R211" s="146">
        <f t="shared" si="22"/>
        <v>0</v>
      </c>
      <c r="S211" s="146">
        <v>0</v>
      </c>
      <c r="T211" s="147">
        <f t="shared" si="23"/>
        <v>0</v>
      </c>
      <c r="AR211" s="148" t="s">
        <v>207</v>
      </c>
      <c r="AT211" s="148" t="s">
        <v>189</v>
      </c>
      <c r="AU211" s="148" t="s">
        <v>76</v>
      </c>
      <c r="AY211" s="17" t="s">
        <v>186</v>
      </c>
      <c r="BE211" s="149">
        <f t="shared" si="24"/>
        <v>0</v>
      </c>
      <c r="BF211" s="149">
        <f t="shared" si="25"/>
        <v>0</v>
      </c>
      <c r="BG211" s="149">
        <f t="shared" si="26"/>
        <v>0</v>
      </c>
      <c r="BH211" s="149">
        <f t="shared" si="27"/>
        <v>0</v>
      </c>
      <c r="BI211" s="149">
        <f t="shared" si="28"/>
        <v>0</v>
      </c>
      <c r="BJ211" s="17" t="s">
        <v>84</v>
      </c>
      <c r="BK211" s="149">
        <f t="shared" si="29"/>
        <v>0</v>
      </c>
      <c r="BL211" s="17" t="s">
        <v>207</v>
      </c>
      <c r="BM211" s="148" t="s">
        <v>1383</v>
      </c>
    </row>
    <row r="212" spans="2:65" s="1" customFormat="1" ht="24.2" customHeight="1">
      <c r="B212" s="136"/>
      <c r="C212" s="137" t="s">
        <v>896</v>
      </c>
      <c r="D212" s="137" t="s">
        <v>189</v>
      </c>
      <c r="E212" s="138" t="s">
        <v>2059</v>
      </c>
      <c r="F212" s="139" t="s">
        <v>2060</v>
      </c>
      <c r="G212" s="140" t="s">
        <v>1969</v>
      </c>
      <c r="H212" s="141">
        <v>0</v>
      </c>
      <c r="I212" s="142"/>
      <c r="J212" s="143">
        <f t="shared" si="20"/>
        <v>0</v>
      </c>
      <c r="K212" s="139" t="s">
        <v>1</v>
      </c>
      <c r="L212" s="32"/>
      <c r="M212" s="144" t="s">
        <v>1</v>
      </c>
      <c r="N212" s="145" t="s">
        <v>41</v>
      </c>
      <c r="P212" s="146">
        <f t="shared" si="21"/>
        <v>0</v>
      </c>
      <c r="Q212" s="146">
        <v>0</v>
      </c>
      <c r="R212" s="146">
        <f t="shared" si="22"/>
        <v>0</v>
      </c>
      <c r="S212" s="146">
        <v>0</v>
      </c>
      <c r="T212" s="147">
        <f t="shared" si="23"/>
        <v>0</v>
      </c>
      <c r="AR212" s="148" t="s">
        <v>207</v>
      </c>
      <c r="AT212" s="148" t="s">
        <v>189</v>
      </c>
      <c r="AU212" s="148" t="s">
        <v>76</v>
      </c>
      <c r="AY212" s="17" t="s">
        <v>186</v>
      </c>
      <c r="BE212" s="149">
        <f t="shared" si="24"/>
        <v>0</v>
      </c>
      <c r="BF212" s="149">
        <f t="shared" si="25"/>
        <v>0</v>
      </c>
      <c r="BG212" s="149">
        <f t="shared" si="26"/>
        <v>0</v>
      </c>
      <c r="BH212" s="149">
        <f t="shared" si="27"/>
        <v>0</v>
      </c>
      <c r="BI212" s="149">
        <f t="shared" si="28"/>
        <v>0</v>
      </c>
      <c r="BJ212" s="17" t="s">
        <v>84</v>
      </c>
      <c r="BK212" s="149">
        <f t="shared" si="29"/>
        <v>0</v>
      </c>
      <c r="BL212" s="17" t="s">
        <v>207</v>
      </c>
      <c r="BM212" s="148" t="s">
        <v>1391</v>
      </c>
    </row>
    <row r="213" spans="2:65" s="1" customFormat="1" ht="18.45">
      <c r="B213" s="32"/>
      <c r="D213" s="157" t="s">
        <v>470</v>
      </c>
      <c r="F213" s="187" t="s">
        <v>2061</v>
      </c>
      <c r="I213" s="188"/>
      <c r="L213" s="32"/>
      <c r="M213" s="189"/>
      <c r="T213" s="56"/>
      <c r="AT213" s="17" t="s">
        <v>470</v>
      </c>
      <c r="AU213" s="17" t="s">
        <v>76</v>
      </c>
    </row>
    <row r="214" spans="2:65" s="1" customFormat="1" ht="16.600000000000001" customHeight="1">
      <c r="B214" s="136"/>
      <c r="C214" s="137" t="s">
        <v>904</v>
      </c>
      <c r="D214" s="137" t="s">
        <v>189</v>
      </c>
      <c r="E214" s="138" t="s">
        <v>2062</v>
      </c>
      <c r="F214" s="139" t="s">
        <v>2063</v>
      </c>
      <c r="G214" s="140" t="s">
        <v>1969</v>
      </c>
      <c r="H214" s="141">
        <v>0</v>
      </c>
      <c r="I214" s="142"/>
      <c r="J214" s="143">
        <f>ROUND(I214*H214,2)</f>
        <v>0</v>
      </c>
      <c r="K214" s="139" t="s">
        <v>1</v>
      </c>
      <c r="L214" s="32"/>
      <c r="M214" s="144" t="s">
        <v>1</v>
      </c>
      <c r="N214" s="145" t="s">
        <v>41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207</v>
      </c>
      <c r="AT214" s="148" t="s">
        <v>189</v>
      </c>
      <c r="AU214" s="148" t="s">
        <v>76</v>
      </c>
      <c r="AY214" s="17" t="s">
        <v>186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84</v>
      </c>
      <c r="BK214" s="149">
        <f>ROUND(I214*H214,2)</f>
        <v>0</v>
      </c>
      <c r="BL214" s="17" t="s">
        <v>207</v>
      </c>
      <c r="BM214" s="148" t="s">
        <v>1399</v>
      </c>
    </row>
    <row r="215" spans="2:65" s="1" customFormat="1" ht="18.45">
      <c r="B215" s="32"/>
      <c r="D215" s="157" t="s">
        <v>470</v>
      </c>
      <c r="F215" s="187" t="s">
        <v>2061</v>
      </c>
      <c r="I215" s="188"/>
      <c r="L215" s="32"/>
      <c r="M215" s="189"/>
      <c r="T215" s="56"/>
      <c r="AT215" s="17" t="s">
        <v>470</v>
      </c>
      <c r="AU215" s="17" t="s">
        <v>76</v>
      </c>
    </row>
    <row r="216" spans="2:65" s="1" customFormat="1" ht="16.600000000000001" customHeight="1">
      <c r="B216" s="136"/>
      <c r="C216" s="137" t="s">
        <v>627</v>
      </c>
      <c r="D216" s="137" t="s">
        <v>189</v>
      </c>
      <c r="E216" s="138" t="s">
        <v>2064</v>
      </c>
      <c r="F216" s="139" t="s">
        <v>2065</v>
      </c>
      <c r="G216" s="140" t="s">
        <v>1969</v>
      </c>
      <c r="H216" s="141">
        <v>0</v>
      </c>
      <c r="I216" s="142"/>
      <c r="J216" s="143">
        <f>ROUND(I216*H216,2)</f>
        <v>0</v>
      </c>
      <c r="K216" s="139" t="s">
        <v>1</v>
      </c>
      <c r="L216" s="32"/>
      <c r="M216" s="144" t="s">
        <v>1</v>
      </c>
      <c r="N216" s="145" t="s">
        <v>41</v>
      </c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AR216" s="148" t="s">
        <v>207</v>
      </c>
      <c r="AT216" s="148" t="s">
        <v>189</v>
      </c>
      <c r="AU216" s="148" t="s">
        <v>76</v>
      </c>
      <c r="AY216" s="17" t="s">
        <v>186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7" t="s">
        <v>84</v>
      </c>
      <c r="BK216" s="149">
        <f>ROUND(I216*H216,2)</f>
        <v>0</v>
      </c>
      <c r="BL216" s="17" t="s">
        <v>207</v>
      </c>
      <c r="BM216" s="148" t="s">
        <v>1407</v>
      </c>
    </row>
    <row r="217" spans="2:65" s="1" customFormat="1" ht="18.45">
      <c r="B217" s="32"/>
      <c r="D217" s="157" t="s">
        <v>470</v>
      </c>
      <c r="F217" s="187" t="s">
        <v>2061</v>
      </c>
      <c r="I217" s="188"/>
      <c r="L217" s="32"/>
      <c r="M217" s="189"/>
      <c r="T217" s="56"/>
      <c r="AT217" s="17" t="s">
        <v>470</v>
      </c>
      <c r="AU217" s="17" t="s">
        <v>76</v>
      </c>
    </row>
    <row r="218" spans="2:65" s="1" customFormat="1" ht="16.600000000000001" customHeight="1">
      <c r="B218" s="136"/>
      <c r="C218" s="137" t="s">
        <v>912</v>
      </c>
      <c r="D218" s="137" t="s">
        <v>189</v>
      </c>
      <c r="E218" s="138" t="s">
        <v>2066</v>
      </c>
      <c r="F218" s="139" t="s">
        <v>2067</v>
      </c>
      <c r="G218" s="140" t="s">
        <v>1969</v>
      </c>
      <c r="H218" s="141">
        <v>0</v>
      </c>
      <c r="I218" s="142"/>
      <c r="J218" s="143">
        <f>ROUND(I218*H218,2)</f>
        <v>0</v>
      </c>
      <c r="K218" s="139" t="s">
        <v>1</v>
      </c>
      <c r="L218" s="32"/>
      <c r="M218" s="144" t="s">
        <v>1</v>
      </c>
      <c r="N218" s="145" t="s">
        <v>41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207</v>
      </c>
      <c r="AT218" s="148" t="s">
        <v>189</v>
      </c>
      <c r="AU218" s="148" t="s">
        <v>76</v>
      </c>
      <c r="AY218" s="17" t="s">
        <v>186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84</v>
      </c>
      <c r="BK218" s="149">
        <f>ROUND(I218*H218,2)</f>
        <v>0</v>
      </c>
      <c r="BL218" s="17" t="s">
        <v>207</v>
      </c>
      <c r="BM218" s="148" t="s">
        <v>1415</v>
      </c>
    </row>
    <row r="219" spans="2:65" s="1" customFormat="1" ht="18.45">
      <c r="B219" s="32"/>
      <c r="D219" s="157" t="s">
        <v>470</v>
      </c>
      <c r="F219" s="187" t="s">
        <v>2061</v>
      </c>
      <c r="I219" s="188"/>
      <c r="L219" s="32"/>
      <c r="M219" s="189"/>
      <c r="T219" s="56"/>
      <c r="AT219" s="17" t="s">
        <v>470</v>
      </c>
      <c r="AU219" s="17" t="s">
        <v>76</v>
      </c>
    </row>
    <row r="220" spans="2:65" s="1" customFormat="1" ht="16.600000000000001" customHeight="1">
      <c r="B220" s="136"/>
      <c r="C220" s="137" t="s">
        <v>918</v>
      </c>
      <c r="D220" s="137" t="s">
        <v>189</v>
      </c>
      <c r="E220" s="138" t="s">
        <v>2068</v>
      </c>
      <c r="F220" s="139" t="s">
        <v>2069</v>
      </c>
      <c r="G220" s="140" t="s">
        <v>1969</v>
      </c>
      <c r="H220" s="141">
        <v>0</v>
      </c>
      <c r="I220" s="142"/>
      <c r="J220" s="143">
        <f>ROUND(I220*H220,2)</f>
        <v>0</v>
      </c>
      <c r="K220" s="139" t="s">
        <v>1</v>
      </c>
      <c r="L220" s="32"/>
      <c r="M220" s="144" t="s">
        <v>1</v>
      </c>
      <c r="N220" s="145" t="s">
        <v>41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207</v>
      </c>
      <c r="AT220" s="148" t="s">
        <v>189</v>
      </c>
      <c r="AU220" s="148" t="s">
        <v>76</v>
      </c>
      <c r="AY220" s="17" t="s">
        <v>186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84</v>
      </c>
      <c r="BK220" s="149">
        <f>ROUND(I220*H220,2)</f>
        <v>0</v>
      </c>
      <c r="BL220" s="17" t="s">
        <v>207</v>
      </c>
      <c r="BM220" s="148" t="s">
        <v>1424</v>
      </c>
    </row>
    <row r="221" spans="2:65" s="1" customFormat="1" ht="18.45">
      <c r="B221" s="32"/>
      <c r="D221" s="157" t="s">
        <v>470</v>
      </c>
      <c r="F221" s="187" t="s">
        <v>2061</v>
      </c>
      <c r="I221" s="188"/>
      <c r="L221" s="32"/>
      <c r="M221" s="189"/>
      <c r="T221" s="56"/>
      <c r="AT221" s="17" t="s">
        <v>470</v>
      </c>
      <c r="AU221" s="17" t="s">
        <v>76</v>
      </c>
    </row>
    <row r="222" spans="2:65" s="1" customFormat="1" ht="16.600000000000001" customHeight="1">
      <c r="B222" s="136"/>
      <c r="C222" s="137" t="s">
        <v>922</v>
      </c>
      <c r="D222" s="137" t="s">
        <v>189</v>
      </c>
      <c r="E222" s="138" t="s">
        <v>2070</v>
      </c>
      <c r="F222" s="139" t="s">
        <v>2071</v>
      </c>
      <c r="G222" s="140" t="s">
        <v>1969</v>
      </c>
      <c r="H222" s="141">
        <v>0</v>
      </c>
      <c r="I222" s="142"/>
      <c r="J222" s="143">
        <f>ROUND(I222*H222,2)</f>
        <v>0</v>
      </c>
      <c r="K222" s="139" t="s">
        <v>1</v>
      </c>
      <c r="L222" s="32"/>
      <c r="M222" s="144" t="s">
        <v>1</v>
      </c>
      <c r="N222" s="145" t="s">
        <v>41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207</v>
      </c>
      <c r="AT222" s="148" t="s">
        <v>189</v>
      </c>
      <c r="AU222" s="148" t="s">
        <v>76</v>
      </c>
      <c r="AY222" s="17" t="s">
        <v>186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84</v>
      </c>
      <c r="BK222" s="149">
        <f>ROUND(I222*H222,2)</f>
        <v>0</v>
      </c>
      <c r="BL222" s="17" t="s">
        <v>207</v>
      </c>
      <c r="BM222" s="148" t="s">
        <v>1432</v>
      </c>
    </row>
    <row r="223" spans="2:65" s="1" customFormat="1" ht="18.45">
      <c r="B223" s="32"/>
      <c r="D223" s="157" t="s">
        <v>470</v>
      </c>
      <c r="F223" s="187" t="s">
        <v>2061</v>
      </c>
      <c r="I223" s="188"/>
      <c r="L223" s="32"/>
      <c r="M223" s="189"/>
      <c r="T223" s="56"/>
      <c r="AT223" s="17" t="s">
        <v>470</v>
      </c>
      <c r="AU223" s="17" t="s">
        <v>76</v>
      </c>
    </row>
    <row r="224" spans="2:65" s="1" customFormat="1" ht="16.600000000000001" customHeight="1">
      <c r="B224" s="136"/>
      <c r="C224" s="137" t="s">
        <v>928</v>
      </c>
      <c r="D224" s="137" t="s">
        <v>189</v>
      </c>
      <c r="E224" s="138" t="s">
        <v>2072</v>
      </c>
      <c r="F224" s="139" t="s">
        <v>2073</v>
      </c>
      <c r="G224" s="140" t="s">
        <v>1969</v>
      </c>
      <c r="H224" s="141">
        <v>2</v>
      </c>
      <c r="I224" s="142"/>
      <c r="J224" s="143">
        <f t="shared" ref="J224:J231" si="30">ROUND(I224*H224,2)</f>
        <v>0</v>
      </c>
      <c r="K224" s="139" t="s">
        <v>1</v>
      </c>
      <c r="L224" s="32"/>
      <c r="M224" s="144" t="s">
        <v>1</v>
      </c>
      <c r="N224" s="145" t="s">
        <v>41</v>
      </c>
      <c r="P224" s="146">
        <f t="shared" ref="P224:P231" si="31">O224*H224</f>
        <v>0</v>
      </c>
      <c r="Q224" s="146">
        <v>0</v>
      </c>
      <c r="R224" s="146">
        <f t="shared" ref="R224:R231" si="32">Q224*H224</f>
        <v>0</v>
      </c>
      <c r="S224" s="146">
        <v>0</v>
      </c>
      <c r="T224" s="147">
        <f t="shared" ref="T224:T231" si="33">S224*H224</f>
        <v>0</v>
      </c>
      <c r="AR224" s="148" t="s">
        <v>207</v>
      </c>
      <c r="AT224" s="148" t="s">
        <v>189</v>
      </c>
      <c r="AU224" s="148" t="s">
        <v>76</v>
      </c>
      <c r="AY224" s="17" t="s">
        <v>186</v>
      </c>
      <c r="BE224" s="149">
        <f t="shared" ref="BE224:BE231" si="34">IF(N224="základní",J224,0)</f>
        <v>0</v>
      </c>
      <c r="BF224" s="149">
        <f t="shared" ref="BF224:BF231" si="35">IF(N224="snížená",J224,0)</f>
        <v>0</v>
      </c>
      <c r="BG224" s="149">
        <f t="shared" ref="BG224:BG231" si="36">IF(N224="zákl. přenesená",J224,0)</f>
        <v>0</v>
      </c>
      <c r="BH224" s="149">
        <f t="shared" ref="BH224:BH231" si="37">IF(N224="sníž. přenesená",J224,0)</f>
        <v>0</v>
      </c>
      <c r="BI224" s="149">
        <f t="shared" ref="BI224:BI231" si="38">IF(N224="nulová",J224,0)</f>
        <v>0</v>
      </c>
      <c r="BJ224" s="17" t="s">
        <v>84</v>
      </c>
      <c r="BK224" s="149">
        <f t="shared" ref="BK224:BK231" si="39">ROUND(I224*H224,2)</f>
        <v>0</v>
      </c>
      <c r="BL224" s="17" t="s">
        <v>207</v>
      </c>
      <c r="BM224" s="148" t="s">
        <v>1440</v>
      </c>
    </row>
    <row r="225" spans="2:65" s="1" customFormat="1" ht="16.600000000000001" customHeight="1">
      <c r="B225" s="136"/>
      <c r="C225" s="137" t="s">
        <v>933</v>
      </c>
      <c r="D225" s="137" t="s">
        <v>189</v>
      </c>
      <c r="E225" s="138" t="s">
        <v>2074</v>
      </c>
      <c r="F225" s="139" t="s">
        <v>2075</v>
      </c>
      <c r="G225" s="140" t="s">
        <v>403</v>
      </c>
      <c r="H225" s="141">
        <v>3</v>
      </c>
      <c r="I225" s="142"/>
      <c r="J225" s="143">
        <f t="shared" si="30"/>
        <v>0</v>
      </c>
      <c r="K225" s="139" t="s">
        <v>1</v>
      </c>
      <c r="L225" s="32"/>
      <c r="M225" s="144" t="s">
        <v>1</v>
      </c>
      <c r="N225" s="145" t="s">
        <v>41</v>
      </c>
      <c r="P225" s="146">
        <f t="shared" si="31"/>
        <v>0</v>
      </c>
      <c r="Q225" s="146">
        <v>0</v>
      </c>
      <c r="R225" s="146">
        <f t="shared" si="32"/>
        <v>0</v>
      </c>
      <c r="S225" s="146">
        <v>0</v>
      </c>
      <c r="T225" s="147">
        <f t="shared" si="33"/>
        <v>0</v>
      </c>
      <c r="AR225" s="148" t="s">
        <v>207</v>
      </c>
      <c r="AT225" s="148" t="s">
        <v>189</v>
      </c>
      <c r="AU225" s="148" t="s">
        <v>76</v>
      </c>
      <c r="AY225" s="17" t="s">
        <v>186</v>
      </c>
      <c r="BE225" s="149">
        <f t="shared" si="34"/>
        <v>0</v>
      </c>
      <c r="BF225" s="149">
        <f t="shared" si="35"/>
        <v>0</v>
      </c>
      <c r="BG225" s="149">
        <f t="shared" si="36"/>
        <v>0</v>
      </c>
      <c r="BH225" s="149">
        <f t="shared" si="37"/>
        <v>0</v>
      </c>
      <c r="BI225" s="149">
        <f t="shared" si="38"/>
        <v>0</v>
      </c>
      <c r="BJ225" s="17" t="s">
        <v>84</v>
      </c>
      <c r="BK225" s="149">
        <f t="shared" si="39"/>
        <v>0</v>
      </c>
      <c r="BL225" s="17" t="s">
        <v>207</v>
      </c>
      <c r="BM225" s="148" t="s">
        <v>1448</v>
      </c>
    </row>
    <row r="226" spans="2:65" s="1" customFormat="1" ht="16.600000000000001" customHeight="1">
      <c r="B226" s="136"/>
      <c r="C226" s="137" t="s">
        <v>938</v>
      </c>
      <c r="D226" s="137" t="s">
        <v>189</v>
      </c>
      <c r="E226" s="138" t="s">
        <v>2076</v>
      </c>
      <c r="F226" s="139" t="s">
        <v>2077</v>
      </c>
      <c r="G226" s="140" t="s">
        <v>1969</v>
      </c>
      <c r="H226" s="141">
        <v>2</v>
      </c>
      <c r="I226" s="142"/>
      <c r="J226" s="143">
        <f t="shared" si="30"/>
        <v>0</v>
      </c>
      <c r="K226" s="139" t="s">
        <v>1</v>
      </c>
      <c r="L226" s="32"/>
      <c r="M226" s="144" t="s">
        <v>1</v>
      </c>
      <c r="N226" s="145" t="s">
        <v>41</v>
      </c>
      <c r="P226" s="146">
        <f t="shared" si="31"/>
        <v>0</v>
      </c>
      <c r="Q226" s="146">
        <v>0</v>
      </c>
      <c r="R226" s="146">
        <f t="shared" si="32"/>
        <v>0</v>
      </c>
      <c r="S226" s="146">
        <v>0</v>
      </c>
      <c r="T226" s="147">
        <f t="shared" si="33"/>
        <v>0</v>
      </c>
      <c r="AR226" s="148" t="s">
        <v>207</v>
      </c>
      <c r="AT226" s="148" t="s">
        <v>189</v>
      </c>
      <c r="AU226" s="148" t="s">
        <v>76</v>
      </c>
      <c r="AY226" s="17" t="s">
        <v>186</v>
      </c>
      <c r="BE226" s="149">
        <f t="shared" si="34"/>
        <v>0</v>
      </c>
      <c r="BF226" s="149">
        <f t="shared" si="35"/>
        <v>0</v>
      </c>
      <c r="BG226" s="149">
        <f t="shared" si="36"/>
        <v>0</v>
      </c>
      <c r="BH226" s="149">
        <f t="shared" si="37"/>
        <v>0</v>
      </c>
      <c r="BI226" s="149">
        <f t="shared" si="38"/>
        <v>0</v>
      </c>
      <c r="BJ226" s="17" t="s">
        <v>84</v>
      </c>
      <c r="BK226" s="149">
        <f t="shared" si="39"/>
        <v>0</v>
      </c>
      <c r="BL226" s="17" t="s">
        <v>207</v>
      </c>
      <c r="BM226" s="148" t="s">
        <v>1458</v>
      </c>
    </row>
    <row r="227" spans="2:65" s="1" customFormat="1" ht="16.600000000000001" customHeight="1">
      <c r="B227" s="136"/>
      <c r="C227" s="137" t="s">
        <v>944</v>
      </c>
      <c r="D227" s="137" t="s">
        <v>189</v>
      </c>
      <c r="E227" s="138" t="s">
        <v>2078</v>
      </c>
      <c r="F227" s="139" t="s">
        <v>2079</v>
      </c>
      <c r="G227" s="140" t="s">
        <v>1969</v>
      </c>
      <c r="H227" s="141">
        <v>1</v>
      </c>
      <c r="I227" s="142"/>
      <c r="J227" s="143">
        <f t="shared" si="30"/>
        <v>0</v>
      </c>
      <c r="K227" s="139" t="s">
        <v>1</v>
      </c>
      <c r="L227" s="32"/>
      <c r="M227" s="144" t="s">
        <v>1</v>
      </c>
      <c r="N227" s="145" t="s">
        <v>41</v>
      </c>
      <c r="P227" s="146">
        <f t="shared" si="31"/>
        <v>0</v>
      </c>
      <c r="Q227" s="146">
        <v>0</v>
      </c>
      <c r="R227" s="146">
        <f t="shared" si="32"/>
        <v>0</v>
      </c>
      <c r="S227" s="146">
        <v>0</v>
      </c>
      <c r="T227" s="147">
        <f t="shared" si="33"/>
        <v>0</v>
      </c>
      <c r="AR227" s="148" t="s">
        <v>207</v>
      </c>
      <c r="AT227" s="148" t="s">
        <v>189</v>
      </c>
      <c r="AU227" s="148" t="s">
        <v>76</v>
      </c>
      <c r="AY227" s="17" t="s">
        <v>186</v>
      </c>
      <c r="BE227" s="149">
        <f t="shared" si="34"/>
        <v>0</v>
      </c>
      <c r="BF227" s="149">
        <f t="shared" si="35"/>
        <v>0</v>
      </c>
      <c r="BG227" s="149">
        <f t="shared" si="36"/>
        <v>0</v>
      </c>
      <c r="BH227" s="149">
        <f t="shared" si="37"/>
        <v>0</v>
      </c>
      <c r="BI227" s="149">
        <f t="shared" si="38"/>
        <v>0</v>
      </c>
      <c r="BJ227" s="17" t="s">
        <v>84</v>
      </c>
      <c r="BK227" s="149">
        <f t="shared" si="39"/>
        <v>0</v>
      </c>
      <c r="BL227" s="17" t="s">
        <v>207</v>
      </c>
      <c r="BM227" s="148" t="s">
        <v>1467</v>
      </c>
    </row>
    <row r="228" spans="2:65" s="1" customFormat="1" ht="16.600000000000001" customHeight="1">
      <c r="B228" s="136"/>
      <c r="C228" s="137" t="s">
        <v>948</v>
      </c>
      <c r="D228" s="137" t="s">
        <v>189</v>
      </c>
      <c r="E228" s="138" t="s">
        <v>2080</v>
      </c>
      <c r="F228" s="139" t="s">
        <v>2081</v>
      </c>
      <c r="G228" s="140" t="s">
        <v>1969</v>
      </c>
      <c r="H228" s="141">
        <v>2</v>
      </c>
      <c r="I228" s="142"/>
      <c r="J228" s="143">
        <f t="shared" si="30"/>
        <v>0</v>
      </c>
      <c r="K228" s="139" t="s">
        <v>1</v>
      </c>
      <c r="L228" s="32"/>
      <c r="M228" s="144" t="s">
        <v>1</v>
      </c>
      <c r="N228" s="145" t="s">
        <v>41</v>
      </c>
      <c r="P228" s="146">
        <f t="shared" si="31"/>
        <v>0</v>
      </c>
      <c r="Q228" s="146">
        <v>0</v>
      </c>
      <c r="R228" s="146">
        <f t="shared" si="32"/>
        <v>0</v>
      </c>
      <c r="S228" s="146">
        <v>0</v>
      </c>
      <c r="T228" s="147">
        <f t="shared" si="33"/>
        <v>0</v>
      </c>
      <c r="AR228" s="148" t="s">
        <v>207</v>
      </c>
      <c r="AT228" s="148" t="s">
        <v>189</v>
      </c>
      <c r="AU228" s="148" t="s">
        <v>76</v>
      </c>
      <c r="AY228" s="17" t="s">
        <v>186</v>
      </c>
      <c r="BE228" s="149">
        <f t="shared" si="34"/>
        <v>0</v>
      </c>
      <c r="BF228" s="149">
        <f t="shared" si="35"/>
        <v>0</v>
      </c>
      <c r="BG228" s="149">
        <f t="shared" si="36"/>
        <v>0</v>
      </c>
      <c r="BH228" s="149">
        <f t="shared" si="37"/>
        <v>0</v>
      </c>
      <c r="BI228" s="149">
        <f t="shared" si="38"/>
        <v>0</v>
      </c>
      <c r="BJ228" s="17" t="s">
        <v>84</v>
      </c>
      <c r="BK228" s="149">
        <f t="shared" si="39"/>
        <v>0</v>
      </c>
      <c r="BL228" s="17" t="s">
        <v>207</v>
      </c>
      <c r="BM228" s="148" t="s">
        <v>1476</v>
      </c>
    </row>
    <row r="229" spans="2:65" s="1" customFormat="1" ht="16.600000000000001" customHeight="1">
      <c r="B229" s="136"/>
      <c r="C229" s="137" t="s">
        <v>955</v>
      </c>
      <c r="D229" s="137" t="s">
        <v>189</v>
      </c>
      <c r="E229" s="138" t="s">
        <v>2082</v>
      </c>
      <c r="F229" s="139" t="s">
        <v>2083</v>
      </c>
      <c r="G229" s="140" t="s">
        <v>1969</v>
      </c>
      <c r="H229" s="141">
        <v>1</v>
      </c>
      <c r="I229" s="142"/>
      <c r="J229" s="143">
        <f t="shared" si="30"/>
        <v>0</v>
      </c>
      <c r="K229" s="139" t="s">
        <v>1</v>
      </c>
      <c r="L229" s="32"/>
      <c r="M229" s="144" t="s">
        <v>1</v>
      </c>
      <c r="N229" s="145" t="s">
        <v>41</v>
      </c>
      <c r="P229" s="146">
        <f t="shared" si="31"/>
        <v>0</v>
      </c>
      <c r="Q229" s="146">
        <v>0</v>
      </c>
      <c r="R229" s="146">
        <f t="shared" si="32"/>
        <v>0</v>
      </c>
      <c r="S229" s="146">
        <v>0</v>
      </c>
      <c r="T229" s="147">
        <f t="shared" si="33"/>
        <v>0</v>
      </c>
      <c r="AR229" s="148" t="s">
        <v>207</v>
      </c>
      <c r="AT229" s="148" t="s">
        <v>189</v>
      </c>
      <c r="AU229" s="148" t="s">
        <v>76</v>
      </c>
      <c r="AY229" s="17" t="s">
        <v>186</v>
      </c>
      <c r="BE229" s="149">
        <f t="shared" si="34"/>
        <v>0</v>
      </c>
      <c r="BF229" s="149">
        <f t="shared" si="35"/>
        <v>0</v>
      </c>
      <c r="BG229" s="149">
        <f t="shared" si="36"/>
        <v>0</v>
      </c>
      <c r="BH229" s="149">
        <f t="shared" si="37"/>
        <v>0</v>
      </c>
      <c r="BI229" s="149">
        <f t="shared" si="38"/>
        <v>0</v>
      </c>
      <c r="BJ229" s="17" t="s">
        <v>84</v>
      </c>
      <c r="BK229" s="149">
        <f t="shared" si="39"/>
        <v>0</v>
      </c>
      <c r="BL229" s="17" t="s">
        <v>207</v>
      </c>
      <c r="BM229" s="148" t="s">
        <v>1486</v>
      </c>
    </row>
    <row r="230" spans="2:65" s="1" customFormat="1" ht="21.75" customHeight="1">
      <c r="B230" s="136"/>
      <c r="C230" s="137" t="s">
        <v>963</v>
      </c>
      <c r="D230" s="137" t="s">
        <v>189</v>
      </c>
      <c r="E230" s="138" t="s">
        <v>2084</v>
      </c>
      <c r="F230" s="139" t="s">
        <v>2085</v>
      </c>
      <c r="G230" s="140" t="s">
        <v>1969</v>
      </c>
      <c r="H230" s="141">
        <v>15</v>
      </c>
      <c r="I230" s="142"/>
      <c r="J230" s="143">
        <f t="shared" si="30"/>
        <v>0</v>
      </c>
      <c r="K230" s="139" t="s">
        <v>1</v>
      </c>
      <c r="L230" s="32"/>
      <c r="M230" s="144" t="s">
        <v>1</v>
      </c>
      <c r="N230" s="145" t="s">
        <v>41</v>
      </c>
      <c r="P230" s="146">
        <f t="shared" si="31"/>
        <v>0</v>
      </c>
      <c r="Q230" s="146">
        <v>0</v>
      </c>
      <c r="R230" s="146">
        <f t="shared" si="32"/>
        <v>0</v>
      </c>
      <c r="S230" s="146">
        <v>0</v>
      </c>
      <c r="T230" s="147">
        <f t="shared" si="33"/>
        <v>0</v>
      </c>
      <c r="AR230" s="148" t="s">
        <v>207</v>
      </c>
      <c r="AT230" s="148" t="s">
        <v>189</v>
      </c>
      <c r="AU230" s="148" t="s">
        <v>76</v>
      </c>
      <c r="AY230" s="17" t="s">
        <v>186</v>
      </c>
      <c r="BE230" s="149">
        <f t="shared" si="34"/>
        <v>0</v>
      </c>
      <c r="BF230" s="149">
        <f t="shared" si="35"/>
        <v>0</v>
      </c>
      <c r="BG230" s="149">
        <f t="shared" si="36"/>
        <v>0</v>
      </c>
      <c r="BH230" s="149">
        <f t="shared" si="37"/>
        <v>0</v>
      </c>
      <c r="BI230" s="149">
        <f t="shared" si="38"/>
        <v>0</v>
      </c>
      <c r="BJ230" s="17" t="s">
        <v>84</v>
      </c>
      <c r="BK230" s="149">
        <f t="shared" si="39"/>
        <v>0</v>
      </c>
      <c r="BL230" s="17" t="s">
        <v>207</v>
      </c>
      <c r="BM230" s="148" t="s">
        <v>1499</v>
      </c>
    </row>
    <row r="231" spans="2:65" s="1" customFormat="1" ht="24.2" customHeight="1">
      <c r="B231" s="136"/>
      <c r="C231" s="137" t="s">
        <v>968</v>
      </c>
      <c r="D231" s="137" t="s">
        <v>189</v>
      </c>
      <c r="E231" s="138" t="s">
        <v>2086</v>
      </c>
      <c r="F231" s="139" t="s">
        <v>2087</v>
      </c>
      <c r="G231" s="140" t="s">
        <v>403</v>
      </c>
      <c r="H231" s="141">
        <v>0</v>
      </c>
      <c r="I231" s="142"/>
      <c r="J231" s="143">
        <f t="shared" si="30"/>
        <v>0</v>
      </c>
      <c r="K231" s="139" t="s">
        <v>1</v>
      </c>
      <c r="L231" s="32"/>
      <c r="M231" s="144" t="s">
        <v>1</v>
      </c>
      <c r="N231" s="145" t="s">
        <v>41</v>
      </c>
      <c r="P231" s="146">
        <f t="shared" si="31"/>
        <v>0</v>
      </c>
      <c r="Q231" s="146">
        <v>0</v>
      </c>
      <c r="R231" s="146">
        <f t="shared" si="32"/>
        <v>0</v>
      </c>
      <c r="S231" s="146">
        <v>0</v>
      </c>
      <c r="T231" s="147">
        <f t="shared" si="33"/>
        <v>0</v>
      </c>
      <c r="AR231" s="148" t="s">
        <v>207</v>
      </c>
      <c r="AT231" s="148" t="s">
        <v>189</v>
      </c>
      <c r="AU231" s="148" t="s">
        <v>76</v>
      </c>
      <c r="AY231" s="17" t="s">
        <v>186</v>
      </c>
      <c r="BE231" s="149">
        <f t="shared" si="34"/>
        <v>0</v>
      </c>
      <c r="BF231" s="149">
        <f t="shared" si="35"/>
        <v>0</v>
      </c>
      <c r="BG231" s="149">
        <f t="shared" si="36"/>
        <v>0</v>
      </c>
      <c r="BH231" s="149">
        <f t="shared" si="37"/>
        <v>0</v>
      </c>
      <c r="BI231" s="149">
        <f t="shared" si="38"/>
        <v>0</v>
      </c>
      <c r="BJ231" s="17" t="s">
        <v>84</v>
      </c>
      <c r="BK231" s="149">
        <f t="shared" si="39"/>
        <v>0</v>
      </c>
      <c r="BL231" s="17" t="s">
        <v>207</v>
      </c>
      <c r="BM231" s="148" t="s">
        <v>1509</v>
      </c>
    </row>
    <row r="232" spans="2:65" s="1" customFormat="1" ht="18.45">
      <c r="B232" s="32"/>
      <c r="D232" s="157" t="s">
        <v>470</v>
      </c>
      <c r="F232" s="187" t="s">
        <v>2061</v>
      </c>
      <c r="I232" s="188"/>
      <c r="L232" s="32"/>
      <c r="M232" s="189"/>
      <c r="T232" s="56"/>
      <c r="AT232" s="17" t="s">
        <v>470</v>
      </c>
      <c r="AU232" s="17" t="s">
        <v>76</v>
      </c>
    </row>
    <row r="233" spans="2:65" s="1" customFormat="1" ht="16.600000000000001" customHeight="1">
      <c r="B233" s="136"/>
      <c r="C233" s="137" t="s">
        <v>971</v>
      </c>
      <c r="D233" s="137" t="s">
        <v>189</v>
      </c>
      <c r="E233" s="138" t="s">
        <v>2088</v>
      </c>
      <c r="F233" s="139" t="s">
        <v>2089</v>
      </c>
      <c r="G233" s="140" t="s">
        <v>403</v>
      </c>
      <c r="H233" s="141">
        <v>0</v>
      </c>
      <c r="I233" s="142"/>
      <c r="J233" s="143">
        <f>ROUND(I233*H233,2)</f>
        <v>0</v>
      </c>
      <c r="K233" s="139" t="s">
        <v>1</v>
      </c>
      <c r="L233" s="32"/>
      <c r="M233" s="144" t="s">
        <v>1</v>
      </c>
      <c r="N233" s="145" t="s">
        <v>41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207</v>
      </c>
      <c r="AT233" s="148" t="s">
        <v>189</v>
      </c>
      <c r="AU233" s="148" t="s">
        <v>76</v>
      </c>
      <c r="AY233" s="17" t="s">
        <v>186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84</v>
      </c>
      <c r="BK233" s="149">
        <f>ROUND(I233*H233,2)</f>
        <v>0</v>
      </c>
      <c r="BL233" s="17" t="s">
        <v>207</v>
      </c>
      <c r="BM233" s="148" t="s">
        <v>1518</v>
      </c>
    </row>
    <row r="234" spans="2:65" s="1" customFormat="1" ht="18.45">
      <c r="B234" s="32"/>
      <c r="D234" s="157" t="s">
        <v>470</v>
      </c>
      <c r="F234" s="187" t="s">
        <v>2061</v>
      </c>
      <c r="I234" s="188"/>
      <c r="L234" s="32"/>
      <c r="M234" s="189"/>
      <c r="T234" s="56"/>
      <c r="AT234" s="17" t="s">
        <v>470</v>
      </c>
      <c r="AU234" s="17" t="s">
        <v>76</v>
      </c>
    </row>
    <row r="235" spans="2:65" s="1" customFormat="1" ht="24.2" customHeight="1">
      <c r="B235" s="136"/>
      <c r="C235" s="137" t="s">
        <v>976</v>
      </c>
      <c r="D235" s="137" t="s">
        <v>189</v>
      </c>
      <c r="E235" s="138" t="s">
        <v>2090</v>
      </c>
      <c r="F235" s="139" t="s">
        <v>2091</v>
      </c>
      <c r="G235" s="140" t="s">
        <v>1969</v>
      </c>
      <c r="H235" s="141">
        <v>0</v>
      </c>
      <c r="I235" s="142"/>
      <c r="J235" s="143">
        <f>ROUND(I235*H235,2)</f>
        <v>0</v>
      </c>
      <c r="K235" s="139" t="s">
        <v>1</v>
      </c>
      <c r="L235" s="32"/>
      <c r="M235" s="144" t="s">
        <v>1</v>
      </c>
      <c r="N235" s="145" t="s">
        <v>41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207</v>
      </c>
      <c r="AT235" s="148" t="s">
        <v>189</v>
      </c>
      <c r="AU235" s="148" t="s">
        <v>76</v>
      </c>
      <c r="AY235" s="17" t="s">
        <v>186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84</v>
      </c>
      <c r="BK235" s="149">
        <f>ROUND(I235*H235,2)</f>
        <v>0</v>
      </c>
      <c r="BL235" s="17" t="s">
        <v>207</v>
      </c>
      <c r="BM235" s="148" t="s">
        <v>1527</v>
      </c>
    </row>
    <row r="236" spans="2:65" s="1" customFormat="1" ht="18.45">
      <c r="B236" s="32"/>
      <c r="D236" s="157" t="s">
        <v>470</v>
      </c>
      <c r="F236" s="187" t="s">
        <v>2061</v>
      </c>
      <c r="I236" s="188"/>
      <c r="L236" s="32"/>
      <c r="M236" s="189"/>
      <c r="T236" s="56"/>
      <c r="AT236" s="17" t="s">
        <v>470</v>
      </c>
      <c r="AU236" s="17" t="s">
        <v>76</v>
      </c>
    </row>
    <row r="237" spans="2:65" s="1" customFormat="1" ht="21.75" customHeight="1">
      <c r="B237" s="136"/>
      <c r="C237" s="137" t="s">
        <v>980</v>
      </c>
      <c r="D237" s="137" t="s">
        <v>189</v>
      </c>
      <c r="E237" s="138" t="s">
        <v>2092</v>
      </c>
      <c r="F237" s="139" t="s">
        <v>2093</v>
      </c>
      <c r="G237" s="140" t="s">
        <v>403</v>
      </c>
      <c r="H237" s="141">
        <v>4</v>
      </c>
      <c r="I237" s="142"/>
      <c r="J237" s="143">
        <f t="shared" ref="J237:J246" si="40">ROUND(I237*H237,2)</f>
        <v>0</v>
      </c>
      <c r="K237" s="139" t="s">
        <v>1</v>
      </c>
      <c r="L237" s="32"/>
      <c r="M237" s="144" t="s">
        <v>1</v>
      </c>
      <c r="N237" s="145" t="s">
        <v>41</v>
      </c>
      <c r="P237" s="146">
        <f t="shared" ref="P237:P246" si="41">O237*H237</f>
        <v>0</v>
      </c>
      <c r="Q237" s="146">
        <v>0</v>
      </c>
      <c r="R237" s="146">
        <f t="shared" ref="R237:R246" si="42">Q237*H237</f>
        <v>0</v>
      </c>
      <c r="S237" s="146">
        <v>0</v>
      </c>
      <c r="T237" s="147">
        <f t="shared" ref="T237:T246" si="43">S237*H237</f>
        <v>0</v>
      </c>
      <c r="AR237" s="148" t="s">
        <v>207</v>
      </c>
      <c r="AT237" s="148" t="s">
        <v>189</v>
      </c>
      <c r="AU237" s="148" t="s">
        <v>76</v>
      </c>
      <c r="AY237" s="17" t="s">
        <v>186</v>
      </c>
      <c r="BE237" s="149">
        <f t="shared" ref="BE237:BE246" si="44">IF(N237="základní",J237,0)</f>
        <v>0</v>
      </c>
      <c r="BF237" s="149">
        <f t="shared" ref="BF237:BF246" si="45">IF(N237="snížená",J237,0)</f>
        <v>0</v>
      </c>
      <c r="BG237" s="149">
        <f t="shared" ref="BG237:BG246" si="46">IF(N237="zákl. přenesená",J237,0)</f>
        <v>0</v>
      </c>
      <c r="BH237" s="149">
        <f t="shared" ref="BH237:BH246" si="47">IF(N237="sníž. přenesená",J237,0)</f>
        <v>0</v>
      </c>
      <c r="BI237" s="149">
        <f t="shared" ref="BI237:BI246" si="48">IF(N237="nulová",J237,0)</f>
        <v>0</v>
      </c>
      <c r="BJ237" s="17" t="s">
        <v>84</v>
      </c>
      <c r="BK237" s="149">
        <f t="shared" ref="BK237:BK246" si="49">ROUND(I237*H237,2)</f>
        <v>0</v>
      </c>
      <c r="BL237" s="17" t="s">
        <v>207</v>
      </c>
      <c r="BM237" s="148" t="s">
        <v>1537</v>
      </c>
    </row>
    <row r="238" spans="2:65" s="1" customFormat="1" ht="16.600000000000001" customHeight="1">
      <c r="B238" s="136"/>
      <c r="C238" s="137" t="s">
        <v>986</v>
      </c>
      <c r="D238" s="137" t="s">
        <v>189</v>
      </c>
      <c r="E238" s="138" t="s">
        <v>2094</v>
      </c>
      <c r="F238" s="139" t="s">
        <v>2095</v>
      </c>
      <c r="G238" s="140" t="s">
        <v>403</v>
      </c>
      <c r="H238" s="141">
        <v>5</v>
      </c>
      <c r="I238" s="142"/>
      <c r="J238" s="143">
        <f t="shared" si="40"/>
        <v>0</v>
      </c>
      <c r="K238" s="139" t="s">
        <v>1</v>
      </c>
      <c r="L238" s="32"/>
      <c r="M238" s="144" t="s">
        <v>1</v>
      </c>
      <c r="N238" s="145" t="s">
        <v>41</v>
      </c>
      <c r="P238" s="146">
        <f t="shared" si="41"/>
        <v>0</v>
      </c>
      <c r="Q238" s="146">
        <v>0</v>
      </c>
      <c r="R238" s="146">
        <f t="shared" si="42"/>
        <v>0</v>
      </c>
      <c r="S238" s="146">
        <v>0</v>
      </c>
      <c r="T238" s="147">
        <f t="shared" si="43"/>
        <v>0</v>
      </c>
      <c r="AR238" s="148" t="s">
        <v>207</v>
      </c>
      <c r="AT238" s="148" t="s">
        <v>189</v>
      </c>
      <c r="AU238" s="148" t="s">
        <v>76</v>
      </c>
      <c r="AY238" s="17" t="s">
        <v>186</v>
      </c>
      <c r="BE238" s="149">
        <f t="shared" si="44"/>
        <v>0</v>
      </c>
      <c r="BF238" s="149">
        <f t="shared" si="45"/>
        <v>0</v>
      </c>
      <c r="BG238" s="149">
        <f t="shared" si="46"/>
        <v>0</v>
      </c>
      <c r="BH238" s="149">
        <f t="shared" si="47"/>
        <v>0</v>
      </c>
      <c r="BI238" s="149">
        <f t="shared" si="48"/>
        <v>0</v>
      </c>
      <c r="BJ238" s="17" t="s">
        <v>84</v>
      </c>
      <c r="BK238" s="149">
        <f t="shared" si="49"/>
        <v>0</v>
      </c>
      <c r="BL238" s="17" t="s">
        <v>207</v>
      </c>
      <c r="BM238" s="148" t="s">
        <v>1547</v>
      </c>
    </row>
    <row r="239" spans="2:65" s="1" customFormat="1" ht="16.600000000000001" customHeight="1">
      <c r="B239" s="136"/>
      <c r="C239" s="137" t="s">
        <v>990</v>
      </c>
      <c r="D239" s="137" t="s">
        <v>189</v>
      </c>
      <c r="E239" s="138" t="s">
        <v>2096</v>
      </c>
      <c r="F239" s="139" t="s">
        <v>2097</v>
      </c>
      <c r="G239" s="140" t="s">
        <v>403</v>
      </c>
      <c r="H239" s="141">
        <v>1</v>
      </c>
      <c r="I239" s="142"/>
      <c r="J239" s="143">
        <f t="shared" si="40"/>
        <v>0</v>
      </c>
      <c r="K239" s="139" t="s">
        <v>1</v>
      </c>
      <c r="L239" s="32"/>
      <c r="M239" s="144" t="s">
        <v>1</v>
      </c>
      <c r="N239" s="145" t="s">
        <v>41</v>
      </c>
      <c r="P239" s="146">
        <f t="shared" si="41"/>
        <v>0</v>
      </c>
      <c r="Q239" s="146">
        <v>0</v>
      </c>
      <c r="R239" s="146">
        <f t="shared" si="42"/>
        <v>0</v>
      </c>
      <c r="S239" s="146">
        <v>0</v>
      </c>
      <c r="T239" s="147">
        <f t="shared" si="43"/>
        <v>0</v>
      </c>
      <c r="AR239" s="148" t="s">
        <v>207</v>
      </c>
      <c r="AT239" s="148" t="s">
        <v>189</v>
      </c>
      <c r="AU239" s="148" t="s">
        <v>76</v>
      </c>
      <c r="AY239" s="17" t="s">
        <v>186</v>
      </c>
      <c r="BE239" s="149">
        <f t="shared" si="44"/>
        <v>0</v>
      </c>
      <c r="BF239" s="149">
        <f t="shared" si="45"/>
        <v>0</v>
      </c>
      <c r="BG239" s="149">
        <f t="shared" si="46"/>
        <v>0</v>
      </c>
      <c r="BH239" s="149">
        <f t="shared" si="47"/>
        <v>0</v>
      </c>
      <c r="BI239" s="149">
        <f t="shared" si="48"/>
        <v>0</v>
      </c>
      <c r="BJ239" s="17" t="s">
        <v>84</v>
      </c>
      <c r="BK239" s="149">
        <f t="shared" si="49"/>
        <v>0</v>
      </c>
      <c r="BL239" s="17" t="s">
        <v>207</v>
      </c>
      <c r="BM239" s="148" t="s">
        <v>1555</v>
      </c>
    </row>
    <row r="240" spans="2:65" s="1" customFormat="1" ht="16.600000000000001" customHeight="1">
      <c r="B240" s="136"/>
      <c r="C240" s="137" t="s">
        <v>994</v>
      </c>
      <c r="D240" s="137" t="s">
        <v>189</v>
      </c>
      <c r="E240" s="138" t="s">
        <v>2098</v>
      </c>
      <c r="F240" s="139" t="s">
        <v>2099</v>
      </c>
      <c r="G240" s="140" t="s">
        <v>403</v>
      </c>
      <c r="H240" s="141">
        <v>5</v>
      </c>
      <c r="I240" s="142"/>
      <c r="J240" s="143">
        <f t="shared" si="40"/>
        <v>0</v>
      </c>
      <c r="K240" s="139" t="s">
        <v>1</v>
      </c>
      <c r="L240" s="32"/>
      <c r="M240" s="144" t="s">
        <v>1</v>
      </c>
      <c r="N240" s="145" t="s">
        <v>41</v>
      </c>
      <c r="P240" s="146">
        <f t="shared" si="41"/>
        <v>0</v>
      </c>
      <c r="Q240" s="146">
        <v>0</v>
      </c>
      <c r="R240" s="146">
        <f t="shared" si="42"/>
        <v>0</v>
      </c>
      <c r="S240" s="146">
        <v>0</v>
      </c>
      <c r="T240" s="147">
        <f t="shared" si="43"/>
        <v>0</v>
      </c>
      <c r="AR240" s="148" t="s">
        <v>207</v>
      </c>
      <c r="AT240" s="148" t="s">
        <v>189</v>
      </c>
      <c r="AU240" s="148" t="s">
        <v>76</v>
      </c>
      <c r="AY240" s="17" t="s">
        <v>186</v>
      </c>
      <c r="BE240" s="149">
        <f t="shared" si="44"/>
        <v>0</v>
      </c>
      <c r="BF240" s="149">
        <f t="shared" si="45"/>
        <v>0</v>
      </c>
      <c r="BG240" s="149">
        <f t="shared" si="46"/>
        <v>0</v>
      </c>
      <c r="BH240" s="149">
        <f t="shared" si="47"/>
        <v>0</v>
      </c>
      <c r="BI240" s="149">
        <f t="shared" si="48"/>
        <v>0</v>
      </c>
      <c r="BJ240" s="17" t="s">
        <v>84</v>
      </c>
      <c r="BK240" s="149">
        <f t="shared" si="49"/>
        <v>0</v>
      </c>
      <c r="BL240" s="17" t="s">
        <v>207</v>
      </c>
      <c r="BM240" s="148" t="s">
        <v>1565</v>
      </c>
    </row>
    <row r="241" spans="2:65" s="1" customFormat="1" ht="21.75" customHeight="1">
      <c r="B241" s="136"/>
      <c r="C241" s="137" t="s">
        <v>998</v>
      </c>
      <c r="D241" s="137" t="s">
        <v>189</v>
      </c>
      <c r="E241" s="138" t="s">
        <v>2100</v>
      </c>
      <c r="F241" s="139" t="s">
        <v>2101</v>
      </c>
      <c r="G241" s="140" t="s">
        <v>322</v>
      </c>
      <c r="H241" s="141">
        <v>0.69799999999999995</v>
      </c>
      <c r="I241" s="142"/>
      <c r="J241" s="143">
        <f t="shared" si="40"/>
        <v>0</v>
      </c>
      <c r="K241" s="139" t="s">
        <v>1</v>
      </c>
      <c r="L241" s="32"/>
      <c r="M241" s="144" t="s">
        <v>1</v>
      </c>
      <c r="N241" s="145" t="s">
        <v>41</v>
      </c>
      <c r="P241" s="146">
        <f t="shared" si="41"/>
        <v>0</v>
      </c>
      <c r="Q241" s="146">
        <v>0</v>
      </c>
      <c r="R241" s="146">
        <f t="shared" si="42"/>
        <v>0</v>
      </c>
      <c r="S241" s="146">
        <v>0</v>
      </c>
      <c r="T241" s="147">
        <f t="shared" si="43"/>
        <v>0</v>
      </c>
      <c r="AR241" s="148" t="s">
        <v>207</v>
      </c>
      <c r="AT241" s="148" t="s">
        <v>189</v>
      </c>
      <c r="AU241" s="148" t="s">
        <v>76</v>
      </c>
      <c r="AY241" s="17" t="s">
        <v>186</v>
      </c>
      <c r="BE241" s="149">
        <f t="shared" si="44"/>
        <v>0</v>
      </c>
      <c r="BF241" s="149">
        <f t="shared" si="45"/>
        <v>0</v>
      </c>
      <c r="BG241" s="149">
        <f t="shared" si="46"/>
        <v>0</v>
      </c>
      <c r="BH241" s="149">
        <f t="shared" si="47"/>
        <v>0</v>
      </c>
      <c r="BI241" s="149">
        <f t="shared" si="48"/>
        <v>0</v>
      </c>
      <c r="BJ241" s="17" t="s">
        <v>84</v>
      </c>
      <c r="BK241" s="149">
        <f t="shared" si="49"/>
        <v>0</v>
      </c>
      <c r="BL241" s="17" t="s">
        <v>207</v>
      </c>
      <c r="BM241" s="148" t="s">
        <v>1577</v>
      </c>
    </row>
    <row r="242" spans="2:65" s="1" customFormat="1" ht="16.600000000000001" customHeight="1">
      <c r="B242" s="136"/>
      <c r="C242" s="137" t="s">
        <v>1002</v>
      </c>
      <c r="D242" s="137" t="s">
        <v>189</v>
      </c>
      <c r="E242" s="138" t="s">
        <v>2102</v>
      </c>
      <c r="F242" s="139" t="s">
        <v>2103</v>
      </c>
      <c r="G242" s="140" t="s">
        <v>1969</v>
      </c>
      <c r="H242" s="141">
        <v>1</v>
      </c>
      <c r="I242" s="142"/>
      <c r="J242" s="143">
        <f t="shared" si="40"/>
        <v>0</v>
      </c>
      <c r="K242" s="139" t="s">
        <v>1</v>
      </c>
      <c r="L242" s="32"/>
      <c r="M242" s="144" t="s">
        <v>1</v>
      </c>
      <c r="N242" s="145" t="s">
        <v>41</v>
      </c>
      <c r="P242" s="146">
        <f t="shared" si="41"/>
        <v>0</v>
      </c>
      <c r="Q242" s="146">
        <v>0</v>
      </c>
      <c r="R242" s="146">
        <f t="shared" si="42"/>
        <v>0</v>
      </c>
      <c r="S242" s="146">
        <v>0</v>
      </c>
      <c r="T242" s="147">
        <f t="shared" si="43"/>
        <v>0</v>
      </c>
      <c r="AR242" s="148" t="s">
        <v>207</v>
      </c>
      <c r="AT242" s="148" t="s">
        <v>189</v>
      </c>
      <c r="AU242" s="148" t="s">
        <v>76</v>
      </c>
      <c r="AY242" s="17" t="s">
        <v>186</v>
      </c>
      <c r="BE242" s="149">
        <f t="shared" si="44"/>
        <v>0</v>
      </c>
      <c r="BF242" s="149">
        <f t="shared" si="45"/>
        <v>0</v>
      </c>
      <c r="BG242" s="149">
        <f t="shared" si="46"/>
        <v>0</v>
      </c>
      <c r="BH242" s="149">
        <f t="shared" si="47"/>
        <v>0</v>
      </c>
      <c r="BI242" s="149">
        <f t="shared" si="48"/>
        <v>0</v>
      </c>
      <c r="BJ242" s="17" t="s">
        <v>84</v>
      </c>
      <c r="BK242" s="149">
        <f t="shared" si="49"/>
        <v>0</v>
      </c>
      <c r="BL242" s="17" t="s">
        <v>207</v>
      </c>
      <c r="BM242" s="148" t="s">
        <v>1589</v>
      </c>
    </row>
    <row r="243" spans="2:65" s="1" customFormat="1" ht="16.600000000000001" customHeight="1">
      <c r="B243" s="136"/>
      <c r="C243" s="137" t="s">
        <v>1006</v>
      </c>
      <c r="D243" s="137" t="s">
        <v>189</v>
      </c>
      <c r="E243" s="138" t="s">
        <v>2104</v>
      </c>
      <c r="F243" s="139" t="s">
        <v>2105</v>
      </c>
      <c r="G243" s="140" t="s">
        <v>1969</v>
      </c>
      <c r="H243" s="141">
        <v>3</v>
      </c>
      <c r="I243" s="142"/>
      <c r="J243" s="143">
        <f t="shared" si="40"/>
        <v>0</v>
      </c>
      <c r="K243" s="139" t="s">
        <v>1</v>
      </c>
      <c r="L243" s="32"/>
      <c r="M243" s="144" t="s">
        <v>1</v>
      </c>
      <c r="N243" s="145" t="s">
        <v>41</v>
      </c>
      <c r="P243" s="146">
        <f t="shared" si="41"/>
        <v>0</v>
      </c>
      <c r="Q243" s="146">
        <v>0</v>
      </c>
      <c r="R243" s="146">
        <f t="shared" si="42"/>
        <v>0</v>
      </c>
      <c r="S243" s="146">
        <v>0</v>
      </c>
      <c r="T243" s="147">
        <f t="shared" si="43"/>
        <v>0</v>
      </c>
      <c r="AR243" s="148" t="s">
        <v>207</v>
      </c>
      <c r="AT243" s="148" t="s">
        <v>189</v>
      </c>
      <c r="AU243" s="148" t="s">
        <v>76</v>
      </c>
      <c r="AY243" s="17" t="s">
        <v>186</v>
      </c>
      <c r="BE243" s="149">
        <f t="shared" si="44"/>
        <v>0</v>
      </c>
      <c r="BF243" s="149">
        <f t="shared" si="45"/>
        <v>0</v>
      </c>
      <c r="BG243" s="149">
        <f t="shared" si="46"/>
        <v>0</v>
      </c>
      <c r="BH243" s="149">
        <f t="shared" si="47"/>
        <v>0</v>
      </c>
      <c r="BI243" s="149">
        <f t="shared" si="48"/>
        <v>0</v>
      </c>
      <c r="BJ243" s="17" t="s">
        <v>84</v>
      </c>
      <c r="BK243" s="149">
        <f t="shared" si="49"/>
        <v>0</v>
      </c>
      <c r="BL243" s="17" t="s">
        <v>207</v>
      </c>
      <c r="BM243" s="148" t="s">
        <v>1603</v>
      </c>
    </row>
    <row r="244" spans="2:65" s="1" customFormat="1" ht="16.600000000000001" customHeight="1">
      <c r="B244" s="136"/>
      <c r="C244" s="137" t="s">
        <v>1010</v>
      </c>
      <c r="D244" s="137" t="s">
        <v>189</v>
      </c>
      <c r="E244" s="138" t="s">
        <v>2106</v>
      </c>
      <c r="F244" s="139" t="s">
        <v>2107</v>
      </c>
      <c r="G244" s="140" t="s">
        <v>1969</v>
      </c>
      <c r="H244" s="141">
        <v>1</v>
      </c>
      <c r="I244" s="142"/>
      <c r="J244" s="143">
        <f t="shared" si="40"/>
        <v>0</v>
      </c>
      <c r="K244" s="139" t="s">
        <v>1</v>
      </c>
      <c r="L244" s="32"/>
      <c r="M244" s="144" t="s">
        <v>1</v>
      </c>
      <c r="N244" s="145" t="s">
        <v>41</v>
      </c>
      <c r="P244" s="146">
        <f t="shared" si="41"/>
        <v>0</v>
      </c>
      <c r="Q244" s="146">
        <v>0</v>
      </c>
      <c r="R244" s="146">
        <f t="shared" si="42"/>
        <v>0</v>
      </c>
      <c r="S244" s="146">
        <v>0</v>
      </c>
      <c r="T244" s="147">
        <f t="shared" si="43"/>
        <v>0</v>
      </c>
      <c r="AR244" s="148" t="s">
        <v>207</v>
      </c>
      <c r="AT244" s="148" t="s">
        <v>189</v>
      </c>
      <c r="AU244" s="148" t="s">
        <v>76</v>
      </c>
      <c r="AY244" s="17" t="s">
        <v>186</v>
      </c>
      <c r="BE244" s="149">
        <f t="shared" si="44"/>
        <v>0</v>
      </c>
      <c r="BF244" s="149">
        <f t="shared" si="45"/>
        <v>0</v>
      </c>
      <c r="BG244" s="149">
        <f t="shared" si="46"/>
        <v>0</v>
      </c>
      <c r="BH244" s="149">
        <f t="shared" si="47"/>
        <v>0</v>
      </c>
      <c r="BI244" s="149">
        <f t="shared" si="48"/>
        <v>0</v>
      </c>
      <c r="BJ244" s="17" t="s">
        <v>84</v>
      </c>
      <c r="BK244" s="149">
        <f t="shared" si="49"/>
        <v>0</v>
      </c>
      <c r="BL244" s="17" t="s">
        <v>207</v>
      </c>
      <c r="BM244" s="148" t="s">
        <v>1615</v>
      </c>
    </row>
    <row r="245" spans="2:65" s="1" customFormat="1" ht="16.600000000000001" customHeight="1">
      <c r="B245" s="136"/>
      <c r="C245" s="137" t="s">
        <v>1015</v>
      </c>
      <c r="D245" s="137" t="s">
        <v>189</v>
      </c>
      <c r="E245" s="138" t="s">
        <v>2108</v>
      </c>
      <c r="F245" s="139" t="s">
        <v>2109</v>
      </c>
      <c r="G245" s="140" t="s">
        <v>1969</v>
      </c>
      <c r="H245" s="141">
        <v>1</v>
      </c>
      <c r="I245" s="142"/>
      <c r="J245" s="143">
        <f t="shared" si="40"/>
        <v>0</v>
      </c>
      <c r="K245" s="139" t="s">
        <v>1</v>
      </c>
      <c r="L245" s="32"/>
      <c r="M245" s="144" t="s">
        <v>1</v>
      </c>
      <c r="N245" s="145" t="s">
        <v>41</v>
      </c>
      <c r="P245" s="146">
        <f t="shared" si="41"/>
        <v>0</v>
      </c>
      <c r="Q245" s="146">
        <v>0</v>
      </c>
      <c r="R245" s="146">
        <f t="shared" si="42"/>
        <v>0</v>
      </c>
      <c r="S245" s="146">
        <v>0</v>
      </c>
      <c r="T245" s="147">
        <f t="shared" si="43"/>
        <v>0</v>
      </c>
      <c r="AR245" s="148" t="s">
        <v>207</v>
      </c>
      <c r="AT245" s="148" t="s">
        <v>189</v>
      </c>
      <c r="AU245" s="148" t="s">
        <v>76</v>
      </c>
      <c r="AY245" s="17" t="s">
        <v>186</v>
      </c>
      <c r="BE245" s="149">
        <f t="shared" si="44"/>
        <v>0</v>
      </c>
      <c r="BF245" s="149">
        <f t="shared" si="45"/>
        <v>0</v>
      </c>
      <c r="BG245" s="149">
        <f t="shared" si="46"/>
        <v>0</v>
      </c>
      <c r="BH245" s="149">
        <f t="shared" si="47"/>
        <v>0</v>
      </c>
      <c r="BI245" s="149">
        <f t="shared" si="48"/>
        <v>0</v>
      </c>
      <c r="BJ245" s="17" t="s">
        <v>84</v>
      </c>
      <c r="BK245" s="149">
        <f t="shared" si="49"/>
        <v>0</v>
      </c>
      <c r="BL245" s="17" t="s">
        <v>207</v>
      </c>
      <c r="BM245" s="148" t="s">
        <v>1624</v>
      </c>
    </row>
    <row r="246" spans="2:65" s="1" customFormat="1" ht="21.75" customHeight="1">
      <c r="B246" s="136"/>
      <c r="C246" s="137" t="s">
        <v>1019</v>
      </c>
      <c r="D246" s="137" t="s">
        <v>189</v>
      </c>
      <c r="E246" s="138" t="s">
        <v>2110</v>
      </c>
      <c r="F246" s="139" t="s">
        <v>2111</v>
      </c>
      <c r="G246" s="140" t="s">
        <v>322</v>
      </c>
      <c r="H246" s="141">
        <v>9.4E-2</v>
      </c>
      <c r="I246" s="142"/>
      <c r="J246" s="143">
        <f t="shared" si="40"/>
        <v>0</v>
      </c>
      <c r="K246" s="139" t="s">
        <v>1</v>
      </c>
      <c r="L246" s="32"/>
      <c r="M246" s="150" t="s">
        <v>1</v>
      </c>
      <c r="N246" s="151" t="s">
        <v>41</v>
      </c>
      <c r="O246" s="152"/>
      <c r="P246" s="153">
        <f t="shared" si="41"/>
        <v>0</v>
      </c>
      <c r="Q246" s="153">
        <v>0</v>
      </c>
      <c r="R246" s="153">
        <f t="shared" si="42"/>
        <v>0</v>
      </c>
      <c r="S246" s="153">
        <v>0</v>
      </c>
      <c r="T246" s="154">
        <f t="shared" si="43"/>
        <v>0</v>
      </c>
      <c r="AR246" s="148" t="s">
        <v>207</v>
      </c>
      <c r="AT246" s="148" t="s">
        <v>189</v>
      </c>
      <c r="AU246" s="148" t="s">
        <v>76</v>
      </c>
      <c r="AY246" s="17" t="s">
        <v>186</v>
      </c>
      <c r="BE246" s="149">
        <f t="shared" si="44"/>
        <v>0</v>
      </c>
      <c r="BF246" s="149">
        <f t="shared" si="45"/>
        <v>0</v>
      </c>
      <c r="BG246" s="149">
        <f t="shared" si="46"/>
        <v>0</v>
      </c>
      <c r="BH246" s="149">
        <f t="shared" si="47"/>
        <v>0</v>
      </c>
      <c r="BI246" s="149">
        <f t="shared" si="48"/>
        <v>0</v>
      </c>
      <c r="BJ246" s="17" t="s">
        <v>84</v>
      </c>
      <c r="BK246" s="149">
        <f t="shared" si="49"/>
        <v>0</v>
      </c>
      <c r="BL246" s="17" t="s">
        <v>207</v>
      </c>
      <c r="BM246" s="148" t="s">
        <v>1634</v>
      </c>
    </row>
    <row r="247" spans="2:65" s="1" customFormat="1" ht="6.95" customHeight="1"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32"/>
    </row>
  </sheetData>
  <autoFilter ref="C119:K246" xr:uid="{00000000-0009-0000-0000-000003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0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4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155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1.95" customHeight="1">
      <c r="B6" s="20"/>
      <c r="D6" s="27" t="s">
        <v>16</v>
      </c>
      <c r="L6" s="20"/>
    </row>
    <row r="7" spans="2:4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</row>
    <row r="8" spans="2:46" ht="11.95" customHeight="1">
      <c r="B8" s="20"/>
      <c r="D8" s="27" t="s">
        <v>156</v>
      </c>
      <c r="L8" s="20"/>
    </row>
    <row r="9" spans="2:46" s="1" customFormat="1" ht="16.600000000000001" customHeight="1">
      <c r="B9" s="32"/>
      <c r="E9" s="252" t="s">
        <v>228</v>
      </c>
      <c r="F9" s="254"/>
      <c r="G9" s="254"/>
      <c r="H9" s="254"/>
      <c r="L9" s="32"/>
    </row>
    <row r="10" spans="2:46" s="1" customFormat="1" ht="11.95" customHeight="1">
      <c r="B10" s="32"/>
      <c r="D10" s="27" t="s">
        <v>231</v>
      </c>
      <c r="L10" s="32"/>
    </row>
    <row r="11" spans="2:46" s="1" customFormat="1" ht="16.600000000000001" customHeight="1">
      <c r="B11" s="32"/>
      <c r="E11" s="208" t="s">
        <v>2112</v>
      </c>
      <c r="F11" s="254"/>
      <c r="G11" s="254"/>
      <c r="H11" s="254"/>
      <c r="L11" s="32"/>
    </row>
    <row r="12" spans="2:46" s="1" customFormat="1" ht="10.4">
      <c r="B12" s="32"/>
      <c r="L12" s="32"/>
    </row>
    <row r="13" spans="2:46" s="1" customFormat="1" ht="11.95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1.95" customHeight="1">
      <c r="B14" s="32"/>
      <c r="D14" s="27" t="s">
        <v>20</v>
      </c>
      <c r="F14" s="25" t="s">
        <v>1875</v>
      </c>
      <c r="I14" s="27" t="s">
        <v>22</v>
      </c>
      <c r="J14" s="52" t="str">
        <f>'Rekapitulace stavby'!AN8</f>
        <v>23. 12. 2024</v>
      </c>
      <c r="L14" s="32"/>
    </row>
    <row r="15" spans="2:46" s="1" customFormat="1" ht="10.8" customHeight="1">
      <c r="B15" s="32"/>
      <c r="L15" s="32"/>
    </row>
    <row r="16" spans="2:46" s="1" customFormat="1" ht="11.95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Město Benešov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1.95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5" t="str">
        <f>'Rekapitulace stavby'!E14</f>
        <v>Vyplň údaj</v>
      </c>
      <c r="F20" s="234"/>
      <c r="G20" s="234"/>
      <c r="H20" s="234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1.95" customHeight="1">
      <c r="B22" s="32"/>
      <c r="D22" s="27" t="s">
        <v>30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>Ateliér Jasné s.r.o., Praha 1</v>
      </c>
      <c r="I23" s="27" t="s">
        <v>27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1.95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Ing. Lenka Kasperová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1.95" customHeight="1">
      <c r="B28" s="32"/>
      <c r="D28" s="27" t="s">
        <v>35</v>
      </c>
      <c r="L28" s="32"/>
    </row>
    <row r="29" spans="2:12" s="7" customFormat="1" ht="16.600000000000001" customHeight="1">
      <c r="B29" s="94"/>
      <c r="E29" s="239" t="s">
        <v>1</v>
      </c>
      <c r="F29" s="239"/>
      <c r="G29" s="239"/>
      <c r="H29" s="23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" customHeight="1">
      <c r="B35" s="32"/>
      <c r="D35" s="55" t="s">
        <v>40</v>
      </c>
      <c r="E35" s="27" t="s">
        <v>41</v>
      </c>
      <c r="F35" s="86">
        <f>ROUND((SUM(BE128:BE179)),  2)</f>
        <v>0</v>
      </c>
      <c r="I35" s="96">
        <v>0.21</v>
      </c>
      <c r="J35" s="86">
        <f>ROUND(((SUM(BE128:BE179))*I35),  2)</f>
        <v>0</v>
      </c>
      <c r="L35" s="32"/>
    </row>
    <row r="36" spans="2:12" s="1" customFormat="1" ht="14.4" customHeight="1">
      <c r="B36" s="32"/>
      <c r="E36" s="27" t="s">
        <v>42</v>
      </c>
      <c r="F36" s="86">
        <f>ROUND((SUM(BF128:BF179)),  2)</f>
        <v>0</v>
      </c>
      <c r="I36" s="96">
        <v>0.12</v>
      </c>
      <c r="J36" s="86">
        <f>ROUND(((SUM(BF128:BF179))*I36),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6">
        <f>ROUND((SUM(BG128:BG179)),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6">
        <f>ROUND((SUM(BH128:BH179)),  2)</f>
        <v>0</v>
      </c>
      <c r="I38" s="96">
        <v>0.12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45</v>
      </c>
      <c r="F39" s="86">
        <f>ROUND((SUM(BI128:BI179)),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1.95" customHeight="1">
      <c r="B84" s="32"/>
      <c r="C84" s="27" t="s">
        <v>16</v>
      </c>
      <c r="L84" s="32"/>
    </row>
    <row r="85" spans="2:12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12" ht="11.95" customHeight="1">
      <c r="B86" s="20"/>
      <c r="C86" s="27" t="s">
        <v>156</v>
      </c>
      <c r="L86" s="20"/>
    </row>
    <row r="87" spans="2:12" s="1" customFormat="1" ht="16.600000000000001" customHeight="1">
      <c r="B87" s="32"/>
      <c r="E87" s="252" t="s">
        <v>228</v>
      </c>
      <c r="F87" s="254"/>
      <c r="G87" s="254"/>
      <c r="H87" s="254"/>
      <c r="L87" s="32"/>
    </row>
    <row r="88" spans="2:12" s="1" customFormat="1" ht="11.95" customHeight="1">
      <c r="B88" s="32"/>
      <c r="C88" s="27" t="s">
        <v>231</v>
      </c>
      <c r="L88" s="32"/>
    </row>
    <row r="89" spans="2:12" s="1" customFormat="1" ht="16.600000000000001" customHeight="1">
      <c r="B89" s="32"/>
      <c r="E89" s="208" t="str">
        <f>E11</f>
        <v>001-03 - Vytápění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1.95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23. 12. 2024</v>
      </c>
      <c r="L91" s="32"/>
    </row>
    <row r="92" spans="2:12" s="1" customFormat="1" ht="6.95" customHeight="1">
      <c r="B92" s="32"/>
      <c r="L92" s="32"/>
    </row>
    <row r="93" spans="2:12" s="1" customFormat="1" ht="25.65" customHeight="1">
      <c r="B93" s="32"/>
      <c r="C93" s="27" t="s">
        <v>24</v>
      </c>
      <c r="F93" s="25" t="str">
        <f>E17</f>
        <v>Město Benešov</v>
      </c>
      <c r="I93" s="27" t="s">
        <v>30</v>
      </c>
      <c r="J93" s="30" t="str">
        <f>E23</f>
        <v>Ateliér Jasné s.r.o., Praha 1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Lenka Kasperová</v>
      </c>
      <c r="L94" s="32"/>
    </row>
    <row r="95" spans="2:12" s="1" customFormat="1" ht="10.4" customHeight="1">
      <c r="B95" s="32"/>
      <c r="L95" s="32"/>
    </row>
    <row r="96" spans="2:12" s="1" customFormat="1" ht="29.25" customHeight="1">
      <c r="B96" s="32"/>
      <c r="C96" s="105" t="s">
        <v>160</v>
      </c>
      <c r="D96" s="97"/>
      <c r="E96" s="97"/>
      <c r="F96" s="97"/>
      <c r="G96" s="97"/>
      <c r="H96" s="97"/>
      <c r="I96" s="97"/>
      <c r="J96" s="106" t="s">
        <v>161</v>
      </c>
      <c r="K96" s="97"/>
      <c r="L96" s="32"/>
    </row>
    <row r="97" spans="2:47" s="1" customFormat="1" ht="10.4" customHeight="1">
      <c r="B97" s="32"/>
      <c r="L97" s="32"/>
    </row>
    <row r="98" spans="2:47" s="1" customFormat="1" ht="22.75" customHeight="1">
      <c r="B98" s="32"/>
      <c r="C98" s="107" t="s">
        <v>162</v>
      </c>
      <c r="J98" s="66">
        <f>J128</f>
        <v>0</v>
      </c>
      <c r="L98" s="32"/>
      <c r="AU98" s="17" t="s">
        <v>163</v>
      </c>
    </row>
    <row r="99" spans="2:47" s="8" customFormat="1" ht="24.95" customHeight="1">
      <c r="B99" s="108"/>
      <c r="D99" s="109" t="s">
        <v>2113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19.899999999999999" customHeight="1">
      <c r="B100" s="112"/>
      <c r="D100" s="113" t="s">
        <v>2114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19.899999999999999" customHeight="1">
      <c r="B101" s="112"/>
      <c r="D101" s="113" t="s">
        <v>2115</v>
      </c>
      <c r="E101" s="114"/>
      <c r="F101" s="114"/>
      <c r="G101" s="114"/>
      <c r="H101" s="114"/>
      <c r="I101" s="114"/>
      <c r="J101" s="115">
        <f>J135</f>
        <v>0</v>
      </c>
      <c r="L101" s="112"/>
    </row>
    <row r="102" spans="2:47" s="9" customFormat="1" ht="19.899999999999999" customHeight="1">
      <c r="B102" s="112"/>
      <c r="D102" s="113" t="s">
        <v>2116</v>
      </c>
      <c r="E102" s="114"/>
      <c r="F102" s="114"/>
      <c r="G102" s="114"/>
      <c r="H102" s="114"/>
      <c r="I102" s="114"/>
      <c r="J102" s="115">
        <f>J140</f>
        <v>0</v>
      </c>
      <c r="L102" s="112"/>
    </row>
    <row r="103" spans="2:47" s="9" customFormat="1" ht="19.899999999999999" customHeight="1">
      <c r="B103" s="112"/>
      <c r="D103" s="113" t="s">
        <v>2117</v>
      </c>
      <c r="E103" s="114"/>
      <c r="F103" s="114"/>
      <c r="G103" s="114"/>
      <c r="H103" s="114"/>
      <c r="I103" s="114"/>
      <c r="J103" s="115">
        <f>J146</f>
        <v>0</v>
      </c>
      <c r="L103" s="112"/>
    </row>
    <row r="104" spans="2:47" s="9" customFormat="1" ht="19.899999999999999" customHeight="1">
      <c r="B104" s="112"/>
      <c r="D104" s="113" t="s">
        <v>2118</v>
      </c>
      <c r="E104" s="114"/>
      <c r="F104" s="114"/>
      <c r="G104" s="114"/>
      <c r="H104" s="114"/>
      <c r="I104" s="114"/>
      <c r="J104" s="115">
        <f>J157</f>
        <v>0</v>
      </c>
      <c r="L104" s="112"/>
    </row>
    <row r="105" spans="2:47" s="9" customFormat="1" ht="19.899999999999999" customHeight="1">
      <c r="B105" s="112"/>
      <c r="D105" s="113" t="s">
        <v>2119</v>
      </c>
      <c r="E105" s="114"/>
      <c r="F105" s="114"/>
      <c r="G105" s="114"/>
      <c r="H105" s="114"/>
      <c r="I105" s="114"/>
      <c r="J105" s="115">
        <f>J163</f>
        <v>0</v>
      </c>
      <c r="L105" s="112"/>
    </row>
    <row r="106" spans="2:47" s="9" customFormat="1" ht="19.899999999999999" customHeight="1">
      <c r="B106" s="112"/>
      <c r="D106" s="113" t="s">
        <v>2120</v>
      </c>
      <c r="E106" s="114"/>
      <c r="F106" s="114"/>
      <c r="G106" s="114"/>
      <c r="H106" s="114"/>
      <c r="I106" s="114"/>
      <c r="J106" s="115">
        <f>J173</f>
        <v>0</v>
      </c>
      <c r="L106" s="112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170</v>
      </c>
      <c r="L113" s="32"/>
    </row>
    <row r="114" spans="2:63" s="1" customFormat="1" ht="6.95" customHeight="1">
      <c r="B114" s="32"/>
      <c r="L114" s="32"/>
    </row>
    <row r="115" spans="2:63" s="1" customFormat="1" ht="11.95" customHeight="1">
      <c r="B115" s="32"/>
      <c r="C115" s="27" t="s">
        <v>16</v>
      </c>
      <c r="L115" s="32"/>
    </row>
    <row r="116" spans="2:63" s="1" customFormat="1" ht="16.600000000000001" customHeight="1">
      <c r="B116" s="32"/>
      <c r="E116" s="252" t="str">
        <f>E7</f>
        <v>Zázemí pro městskou knihovnu Benešov</v>
      </c>
      <c r="F116" s="253"/>
      <c r="G116" s="253"/>
      <c r="H116" s="253"/>
      <c r="L116" s="32"/>
    </row>
    <row r="117" spans="2:63" ht="11.95" customHeight="1">
      <c r="B117" s="20"/>
      <c r="C117" s="27" t="s">
        <v>156</v>
      </c>
      <c r="L117" s="20"/>
    </row>
    <row r="118" spans="2:63" s="1" customFormat="1" ht="16.600000000000001" customHeight="1">
      <c r="B118" s="32"/>
      <c r="E118" s="252" t="s">
        <v>228</v>
      </c>
      <c r="F118" s="254"/>
      <c r="G118" s="254"/>
      <c r="H118" s="254"/>
      <c r="L118" s="32"/>
    </row>
    <row r="119" spans="2:63" s="1" customFormat="1" ht="11.95" customHeight="1">
      <c r="B119" s="32"/>
      <c r="C119" s="27" t="s">
        <v>231</v>
      </c>
      <c r="L119" s="32"/>
    </row>
    <row r="120" spans="2:63" s="1" customFormat="1" ht="16.600000000000001" customHeight="1">
      <c r="B120" s="32"/>
      <c r="E120" s="208" t="str">
        <f>E11</f>
        <v>001-03 - Vytápění</v>
      </c>
      <c r="F120" s="254"/>
      <c r="G120" s="254"/>
      <c r="H120" s="254"/>
      <c r="L120" s="32"/>
    </row>
    <row r="121" spans="2:63" s="1" customFormat="1" ht="6.95" customHeight="1">
      <c r="B121" s="32"/>
      <c r="L121" s="32"/>
    </row>
    <row r="122" spans="2:63" s="1" customFormat="1" ht="11.95" customHeight="1">
      <c r="B122" s="32"/>
      <c r="C122" s="27" t="s">
        <v>20</v>
      </c>
      <c r="F122" s="25" t="str">
        <f>F14</f>
        <v xml:space="preserve"> </v>
      </c>
      <c r="I122" s="27" t="s">
        <v>22</v>
      </c>
      <c r="J122" s="52" t="str">
        <f>IF(J14="","",J14)</f>
        <v>23. 12. 2024</v>
      </c>
      <c r="L122" s="32"/>
    </row>
    <row r="123" spans="2:63" s="1" customFormat="1" ht="6.95" customHeight="1">
      <c r="B123" s="32"/>
      <c r="L123" s="32"/>
    </row>
    <row r="124" spans="2:63" s="1" customFormat="1" ht="25.65" customHeight="1">
      <c r="B124" s="32"/>
      <c r="C124" s="27" t="s">
        <v>24</v>
      </c>
      <c r="F124" s="25" t="str">
        <f>E17</f>
        <v>Město Benešov</v>
      </c>
      <c r="I124" s="27" t="s">
        <v>30</v>
      </c>
      <c r="J124" s="30" t="str">
        <f>E23</f>
        <v>Ateliér Jasné s.r.o., Praha 1</v>
      </c>
      <c r="L124" s="32"/>
    </row>
    <row r="125" spans="2:63" s="1" customFormat="1" ht="15.15" customHeight="1">
      <c r="B125" s="32"/>
      <c r="C125" s="27" t="s">
        <v>28</v>
      </c>
      <c r="F125" s="25" t="str">
        <f>IF(E20="","",E20)</f>
        <v>Vyplň údaj</v>
      </c>
      <c r="I125" s="27" t="s">
        <v>33</v>
      </c>
      <c r="J125" s="30" t="str">
        <f>E26</f>
        <v>Ing. Lenka Kasperová</v>
      </c>
      <c r="L125" s="32"/>
    </row>
    <row r="126" spans="2:63" s="1" customFormat="1" ht="10.4" customHeight="1">
      <c r="B126" s="32"/>
      <c r="L126" s="32"/>
    </row>
    <row r="127" spans="2:63" s="10" customFormat="1" ht="29.25" customHeight="1">
      <c r="B127" s="116"/>
      <c r="C127" s="117" t="s">
        <v>171</v>
      </c>
      <c r="D127" s="118" t="s">
        <v>61</v>
      </c>
      <c r="E127" s="118" t="s">
        <v>57</v>
      </c>
      <c r="F127" s="118" t="s">
        <v>58</v>
      </c>
      <c r="G127" s="118" t="s">
        <v>172</v>
      </c>
      <c r="H127" s="118" t="s">
        <v>173</v>
      </c>
      <c r="I127" s="118" t="s">
        <v>174</v>
      </c>
      <c r="J127" s="118" t="s">
        <v>161</v>
      </c>
      <c r="K127" s="119" t="s">
        <v>175</v>
      </c>
      <c r="L127" s="116"/>
      <c r="M127" s="59" t="s">
        <v>1</v>
      </c>
      <c r="N127" s="60" t="s">
        <v>40</v>
      </c>
      <c r="O127" s="60" t="s">
        <v>176</v>
      </c>
      <c r="P127" s="60" t="s">
        <v>177</v>
      </c>
      <c r="Q127" s="60" t="s">
        <v>178</v>
      </c>
      <c r="R127" s="60" t="s">
        <v>179</v>
      </c>
      <c r="S127" s="60" t="s">
        <v>180</v>
      </c>
      <c r="T127" s="61" t="s">
        <v>181</v>
      </c>
    </row>
    <row r="128" spans="2:63" s="1" customFormat="1" ht="22.75" customHeight="1">
      <c r="B128" s="32"/>
      <c r="C128" s="64" t="s">
        <v>182</v>
      </c>
      <c r="J128" s="120">
        <f>BK128</f>
        <v>0</v>
      </c>
      <c r="L128" s="32"/>
      <c r="M128" s="62"/>
      <c r="N128" s="53"/>
      <c r="O128" s="53"/>
      <c r="P128" s="121">
        <f>P129</f>
        <v>0</v>
      </c>
      <c r="Q128" s="53"/>
      <c r="R128" s="121">
        <f>R129</f>
        <v>0</v>
      </c>
      <c r="S128" s="53"/>
      <c r="T128" s="122">
        <f>T129</f>
        <v>0</v>
      </c>
      <c r="AT128" s="17" t="s">
        <v>75</v>
      </c>
      <c r="AU128" s="17" t="s">
        <v>163</v>
      </c>
      <c r="BK128" s="123">
        <f>BK129</f>
        <v>0</v>
      </c>
    </row>
    <row r="129" spans="2:65" s="11" customFormat="1" ht="25.95" customHeight="1">
      <c r="B129" s="124"/>
      <c r="D129" s="125" t="s">
        <v>75</v>
      </c>
      <c r="E129" s="126" t="s">
        <v>2121</v>
      </c>
      <c r="F129" s="126" t="s">
        <v>2122</v>
      </c>
      <c r="I129" s="127"/>
      <c r="J129" s="128">
        <f>BK129</f>
        <v>0</v>
      </c>
      <c r="L129" s="124"/>
      <c r="M129" s="129"/>
      <c r="P129" s="130">
        <f>P130+P135+P140+P146+P157+P163+P173</f>
        <v>0</v>
      </c>
      <c r="R129" s="130">
        <f>R130+R135+R140+R146+R157+R163+R173</f>
        <v>0</v>
      </c>
      <c r="T129" s="131">
        <f>T130+T135+T140+T146+T157+T163+T173</f>
        <v>0</v>
      </c>
      <c r="AR129" s="125" t="s">
        <v>84</v>
      </c>
      <c r="AT129" s="132" t="s">
        <v>75</v>
      </c>
      <c r="AU129" s="132" t="s">
        <v>76</v>
      </c>
      <c r="AY129" s="125" t="s">
        <v>186</v>
      </c>
      <c r="BK129" s="133">
        <f>BK130+BK135+BK140+BK146+BK157+BK163+BK173</f>
        <v>0</v>
      </c>
    </row>
    <row r="130" spans="2:65" s="11" customFormat="1" ht="22.75" customHeight="1">
      <c r="B130" s="124"/>
      <c r="D130" s="125" t="s">
        <v>75</v>
      </c>
      <c r="E130" s="134" t="s">
        <v>2123</v>
      </c>
      <c r="F130" s="134" t="s">
        <v>2124</v>
      </c>
      <c r="I130" s="127"/>
      <c r="J130" s="135">
        <f>BK130</f>
        <v>0</v>
      </c>
      <c r="L130" s="124"/>
      <c r="M130" s="129"/>
      <c r="P130" s="130">
        <f>SUM(P131:P134)</f>
        <v>0</v>
      </c>
      <c r="R130" s="130">
        <f>SUM(R131:R134)</f>
        <v>0</v>
      </c>
      <c r="T130" s="131">
        <f>SUM(T131:T134)</f>
        <v>0</v>
      </c>
      <c r="AR130" s="125" t="s">
        <v>84</v>
      </c>
      <c r="AT130" s="132" t="s">
        <v>75</v>
      </c>
      <c r="AU130" s="132" t="s">
        <v>84</v>
      </c>
      <c r="AY130" s="125" t="s">
        <v>186</v>
      </c>
      <c r="BK130" s="133">
        <f>SUM(BK131:BK134)</f>
        <v>0</v>
      </c>
    </row>
    <row r="131" spans="2:65" s="1" customFormat="1" ht="16.600000000000001" customHeight="1">
      <c r="B131" s="136"/>
      <c r="C131" s="137" t="s">
        <v>84</v>
      </c>
      <c r="D131" s="137" t="s">
        <v>189</v>
      </c>
      <c r="E131" s="138" t="s">
        <v>2125</v>
      </c>
      <c r="F131" s="139" t="s">
        <v>2126</v>
      </c>
      <c r="G131" s="140" t="s">
        <v>2127</v>
      </c>
      <c r="H131" s="141">
        <v>2</v>
      </c>
      <c r="I131" s="142"/>
      <c r="J131" s="143">
        <f>ROUND(I131*H131,2)</f>
        <v>0</v>
      </c>
      <c r="K131" s="139" t="s">
        <v>1</v>
      </c>
      <c r="L131" s="32"/>
      <c r="M131" s="144" t="s">
        <v>1</v>
      </c>
      <c r="N131" s="145" t="s">
        <v>41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207</v>
      </c>
      <c r="AT131" s="148" t="s">
        <v>189</v>
      </c>
      <c r="AU131" s="148" t="s">
        <v>86</v>
      </c>
      <c r="AY131" s="17" t="s">
        <v>186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84</v>
      </c>
      <c r="BK131" s="149">
        <f>ROUND(I131*H131,2)</f>
        <v>0</v>
      </c>
      <c r="BL131" s="17" t="s">
        <v>207</v>
      </c>
      <c r="BM131" s="148" t="s">
        <v>86</v>
      </c>
    </row>
    <row r="132" spans="2:65" s="1" customFormat="1" ht="16.600000000000001" customHeight="1">
      <c r="B132" s="136"/>
      <c r="C132" s="137" t="s">
        <v>86</v>
      </c>
      <c r="D132" s="137" t="s">
        <v>189</v>
      </c>
      <c r="E132" s="138" t="s">
        <v>2128</v>
      </c>
      <c r="F132" s="139" t="s">
        <v>2129</v>
      </c>
      <c r="G132" s="140" t="s">
        <v>858</v>
      </c>
      <c r="H132" s="141">
        <v>8</v>
      </c>
      <c r="I132" s="142"/>
      <c r="J132" s="143">
        <f>ROUND(I132*H132,2)</f>
        <v>0</v>
      </c>
      <c r="K132" s="139" t="s">
        <v>1</v>
      </c>
      <c r="L132" s="32"/>
      <c r="M132" s="144" t="s">
        <v>1</v>
      </c>
      <c r="N132" s="145" t="s">
        <v>41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207</v>
      </c>
      <c r="AT132" s="148" t="s">
        <v>189</v>
      </c>
      <c r="AU132" s="148" t="s">
        <v>86</v>
      </c>
      <c r="AY132" s="17" t="s">
        <v>186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84</v>
      </c>
      <c r="BK132" s="149">
        <f>ROUND(I132*H132,2)</f>
        <v>0</v>
      </c>
      <c r="BL132" s="17" t="s">
        <v>207</v>
      </c>
      <c r="BM132" s="148" t="s">
        <v>207</v>
      </c>
    </row>
    <row r="133" spans="2:65" s="1" customFormat="1" ht="16.600000000000001" customHeight="1">
      <c r="B133" s="136"/>
      <c r="C133" s="137" t="s">
        <v>118</v>
      </c>
      <c r="D133" s="137" t="s">
        <v>189</v>
      </c>
      <c r="E133" s="138" t="s">
        <v>2130</v>
      </c>
      <c r="F133" s="139" t="s">
        <v>2131</v>
      </c>
      <c r="G133" s="140" t="s">
        <v>801</v>
      </c>
      <c r="H133" s="141">
        <v>100</v>
      </c>
      <c r="I133" s="142"/>
      <c r="J133" s="143">
        <f>ROUND(I133*H133,2)</f>
        <v>0</v>
      </c>
      <c r="K133" s="139" t="s">
        <v>1</v>
      </c>
      <c r="L133" s="32"/>
      <c r="M133" s="144" t="s">
        <v>1</v>
      </c>
      <c r="N133" s="145" t="s">
        <v>41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207</v>
      </c>
      <c r="AT133" s="148" t="s">
        <v>189</v>
      </c>
      <c r="AU133" s="148" t="s">
        <v>86</v>
      </c>
      <c r="AY133" s="17" t="s">
        <v>186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207</v>
      </c>
      <c r="BM133" s="148" t="s">
        <v>315</v>
      </c>
    </row>
    <row r="134" spans="2:65" s="1" customFormat="1" ht="24.2" customHeight="1">
      <c r="B134" s="136"/>
      <c r="C134" s="137" t="s">
        <v>207</v>
      </c>
      <c r="D134" s="137" t="s">
        <v>189</v>
      </c>
      <c r="E134" s="138" t="s">
        <v>2132</v>
      </c>
      <c r="F134" s="139" t="s">
        <v>2133</v>
      </c>
      <c r="G134" s="140" t="s">
        <v>1495</v>
      </c>
      <c r="H134" s="141">
        <v>1</v>
      </c>
      <c r="I134" s="142"/>
      <c r="J134" s="143">
        <f>ROUND(I134*H134,2)</f>
        <v>0</v>
      </c>
      <c r="K134" s="139" t="s">
        <v>1</v>
      </c>
      <c r="L134" s="32"/>
      <c r="M134" s="144" t="s">
        <v>1</v>
      </c>
      <c r="N134" s="145" t="s">
        <v>41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207</v>
      </c>
      <c r="AT134" s="148" t="s">
        <v>189</v>
      </c>
      <c r="AU134" s="148" t="s">
        <v>86</v>
      </c>
      <c r="AY134" s="17" t="s">
        <v>186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84</v>
      </c>
      <c r="BK134" s="149">
        <f>ROUND(I134*H134,2)</f>
        <v>0</v>
      </c>
      <c r="BL134" s="17" t="s">
        <v>207</v>
      </c>
      <c r="BM134" s="148" t="s">
        <v>325</v>
      </c>
    </row>
    <row r="135" spans="2:65" s="11" customFormat="1" ht="22.75" customHeight="1">
      <c r="B135" s="124"/>
      <c r="D135" s="125" t="s">
        <v>75</v>
      </c>
      <c r="E135" s="134" t="s">
        <v>2134</v>
      </c>
      <c r="F135" s="134" t="s">
        <v>2135</v>
      </c>
      <c r="I135" s="127"/>
      <c r="J135" s="135">
        <f>BK135</f>
        <v>0</v>
      </c>
      <c r="L135" s="124"/>
      <c r="M135" s="129"/>
      <c r="P135" s="130">
        <f>SUM(P136:P139)</f>
        <v>0</v>
      </c>
      <c r="R135" s="130">
        <f>SUM(R136:R139)</f>
        <v>0</v>
      </c>
      <c r="T135" s="131">
        <f>SUM(T136:T139)</f>
        <v>0</v>
      </c>
      <c r="AR135" s="125" t="s">
        <v>84</v>
      </c>
      <c r="AT135" s="132" t="s">
        <v>75</v>
      </c>
      <c r="AU135" s="132" t="s">
        <v>84</v>
      </c>
      <c r="AY135" s="125" t="s">
        <v>186</v>
      </c>
      <c r="BK135" s="133">
        <f>SUM(BK136:BK139)</f>
        <v>0</v>
      </c>
    </row>
    <row r="136" spans="2:65" s="1" customFormat="1" ht="16.600000000000001" customHeight="1">
      <c r="B136" s="136"/>
      <c r="C136" s="137" t="s">
        <v>185</v>
      </c>
      <c r="D136" s="137" t="s">
        <v>189</v>
      </c>
      <c r="E136" s="138" t="s">
        <v>2125</v>
      </c>
      <c r="F136" s="139" t="s">
        <v>2126</v>
      </c>
      <c r="G136" s="140" t="s">
        <v>2127</v>
      </c>
      <c r="H136" s="141">
        <v>2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41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207</v>
      </c>
      <c r="AT136" s="148" t="s">
        <v>189</v>
      </c>
      <c r="AU136" s="148" t="s">
        <v>86</v>
      </c>
      <c r="AY136" s="17" t="s">
        <v>186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84</v>
      </c>
      <c r="BK136" s="149">
        <f>ROUND(I136*H136,2)</f>
        <v>0</v>
      </c>
      <c r="BL136" s="17" t="s">
        <v>207</v>
      </c>
      <c r="BM136" s="148" t="s">
        <v>335</v>
      </c>
    </row>
    <row r="137" spans="2:65" s="1" customFormat="1" ht="16.600000000000001" customHeight="1">
      <c r="B137" s="136"/>
      <c r="C137" s="137" t="s">
        <v>315</v>
      </c>
      <c r="D137" s="137" t="s">
        <v>189</v>
      </c>
      <c r="E137" s="138" t="s">
        <v>2128</v>
      </c>
      <c r="F137" s="139" t="s">
        <v>2129</v>
      </c>
      <c r="G137" s="140" t="s">
        <v>858</v>
      </c>
      <c r="H137" s="141">
        <v>8</v>
      </c>
      <c r="I137" s="142"/>
      <c r="J137" s="143">
        <f>ROUND(I137*H137,2)</f>
        <v>0</v>
      </c>
      <c r="K137" s="139" t="s">
        <v>1</v>
      </c>
      <c r="L137" s="32"/>
      <c r="M137" s="144" t="s">
        <v>1</v>
      </c>
      <c r="N137" s="145" t="s">
        <v>41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207</v>
      </c>
      <c r="AT137" s="148" t="s">
        <v>189</v>
      </c>
      <c r="AU137" s="148" t="s">
        <v>86</v>
      </c>
      <c r="AY137" s="17" t="s">
        <v>186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207</v>
      </c>
      <c r="BM137" s="148" t="s">
        <v>8</v>
      </c>
    </row>
    <row r="138" spans="2:65" s="1" customFormat="1" ht="16.600000000000001" customHeight="1">
      <c r="B138" s="136"/>
      <c r="C138" s="137" t="s">
        <v>319</v>
      </c>
      <c r="D138" s="137" t="s">
        <v>189</v>
      </c>
      <c r="E138" s="138" t="s">
        <v>2130</v>
      </c>
      <c r="F138" s="139" t="s">
        <v>2131</v>
      </c>
      <c r="G138" s="140" t="s">
        <v>801</v>
      </c>
      <c r="H138" s="141">
        <v>20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41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207</v>
      </c>
      <c r="AT138" s="148" t="s">
        <v>189</v>
      </c>
      <c r="AU138" s="148" t="s">
        <v>86</v>
      </c>
      <c r="AY138" s="17" t="s">
        <v>186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84</v>
      </c>
      <c r="BK138" s="149">
        <f>ROUND(I138*H138,2)</f>
        <v>0</v>
      </c>
      <c r="BL138" s="17" t="s">
        <v>207</v>
      </c>
      <c r="BM138" s="148" t="s">
        <v>359</v>
      </c>
    </row>
    <row r="139" spans="2:65" s="1" customFormat="1" ht="24.2" customHeight="1">
      <c r="B139" s="136"/>
      <c r="C139" s="137" t="s">
        <v>325</v>
      </c>
      <c r="D139" s="137" t="s">
        <v>189</v>
      </c>
      <c r="E139" s="138" t="s">
        <v>2132</v>
      </c>
      <c r="F139" s="139" t="s">
        <v>2133</v>
      </c>
      <c r="G139" s="140" t="s">
        <v>1495</v>
      </c>
      <c r="H139" s="141">
        <v>0.5</v>
      </c>
      <c r="I139" s="142"/>
      <c r="J139" s="143">
        <f>ROUND(I139*H139,2)</f>
        <v>0</v>
      </c>
      <c r="K139" s="139" t="s">
        <v>1</v>
      </c>
      <c r="L139" s="32"/>
      <c r="M139" s="144" t="s">
        <v>1</v>
      </c>
      <c r="N139" s="145" t="s">
        <v>41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207</v>
      </c>
      <c r="AT139" s="148" t="s">
        <v>189</v>
      </c>
      <c r="AU139" s="148" t="s">
        <v>86</v>
      </c>
      <c r="AY139" s="17" t="s">
        <v>186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207</v>
      </c>
      <c r="BM139" s="148" t="s">
        <v>372</v>
      </c>
    </row>
    <row r="140" spans="2:65" s="11" customFormat="1" ht="22.75" customHeight="1">
      <c r="B140" s="124"/>
      <c r="D140" s="125" t="s">
        <v>75</v>
      </c>
      <c r="E140" s="134" t="s">
        <v>2136</v>
      </c>
      <c r="F140" s="134" t="s">
        <v>2137</v>
      </c>
      <c r="I140" s="127"/>
      <c r="J140" s="135">
        <f>BK140</f>
        <v>0</v>
      </c>
      <c r="L140" s="124"/>
      <c r="M140" s="129"/>
      <c r="P140" s="130">
        <f>SUM(P141:P145)</f>
        <v>0</v>
      </c>
      <c r="R140" s="130">
        <f>SUM(R141:R145)</f>
        <v>0</v>
      </c>
      <c r="T140" s="131">
        <f>SUM(T141:T145)</f>
        <v>0</v>
      </c>
      <c r="AR140" s="125" t="s">
        <v>84</v>
      </c>
      <c r="AT140" s="132" t="s">
        <v>75</v>
      </c>
      <c r="AU140" s="132" t="s">
        <v>84</v>
      </c>
      <c r="AY140" s="125" t="s">
        <v>186</v>
      </c>
      <c r="BK140" s="133">
        <f>SUM(BK141:BK145)</f>
        <v>0</v>
      </c>
    </row>
    <row r="141" spans="2:65" s="1" customFormat="1" ht="16.600000000000001" customHeight="1">
      <c r="B141" s="136"/>
      <c r="C141" s="137" t="s">
        <v>329</v>
      </c>
      <c r="D141" s="137" t="s">
        <v>189</v>
      </c>
      <c r="E141" s="138" t="s">
        <v>2125</v>
      </c>
      <c r="F141" s="139" t="s">
        <v>2126</v>
      </c>
      <c r="G141" s="140" t="s">
        <v>2127</v>
      </c>
      <c r="H141" s="141">
        <v>2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41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207</v>
      </c>
      <c r="AT141" s="148" t="s">
        <v>189</v>
      </c>
      <c r="AU141" s="148" t="s">
        <v>86</v>
      </c>
      <c r="AY141" s="17" t="s">
        <v>186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207</v>
      </c>
      <c r="BM141" s="148" t="s">
        <v>387</v>
      </c>
    </row>
    <row r="142" spans="2:65" s="1" customFormat="1" ht="16.600000000000001" customHeight="1">
      <c r="B142" s="136"/>
      <c r="C142" s="137" t="s">
        <v>335</v>
      </c>
      <c r="D142" s="137" t="s">
        <v>189</v>
      </c>
      <c r="E142" s="138" t="s">
        <v>2128</v>
      </c>
      <c r="F142" s="139" t="s">
        <v>2129</v>
      </c>
      <c r="G142" s="140" t="s">
        <v>858</v>
      </c>
      <c r="H142" s="141">
        <v>1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41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207</v>
      </c>
      <c r="AT142" s="148" t="s">
        <v>189</v>
      </c>
      <c r="AU142" s="148" t="s">
        <v>86</v>
      </c>
      <c r="AY142" s="17" t="s">
        <v>186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207</v>
      </c>
      <c r="BM142" s="148" t="s">
        <v>400</v>
      </c>
    </row>
    <row r="143" spans="2:65" s="1" customFormat="1" ht="16.600000000000001" customHeight="1">
      <c r="B143" s="136"/>
      <c r="C143" s="137" t="s">
        <v>341</v>
      </c>
      <c r="D143" s="137" t="s">
        <v>189</v>
      </c>
      <c r="E143" s="138" t="s">
        <v>2130</v>
      </c>
      <c r="F143" s="139" t="s">
        <v>2131</v>
      </c>
      <c r="G143" s="140" t="s">
        <v>801</v>
      </c>
      <c r="H143" s="141">
        <v>4</v>
      </c>
      <c r="I143" s="142"/>
      <c r="J143" s="143">
        <f>ROUND(I143*H143,2)</f>
        <v>0</v>
      </c>
      <c r="K143" s="139" t="s">
        <v>1</v>
      </c>
      <c r="L143" s="32"/>
      <c r="M143" s="144" t="s">
        <v>1</v>
      </c>
      <c r="N143" s="145" t="s">
        <v>41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207</v>
      </c>
      <c r="AT143" s="148" t="s">
        <v>189</v>
      </c>
      <c r="AU143" s="148" t="s">
        <v>86</v>
      </c>
      <c r="AY143" s="17" t="s">
        <v>186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84</v>
      </c>
      <c r="BK143" s="149">
        <f>ROUND(I143*H143,2)</f>
        <v>0</v>
      </c>
      <c r="BL143" s="17" t="s">
        <v>207</v>
      </c>
      <c r="BM143" s="148" t="s">
        <v>410</v>
      </c>
    </row>
    <row r="144" spans="2:65" s="1" customFormat="1" ht="24.2" customHeight="1">
      <c r="B144" s="136"/>
      <c r="C144" s="137" t="s">
        <v>8</v>
      </c>
      <c r="D144" s="137" t="s">
        <v>189</v>
      </c>
      <c r="E144" s="138" t="s">
        <v>2138</v>
      </c>
      <c r="F144" s="139" t="s">
        <v>2139</v>
      </c>
      <c r="G144" s="140" t="s">
        <v>858</v>
      </c>
      <c r="H144" s="141">
        <v>1</v>
      </c>
      <c r="I144" s="142"/>
      <c r="J144" s="143">
        <f>ROUND(I144*H144,2)</f>
        <v>0</v>
      </c>
      <c r="K144" s="139" t="s">
        <v>1</v>
      </c>
      <c r="L144" s="32"/>
      <c r="M144" s="144" t="s">
        <v>1</v>
      </c>
      <c r="N144" s="145" t="s">
        <v>41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207</v>
      </c>
      <c r="AT144" s="148" t="s">
        <v>189</v>
      </c>
      <c r="AU144" s="148" t="s">
        <v>86</v>
      </c>
      <c r="AY144" s="17" t="s">
        <v>186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207</v>
      </c>
      <c r="BM144" s="148" t="s">
        <v>420</v>
      </c>
    </row>
    <row r="145" spans="2:65" s="1" customFormat="1" ht="24.2" customHeight="1">
      <c r="B145" s="136"/>
      <c r="C145" s="137" t="s">
        <v>355</v>
      </c>
      <c r="D145" s="137" t="s">
        <v>189</v>
      </c>
      <c r="E145" s="138" t="s">
        <v>2140</v>
      </c>
      <c r="F145" s="139" t="s">
        <v>2133</v>
      </c>
      <c r="G145" s="140" t="s">
        <v>1495</v>
      </c>
      <c r="H145" s="141">
        <v>0.2</v>
      </c>
      <c r="I145" s="142"/>
      <c r="J145" s="143">
        <f>ROUND(I145*H145,2)</f>
        <v>0</v>
      </c>
      <c r="K145" s="139" t="s">
        <v>1</v>
      </c>
      <c r="L145" s="32"/>
      <c r="M145" s="144" t="s">
        <v>1</v>
      </c>
      <c r="N145" s="145" t="s">
        <v>41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207</v>
      </c>
      <c r="AT145" s="148" t="s">
        <v>189</v>
      </c>
      <c r="AU145" s="148" t="s">
        <v>86</v>
      </c>
      <c r="AY145" s="17" t="s">
        <v>186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207</v>
      </c>
      <c r="BM145" s="148" t="s">
        <v>430</v>
      </c>
    </row>
    <row r="146" spans="2:65" s="11" customFormat="1" ht="22.75" customHeight="1">
      <c r="B146" s="124"/>
      <c r="D146" s="125" t="s">
        <v>75</v>
      </c>
      <c r="E146" s="134" t="s">
        <v>2141</v>
      </c>
      <c r="F146" s="134" t="s">
        <v>2142</v>
      </c>
      <c r="I146" s="127"/>
      <c r="J146" s="135">
        <f>BK146</f>
        <v>0</v>
      </c>
      <c r="L146" s="124"/>
      <c r="M146" s="129"/>
      <c r="P146" s="130">
        <f>SUM(P147:P156)</f>
        <v>0</v>
      </c>
      <c r="R146" s="130">
        <f>SUM(R147:R156)</f>
        <v>0</v>
      </c>
      <c r="T146" s="131">
        <f>SUM(T147:T156)</f>
        <v>0</v>
      </c>
      <c r="AR146" s="125" t="s">
        <v>84</v>
      </c>
      <c r="AT146" s="132" t="s">
        <v>75</v>
      </c>
      <c r="AU146" s="132" t="s">
        <v>84</v>
      </c>
      <c r="AY146" s="125" t="s">
        <v>186</v>
      </c>
      <c r="BK146" s="133">
        <f>SUM(BK147:BK156)</f>
        <v>0</v>
      </c>
    </row>
    <row r="147" spans="2:65" s="1" customFormat="1" ht="37.9" customHeight="1">
      <c r="B147" s="136"/>
      <c r="C147" s="137" t="s">
        <v>359</v>
      </c>
      <c r="D147" s="137" t="s">
        <v>189</v>
      </c>
      <c r="E147" s="138" t="s">
        <v>2143</v>
      </c>
      <c r="F147" s="139" t="s">
        <v>2144</v>
      </c>
      <c r="G147" s="140" t="s">
        <v>858</v>
      </c>
      <c r="H147" s="141">
        <v>5</v>
      </c>
      <c r="I147" s="142"/>
      <c r="J147" s="143">
        <f t="shared" ref="J147:J156" si="0">ROUND(I147*H147,2)</f>
        <v>0</v>
      </c>
      <c r="K147" s="139" t="s">
        <v>1</v>
      </c>
      <c r="L147" s="32"/>
      <c r="M147" s="144" t="s">
        <v>1</v>
      </c>
      <c r="N147" s="145" t="s">
        <v>41</v>
      </c>
      <c r="P147" s="146">
        <f t="shared" ref="P147:P156" si="1">O147*H147</f>
        <v>0</v>
      </c>
      <c r="Q147" s="146">
        <v>0</v>
      </c>
      <c r="R147" s="146">
        <f t="shared" ref="R147:R156" si="2">Q147*H147</f>
        <v>0</v>
      </c>
      <c r="S147" s="146">
        <v>0</v>
      </c>
      <c r="T147" s="147">
        <f t="shared" ref="T147:T156" si="3">S147*H147</f>
        <v>0</v>
      </c>
      <c r="AR147" s="148" t="s">
        <v>207</v>
      </c>
      <c r="AT147" s="148" t="s">
        <v>189</v>
      </c>
      <c r="AU147" s="148" t="s">
        <v>86</v>
      </c>
      <c r="AY147" s="17" t="s">
        <v>186</v>
      </c>
      <c r="BE147" s="149">
        <f t="shared" ref="BE147:BE156" si="4">IF(N147="základní",J147,0)</f>
        <v>0</v>
      </c>
      <c r="BF147" s="149">
        <f t="shared" ref="BF147:BF156" si="5">IF(N147="snížená",J147,0)</f>
        <v>0</v>
      </c>
      <c r="BG147" s="149">
        <f t="shared" ref="BG147:BG156" si="6">IF(N147="zákl. přenesená",J147,0)</f>
        <v>0</v>
      </c>
      <c r="BH147" s="149">
        <f t="shared" ref="BH147:BH156" si="7">IF(N147="sníž. přenesená",J147,0)</f>
        <v>0</v>
      </c>
      <c r="BI147" s="149">
        <f t="shared" ref="BI147:BI156" si="8">IF(N147="nulová",J147,0)</f>
        <v>0</v>
      </c>
      <c r="BJ147" s="17" t="s">
        <v>84</v>
      </c>
      <c r="BK147" s="149">
        <f t="shared" ref="BK147:BK156" si="9">ROUND(I147*H147,2)</f>
        <v>0</v>
      </c>
      <c r="BL147" s="17" t="s">
        <v>207</v>
      </c>
      <c r="BM147" s="148" t="s">
        <v>449</v>
      </c>
    </row>
    <row r="148" spans="2:65" s="1" customFormat="1" ht="37.9" customHeight="1">
      <c r="B148" s="136"/>
      <c r="C148" s="137" t="s">
        <v>366</v>
      </c>
      <c r="D148" s="137" t="s">
        <v>189</v>
      </c>
      <c r="E148" s="138" t="s">
        <v>2145</v>
      </c>
      <c r="F148" s="139" t="s">
        <v>2146</v>
      </c>
      <c r="G148" s="140" t="s">
        <v>858</v>
      </c>
      <c r="H148" s="141">
        <v>1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41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207</v>
      </c>
      <c r="AT148" s="148" t="s">
        <v>189</v>
      </c>
      <c r="AU148" s="148" t="s">
        <v>86</v>
      </c>
      <c r="AY148" s="17" t="s">
        <v>186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84</v>
      </c>
      <c r="BK148" s="149">
        <f t="shared" si="9"/>
        <v>0</v>
      </c>
      <c r="BL148" s="17" t="s">
        <v>207</v>
      </c>
      <c r="BM148" s="148" t="s">
        <v>461</v>
      </c>
    </row>
    <row r="149" spans="2:65" s="1" customFormat="1" ht="16.600000000000001" customHeight="1">
      <c r="B149" s="136"/>
      <c r="C149" s="137" t="s">
        <v>372</v>
      </c>
      <c r="D149" s="137" t="s">
        <v>189</v>
      </c>
      <c r="E149" s="138" t="s">
        <v>2147</v>
      </c>
      <c r="F149" s="139" t="s">
        <v>2148</v>
      </c>
      <c r="G149" s="140" t="s">
        <v>858</v>
      </c>
      <c r="H149" s="141">
        <v>5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41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207</v>
      </c>
      <c r="AT149" s="148" t="s">
        <v>189</v>
      </c>
      <c r="AU149" s="148" t="s">
        <v>86</v>
      </c>
      <c r="AY149" s="17" t="s">
        <v>186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84</v>
      </c>
      <c r="BK149" s="149">
        <f t="shared" si="9"/>
        <v>0</v>
      </c>
      <c r="BL149" s="17" t="s">
        <v>207</v>
      </c>
      <c r="BM149" s="148" t="s">
        <v>472</v>
      </c>
    </row>
    <row r="150" spans="2:65" s="1" customFormat="1" ht="16.600000000000001" customHeight="1">
      <c r="B150" s="136"/>
      <c r="C150" s="137" t="s">
        <v>379</v>
      </c>
      <c r="D150" s="137" t="s">
        <v>189</v>
      </c>
      <c r="E150" s="138" t="s">
        <v>2149</v>
      </c>
      <c r="F150" s="139" t="s">
        <v>2150</v>
      </c>
      <c r="G150" s="140" t="s">
        <v>858</v>
      </c>
      <c r="H150" s="141">
        <v>1</v>
      </c>
      <c r="I150" s="142"/>
      <c r="J150" s="143">
        <f t="shared" si="0"/>
        <v>0</v>
      </c>
      <c r="K150" s="139" t="s">
        <v>1</v>
      </c>
      <c r="L150" s="32"/>
      <c r="M150" s="144" t="s">
        <v>1</v>
      </c>
      <c r="N150" s="145" t="s">
        <v>41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207</v>
      </c>
      <c r="AT150" s="148" t="s">
        <v>189</v>
      </c>
      <c r="AU150" s="148" t="s">
        <v>86</v>
      </c>
      <c r="AY150" s="17" t="s">
        <v>186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84</v>
      </c>
      <c r="BK150" s="149">
        <f t="shared" si="9"/>
        <v>0</v>
      </c>
      <c r="BL150" s="17" t="s">
        <v>207</v>
      </c>
      <c r="BM150" s="148" t="s">
        <v>484</v>
      </c>
    </row>
    <row r="151" spans="2:65" s="1" customFormat="1" ht="16.600000000000001" customHeight="1">
      <c r="B151" s="136"/>
      <c r="C151" s="137" t="s">
        <v>387</v>
      </c>
      <c r="D151" s="137" t="s">
        <v>189</v>
      </c>
      <c r="E151" s="138" t="s">
        <v>2151</v>
      </c>
      <c r="F151" s="139" t="s">
        <v>2152</v>
      </c>
      <c r="G151" s="140" t="s">
        <v>858</v>
      </c>
      <c r="H151" s="141">
        <v>5</v>
      </c>
      <c r="I151" s="142"/>
      <c r="J151" s="143">
        <f t="shared" si="0"/>
        <v>0</v>
      </c>
      <c r="K151" s="139" t="s">
        <v>1</v>
      </c>
      <c r="L151" s="32"/>
      <c r="M151" s="144" t="s">
        <v>1</v>
      </c>
      <c r="N151" s="145" t="s">
        <v>41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207</v>
      </c>
      <c r="AT151" s="148" t="s">
        <v>189</v>
      </c>
      <c r="AU151" s="148" t="s">
        <v>86</v>
      </c>
      <c r="AY151" s="17" t="s">
        <v>186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84</v>
      </c>
      <c r="BK151" s="149">
        <f t="shared" si="9"/>
        <v>0</v>
      </c>
      <c r="BL151" s="17" t="s">
        <v>207</v>
      </c>
      <c r="BM151" s="148" t="s">
        <v>495</v>
      </c>
    </row>
    <row r="152" spans="2:65" s="1" customFormat="1" ht="16.600000000000001" customHeight="1">
      <c r="B152" s="136"/>
      <c r="C152" s="137" t="s">
        <v>253</v>
      </c>
      <c r="D152" s="137" t="s">
        <v>189</v>
      </c>
      <c r="E152" s="138" t="s">
        <v>2153</v>
      </c>
      <c r="F152" s="139" t="s">
        <v>2154</v>
      </c>
      <c r="G152" s="140" t="s">
        <v>858</v>
      </c>
      <c r="H152" s="141">
        <v>5</v>
      </c>
      <c r="I152" s="142"/>
      <c r="J152" s="143">
        <f t="shared" si="0"/>
        <v>0</v>
      </c>
      <c r="K152" s="139" t="s">
        <v>1</v>
      </c>
      <c r="L152" s="32"/>
      <c r="M152" s="144" t="s">
        <v>1</v>
      </c>
      <c r="N152" s="145" t="s">
        <v>41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207</v>
      </c>
      <c r="AT152" s="148" t="s">
        <v>189</v>
      </c>
      <c r="AU152" s="148" t="s">
        <v>86</v>
      </c>
      <c r="AY152" s="17" t="s">
        <v>186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84</v>
      </c>
      <c r="BK152" s="149">
        <f t="shared" si="9"/>
        <v>0</v>
      </c>
      <c r="BL152" s="17" t="s">
        <v>207</v>
      </c>
      <c r="BM152" s="148" t="s">
        <v>512</v>
      </c>
    </row>
    <row r="153" spans="2:65" s="1" customFormat="1" ht="24.2" customHeight="1">
      <c r="B153" s="136"/>
      <c r="C153" s="137" t="s">
        <v>400</v>
      </c>
      <c r="D153" s="137" t="s">
        <v>189</v>
      </c>
      <c r="E153" s="138" t="s">
        <v>2155</v>
      </c>
      <c r="F153" s="139" t="s">
        <v>2156</v>
      </c>
      <c r="G153" s="140" t="s">
        <v>801</v>
      </c>
      <c r="H153" s="141">
        <v>21</v>
      </c>
      <c r="I153" s="142"/>
      <c r="J153" s="143">
        <f t="shared" si="0"/>
        <v>0</v>
      </c>
      <c r="K153" s="139" t="s">
        <v>1</v>
      </c>
      <c r="L153" s="32"/>
      <c r="M153" s="144" t="s">
        <v>1</v>
      </c>
      <c r="N153" s="145" t="s">
        <v>41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207</v>
      </c>
      <c r="AT153" s="148" t="s">
        <v>189</v>
      </c>
      <c r="AU153" s="148" t="s">
        <v>86</v>
      </c>
      <c r="AY153" s="17" t="s">
        <v>186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84</v>
      </c>
      <c r="BK153" s="149">
        <f t="shared" si="9"/>
        <v>0</v>
      </c>
      <c r="BL153" s="17" t="s">
        <v>207</v>
      </c>
      <c r="BM153" s="148" t="s">
        <v>546</v>
      </c>
    </row>
    <row r="154" spans="2:65" s="1" customFormat="1" ht="24.2" customHeight="1">
      <c r="B154" s="136"/>
      <c r="C154" s="137" t="s">
        <v>7</v>
      </c>
      <c r="D154" s="137" t="s">
        <v>189</v>
      </c>
      <c r="E154" s="138" t="s">
        <v>2157</v>
      </c>
      <c r="F154" s="139" t="s">
        <v>2158</v>
      </c>
      <c r="G154" s="140" t="s">
        <v>801</v>
      </c>
      <c r="H154" s="141">
        <v>51</v>
      </c>
      <c r="I154" s="142"/>
      <c r="J154" s="143">
        <f t="shared" si="0"/>
        <v>0</v>
      </c>
      <c r="K154" s="139" t="s">
        <v>1</v>
      </c>
      <c r="L154" s="32"/>
      <c r="M154" s="144" t="s">
        <v>1</v>
      </c>
      <c r="N154" s="145" t="s">
        <v>41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207</v>
      </c>
      <c r="AT154" s="148" t="s">
        <v>189</v>
      </c>
      <c r="AU154" s="148" t="s">
        <v>86</v>
      </c>
      <c r="AY154" s="17" t="s">
        <v>186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84</v>
      </c>
      <c r="BK154" s="149">
        <f t="shared" si="9"/>
        <v>0</v>
      </c>
      <c r="BL154" s="17" t="s">
        <v>207</v>
      </c>
      <c r="BM154" s="148" t="s">
        <v>554</v>
      </c>
    </row>
    <row r="155" spans="2:65" s="1" customFormat="1" ht="49.1" customHeight="1">
      <c r="B155" s="136"/>
      <c r="C155" s="137" t="s">
        <v>410</v>
      </c>
      <c r="D155" s="137" t="s">
        <v>189</v>
      </c>
      <c r="E155" s="138" t="s">
        <v>2159</v>
      </c>
      <c r="F155" s="139" t="s">
        <v>2160</v>
      </c>
      <c r="G155" s="140" t="s">
        <v>801</v>
      </c>
      <c r="H155" s="141">
        <v>21</v>
      </c>
      <c r="I155" s="142"/>
      <c r="J155" s="143">
        <f t="shared" si="0"/>
        <v>0</v>
      </c>
      <c r="K155" s="139" t="s">
        <v>1</v>
      </c>
      <c r="L155" s="32"/>
      <c r="M155" s="144" t="s">
        <v>1</v>
      </c>
      <c r="N155" s="145" t="s">
        <v>41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207</v>
      </c>
      <c r="AT155" s="148" t="s">
        <v>189</v>
      </c>
      <c r="AU155" s="148" t="s">
        <v>86</v>
      </c>
      <c r="AY155" s="17" t="s">
        <v>186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7" t="s">
        <v>84</v>
      </c>
      <c r="BK155" s="149">
        <f t="shared" si="9"/>
        <v>0</v>
      </c>
      <c r="BL155" s="17" t="s">
        <v>207</v>
      </c>
      <c r="BM155" s="148" t="s">
        <v>568</v>
      </c>
    </row>
    <row r="156" spans="2:65" s="1" customFormat="1" ht="44.25" customHeight="1">
      <c r="B156" s="136"/>
      <c r="C156" s="137" t="s">
        <v>415</v>
      </c>
      <c r="D156" s="137" t="s">
        <v>189</v>
      </c>
      <c r="E156" s="138" t="s">
        <v>2161</v>
      </c>
      <c r="F156" s="139" t="s">
        <v>2162</v>
      </c>
      <c r="G156" s="140" t="s">
        <v>801</v>
      </c>
      <c r="H156" s="141">
        <v>51</v>
      </c>
      <c r="I156" s="142"/>
      <c r="J156" s="143">
        <f t="shared" si="0"/>
        <v>0</v>
      </c>
      <c r="K156" s="139" t="s">
        <v>1</v>
      </c>
      <c r="L156" s="32"/>
      <c r="M156" s="144" t="s">
        <v>1</v>
      </c>
      <c r="N156" s="145" t="s">
        <v>41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207</v>
      </c>
      <c r="AT156" s="148" t="s">
        <v>189</v>
      </c>
      <c r="AU156" s="148" t="s">
        <v>86</v>
      </c>
      <c r="AY156" s="17" t="s">
        <v>186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7" t="s">
        <v>84</v>
      </c>
      <c r="BK156" s="149">
        <f t="shared" si="9"/>
        <v>0</v>
      </c>
      <c r="BL156" s="17" t="s">
        <v>207</v>
      </c>
      <c r="BM156" s="148" t="s">
        <v>635</v>
      </c>
    </row>
    <row r="157" spans="2:65" s="11" customFormat="1" ht="22.75" customHeight="1">
      <c r="B157" s="124"/>
      <c r="D157" s="125" t="s">
        <v>75</v>
      </c>
      <c r="E157" s="134" t="s">
        <v>2163</v>
      </c>
      <c r="F157" s="134" t="s">
        <v>2164</v>
      </c>
      <c r="I157" s="127"/>
      <c r="J157" s="135">
        <f>BK157</f>
        <v>0</v>
      </c>
      <c r="L157" s="124"/>
      <c r="M157" s="129"/>
      <c r="P157" s="130">
        <f>SUM(P158:P162)</f>
        <v>0</v>
      </c>
      <c r="R157" s="130">
        <f>SUM(R158:R162)</f>
        <v>0</v>
      </c>
      <c r="T157" s="131">
        <f>SUM(T158:T162)</f>
        <v>0</v>
      </c>
      <c r="AR157" s="125" t="s">
        <v>84</v>
      </c>
      <c r="AT157" s="132" t="s">
        <v>75</v>
      </c>
      <c r="AU157" s="132" t="s">
        <v>84</v>
      </c>
      <c r="AY157" s="125" t="s">
        <v>186</v>
      </c>
      <c r="BK157" s="133">
        <f>SUM(BK158:BK162)</f>
        <v>0</v>
      </c>
    </row>
    <row r="158" spans="2:65" s="1" customFormat="1" ht="37.9" customHeight="1">
      <c r="B158" s="136"/>
      <c r="C158" s="137" t="s">
        <v>420</v>
      </c>
      <c r="D158" s="137" t="s">
        <v>189</v>
      </c>
      <c r="E158" s="138" t="s">
        <v>2165</v>
      </c>
      <c r="F158" s="139" t="s">
        <v>2166</v>
      </c>
      <c r="G158" s="140" t="s">
        <v>858</v>
      </c>
      <c r="H158" s="141">
        <v>3</v>
      </c>
      <c r="I158" s="142"/>
      <c r="J158" s="143">
        <f>ROUND(I158*H158,2)</f>
        <v>0</v>
      </c>
      <c r="K158" s="139" t="s">
        <v>1</v>
      </c>
      <c r="L158" s="32"/>
      <c r="M158" s="144" t="s">
        <v>1</v>
      </c>
      <c r="N158" s="145" t="s">
        <v>41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207</v>
      </c>
      <c r="AT158" s="148" t="s">
        <v>189</v>
      </c>
      <c r="AU158" s="148" t="s">
        <v>86</v>
      </c>
      <c r="AY158" s="17" t="s">
        <v>186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207</v>
      </c>
      <c r="BM158" s="148" t="s">
        <v>646</v>
      </c>
    </row>
    <row r="159" spans="2:65" s="1" customFormat="1" ht="16.600000000000001" customHeight="1">
      <c r="B159" s="136"/>
      <c r="C159" s="137" t="s">
        <v>426</v>
      </c>
      <c r="D159" s="137" t="s">
        <v>189</v>
      </c>
      <c r="E159" s="138" t="s">
        <v>2147</v>
      </c>
      <c r="F159" s="139" t="s">
        <v>2148</v>
      </c>
      <c r="G159" s="140" t="s">
        <v>858</v>
      </c>
      <c r="H159" s="141">
        <v>3</v>
      </c>
      <c r="I159" s="142"/>
      <c r="J159" s="143">
        <f>ROUND(I159*H159,2)</f>
        <v>0</v>
      </c>
      <c r="K159" s="139" t="s">
        <v>1</v>
      </c>
      <c r="L159" s="32"/>
      <c r="M159" s="144" t="s">
        <v>1</v>
      </c>
      <c r="N159" s="145" t="s">
        <v>41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207</v>
      </c>
      <c r="AT159" s="148" t="s">
        <v>189</v>
      </c>
      <c r="AU159" s="148" t="s">
        <v>86</v>
      </c>
      <c r="AY159" s="17" t="s">
        <v>186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84</v>
      </c>
      <c r="BK159" s="149">
        <f>ROUND(I159*H159,2)</f>
        <v>0</v>
      </c>
      <c r="BL159" s="17" t="s">
        <v>207</v>
      </c>
      <c r="BM159" s="148" t="s">
        <v>658</v>
      </c>
    </row>
    <row r="160" spans="2:65" s="1" customFormat="1" ht="16.600000000000001" customHeight="1">
      <c r="B160" s="136"/>
      <c r="C160" s="137" t="s">
        <v>430</v>
      </c>
      <c r="D160" s="137" t="s">
        <v>189</v>
      </c>
      <c r="E160" s="138" t="s">
        <v>2151</v>
      </c>
      <c r="F160" s="139" t="s">
        <v>2152</v>
      </c>
      <c r="G160" s="140" t="s">
        <v>858</v>
      </c>
      <c r="H160" s="141">
        <v>3</v>
      </c>
      <c r="I160" s="142"/>
      <c r="J160" s="143">
        <f>ROUND(I160*H160,2)</f>
        <v>0</v>
      </c>
      <c r="K160" s="139" t="s">
        <v>1</v>
      </c>
      <c r="L160" s="32"/>
      <c r="M160" s="144" t="s">
        <v>1</v>
      </c>
      <c r="N160" s="145" t="s">
        <v>41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207</v>
      </c>
      <c r="AT160" s="148" t="s">
        <v>189</v>
      </c>
      <c r="AU160" s="148" t="s">
        <v>86</v>
      </c>
      <c r="AY160" s="17" t="s">
        <v>186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84</v>
      </c>
      <c r="BK160" s="149">
        <f>ROUND(I160*H160,2)</f>
        <v>0</v>
      </c>
      <c r="BL160" s="17" t="s">
        <v>207</v>
      </c>
      <c r="BM160" s="148" t="s">
        <v>667</v>
      </c>
    </row>
    <row r="161" spans="2:65" s="1" customFormat="1" ht="24.2" customHeight="1">
      <c r="B161" s="136"/>
      <c r="C161" s="137" t="s">
        <v>439</v>
      </c>
      <c r="D161" s="137" t="s">
        <v>189</v>
      </c>
      <c r="E161" s="138" t="s">
        <v>2155</v>
      </c>
      <c r="F161" s="139" t="s">
        <v>2156</v>
      </c>
      <c r="G161" s="140" t="s">
        <v>801</v>
      </c>
      <c r="H161" s="141">
        <v>18</v>
      </c>
      <c r="I161" s="142"/>
      <c r="J161" s="143">
        <f>ROUND(I161*H161,2)</f>
        <v>0</v>
      </c>
      <c r="K161" s="139" t="s">
        <v>1</v>
      </c>
      <c r="L161" s="32"/>
      <c r="M161" s="144" t="s">
        <v>1</v>
      </c>
      <c r="N161" s="145" t="s">
        <v>41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207</v>
      </c>
      <c r="AT161" s="148" t="s">
        <v>189</v>
      </c>
      <c r="AU161" s="148" t="s">
        <v>86</v>
      </c>
      <c r="AY161" s="17" t="s">
        <v>186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207</v>
      </c>
      <c r="BM161" s="148" t="s">
        <v>676</v>
      </c>
    </row>
    <row r="162" spans="2:65" s="1" customFormat="1" ht="49.1" customHeight="1">
      <c r="B162" s="136"/>
      <c r="C162" s="137" t="s">
        <v>449</v>
      </c>
      <c r="D162" s="137" t="s">
        <v>189</v>
      </c>
      <c r="E162" s="138" t="s">
        <v>2159</v>
      </c>
      <c r="F162" s="139" t="s">
        <v>2160</v>
      </c>
      <c r="G162" s="140" t="s">
        <v>801</v>
      </c>
      <c r="H162" s="141">
        <v>18</v>
      </c>
      <c r="I162" s="142"/>
      <c r="J162" s="143">
        <f>ROUND(I162*H162,2)</f>
        <v>0</v>
      </c>
      <c r="K162" s="139" t="s">
        <v>1</v>
      </c>
      <c r="L162" s="32"/>
      <c r="M162" s="144" t="s">
        <v>1</v>
      </c>
      <c r="N162" s="145" t="s">
        <v>41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207</v>
      </c>
      <c r="AT162" s="148" t="s">
        <v>189</v>
      </c>
      <c r="AU162" s="148" t="s">
        <v>86</v>
      </c>
      <c r="AY162" s="17" t="s">
        <v>186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84</v>
      </c>
      <c r="BK162" s="149">
        <f>ROUND(I162*H162,2)</f>
        <v>0</v>
      </c>
      <c r="BL162" s="17" t="s">
        <v>207</v>
      </c>
      <c r="BM162" s="148" t="s">
        <v>685</v>
      </c>
    </row>
    <row r="163" spans="2:65" s="11" customFormat="1" ht="22.75" customHeight="1">
      <c r="B163" s="124"/>
      <c r="D163" s="125" t="s">
        <v>75</v>
      </c>
      <c r="E163" s="134" t="s">
        <v>2167</v>
      </c>
      <c r="F163" s="134" t="s">
        <v>2168</v>
      </c>
      <c r="I163" s="127"/>
      <c r="J163" s="135">
        <f>BK163</f>
        <v>0</v>
      </c>
      <c r="L163" s="124"/>
      <c r="M163" s="129"/>
      <c r="P163" s="130">
        <f>SUM(P164:P172)</f>
        <v>0</v>
      </c>
      <c r="R163" s="130">
        <f>SUM(R164:R172)</f>
        <v>0</v>
      </c>
      <c r="T163" s="131">
        <f>SUM(T164:T172)</f>
        <v>0</v>
      </c>
      <c r="AR163" s="125" t="s">
        <v>84</v>
      </c>
      <c r="AT163" s="132" t="s">
        <v>75</v>
      </c>
      <c r="AU163" s="132" t="s">
        <v>84</v>
      </c>
      <c r="AY163" s="125" t="s">
        <v>186</v>
      </c>
      <c r="BK163" s="133">
        <f>SUM(BK164:BK172)</f>
        <v>0</v>
      </c>
    </row>
    <row r="164" spans="2:65" s="1" customFormat="1" ht="37.9" customHeight="1">
      <c r="B164" s="136"/>
      <c r="C164" s="137" t="s">
        <v>455</v>
      </c>
      <c r="D164" s="137" t="s">
        <v>189</v>
      </c>
      <c r="E164" s="138" t="s">
        <v>2169</v>
      </c>
      <c r="F164" s="139" t="s">
        <v>2170</v>
      </c>
      <c r="G164" s="140" t="s">
        <v>2127</v>
      </c>
      <c r="H164" s="141">
        <v>24</v>
      </c>
      <c r="I164" s="142"/>
      <c r="J164" s="143">
        <f t="shared" ref="J164:J172" si="10">ROUND(I164*H164,2)</f>
        <v>0</v>
      </c>
      <c r="K164" s="139" t="s">
        <v>1</v>
      </c>
      <c r="L164" s="32"/>
      <c r="M164" s="144" t="s">
        <v>1</v>
      </c>
      <c r="N164" s="145" t="s">
        <v>41</v>
      </c>
      <c r="P164" s="146">
        <f t="shared" ref="P164:P172" si="11">O164*H164</f>
        <v>0</v>
      </c>
      <c r="Q164" s="146">
        <v>0</v>
      </c>
      <c r="R164" s="146">
        <f t="shared" ref="R164:R172" si="12">Q164*H164</f>
        <v>0</v>
      </c>
      <c r="S164" s="146">
        <v>0</v>
      </c>
      <c r="T164" s="147">
        <f t="shared" ref="T164:T172" si="13">S164*H164</f>
        <v>0</v>
      </c>
      <c r="AR164" s="148" t="s">
        <v>207</v>
      </c>
      <c r="AT164" s="148" t="s">
        <v>189</v>
      </c>
      <c r="AU164" s="148" t="s">
        <v>86</v>
      </c>
      <c r="AY164" s="17" t="s">
        <v>186</v>
      </c>
      <c r="BE164" s="149">
        <f t="shared" ref="BE164:BE172" si="14">IF(N164="základní",J164,0)</f>
        <v>0</v>
      </c>
      <c r="BF164" s="149">
        <f t="shared" ref="BF164:BF172" si="15">IF(N164="snížená",J164,0)</f>
        <v>0</v>
      </c>
      <c r="BG164" s="149">
        <f t="shared" ref="BG164:BG172" si="16">IF(N164="zákl. přenesená",J164,0)</f>
        <v>0</v>
      </c>
      <c r="BH164" s="149">
        <f t="shared" ref="BH164:BH172" si="17">IF(N164="sníž. přenesená",J164,0)</f>
        <v>0</v>
      </c>
      <c r="BI164" s="149">
        <f t="shared" ref="BI164:BI172" si="18">IF(N164="nulová",J164,0)</f>
        <v>0</v>
      </c>
      <c r="BJ164" s="17" t="s">
        <v>84</v>
      </c>
      <c r="BK164" s="149">
        <f t="shared" ref="BK164:BK172" si="19">ROUND(I164*H164,2)</f>
        <v>0</v>
      </c>
      <c r="BL164" s="17" t="s">
        <v>207</v>
      </c>
      <c r="BM164" s="148" t="s">
        <v>694</v>
      </c>
    </row>
    <row r="165" spans="2:65" s="1" customFormat="1" ht="16.600000000000001" customHeight="1">
      <c r="B165" s="136"/>
      <c r="C165" s="137" t="s">
        <v>461</v>
      </c>
      <c r="D165" s="137" t="s">
        <v>189</v>
      </c>
      <c r="E165" s="138" t="s">
        <v>2171</v>
      </c>
      <c r="F165" s="139" t="s">
        <v>2172</v>
      </c>
      <c r="G165" s="140" t="s">
        <v>2127</v>
      </c>
      <c r="H165" s="141">
        <v>4</v>
      </c>
      <c r="I165" s="142"/>
      <c r="J165" s="143">
        <f t="shared" si="10"/>
        <v>0</v>
      </c>
      <c r="K165" s="139" t="s">
        <v>1</v>
      </c>
      <c r="L165" s="32"/>
      <c r="M165" s="144" t="s">
        <v>1</v>
      </c>
      <c r="N165" s="145" t="s">
        <v>41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207</v>
      </c>
      <c r="AT165" s="148" t="s">
        <v>189</v>
      </c>
      <c r="AU165" s="148" t="s">
        <v>86</v>
      </c>
      <c r="AY165" s="17" t="s">
        <v>186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84</v>
      </c>
      <c r="BK165" s="149">
        <f t="shared" si="19"/>
        <v>0</v>
      </c>
      <c r="BL165" s="17" t="s">
        <v>207</v>
      </c>
      <c r="BM165" s="148" t="s">
        <v>711</v>
      </c>
    </row>
    <row r="166" spans="2:65" s="1" customFormat="1" ht="16.600000000000001" customHeight="1">
      <c r="B166" s="136"/>
      <c r="C166" s="137" t="s">
        <v>466</v>
      </c>
      <c r="D166" s="137" t="s">
        <v>189</v>
      </c>
      <c r="E166" s="138" t="s">
        <v>2173</v>
      </c>
      <c r="F166" s="139" t="s">
        <v>2174</v>
      </c>
      <c r="G166" s="140" t="s">
        <v>858</v>
      </c>
      <c r="H166" s="141">
        <v>31</v>
      </c>
      <c r="I166" s="142"/>
      <c r="J166" s="143">
        <f t="shared" si="10"/>
        <v>0</v>
      </c>
      <c r="K166" s="139" t="s">
        <v>1</v>
      </c>
      <c r="L166" s="32"/>
      <c r="M166" s="144" t="s">
        <v>1</v>
      </c>
      <c r="N166" s="145" t="s">
        <v>41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207</v>
      </c>
      <c r="AT166" s="148" t="s">
        <v>189</v>
      </c>
      <c r="AU166" s="148" t="s">
        <v>86</v>
      </c>
      <c r="AY166" s="17" t="s">
        <v>186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84</v>
      </c>
      <c r="BK166" s="149">
        <f t="shared" si="19"/>
        <v>0</v>
      </c>
      <c r="BL166" s="17" t="s">
        <v>207</v>
      </c>
      <c r="BM166" s="148" t="s">
        <v>734</v>
      </c>
    </row>
    <row r="167" spans="2:65" s="1" customFormat="1" ht="16.600000000000001" customHeight="1">
      <c r="B167" s="136"/>
      <c r="C167" s="137" t="s">
        <v>472</v>
      </c>
      <c r="D167" s="137" t="s">
        <v>189</v>
      </c>
      <c r="E167" s="138" t="s">
        <v>2175</v>
      </c>
      <c r="F167" s="139" t="s">
        <v>2176</v>
      </c>
      <c r="G167" s="140" t="s">
        <v>351</v>
      </c>
      <c r="H167" s="141">
        <v>280</v>
      </c>
      <c r="I167" s="142"/>
      <c r="J167" s="143">
        <f t="shared" si="10"/>
        <v>0</v>
      </c>
      <c r="K167" s="139" t="s">
        <v>1</v>
      </c>
      <c r="L167" s="32"/>
      <c r="M167" s="144" t="s">
        <v>1</v>
      </c>
      <c r="N167" s="145" t="s">
        <v>41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207</v>
      </c>
      <c r="AT167" s="148" t="s">
        <v>189</v>
      </c>
      <c r="AU167" s="148" t="s">
        <v>86</v>
      </c>
      <c r="AY167" s="17" t="s">
        <v>186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7" t="s">
        <v>84</v>
      </c>
      <c r="BK167" s="149">
        <f t="shared" si="19"/>
        <v>0</v>
      </c>
      <c r="BL167" s="17" t="s">
        <v>207</v>
      </c>
      <c r="BM167" s="148" t="s">
        <v>745</v>
      </c>
    </row>
    <row r="168" spans="2:65" s="1" customFormat="1" ht="24.2" customHeight="1">
      <c r="B168" s="136"/>
      <c r="C168" s="137" t="s">
        <v>478</v>
      </c>
      <c r="D168" s="137" t="s">
        <v>189</v>
      </c>
      <c r="E168" s="138" t="s">
        <v>2177</v>
      </c>
      <c r="F168" s="139" t="s">
        <v>2178</v>
      </c>
      <c r="G168" s="140" t="s">
        <v>351</v>
      </c>
      <c r="H168" s="141">
        <v>280</v>
      </c>
      <c r="I168" s="142"/>
      <c r="J168" s="143">
        <f t="shared" si="10"/>
        <v>0</v>
      </c>
      <c r="K168" s="139" t="s">
        <v>1</v>
      </c>
      <c r="L168" s="32"/>
      <c r="M168" s="144" t="s">
        <v>1</v>
      </c>
      <c r="N168" s="145" t="s">
        <v>41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207</v>
      </c>
      <c r="AT168" s="148" t="s">
        <v>189</v>
      </c>
      <c r="AU168" s="148" t="s">
        <v>86</v>
      </c>
      <c r="AY168" s="17" t="s">
        <v>186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84</v>
      </c>
      <c r="BK168" s="149">
        <f t="shared" si="19"/>
        <v>0</v>
      </c>
      <c r="BL168" s="17" t="s">
        <v>207</v>
      </c>
      <c r="BM168" s="148" t="s">
        <v>755</v>
      </c>
    </row>
    <row r="169" spans="2:65" s="1" customFormat="1" ht="24.2" customHeight="1">
      <c r="B169" s="136"/>
      <c r="C169" s="137" t="s">
        <v>484</v>
      </c>
      <c r="D169" s="137" t="s">
        <v>189</v>
      </c>
      <c r="E169" s="138" t="s">
        <v>2179</v>
      </c>
      <c r="F169" s="139" t="s">
        <v>2180</v>
      </c>
      <c r="G169" s="140" t="s">
        <v>351</v>
      </c>
      <c r="H169" s="141">
        <v>140</v>
      </c>
      <c r="I169" s="142"/>
      <c r="J169" s="143">
        <f t="shared" si="10"/>
        <v>0</v>
      </c>
      <c r="K169" s="139" t="s">
        <v>1</v>
      </c>
      <c r="L169" s="32"/>
      <c r="M169" s="144" t="s">
        <v>1</v>
      </c>
      <c r="N169" s="145" t="s">
        <v>41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207</v>
      </c>
      <c r="AT169" s="148" t="s">
        <v>189</v>
      </c>
      <c r="AU169" s="148" t="s">
        <v>86</v>
      </c>
      <c r="AY169" s="17" t="s">
        <v>186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84</v>
      </c>
      <c r="BK169" s="149">
        <f t="shared" si="19"/>
        <v>0</v>
      </c>
      <c r="BL169" s="17" t="s">
        <v>207</v>
      </c>
      <c r="BM169" s="148" t="s">
        <v>765</v>
      </c>
    </row>
    <row r="170" spans="2:65" s="1" customFormat="1" ht="16.600000000000001" customHeight="1">
      <c r="B170" s="136"/>
      <c r="C170" s="137" t="s">
        <v>491</v>
      </c>
      <c r="D170" s="137" t="s">
        <v>189</v>
      </c>
      <c r="E170" s="138" t="s">
        <v>2181</v>
      </c>
      <c r="F170" s="139" t="s">
        <v>2182</v>
      </c>
      <c r="G170" s="140" t="s">
        <v>858</v>
      </c>
      <c r="H170" s="141">
        <v>8</v>
      </c>
      <c r="I170" s="142"/>
      <c r="J170" s="143">
        <f t="shared" si="10"/>
        <v>0</v>
      </c>
      <c r="K170" s="139" t="s">
        <v>1</v>
      </c>
      <c r="L170" s="32"/>
      <c r="M170" s="144" t="s">
        <v>1</v>
      </c>
      <c r="N170" s="145" t="s">
        <v>41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207</v>
      </c>
      <c r="AT170" s="148" t="s">
        <v>189</v>
      </c>
      <c r="AU170" s="148" t="s">
        <v>86</v>
      </c>
      <c r="AY170" s="17" t="s">
        <v>186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84</v>
      </c>
      <c r="BK170" s="149">
        <f t="shared" si="19"/>
        <v>0</v>
      </c>
      <c r="BL170" s="17" t="s">
        <v>207</v>
      </c>
      <c r="BM170" s="148" t="s">
        <v>781</v>
      </c>
    </row>
    <row r="171" spans="2:65" s="1" customFormat="1" ht="21.75" customHeight="1">
      <c r="B171" s="136"/>
      <c r="C171" s="137" t="s">
        <v>495</v>
      </c>
      <c r="D171" s="137" t="s">
        <v>189</v>
      </c>
      <c r="E171" s="138" t="s">
        <v>2183</v>
      </c>
      <c r="F171" s="139" t="s">
        <v>2184</v>
      </c>
      <c r="G171" s="140" t="s">
        <v>858</v>
      </c>
      <c r="H171" s="141">
        <v>31</v>
      </c>
      <c r="I171" s="142"/>
      <c r="J171" s="143">
        <f t="shared" si="10"/>
        <v>0</v>
      </c>
      <c r="K171" s="139" t="s">
        <v>1</v>
      </c>
      <c r="L171" s="32"/>
      <c r="M171" s="144" t="s">
        <v>1</v>
      </c>
      <c r="N171" s="145" t="s">
        <v>41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207</v>
      </c>
      <c r="AT171" s="148" t="s">
        <v>189</v>
      </c>
      <c r="AU171" s="148" t="s">
        <v>86</v>
      </c>
      <c r="AY171" s="17" t="s">
        <v>186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84</v>
      </c>
      <c r="BK171" s="149">
        <f t="shared" si="19"/>
        <v>0</v>
      </c>
      <c r="BL171" s="17" t="s">
        <v>207</v>
      </c>
      <c r="BM171" s="148" t="s">
        <v>793</v>
      </c>
    </row>
    <row r="172" spans="2:65" s="1" customFormat="1" ht="24.2" customHeight="1">
      <c r="B172" s="136"/>
      <c r="C172" s="137" t="s">
        <v>502</v>
      </c>
      <c r="D172" s="137" t="s">
        <v>189</v>
      </c>
      <c r="E172" s="138" t="s">
        <v>2185</v>
      </c>
      <c r="F172" s="139" t="s">
        <v>2186</v>
      </c>
      <c r="G172" s="140" t="s">
        <v>858</v>
      </c>
      <c r="H172" s="141">
        <v>6</v>
      </c>
      <c r="I172" s="142"/>
      <c r="J172" s="143">
        <f t="shared" si="10"/>
        <v>0</v>
      </c>
      <c r="K172" s="139" t="s">
        <v>1</v>
      </c>
      <c r="L172" s="32"/>
      <c r="M172" s="144" t="s">
        <v>1</v>
      </c>
      <c r="N172" s="145" t="s">
        <v>41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207</v>
      </c>
      <c r="AT172" s="148" t="s">
        <v>189</v>
      </c>
      <c r="AU172" s="148" t="s">
        <v>86</v>
      </c>
      <c r="AY172" s="17" t="s">
        <v>186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84</v>
      </c>
      <c r="BK172" s="149">
        <f t="shared" si="19"/>
        <v>0</v>
      </c>
      <c r="BL172" s="17" t="s">
        <v>207</v>
      </c>
      <c r="BM172" s="148" t="s">
        <v>804</v>
      </c>
    </row>
    <row r="173" spans="2:65" s="11" customFormat="1" ht="22.75" customHeight="1">
      <c r="B173" s="124"/>
      <c r="D173" s="125" t="s">
        <v>75</v>
      </c>
      <c r="E173" s="134" t="s">
        <v>2187</v>
      </c>
      <c r="F173" s="134" t="s">
        <v>2188</v>
      </c>
      <c r="I173" s="127"/>
      <c r="J173" s="135">
        <f>BK173</f>
        <v>0</v>
      </c>
      <c r="L173" s="124"/>
      <c r="M173" s="129"/>
      <c r="P173" s="130">
        <f>SUM(P174:P179)</f>
        <v>0</v>
      </c>
      <c r="R173" s="130">
        <f>SUM(R174:R179)</f>
        <v>0</v>
      </c>
      <c r="T173" s="131">
        <f>SUM(T174:T179)</f>
        <v>0</v>
      </c>
      <c r="AR173" s="125" t="s">
        <v>84</v>
      </c>
      <c r="AT173" s="132" t="s">
        <v>75</v>
      </c>
      <c r="AU173" s="132" t="s">
        <v>84</v>
      </c>
      <c r="AY173" s="125" t="s">
        <v>186</v>
      </c>
      <c r="BK173" s="133">
        <f>SUM(BK174:BK179)</f>
        <v>0</v>
      </c>
    </row>
    <row r="174" spans="2:65" s="1" customFormat="1" ht="16.600000000000001" customHeight="1">
      <c r="B174" s="136"/>
      <c r="C174" s="137" t="s">
        <v>512</v>
      </c>
      <c r="D174" s="137" t="s">
        <v>189</v>
      </c>
      <c r="E174" s="138" t="s">
        <v>2189</v>
      </c>
      <c r="F174" s="139" t="s">
        <v>2190</v>
      </c>
      <c r="G174" s="140" t="s">
        <v>322</v>
      </c>
      <c r="H174" s="141">
        <v>1</v>
      </c>
      <c r="I174" s="142"/>
      <c r="J174" s="143">
        <f t="shared" ref="J174:J179" si="20">ROUND(I174*H174,2)</f>
        <v>0</v>
      </c>
      <c r="K174" s="139" t="s">
        <v>1</v>
      </c>
      <c r="L174" s="32"/>
      <c r="M174" s="144" t="s">
        <v>1</v>
      </c>
      <c r="N174" s="145" t="s">
        <v>41</v>
      </c>
      <c r="P174" s="146">
        <f t="shared" ref="P174:P179" si="21">O174*H174</f>
        <v>0</v>
      </c>
      <c r="Q174" s="146">
        <v>0</v>
      </c>
      <c r="R174" s="146">
        <f t="shared" ref="R174:R179" si="22">Q174*H174</f>
        <v>0</v>
      </c>
      <c r="S174" s="146">
        <v>0</v>
      </c>
      <c r="T174" s="147">
        <f t="shared" ref="T174:T179" si="23">S174*H174</f>
        <v>0</v>
      </c>
      <c r="AR174" s="148" t="s">
        <v>207</v>
      </c>
      <c r="AT174" s="148" t="s">
        <v>189</v>
      </c>
      <c r="AU174" s="148" t="s">
        <v>86</v>
      </c>
      <c r="AY174" s="17" t="s">
        <v>186</v>
      </c>
      <c r="BE174" s="149">
        <f t="shared" ref="BE174:BE179" si="24">IF(N174="základní",J174,0)</f>
        <v>0</v>
      </c>
      <c r="BF174" s="149">
        <f t="shared" ref="BF174:BF179" si="25">IF(N174="snížená",J174,0)</f>
        <v>0</v>
      </c>
      <c r="BG174" s="149">
        <f t="shared" ref="BG174:BG179" si="26">IF(N174="zákl. přenesená",J174,0)</f>
        <v>0</v>
      </c>
      <c r="BH174" s="149">
        <f t="shared" ref="BH174:BH179" si="27">IF(N174="sníž. přenesená",J174,0)</f>
        <v>0</v>
      </c>
      <c r="BI174" s="149">
        <f t="shared" ref="BI174:BI179" si="28">IF(N174="nulová",J174,0)</f>
        <v>0</v>
      </c>
      <c r="BJ174" s="17" t="s">
        <v>84</v>
      </c>
      <c r="BK174" s="149">
        <f t="shared" ref="BK174:BK179" si="29">ROUND(I174*H174,2)</f>
        <v>0</v>
      </c>
      <c r="BL174" s="17" t="s">
        <v>207</v>
      </c>
      <c r="BM174" s="148" t="s">
        <v>814</v>
      </c>
    </row>
    <row r="175" spans="2:65" s="1" customFormat="1" ht="16.600000000000001" customHeight="1">
      <c r="B175" s="136"/>
      <c r="C175" s="137" t="s">
        <v>523</v>
      </c>
      <c r="D175" s="137" t="s">
        <v>189</v>
      </c>
      <c r="E175" s="138" t="s">
        <v>2191</v>
      </c>
      <c r="F175" s="139" t="s">
        <v>2192</v>
      </c>
      <c r="G175" s="140" t="s">
        <v>2127</v>
      </c>
      <c r="H175" s="141">
        <v>24</v>
      </c>
      <c r="I175" s="142"/>
      <c r="J175" s="143">
        <f t="shared" si="20"/>
        <v>0</v>
      </c>
      <c r="K175" s="139" t="s">
        <v>1</v>
      </c>
      <c r="L175" s="32"/>
      <c r="M175" s="144" t="s">
        <v>1</v>
      </c>
      <c r="N175" s="145" t="s">
        <v>41</v>
      </c>
      <c r="P175" s="146">
        <f t="shared" si="21"/>
        <v>0</v>
      </c>
      <c r="Q175" s="146">
        <v>0</v>
      </c>
      <c r="R175" s="146">
        <f t="shared" si="22"/>
        <v>0</v>
      </c>
      <c r="S175" s="146">
        <v>0</v>
      </c>
      <c r="T175" s="147">
        <f t="shared" si="23"/>
        <v>0</v>
      </c>
      <c r="AR175" s="148" t="s">
        <v>207</v>
      </c>
      <c r="AT175" s="148" t="s">
        <v>189</v>
      </c>
      <c r="AU175" s="148" t="s">
        <v>86</v>
      </c>
      <c r="AY175" s="17" t="s">
        <v>186</v>
      </c>
      <c r="BE175" s="149">
        <f t="shared" si="24"/>
        <v>0</v>
      </c>
      <c r="BF175" s="149">
        <f t="shared" si="25"/>
        <v>0</v>
      </c>
      <c r="BG175" s="149">
        <f t="shared" si="26"/>
        <v>0</v>
      </c>
      <c r="BH175" s="149">
        <f t="shared" si="27"/>
        <v>0</v>
      </c>
      <c r="BI175" s="149">
        <f t="shared" si="28"/>
        <v>0</v>
      </c>
      <c r="BJ175" s="17" t="s">
        <v>84</v>
      </c>
      <c r="BK175" s="149">
        <f t="shared" si="29"/>
        <v>0</v>
      </c>
      <c r="BL175" s="17" t="s">
        <v>207</v>
      </c>
      <c r="BM175" s="148" t="s">
        <v>824</v>
      </c>
    </row>
    <row r="176" spans="2:65" s="1" customFormat="1" ht="21.75" customHeight="1">
      <c r="B176" s="136"/>
      <c r="C176" s="137" t="s">
        <v>546</v>
      </c>
      <c r="D176" s="137" t="s">
        <v>189</v>
      </c>
      <c r="E176" s="138" t="s">
        <v>2193</v>
      </c>
      <c r="F176" s="139" t="s">
        <v>2194</v>
      </c>
      <c r="G176" s="140" t="s">
        <v>2127</v>
      </c>
      <c r="H176" s="141">
        <v>8</v>
      </c>
      <c r="I176" s="142"/>
      <c r="J176" s="143">
        <f t="shared" si="20"/>
        <v>0</v>
      </c>
      <c r="K176" s="139" t="s">
        <v>1</v>
      </c>
      <c r="L176" s="32"/>
      <c r="M176" s="144" t="s">
        <v>1</v>
      </c>
      <c r="N176" s="145" t="s">
        <v>41</v>
      </c>
      <c r="P176" s="146">
        <f t="shared" si="21"/>
        <v>0</v>
      </c>
      <c r="Q176" s="146">
        <v>0</v>
      </c>
      <c r="R176" s="146">
        <f t="shared" si="22"/>
        <v>0</v>
      </c>
      <c r="S176" s="146">
        <v>0</v>
      </c>
      <c r="T176" s="147">
        <f t="shared" si="23"/>
        <v>0</v>
      </c>
      <c r="AR176" s="148" t="s">
        <v>207</v>
      </c>
      <c r="AT176" s="148" t="s">
        <v>189</v>
      </c>
      <c r="AU176" s="148" t="s">
        <v>86</v>
      </c>
      <c r="AY176" s="17" t="s">
        <v>186</v>
      </c>
      <c r="BE176" s="149">
        <f t="shared" si="24"/>
        <v>0</v>
      </c>
      <c r="BF176" s="149">
        <f t="shared" si="25"/>
        <v>0</v>
      </c>
      <c r="BG176" s="149">
        <f t="shared" si="26"/>
        <v>0</v>
      </c>
      <c r="BH176" s="149">
        <f t="shared" si="27"/>
        <v>0</v>
      </c>
      <c r="BI176" s="149">
        <f t="shared" si="28"/>
        <v>0</v>
      </c>
      <c r="BJ176" s="17" t="s">
        <v>84</v>
      </c>
      <c r="BK176" s="149">
        <f t="shared" si="29"/>
        <v>0</v>
      </c>
      <c r="BL176" s="17" t="s">
        <v>207</v>
      </c>
      <c r="BM176" s="148" t="s">
        <v>837</v>
      </c>
    </row>
    <row r="177" spans="2:65" s="1" customFormat="1" ht="16.600000000000001" customHeight="1">
      <c r="B177" s="136"/>
      <c r="C177" s="137" t="s">
        <v>550</v>
      </c>
      <c r="D177" s="137" t="s">
        <v>189</v>
      </c>
      <c r="E177" s="138" t="s">
        <v>2195</v>
      </c>
      <c r="F177" s="139" t="s">
        <v>2196</v>
      </c>
      <c r="G177" s="140" t="s">
        <v>2127</v>
      </c>
      <c r="H177" s="141">
        <v>6</v>
      </c>
      <c r="I177" s="142"/>
      <c r="J177" s="143">
        <f t="shared" si="20"/>
        <v>0</v>
      </c>
      <c r="K177" s="139" t="s">
        <v>1</v>
      </c>
      <c r="L177" s="32"/>
      <c r="M177" s="144" t="s">
        <v>1</v>
      </c>
      <c r="N177" s="145" t="s">
        <v>41</v>
      </c>
      <c r="P177" s="146">
        <f t="shared" si="21"/>
        <v>0</v>
      </c>
      <c r="Q177" s="146">
        <v>0</v>
      </c>
      <c r="R177" s="146">
        <f t="shared" si="22"/>
        <v>0</v>
      </c>
      <c r="S177" s="146">
        <v>0</v>
      </c>
      <c r="T177" s="147">
        <f t="shared" si="23"/>
        <v>0</v>
      </c>
      <c r="AR177" s="148" t="s">
        <v>207</v>
      </c>
      <c r="AT177" s="148" t="s">
        <v>189</v>
      </c>
      <c r="AU177" s="148" t="s">
        <v>86</v>
      </c>
      <c r="AY177" s="17" t="s">
        <v>186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17" t="s">
        <v>84</v>
      </c>
      <c r="BK177" s="149">
        <f t="shared" si="29"/>
        <v>0</v>
      </c>
      <c r="BL177" s="17" t="s">
        <v>207</v>
      </c>
      <c r="BM177" s="148" t="s">
        <v>850</v>
      </c>
    </row>
    <row r="178" spans="2:65" s="1" customFormat="1" ht="16.600000000000001" customHeight="1">
      <c r="B178" s="136"/>
      <c r="C178" s="137" t="s">
        <v>554</v>
      </c>
      <c r="D178" s="137" t="s">
        <v>189</v>
      </c>
      <c r="E178" s="138" t="s">
        <v>2197</v>
      </c>
      <c r="F178" s="139" t="s">
        <v>2198</v>
      </c>
      <c r="G178" s="140" t="s">
        <v>2127</v>
      </c>
      <c r="H178" s="141">
        <v>24</v>
      </c>
      <c r="I178" s="142"/>
      <c r="J178" s="143">
        <f t="shared" si="20"/>
        <v>0</v>
      </c>
      <c r="K178" s="139" t="s">
        <v>1</v>
      </c>
      <c r="L178" s="32"/>
      <c r="M178" s="144" t="s">
        <v>1</v>
      </c>
      <c r="N178" s="145" t="s">
        <v>41</v>
      </c>
      <c r="P178" s="146">
        <f t="shared" si="21"/>
        <v>0</v>
      </c>
      <c r="Q178" s="146">
        <v>0</v>
      </c>
      <c r="R178" s="146">
        <f t="shared" si="22"/>
        <v>0</v>
      </c>
      <c r="S178" s="146">
        <v>0</v>
      </c>
      <c r="T178" s="147">
        <f t="shared" si="23"/>
        <v>0</v>
      </c>
      <c r="AR178" s="148" t="s">
        <v>207</v>
      </c>
      <c r="AT178" s="148" t="s">
        <v>189</v>
      </c>
      <c r="AU178" s="148" t="s">
        <v>86</v>
      </c>
      <c r="AY178" s="17" t="s">
        <v>186</v>
      </c>
      <c r="BE178" s="149">
        <f t="shared" si="24"/>
        <v>0</v>
      </c>
      <c r="BF178" s="149">
        <f t="shared" si="25"/>
        <v>0</v>
      </c>
      <c r="BG178" s="149">
        <f t="shared" si="26"/>
        <v>0</v>
      </c>
      <c r="BH178" s="149">
        <f t="shared" si="27"/>
        <v>0</v>
      </c>
      <c r="BI178" s="149">
        <f t="shared" si="28"/>
        <v>0</v>
      </c>
      <c r="BJ178" s="17" t="s">
        <v>84</v>
      </c>
      <c r="BK178" s="149">
        <f t="shared" si="29"/>
        <v>0</v>
      </c>
      <c r="BL178" s="17" t="s">
        <v>207</v>
      </c>
      <c r="BM178" s="148" t="s">
        <v>861</v>
      </c>
    </row>
    <row r="179" spans="2:65" s="1" customFormat="1" ht="16.600000000000001" customHeight="1">
      <c r="B179" s="136"/>
      <c r="C179" s="137" t="s">
        <v>562</v>
      </c>
      <c r="D179" s="137" t="s">
        <v>189</v>
      </c>
      <c r="E179" s="138" t="s">
        <v>2199</v>
      </c>
      <c r="F179" s="139" t="s">
        <v>2200</v>
      </c>
      <c r="G179" s="140" t="s">
        <v>2127</v>
      </c>
      <c r="H179" s="141">
        <v>24</v>
      </c>
      <c r="I179" s="142"/>
      <c r="J179" s="143">
        <f t="shared" si="20"/>
        <v>0</v>
      </c>
      <c r="K179" s="139" t="s">
        <v>1</v>
      </c>
      <c r="L179" s="32"/>
      <c r="M179" s="150" t="s">
        <v>1</v>
      </c>
      <c r="N179" s="151" t="s">
        <v>41</v>
      </c>
      <c r="O179" s="152"/>
      <c r="P179" s="153">
        <f t="shared" si="21"/>
        <v>0</v>
      </c>
      <c r="Q179" s="153">
        <v>0</v>
      </c>
      <c r="R179" s="153">
        <f t="shared" si="22"/>
        <v>0</v>
      </c>
      <c r="S179" s="153">
        <v>0</v>
      </c>
      <c r="T179" s="154">
        <f t="shared" si="23"/>
        <v>0</v>
      </c>
      <c r="AR179" s="148" t="s">
        <v>207</v>
      </c>
      <c r="AT179" s="148" t="s">
        <v>189</v>
      </c>
      <c r="AU179" s="148" t="s">
        <v>86</v>
      </c>
      <c r="AY179" s="17" t="s">
        <v>186</v>
      </c>
      <c r="BE179" s="149">
        <f t="shared" si="24"/>
        <v>0</v>
      </c>
      <c r="BF179" s="149">
        <f t="shared" si="25"/>
        <v>0</v>
      </c>
      <c r="BG179" s="149">
        <f t="shared" si="26"/>
        <v>0</v>
      </c>
      <c r="BH179" s="149">
        <f t="shared" si="27"/>
        <v>0</v>
      </c>
      <c r="BI179" s="149">
        <f t="shared" si="28"/>
        <v>0</v>
      </c>
      <c r="BJ179" s="17" t="s">
        <v>84</v>
      </c>
      <c r="BK179" s="149">
        <f t="shared" si="29"/>
        <v>0</v>
      </c>
      <c r="BL179" s="17" t="s">
        <v>207</v>
      </c>
      <c r="BM179" s="148" t="s">
        <v>873</v>
      </c>
    </row>
    <row r="180" spans="2:65" s="1" customFormat="1" ht="6.95" customHeight="1">
      <c r="B180" s="44"/>
      <c r="C180" s="45"/>
      <c r="D180" s="45"/>
      <c r="E180" s="45"/>
      <c r="F180" s="45"/>
      <c r="G180" s="45"/>
      <c r="H180" s="45"/>
      <c r="I180" s="45"/>
      <c r="J180" s="45"/>
      <c r="K180" s="45"/>
      <c r="L180" s="32"/>
    </row>
  </sheetData>
  <autoFilter ref="C127:K179" xr:uid="{00000000-0009-0000-0000-000004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7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4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155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1.95" customHeight="1">
      <c r="B6" s="20"/>
      <c r="D6" s="27" t="s">
        <v>16</v>
      </c>
      <c r="L6" s="20"/>
    </row>
    <row r="7" spans="2:4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</row>
    <row r="8" spans="2:46" ht="11.95" customHeight="1">
      <c r="B8" s="20"/>
      <c r="D8" s="27" t="s">
        <v>156</v>
      </c>
      <c r="L8" s="20"/>
    </row>
    <row r="9" spans="2:46" s="1" customFormat="1" ht="16.600000000000001" customHeight="1">
      <c r="B9" s="32"/>
      <c r="E9" s="252" t="s">
        <v>228</v>
      </c>
      <c r="F9" s="254"/>
      <c r="G9" s="254"/>
      <c r="H9" s="254"/>
      <c r="L9" s="32"/>
    </row>
    <row r="10" spans="2:46" s="1" customFormat="1" ht="11.95" customHeight="1">
      <c r="B10" s="32"/>
      <c r="D10" s="27" t="s">
        <v>231</v>
      </c>
      <c r="L10" s="32"/>
    </row>
    <row r="11" spans="2:46" s="1" customFormat="1" ht="16.600000000000001" customHeight="1">
      <c r="B11" s="32"/>
      <c r="E11" s="208" t="s">
        <v>2201</v>
      </c>
      <c r="F11" s="254"/>
      <c r="G11" s="254"/>
      <c r="H11" s="254"/>
      <c r="L11" s="32"/>
    </row>
    <row r="12" spans="2:46" s="1" customFormat="1" ht="10.4">
      <c r="B12" s="32"/>
      <c r="L12" s="32"/>
    </row>
    <row r="13" spans="2:46" s="1" customFormat="1" ht="11.95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1.95" customHeight="1">
      <c r="B14" s="32"/>
      <c r="D14" s="27" t="s">
        <v>20</v>
      </c>
      <c r="F14" s="25" t="s">
        <v>1875</v>
      </c>
      <c r="I14" s="27" t="s">
        <v>22</v>
      </c>
      <c r="J14" s="52" t="str">
        <f>'Rekapitulace stavby'!AN8</f>
        <v>23. 12. 2024</v>
      </c>
      <c r="L14" s="32"/>
    </row>
    <row r="15" spans="2:46" s="1" customFormat="1" ht="10.8" customHeight="1">
      <c r="B15" s="32"/>
      <c r="L15" s="32"/>
    </row>
    <row r="16" spans="2:46" s="1" customFormat="1" ht="11.95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Město Benešov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1.95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5" t="str">
        <f>'Rekapitulace stavby'!E14</f>
        <v>Vyplň údaj</v>
      </c>
      <c r="F20" s="234"/>
      <c r="G20" s="234"/>
      <c r="H20" s="234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1.95" customHeight="1">
      <c r="B22" s="32"/>
      <c r="D22" s="27" t="s">
        <v>30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>Ateliér Jasné s.r.o., Praha 1</v>
      </c>
      <c r="I23" s="27" t="s">
        <v>27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1.95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Ing. Lenka Kasperová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1.95" customHeight="1">
      <c r="B28" s="32"/>
      <c r="D28" s="27" t="s">
        <v>35</v>
      </c>
      <c r="L28" s="32"/>
    </row>
    <row r="29" spans="2:12" s="7" customFormat="1" ht="16.600000000000001" customHeight="1">
      <c r="B29" s="94"/>
      <c r="E29" s="239" t="s">
        <v>1</v>
      </c>
      <c r="F29" s="239"/>
      <c r="G29" s="239"/>
      <c r="H29" s="23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" customHeight="1">
      <c r="B35" s="32"/>
      <c r="D35" s="55" t="s">
        <v>40</v>
      </c>
      <c r="E35" s="27" t="s">
        <v>41</v>
      </c>
      <c r="F35" s="86">
        <f>ROUND((SUM(BE121:BE136)),  2)</f>
        <v>0</v>
      </c>
      <c r="I35" s="96">
        <v>0.21</v>
      </c>
      <c r="J35" s="86">
        <f>ROUND(((SUM(BE121:BE136))*I35),  2)</f>
        <v>0</v>
      </c>
      <c r="L35" s="32"/>
    </row>
    <row r="36" spans="2:12" s="1" customFormat="1" ht="14.4" customHeight="1">
      <c r="B36" s="32"/>
      <c r="E36" s="27" t="s">
        <v>42</v>
      </c>
      <c r="F36" s="86">
        <f>ROUND((SUM(BF121:BF136)),  2)</f>
        <v>0</v>
      </c>
      <c r="I36" s="96">
        <v>0.12</v>
      </c>
      <c r="J36" s="86">
        <f>ROUND(((SUM(BF121:BF136))*I36),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6">
        <f>ROUND((SUM(BG121:BG136)),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6">
        <f>ROUND((SUM(BH121:BH136)),  2)</f>
        <v>0</v>
      </c>
      <c r="I38" s="96">
        <v>0.12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45</v>
      </c>
      <c r="F39" s="86">
        <f>ROUND((SUM(BI121:BI136)),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1.95" customHeight="1">
      <c r="B84" s="32"/>
      <c r="C84" s="27" t="s">
        <v>16</v>
      </c>
      <c r="L84" s="32"/>
    </row>
    <row r="85" spans="2:12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12" ht="11.95" customHeight="1">
      <c r="B86" s="20"/>
      <c r="C86" s="27" t="s">
        <v>156</v>
      </c>
      <c r="L86" s="20"/>
    </row>
    <row r="87" spans="2:12" s="1" customFormat="1" ht="16.600000000000001" customHeight="1">
      <c r="B87" s="32"/>
      <c r="E87" s="252" t="s">
        <v>228</v>
      </c>
      <c r="F87" s="254"/>
      <c r="G87" s="254"/>
      <c r="H87" s="254"/>
      <c r="L87" s="32"/>
    </row>
    <row r="88" spans="2:12" s="1" customFormat="1" ht="11.95" customHeight="1">
      <c r="B88" s="32"/>
      <c r="C88" s="27" t="s">
        <v>231</v>
      </c>
      <c r="L88" s="32"/>
    </row>
    <row r="89" spans="2:12" s="1" customFormat="1" ht="16.600000000000001" customHeight="1">
      <c r="B89" s="32"/>
      <c r="E89" s="208" t="str">
        <f>E11</f>
        <v>001-04 - Chlazení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1.95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23. 12. 2024</v>
      </c>
      <c r="L91" s="32"/>
    </row>
    <row r="92" spans="2:12" s="1" customFormat="1" ht="6.95" customHeight="1">
      <c r="B92" s="32"/>
      <c r="L92" s="32"/>
    </row>
    <row r="93" spans="2:12" s="1" customFormat="1" ht="25.65" customHeight="1">
      <c r="B93" s="32"/>
      <c r="C93" s="27" t="s">
        <v>24</v>
      </c>
      <c r="F93" s="25" t="str">
        <f>E17</f>
        <v>Město Benešov</v>
      </c>
      <c r="I93" s="27" t="s">
        <v>30</v>
      </c>
      <c r="J93" s="30" t="str">
        <f>E23</f>
        <v>Ateliér Jasné s.r.o., Praha 1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Lenka Kasperová</v>
      </c>
      <c r="L94" s="32"/>
    </row>
    <row r="95" spans="2:12" s="1" customFormat="1" ht="10.4" customHeight="1">
      <c r="B95" s="32"/>
      <c r="L95" s="32"/>
    </row>
    <row r="96" spans="2:12" s="1" customFormat="1" ht="29.25" customHeight="1">
      <c r="B96" s="32"/>
      <c r="C96" s="105" t="s">
        <v>160</v>
      </c>
      <c r="D96" s="97"/>
      <c r="E96" s="97"/>
      <c r="F96" s="97"/>
      <c r="G96" s="97"/>
      <c r="H96" s="97"/>
      <c r="I96" s="97"/>
      <c r="J96" s="106" t="s">
        <v>161</v>
      </c>
      <c r="K96" s="97"/>
      <c r="L96" s="32"/>
    </row>
    <row r="97" spans="2:47" s="1" customFormat="1" ht="10.4" customHeight="1">
      <c r="B97" s="32"/>
      <c r="L97" s="32"/>
    </row>
    <row r="98" spans="2:47" s="1" customFormat="1" ht="22.75" customHeight="1">
      <c r="B98" s="32"/>
      <c r="C98" s="107" t="s">
        <v>162</v>
      </c>
      <c r="J98" s="66">
        <f>J121</f>
        <v>0</v>
      </c>
      <c r="L98" s="32"/>
      <c r="AU98" s="17" t="s">
        <v>163</v>
      </c>
    </row>
    <row r="99" spans="2:47" s="8" customFormat="1" ht="24.95" customHeight="1">
      <c r="B99" s="108"/>
      <c r="D99" s="109" t="s">
        <v>2202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4.95" customHeight="1">
      <c r="B106" s="32"/>
      <c r="C106" s="21" t="s">
        <v>170</v>
      </c>
      <c r="L106" s="32"/>
    </row>
    <row r="107" spans="2:47" s="1" customFormat="1" ht="6.95" customHeight="1">
      <c r="B107" s="32"/>
      <c r="L107" s="32"/>
    </row>
    <row r="108" spans="2:47" s="1" customFormat="1" ht="11.95" customHeight="1">
      <c r="B108" s="32"/>
      <c r="C108" s="27" t="s">
        <v>16</v>
      </c>
      <c r="L108" s="32"/>
    </row>
    <row r="109" spans="2:47" s="1" customFormat="1" ht="16.600000000000001" customHeight="1">
      <c r="B109" s="32"/>
      <c r="E109" s="252" t="str">
        <f>E7</f>
        <v>Zázemí pro městskou knihovnu Benešov</v>
      </c>
      <c r="F109" s="253"/>
      <c r="G109" s="253"/>
      <c r="H109" s="253"/>
      <c r="L109" s="32"/>
    </row>
    <row r="110" spans="2:47" ht="11.95" customHeight="1">
      <c r="B110" s="20"/>
      <c r="C110" s="27" t="s">
        <v>156</v>
      </c>
      <c r="L110" s="20"/>
    </row>
    <row r="111" spans="2:47" s="1" customFormat="1" ht="16.600000000000001" customHeight="1">
      <c r="B111" s="32"/>
      <c r="E111" s="252" t="s">
        <v>228</v>
      </c>
      <c r="F111" s="254"/>
      <c r="G111" s="254"/>
      <c r="H111" s="254"/>
      <c r="L111" s="32"/>
    </row>
    <row r="112" spans="2:47" s="1" customFormat="1" ht="11.95" customHeight="1">
      <c r="B112" s="32"/>
      <c r="C112" s="27" t="s">
        <v>231</v>
      </c>
      <c r="L112" s="32"/>
    </row>
    <row r="113" spans="2:65" s="1" customFormat="1" ht="16.600000000000001" customHeight="1">
      <c r="B113" s="32"/>
      <c r="E113" s="208" t="str">
        <f>E11</f>
        <v>001-04 - Chlazení</v>
      </c>
      <c r="F113" s="254"/>
      <c r="G113" s="254"/>
      <c r="H113" s="254"/>
      <c r="L113" s="32"/>
    </row>
    <row r="114" spans="2:65" s="1" customFormat="1" ht="6.95" customHeight="1">
      <c r="B114" s="32"/>
      <c r="L114" s="32"/>
    </row>
    <row r="115" spans="2:65" s="1" customFormat="1" ht="11.95" customHeight="1">
      <c r="B115" s="32"/>
      <c r="C115" s="27" t="s">
        <v>20</v>
      </c>
      <c r="F115" s="25" t="str">
        <f>F14</f>
        <v xml:space="preserve"> </v>
      </c>
      <c r="I115" s="27" t="s">
        <v>22</v>
      </c>
      <c r="J115" s="52" t="str">
        <f>IF(J14="","",J14)</f>
        <v>23. 12. 2024</v>
      </c>
      <c r="L115" s="32"/>
    </row>
    <row r="116" spans="2:65" s="1" customFormat="1" ht="6.95" customHeight="1">
      <c r="B116" s="32"/>
      <c r="L116" s="32"/>
    </row>
    <row r="117" spans="2:65" s="1" customFormat="1" ht="25.65" customHeight="1">
      <c r="B117" s="32"/>
      <c r="C117" s="27" t="s">
        <v>24</v>
      </c>
      <c r="F117" s="25" t="str">
        <f>E17</f>
        <v>Město Benešov</v>
      </c>
      <c r="I117" s="27" t="s">
        <v>30</v>
      </c>
      <c r="J117" s="30" t="str">
        <f>E23</f>
        <v>Ateliér Jasné s.r.o., Praha 1</v>
      </c>
      <c r="L117" s="32"/>
    </row>
    <row r="118" spans="2:65" s="1" customFormat="1" ht="15.15" customHeight="1">
      <c r="B118" s="32"/>
      <c r="C118" s="27" t="s">
        <v>28</v>
      </c>
      <c r="F118" s="25" t="str">
        <f>IF(E20="","",E20)</f>
        <v>Vyplň údaj</v>
      </c>
      <c r="I118" s="27" t="s">
        <v>33</v>
      </c>
      <c r="J118" s="30" t="str">
        <f>E26</f>
        <v>Ing. Lenka Kasperová</v>
      </c>
      <c r="L118" s="32"/>
    </row>
    <row r="119" spans="2:65" s="1" customFormat="1" ht="10.4" customHeight="1">
      <c r="B119" s="32"/>
      <c r="L119" s="32"/>
    </row>
    <row r="120" spans="2:65" s="10" customFormat="1" ht="29.25" customHeight="1">
      <c r="B120" s="116"/>
      <c r="C120" s="117" t="s">
        <v>171</v>
      </c>
      <c r="D120" s="118" t="s">
        <v>61</v>
      </c>
      <c r="E120" s="118" t="s">
        <v>57</v>
      </c>
      <c r="F120" s="118" t="s">
        <v>58</v>
      </c>
      <c r="G120" s="118" t="s">
        <v>172</v>
      </c>
      <c r="H120" s="118" t="s">
        <v>173</v>
      </c>
      <c r="I120" s="118" t="s">
        <v>174</v>
      </c>
      <c r="J120" s="118" t="s">
        <v>161</v>
      </c>
      <c r="K120" s="119" t="s">
        <v>175</v>
      </c>
      <c r="L120" s="116"/>
      <c r="M120" s="59" t="s">
        <v>1</v>
      </c>
      <c r="N120" s="60" t="s">
        <v>40</v>
      </c>
      <c r="O120" s="60" t="s">
        <v>176</v>
      </c>
      <c r="P120" s="60" t="s">
        <v>177</v>
      </c>
      <c r="Q120" s="60" t="s">
        <v>178</v>
      </c>
      <c r="R120" s="60" t="s">
        <v>179</v>
      </c>
      <c r="S120" s="60" t="s">
        <v>180</v>
      </c>
      <c r="T120" s="61" t="s">
        <v>181</v>
      </c>
    </row>
    <row r="121" spans="2:65" s="1" customFormat="1" ht="22.75" customHeight="1">
      <c r="B121" s="32"/>
      <c r="C121" s="64" t="s">
        <v>182</v>
      </c>
      <c r="J121" s="120">
        <f>BK121</f>
        <v>0</v>
      </c>
      <c r="L121" s="32"/>
      <c r="M121" s="62"/>
      <c r="N121" s="53"/>
      <c r="O121" s="53"/>
      <c r="P121" s="121">
        <f>P122</f>
        <v>0</v>
      </c>
      <c r="Q121" s="53"/>
      <c r="R121" s="121">
        <f>R122</f>
        <v>0</v>
      </c>
      <c r="S121" s="53"/>
      <c r="T121" s="122">
        <f>T122</f>
        <v>0</v>
      </c>
      <c r="AT121" s="17" t="s">
        <v>75</v>
      </c>
      <c r="AU121" s="17" t="s">
        <v>163</v>
      </c>
      <c r="BK121" s="123">
        <f>BK122</f>
        <v>0</v>
      </c>
    </row>
    <row r="122" spans="2:65" s="11" customFormat="1" ht="25.95" customHeight="1">
      <c r="B122" s="124"/>
      <c r="D122" s="125" t="s">
        <v>75</v>
      </c>
      <c r="E122" s="126" t="s">
        <v>2121</v>
      </c>
      <c r="F122" s="126" t="s">
        <v>2203</v>
      </c>
      <c r="I122" s="127"/>
      <c r="J122" s="128">
        <f>BK122</f>
        <v>0</v>
      </c>
      <c r="L122" s="124"/>
      <c r="M122" s="129"/>
      <c r="P122" s="130">
        <f>SUM(P123:P136)</f>
        <v>0</v>
      </c>
      <c r="R122" s="130">
        <f>SUM(R123:R136)</f>
        <v>0</v>
      </c>
      <c r="T122" s="131">
        <f>SUM(T123:T136)</f>
        <v>0</v>
      </c>
      <c r="AR122" s="125" t="s">
        <v>84</v>
      </c>
      <c r="AT122" s="132" t="s">
        <v>75</v>
      </c>
      <c r="AU122" s="132" t="s">
        <v>76</v>
      </c>
      <c r="AY122" s="125" t="s">
        <v>186</v>
      </c>
      <c r="BK122" s="133">
        <f>SUM(BK123:BK136)</f>
        <v>0</v>
      </c>
    </row>
    <row r="123" spans="2:65" s="1" customFormat="1" ht="66.849999999999994" customHeight="1">
      <c r="B123" s="136"/>
      <c r="C123" s="137" t="s">
        <v>84</v>
      </c>
      <c r="D123" s="137" t="s">
        <v>189</v>
      </c>
      <c r="E123" s="138" t="s">
        <v>2204</v>
      </c>
      <c r="F123" s="139" t="s">
        <v>2205</v>
      </c>
      <c r="G123" s="140" t="s">
        <v>858</v>
      </c>
      <c r="H123" s="141">
        <v>1</v>
      </c>
      <c r="I123" s="142"/>
      <c r="J123" s="143">
        <f t="shared" ref="J123:J136" si="0">ROUND(I123*H123,2)</f>
        <v>0</v>
      </c>
      <c r="K123" s="139" t="s">
        <v>1</v>
      </c>
      <c r="L123" s="32"/>
      <c r="M123" s="144" t="s">
        <v>1</v>
      </c>
      <c r="N123" s="145" t="s">
        <v>41</v>
      </c>
      <c r="P123" s="146">
        <f t="shared" ref="P123:P136" si="1">O123*H123</f>
        <v>0</v>
      </c>
      <c r="Q123" s="146">
        <v>0</v>
      </c>
      <c r="R123" s="146">
        <f t="shared" ref="R123:R136" si="2">Q123*H123</f>
        <v>0</v>
      </c>
      <c r="S123" s="146">
        <v>0</v>
      </c>
      <c r="T123" s="147">
        <f t="shared" ref="T123:T136" si="3">S123*H123</f>
        <v>0</v>
      </c>
      <c r="AR123" s="148" t="s">
        <v>207</v>
      </c>
      <c r="AT123" s="148" t="s">
        <v>189</v>
      </c>
      <c r="AU123" s="148" t="s">
        <v>84</v>
      </c>
      <c r="AY123" s="17" t="s">
        <v>186</v>
      </c>
      <c r="BE123" s="149">
        <f t="shared" ref="BE123:BE136" si="4">IF(N123="základní",J123,0)</f>
        <v>0</v>
      </c>
      <c r="BF123" s="149">
        <f t="shared" ref="BF123:BF136" si="5">IF(N123="snížená",J123,0)</f>
        <v>0</v>
      </c>
      <c r="BG123" s="149">
        <f t="shared" ref="BG123:BG136" si="6">IF(N123="zákl. přenesená",J123,0)</f>
        <v>0</v>
      </c>
      <c r="BH123" s="149">
        <f t="shared" ref="BH123:BH136" si="7">IF(N123="sníž. přenesená",J123,0)</f>
        <v>0</v>
      </c>
      <c r="BI123" s="149">
        <f t="shared" ref="BI123:BI136" si="8">IF(N123="nulová",J123,0)</f>
        <v>0</v>
      </c>
      <c r="BJ123" s="17" t="s">
        <v>84</v>
      </c>
      <c r="BK123" s="149">
        <f t="shared" ref="BK123:BK136" si="9">ROUND(I123*H123,2)</f>
        <v>0</v>
      </c>
      <c r="BL123" s="17" t="s">
        <v>207</v>
      </c>
      <c r="BM123" s="148" t="s">
        <v>86</v>
      </c>
    </row>
    <row r="124" spans="2:65" s="1" customFormat="1" ht="44.25" customHeight="1">
      <c r="B124" s="136"/>
      <c r="C124" s="137" t="s">
        <v>86</v>
      </c>
      <c r="D124" s="137" t="s">
        <v>189</v>
      </c>
      <c r="E124" s="138" t="s">
        <v>2206</v>
      </c>
      <c r="F124" s="139" t="s">
        <v>2207</v>
      </c>
      <c r="G124" s="140" t="s">
        <v>858</v>
      </c>
      <c r="H124" s="141">
        <v>1</v>
      </c>
      <c r="I124" s="142"/>
      <c r="J124" s="143">
        <f t="shared" si="0"/>
        <v>0</v>
      </c>
      <c r="K124" s="139" t="s">
        <v>1</v>
      </c>
      <c r="L124" s="32"/>
      <c r="M124" s="144" t="s">
        <v>1</v>
      </c>
      <c r="N124" s="145" t="s">
        <v>41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207</v>
      </c>
      <c r="AT124" s="148" t="s">
        <v>189</v>
      </c>
      <c r="AU124" s="148" t="s">
        <v>84</v>
      </c>
      <c r="AY124" s="17" t="s">
        <v>186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7" t="s">
        <v>84</v>
      </c>
      <c r="BK124" s="149">
        <f t="shared" si="9"/>
        <v>0</v>
      </c>
      <c r="BL124" s="17" t="s">
        <v>207</v>
      </c>
      <c r="BM124" s="148" t="s">
        <v>207</v>
      </c>
    </row>
    <row r="125" spans="2:65" s="1" customFormat="1" ht="24.2" customHeight="1">
      <c r="B125" s="136"/>
      <c r="C125" s="137" t="s">
        <v>118</v>
      </c>
      <c r="D125" s="137" t="s">
        <v>189</v>
      </c>
      <c r="E125" s="138" t="s">
        <v>2208</v>
      </c>
      <c r="F125" s="139" t="s">
        <v>2209</v>
      </c>
      <c r="G125" s="140" t="s">
        <v>858</v>
      </c>
      <c r="H125" s="141">
        <v>1</v>
      </c>
      <c r="I125" s="142"/>
      <c r="J125" s="143">
        <f t="shared" si="0"/>
        <v>0</v>
      </c>
      <c r="K125" s="139" t="s">
        <v>1</v>
      </c>
      <c r="L125" s="32"/>
      <c r="M125" s="144" t="s">
        <v>1</v>
      </c>
      <c r="N125" s="145" t="s">
        <v>41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207</v>
      </c>
      <c r="AT125" s="148" t="s">
        <v>189</v>
      </c>
      <c r="AU125" s="148" t="s">
        <v>84</v>
      </c>
      <c r="AY125" s="17" t="s">
        <v>186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7" t="s">
        <v>84</v>
      </c>
      <c r="BK125" s="149">
        <f t="shared" si="9"/>
        <v>0</v>
      </c>
      <c r="BL125" s="17" t="s">
        <v>207</v>
      </c>
      <c r="BM125" s="148" t="s">
        <v>315</v>
      </c>
    </row>
    <row r="126" spans="2:65" s="1" customFormat="1" ht="37.9" customHeight="1">
      <c r="B126" s="136"/>
      <c r="C126" s="137" t="s">
        <v>207</v>
      </c>
      <c r="D126" s="137" t="s">
        <v>189</v>
      </c>
      <c r="E126" s="138" t="s">
        <v>2210</v>
      </c>
      <c r="F126" s="139" t="s">
        <v>2211</v>
      </c>
      <c r="G126" s="140" t="s">
        <v>801</v>
      </c>
      <c r="H126" s="141">
        <v>9</v>
      </c>
      <c r="I126" s="142"/>
      <c r="J126" s="143">
        <f t="shared" si="0"/>
        <v>0</v>
      </c>
      <c r="K126" s="139" t="s">
        <v>1</v>
      </c>
      <c r="L126" s="32"/>
      <c r="M126" s="144" t="s">
        <v>1</v>
      </c>
      <c r="N126" s="145" t="s">
        <v>41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207</v>
      </c>
      <c r="AT126" s="148" t="s">
        <v>189</v>
      </c>
      <c r="AU126" s="148" t="s">
        <v>84</v>
      </c>
      <c r="AY126" s="17" t="s">
        <v>186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7" t="s">
        <v>84</v>
      </c>
      <c r="BK126" s="149">
        <f t="shared" si="9"/>
        <v>0</v>
      </c>
      <c r="BL126" s="17" t="s">
        <v>207</v>
      </c>
      <c r="BM126" s="148" t="s">
        <v>325</v>
      </c>
    </row>
    <row r="127" spans="2:65" s="1" customFormat="1" ht="37.9" customHeight="1">
      <c r="B127" s="136"/>
      <c r="C127" s="137" t="s">
        <v>185</v>
      </c>
      <c r="D127" s="137" t="s">
        <v>189</v>
      </c>
      <c r="E127" s="138" t="s">
        <v>2212</v>
      </c>
      <c r="F127" s="139" t="s">
        <v>2213</v>
      </c>
      <c r="G127" s="140" t="s">
        <v>801</v>
      </c>
      <c r="H127" s="141">
        <v>9</v>
      </c>
      <c r="I127" s="142"/>
      <c r="J127" s="143">
        <f t="shared" si="0"/>
        <v>0</v>
      </c>
      <c r="K127" s="139" t="s">
        <v>1</v>
      </c>
      <c r="L127" s="32"/>
      <c r="M127" s="144" t="s">
        <v>1</v>
      </c>
      <c r="N127" s="145" t="s">
        <v>41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207</v>
      </c>
      <c r="AT127" s="148" t="s">
        <v>189</v>
      </c>
      <c r="AU127" s="148" t="s">
        <v>84</v>
      </c>
      <c r="AY127" s="17" t="s">
        <v>186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84</v>
      </c>
      <c r="BK127" s="149">
        <f t="shared" si="9"/>
        <v>0</v>
      </c>
      <c r="BL127" s="17" t="s">
        <v>207</v>
      </c>
      <c r="BM127" s="148" t="s">
        <v>335</v>
      </c>
    </row>
    <row r="128" spans="2:65" s="1" customFormat="1" ht="49.1" customHeight="1">
      <c r="B128" s="136"/>
      <c r="C128" s="137" t="s">
        <v>315</v>
      </c>
      <c r="D128" s="137" t="s">
        <v>189</v>
      </c>
      <c r="E128" s="138" t="s">
        <v>2214</v>
      </c>
      <c r="F128" s="139" t="s">
        <v>2215</v>
      </c>
      <c r="G128" s="140" t="s">
        <v>801</v>
      </c>
      <c r="H128" s="141">
        <v>18</v>
      </c>
      <c r="I128" s="142"/>
      <c r="J128" s="143">
        <f t="shared" si="0"/>
        <v>0</v>
      </c>
      <c r="K128" s="139" t="s">
        <v>1</v>
      </c>
      <c r="L128" s="32"/>
      <c r="M128" s="144" t="s">
        <v>1</v>
      </c>
      <c r="N128" s="145" t="s">
        <v>41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207</v>
      </c>
      <c r="AT128" s="148" t="s">
        <v>189</v>
      </c>
      <c r="AU128" s="148" t="s">
        <v>84</v>
      </c>
      <c r="AY128" s="17" t="s">
        <v>186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84</v>
      </c>
      <c r="BK128" s="149">
        <f t="shared" si="9"/>
        <v>0</v>
      </c>
      <c r="BL128" s="17" t="s">
        <v>207</v>
      </c>
      <c r="BM128" s="148" t="s">
        <v>8</v>
      </c>
    </row>
    <row r="129" spans="2:65" s="1" customFormat="1" ht="24.2" customHeight="1">
      <c r="B129" s="136"/>
      <c r="C129" s="137" t="s">
        <v>319</v>
      </c>
      <c r="D129" s="137" t="s">
        <v>189</v>
      </c>
      <c r="E129" s="138" t="s">
        <v>2216</v>
      </c>
      <c r="F129" s="139" t="s">
        <v>2217</v>
      </c>
      <c r="G129" s="140" t="s">
        <v>351</v>
      </c>
      <c r="H129" s="141">
        <v>1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41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207</v>
      </c>
      <c r="AT129" s="148" t="s">
        <v>189</v>
      </c>
      <c r="AU129" s="148" t="s">
        <v>84</v>
      </c>
      <c r="AY129" s="17" t="s">
        <v>186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84</v>
      </c>
      <c r="BK129" s="149">
        <f t="shared" si="9"/>
        <v>0</v>
      </c>
      <c r="BL129" s="17" t="s">
        <v>207</v>
      </c>
      <c r="BM129" s="148" t="s">
        <v>359</v>
      </c>
    </row>
    <row r="130" spans="2:65" s="1" customFormat="1" ht="24.2" customHeight="1">
      <c r="B130" s="136"/>
      <c r="C130" s="137" t="s">
        <v>325</v>
      </c>
      <c r="D130" s="137" t="s">
        <v>189</v>
      </c>
      <c r="E130" s="138" t="s">
        <v>2185</v>
      </c>
      <c r="F130" s="139" t="s">
        <v>2186</v>
      </c>
      <c r="G130" s="140" t="s">
        <v>858</v>
      </c>
      <c r="H130" s="141">
        <v>2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41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207</v>
      </c>
      <c r="AT130" s="148" t="s">
        <v>189</v>
      </c>
      <c r="AU130" s="148" t="s">
        <v>84</v>
      </c>
      <c r="AY130" s="17" t="s">
        <v>186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207</v>
      </c>
      <c r="BM130" s="148" t="s">
        <v>372</v>
      </c>
    </row>
    <row r="131" spans="2:65" s="1" customFormat="1" ht="16.600000000000001" customHeight="1">
      <c r="B131" s="136"/>
      <c r="C131" s="137" t="s">
        <v>329</v>
      </c>
      <c r="D131" s="137" t="s">
        <v>189</v>
      </c>
      <c r="E131" s="138" t="s">
        <v>2218</v>
      </c>
      <c r="F131" s="139" t="s">
        <v>2219</v>
      </c>
      <c r="G131" s="140" t="s">
        <v>1495</v>
      </c>
      <c r="H131" s="141">
        <v>0.5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41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207</v>
      </c>
      <c r="AT131" s="148" t="s">
        <v>189</v>
      </c>
      <c r="AU131" s="148" t="s">
        <v>84</v>
      </c>
      <c r="AY131" s="17" t="s">
        <v>186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207</v>
      </c>
      <c r="BM131" s="148" t="s">
        <v>387</v>
      </c>
    </row>
    <row r="132" spans="2:65" s="1" customFormat="1" ht="16.600000000000001" customHeight="1">
      <c r="B132" s="136"/>
      <c r="C132" s="137" t="s">
        <v>335</v>
      </c>
      <c r="D132" s="137" t="s">
        <v>189</v>
      </c>
      <c r="E132" s="138" t="s">
        <v>2220</v>
      </c>
      <c r="F132" s="139" t="s">
        <v>2221</v>
      </c>
      <c r="G132" s="140" t="s">
        <v>322</v>
      </c>
      <c r="H132" s="141">
        <v>0.5</v>
      </c>
      <c r="I132" s="142"/>
      <c r="J132" s="143">
        <f t="shared" si="0"/>
        <v>0</v>
      </c>
      <c r="K132" s="139" t="s">
        <v>1</v>
      </c>
      <c r="L132" s="32"/>
      <c r="M132" s="144" t="s">
        <v>1</v>
      </c>
      <c r="N132" s="145" t="s">
        <v>41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207</v>
      </c>
      <c r="AT132" s="148" t="s">
        <v>189</v>
      </c>
      <c r="AU132" s="148" t="s">
        <v>84</v>
      </c>
      <c r="AY132" s="17" t="s">
        <v>186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84</v>
      </c>
      <c r="BK132" s="149">
        <f t="shared" si="9"/>
        <v>0</v>
      </c>
      <c r="BL132" s="17" t="s">
        <v>207</v>
      </c>
      <c r="BM132" s="148" t="s">
        <v>400</v>
      </c>
    </row>
    <row r="133" spans="2:65" s="1" customFormat="1" ht="16.600000000000001" customHeight="1">
      <c r="B133" s="136"/>
      <c r="C133" s="137" t="s">
        <v>341</v>
      </c>
      <c r="D133" s="137" t="s">
        <v>189</v>
      </c>
      <c r="E133" s="138" t="s">
        <v>2191</v>
      </c>
      <c r="F133" s="139" t="s">
        <v>2192</v>
      </c>
      <c r="G133" s="140" t="s">
        <v>2127</v>
      </c>
      <c r="H133" s="141">
        <v>8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41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207</v>
      </c>
      <c r="AT133" s="148" t="s">
        <v>189</v>
      </c>
      <c r="AU133" s="148" t="s">
        <v>84</v>
      </c>
      <c r="AY133" s="17" t="s">
        <v>186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84</v>
      </c>
      <c r="BK133" s="149">
        <f t="shared" si="9"/>
        <v>0</v>
      </c>
      <c r="BL133" s="17" t="s">
        <v>207</v>
      </c>
      <c r="BM133" s="148" t="s">
        <v>410</v>
      </c>
    </row>
    <row r="134" spans="2:65" s="1" customFormat="1" ht="24.2" customHeight="1">
      <c r="B134" s="136"/>
      <c r="C134" s="137" t="s">
        <v>8</v>
      </c>
      <c r="D134" s="137" t="s">
        <v>189</v>
      </c>
      <c r="E134" s="138" t="s">
        <v>2222</v>
      </c>
      <c r="F134" s="139" t="s">
        <v>2223</v>
      </c>
      <c r="G134" s="140" t="s">
        <v>2127</v>
      </c>
      <c r="H134" s="141">
        <v>8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41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207</v>
      </c>
      <c r="AT134" s="148" t="s">
        <v>189</v>
      </c>
      <c r="AU134" s="148" t="s">
        <v>84</v>
      </c>
      <c r="AY134" s="17" t="s">
        <v>186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207</v>
      </c>
      <c r="BM134" s="148" t="s">
        <v>420</v>
      </c>
    </row>
    <row r="135" spans="2:65" s="1" customFormat="1" ht="16.600000000000001" customHeight="1">
      <c r="B135" s="136"/>
      <c r="C135" s="137" t="s">
        <v>355</v>
      </c>
      <c r="D135" s="137" t="s">
        <v>189</v>
      </c>
      <c r="E135" s="138" t="s">
        <v>2224</v>
      </c>
      <c r="F135" s="139" t="s">
        <v>2225</v>
      </c>
      <c r="G135" s="140" t="s">
        <v>2127</v>
      </c>
      <c r="H135" s="141">
        <v>2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41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207</v>
      </c>
      <c r="AT135" s="148" t="s">
        <v>189</v>
      </c>
      <c r="AU135" s="148" t="s">
        <v>84</v>
      </c>
      <c r="AY135" s="17" t="s">
        <v>186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207</v>
      </c>
      <c r="BM135" s="148" t="s">
        <v>430</v>
      </c>
    </row>
    <row r="136" spans="2:65" s="1" customFormat="1" ht="33" customHeight="1">
      <c r="B136" s="136"/>
      <c r="C136" s="137" t="s">
        <v>359</v>
      </c>
      <c r="D136" s="137" t="s">
        <v>189</v>
      </c>
      <c r="E136" s="138" t="s">
        <v>2226</v>
      </c>
      <c r="F136" s="139" t="s">
        <v>2227</v>
      </c>
      <c r="G136" s="140" t="s">
        <v>858</v>
      </c>
      <c r="H136" s="141">
        <v>1</v>
      </c>
      <c r="I136" s="142"/>
      <c r="J136" s="143">
        <f t="shared" si="0"/>
        <v>0</v>
      </c>
      <c r="K136" s="139" t="s">
        <v>1</v>
      </c>
      <c r="L136" s="32"/>
      <c r="M136" s="150" t="s">
        <v>1</v>
      </c>
      <c r="N136" s="151" t="s">
        <v>41</v>
      </c>
      <c r="O136" s="152"/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AR136" s="148" t="s">
        <v>207</v>
      </c>
      <c r="AT136" s="148" t="s">
        <v>189</v>
      </c>
      <c r="AU136" s="148" t="s">
        <v>84</v>
      </c>
      <c r="AY136" s="17" t="s">
        <v>186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207</v>
      </c>
      <c r="BM136" s="148" t="s">
        <v>449</v>
      </c>
    </row>
    <row r="137" spans="2:65" s="1" customFormat="1" ht="6.95" customHeight="1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2"/>
    </row>
  </sheetData>
  <autoFilter ref="C120:K136" xr:uid="{00000000-0009-0000-0000-000005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04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4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106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155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1.95" customHeight="1">
      <c r="B6" s="20"/>
      <c r="D6" s="27" t="s">
        <v>16</v>
      </c>
      <c r="L6" s="20"/>
    </row>
    <row r="7" spans="2:4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</row>
    <row r="8" spans="2:46" ht="11.95" customHeight="1">
      <c r="B8" s="20"/>
      <c r="D8" s="27" t="s">
        <v>156</v>
      </c>
      <c r="L8" s="20"/>
    </row>
    <row r="9" spans="2:46" s="1" customFormat="1" ht="16.600000000000001" customHeight="1">
      <c r="B9" s="32"/>
      <c r="E9" s="252" t="s">
        <v>228</v>
      </c>
      <c r="F9" s="254"/>
      <c r="G9" s="254"/>
      <c r="H9" s="254"/>
      <c r="L9" s="32"/>
    </row>
    <row r="10" spans="2:46" s="1" customFormat="1" ht="11.95" customHeight="1">
      <c r="B10" s="32"/>
      <c r="D10" s="27" t="s">
        <v>231</v>
      </c>
      <c r="L10" s="32"/>
    </row>
    <row r="11" spans="2:46" s="1" customFormat="1" ht="16.600000000000001" customHeight="1">
      <c r="B11" s="32"/>
      <c r="E11" s="208" t="s">
        <v>2228</v>
      </c>
      <c r="F11" s="254"/>
      <c r="G11" s="254"/>
      <c r="H11" s="254"/>
      <c r="L11" s="32"/>
    </row>
    <row r="12" spans="2:46" s="1" customFormat="1" ht="10.4">
      <c r="B12" s="32"/>
      <c r="L12" s="32"/>
    </row>
    <row r="13" spans="2:46" s="1" customFormat="1" ht="11.95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1.95" customHeight="1">
      <c r="B14" s="32"/>
      <c r="D14" s="27" t="s">
        <v>20</v>
      </c>
      <c r="F14" s="25" t="s">
        <v>1875</v>
      </c>
      <c r="I14" s="27" t="s">
        <v>22</v>
      </c>
      <c r="J14" s="52" t="str">
        <f>'Rekapitulace stavby'!AN8</f>
        <v>23. 12. 2024</v>
      </c>
      <c r="L14" s="32"/>
    </row>
    <row r="15" spans="2:46" s="1" customFormat="1" ht="10.8" customHeight="1">
      <c r="B15" s="32"/>
      <c r="L15" s="32"/>
    </row>
    <row r="16" spans="2:46" s="1" customFormat="1" ht="11.95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Město Benešov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1.95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5" t="str">
        <f>'Rekapitulace stavby'!E14</f>
        <v>Vyplň údaj</v>
      </c>
      <c r="F20" s="234"/>
      <c r="G20" s="234"/>
      <c r="H20" s="234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1.95" customHeight="1">
      <c r="B22" s="32"/>
      <c r="D22" s="27" t="s">
        <v>30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>Ateliér Jasné s.r.o., Praha 1</v>
      </c>
      <c r="I23" s="27" t="s">
        <v>27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1.95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Ing. Lenka Kasperová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1.95" customHeight="1">
      <c r="B28" s="32"/>
      <c r="D28" s="27" t="s">
        <v>35</v>
      </c>
      <c r="L28" s="32"/>
    </row>
    <row r="29" spans="2:12" s="7" customFormat="1" ht="16.600000000000001" customHeight="1">
      <c r="B29" s="94"/>
      <c r="E29" s="239" t="s">
        <v>1</v>
      </c>
      <c r="F29" s="239"/>
      <c r="G29" s="239"/>
      <c r="H29" s="23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ROUND(J129,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" customHeight="1">
      <c r="B35" s="32"/>
      <c r="D35" s="55" t="s">
        <v>40</v>
      </c>
      <c r="E35" s="27" t="s">
        <v>41</v>
      </c>
      <c r="F35" s="86">
        <f>ROUND((SUM(BE129:BE303)),  2)</f>
        <v>0</v>
      </c>
      <c r="I35" s="96">
        <v>0.21</v>
      </c>
      <c r="J35" s="86">
        <f>ROUND(((SUM(BE129:BE303))*I35),  2)</f>
        <v>0</v>
      </c>
      <c r="L35" s="32"/>
    </row>
    <row r="36" spans="2:12" s="1" customFormat="1" ht="14.4" customHeight="1">
      <c r="B36" s="32"/>
      <c r="E36" s="27" t="s">
        <v>42</v>
      </c>
      <c r="F36" s="86">
        <f>ROUND((SUM(BF129:BF303)),  2)</f>
        <v>0</v>
      </c>
      <c r="I36" s="96">
        <v>0.12</v>
      </c>
      <c r="J36" s="86">
        <f>ROUND(((SUM(BF129:BF303))*I36),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6">
        <f>ROUND((SUM(BG129:BG303)),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6">
        <f>ROUND((SUM(BH129:BH303)),  2)</f>
        <v>0</v>
      </c>
      <c r="I38" s="96">
        <v>0.12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45</v>
      </c>
      <c r="F39" s="86">
        <f>ROUND((SUM(BI129:BI303)),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1.95" customHeight="1">
      <c r="B84" s="32"/>
      <c r="C84" s="27" t="s">
        <v>16</v>
      </c>
      <c r="L84" s="32"/>
    </row>
    <row r="85" spans="2:12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12" ht="11.95" customHeight="1">
      <c r="B86" s="20"/>
      <c r="C86" s="27" t="s">
        <v>156</v>
      </c>
      <c r="L86" s="20"/>
    </row>
    <row r="87" spans="2:12" s="1" customFormat="1" ht="16.600000000000001" customHeight="1">
      <c r="B87" s="32"/>
      <c r="E87" s="252" t="s">
        <v>228</v>
      </c>
      <c r="F87" s="254"/>
      <c r="G87" s="254"/>
      <c r="H87" s="254"/>
      <c r="L87" s="32"/>
    </row>
    <row r="88" spans="2:12" s="1" customFormat="1" ht="11.95" customHeight="1">
      <c r="B88" s="32"/>
      <c r="C88" s="27" t="s">
        <v>231</v>
      </c>
      <c r="L88" s="32"/>
    </row>
    <row r="89" spans="2:12" s="1" customFormat="1" ht="16.600000000000001" customHeight="1">
      <c r="B89" s="32"/>
      <c r="E89" s="208" t="str">
        <f>E11</f>
        <v>001-05 - Vzduchotechnika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1.95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23. 12. 2024</v>
      </c>
      <c r="L91" s="32"/>
    </row>
    <row r="92" spans="2:12" s="1" customFormat="1" ht="6.95" customHeight="1">
      <c r="B92" s="32"/>
      <c r="L92" s="32"/>
    </row>
    <row r="93" spans="2:12" s="1" customFormat="1" ht="25.65" customHeight="1">
      <c r="B93" s="32"/>
      <c r="C93" s="27" t="s">
        <v>24</v>
      </c>
      <c r="F93" s="25" t="str">
        <f>E17</f>
        <v>Město Benešov</v>
      </c>
      <c r="I93" s="27" t="s">
        <v>30</v>
      </c>
      <c r="J93" s="30" t="str">
        <f>E23</f>
        <v>Ateliér Jasné s.r.o., Praha 1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Lenka Kasperová</v>
      </c>
      <c r="L94" s="32"/>
    </row>
    <row r="95" spans="2:12" s="1" customFormat="1" ht="10.4" customHeight="1">
      <c r="B95" s="32"/>
      <c r="L95" s="32"/>
    </row>
    <row r="96" spans="2:12" s="1" customFormat="1" ht="29.25" customHeight="1">
      <c r="B96" s="32"/>
      <c r="C96" s="105" t="s">
        <v>160</v>
      </c>
      <c r="D96" s="97"/>
      <c r="E96" s="97"/>
      <c r="F96" s="97"/>
      <c r="G96" s="97"/>
      <c r="H96" s="97"/>
      <c r="I96" s="97"/>
      <c r="J96" s="106" t="s">
        <v>161</v>
      </c>
      <c r="K96" s="97"/>
      <c r="L96" s="32"/>
    </row>
    <row r="97" spans="2:47" s="1" customFormat="1" ht="10.4" customHeight="1">
      <c r="B97" s="32"/>
      <c r="L97" s="32"/>
    </row>
    <row r="98" spans="2:47" s="1" customFormat="1" ht="22.75" customHeight="1">
      <c r="B98" s="32"/>
      <c r="C98" s="107" t="s">
        <v>162</v>
      </c>
      <c r="J98" s="66">
        <f>J129</f>
        <v>0</v>
      </c>
      <c r="L98" s="32"/>
      <c r="AU98" s="17" t="s">
        <v>163</v>
      </c>
    </row>
    <row r="99" spans="2:47" s="8" customFormat="1" ht="24.95" customHeight="1">
      <c r="B99" s="108"/>
      <c r="D99" s="109" t="s">
        <v>2229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47" s="9" customFormat="1" ht="19.899999999999999" customHeight="1">
      <c r="B100" s="112"/>
      <c r="D100" s="113" t="s">
        <v>2230</v>
      </c>
      <c r="E100" s="114"/>
      <c r="F100" s="114"/>
      <c r="G100" s="114"/>
      <c r="H100" s="114"/>
      <c r="I100" s="114"/>
      <c r="J100" s="115">
        <f>J131</f>
        <v>0</v>
      </c>
      <c r="L100" s="112"/>
    </row>
    <row r="101" spans="2:47" s="9" customFormat="1" ht="19.899999999999999" customHeight="1">
      <c r="B101" s="112"/>
      <c r="D101" s="113" t="s">
        <v>2231</v>
      </c>
      <c r="E101" s="114"/>
      <c r="F101" s="114"/>
      <c r="G101" s="114"/>
      <c r="H101" s="114"/>
      <c r="I101" s="114"/>
      <c r="J101" s="115">
        <f>J174</f>
        <v>0</v>
      </c>
      <c r="L101" s="112"/>
    </row>
    <row r="102" spans="2:47" s="9" customFormat="1" ht="19.899999999999999" customHeight="1">
      <c r="B102" s="112"/>
      <c r="D102" s="113" t="s">
        <v>2232</v>
      </c>
      <c r="E102" s="114"/>
      <c r="F102" s="114"/>
      <c r="G102" s="114"/>
      <c r="H102" s="114"/>
      <c r="I102" s="114"/>
      <c r="J102" s="115">
        <f>J210</f>
        <v>0</v>
      </c>
      <c r="L102" s="112"/>
    </row>
    <row r="103" spans="2:47" s="9" customFormat="1" ht="19.899999999999999" customHeight="1">
      <c r="B103" s="112"/>
      <c r="D103" s="113" t="s">
        <v>2233</v>
      </c>
      <c r="E103" s="114"/>
      <c r="F103" s="114"/>
      <c r="G103" s="114"/>
      <c r="H103" s="114"/>
      <c r="I103" s="114"/>
      <c r="J103" s="115">
        <f>J233</f>
        <v>0</v>
      </c>
      <c r="L103" s="112"/>
    </row>
    <row r="104" spans="2:47" s="9" customFormat="1" ht="19.899999999999999" customHeight="1">
      <c r="B104" s="112"/>
      <c r="D104" s="113" t="s">
        <v>2234</v>
      </c>
      <c r="E104" s="114"/>
      <c r="F104" s="114"/>
      <c r="G104" s="114"/>
      <c r="H104" s="114"/>
      <c r="I104" s="114"/>
      <c r="J104" s="115">
        <f>J248</f>
        <v>0</v>
      </c>
      <c r="L104" s="112"/>
    </row>
    <row r="105" spans="2:47" s="9" customFormat="1" ht="19.899999999999999" customHeight="1">
      <c r="B105" s="112"/>
      <c r="D105" s="113" t="s">
        <v>2235</v>
      </c>
      <c r="E105" s="114"/>
      <c r="F105" s="114"/>
      <c r="G105" s="114"/>
      <c r="H105" s="114"/>
      <c r="I105" s="114"/>
      <c r="J105" s="115">
        <f>J257</f>
        <v>0</v>
      </c>
      <c r="L105" s="112"/>
    </row>
    <row r="106" spans="2:47" s="9" customFormat="1" ht="19.899999999999999" customHeight="1">
      <c r="B106" s="112"/>
      <c r="D106" s="113" t="s">
        <v>2236</v>
      </c>
      <c r="E106" s="114"/>
      <c r="F106" s="114"/>
      <c r="G106" s="114"/>
      <c r="H106" s="114"/>
      <c r="I106" s="114"/>
      <c r="J106" s="115">
        <f>J266</f>
        <v>0</v>
      </c>
      <c r="L106" s="112"/>
    </row>
    <row r="107" spans="2:47" s="9" customFormat="1" ht="19.899999999999999" customHeight="1">
      <c r="B107" s="112"/>
      <c r="D107" s="113" t="s">
        <v>2237</v>
      </c>
      <c r="E107" s="114"/>
      <c r="F107" s="114"/>
      <c r="G107" s="114"/>
      <c r="H107" s="114"/>
      <c r="I107" s="114"/>
      <c r="J107" s="115">
        <f>J296</f>
        <v>0</v>
      </c>
      <c r="L107" s="112"/>
    </row>
    <row r="108" spans="2:47" s="1" customFormat="1" ht="21.75" customHeight="1">
      <c r="B108" s="32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20" s="1" customFormat="1" ht="24.95" customHeight="1">
      <c r="B114" s="32"/>
      <c r="C114" s="21" t="s">
        <v>170</v>
      </c>
      <c r="L114" s="32"/>
    </row>
    <row r="115" spans="2:20" s="1" customFormat="1" ht="6.95" customHeight="1">
      <c r="B115" s="32"/>
      <c r="L115" s="32"/>
    </row>
    <row r="116" spans="2:20" s="1" customFormat="1" ht="11.95" customHeight="1">
      <c r="B116" s="32"/>
      <c r="C116" s="27" t="s">
        <v>16</v>
      </c>
      <c r="L116" s="32"/>
    </row>
    <row r="117" spans="2:20" s="1" customFormat="1" ht="16.600000000000001" customHeight="1">
      <c r="B117" s="32"/>
      <c r="E117" s="252" t="str">
        <f>E7</f>
        <v>Zázemí pro městskou knihovnu Benešov</v>
      </c>
      <c r="F117" s="253"/>
      <c r="G117" s="253"/>
      <c r="H117" s="253"/>
      <c r="L117" s="32"/>
    </row>
    <row r="118" spans="2:20" ht="11.95" customHeight="1">
      <c r="B118" s="20"/>
      <c r="C118" s="27" t="s">
        <v>156</v>
      </c>
      <c r="L118" s="20"/>
    </row>
    <row r="119" spans="2:20" s="1" customFormat="1" ht="16.600000000000001" customHeight="1">
      <c r="B119" s="32"/>
      <c r="E119" s="252" t="s">
        <v>228</v>
      </c>
      <c r="F119" s="254"/>
      <c r="G119" s="254"/>
      <c r="H119" s="254"/>
      <c r="L119" s="32"/>
    </row>
    <row r="120" spans="2:20" s="1" customFormat="1" ht="11.95" customHeight="1">
      <c r="B120" s="32"/>
      <c r="C120" s="27" t="s">
        <v>231</v>
      </c>
      <c r="L120" s="32"/>
    </row>
    <row r="121" spans="2:20" s="1" customFormat="1" ht="16.600000000000001" customHeight="1">
      <c r="B121" s="32"/>
      <c r="E121" s="208" t="str">
        <f>E11</f>
        <v>001-05 - Vzduchotechnika</v>
      </c>
      <c r="F121" s="254"/>
      <c r="G121" s="254"/>
      <c r="H121" s="254"/>
      <c r="L121" s="32"/>
    </row>
    <row r="122" spans="2:20" s="1" customFormat="1" ht="6.95" customHeight="1">
      <c r="B122" s="32"/>
      <c r="L122" s="32"/>
    </row>
    <row r="123" spans="2:20" s="1" customFormat="1" ht="11.95" customHeight="1">
      <c r="B123" s="32"/>
      <c r="C123" s="27" t="s">
        <v>20</v>
      </c>
      <c r="F123" s="25" t="str">
        <f>F14</f>
        <v xml:space="preserve"> </v>
      </c>
      <c r="I123" s="27" t="s">
        <v>22</v>
      </c>
      <c r="J123" s="52" t="str">
        <f>IF(J14="","",J14)</f>
        <v>23. 12. 2024</v>
      </c>
      <c r="L123" s="32"/>
    </row>
    <row r="124" spans="2:20" s="1" customFormat="1" ht="6.95" customHeight="1">
      <c r="B124" s="32"/>
      <c r="L124" s="32"/>
    </row>
    <row r="125" spans="2:20" s="1" customFormat="1" ht="25.65" customHeight="1">
      <c r="B125" s="32"/>
      <c r="C125" s="27" t="s">
        <v>24</v>
      </c>
      <c r="F125" s="25" t="str">
        <f>E17</f>
        <v>Město Benešov</v>
      </c>
      <c r="I125" s="27" t="s">
        <v>30</v>
      </c>
      <c r="J125" s="30" t="str">
        <f>E23</f>
        <v>Ateliér Jasné s.r.o., Praha 1</v>
      </c>
      <c r="L125" s="32"/>
    </row>
    <row r="126" spans="2:20" s="1" customFormat="1" ht="15.15" customHeight="1">
      <c r="B126" s="32"/>
      <c r="C126" s="27" t="s">
        <v>28</v>
      </c>
      <c r="F126" s="25" t="str">
        <f>IF(E20="","",E20)</f>
        <v>Vyplň údaj</v>
      </c>
      <c r="I126" s="27" t="s">
        <v>33</v>
      </c>
      <c r="J126" s="30" t="str">
        <f>E26</f>
        <v>Ing. Lenka Kasperová</v>
      </c>
      <c r="L126" s="32"/>
    </row>
    <row r="127" spans="2:20" s="1" customFormat="1" ht="10.4" customHeight="1">
      <c r="B127" s="32"/>
      <c r="L127" s="32"/>
    </row>
    <row r="128" spans="2:20" s="10" customFormat="1" ht="29.25" customHeight="1">
      <c r="B128" s="116"/>
      <c r="C128" s="117" t="s">
        <v>171</v>
      </c>
      <c r="D128" s="118" t="s">
        <v>61</v>
      </c>
      <c r="E128" s="118" t="s">
        <v>57</v>
      </c>
      <c r="F128" s="118" t="s">
        <v>58</v>
      </c>
      <c r="G128" s="118" t="s">
        <v>172</v>
      </c>
      <c r="H128" s="118" t="s">
        <v>173</v>
      </c>
      <c r="I128" s="118" t="s">
        <v>174</v>
      </c>
      <c r="J128" s="118" t="s">
        <v>161</v>
      </c>
      <c r="K128" s="119" t="s">
        <v>175</v>
      </c>
      <c r="L128" s="116"/>
      <c r="M128" s="59" t="s">
        <v>1</v>
      </c>
      <c r="N128" s="60" t="s">
        <v>40</v>
      </c>
      <c r="O128" s="60" t="s">
        <v>176</v>
      </c>
      <c r="P128" s="60" t="s">
        <v>177</v>
      </c>
      <c r="Q128" s="60" t="s">
        <v>178</v>
      </c>
      <c r="R128" s="60" t="s">
        <v>179</v>
      </c>
      <c r="S128" s="60" t="s">
        <v>180</v>
      </c>
      <c r="T128" s="61" t="s">
        <v>181</v>
      </c>
    </row>
    <row r="129" spans="2:65" s="1" customFormat="1" ht="22.75" customHeight="1">
      <c r="B129" s="32"/>
      <c r="C129" s="64" t="s">
        <v>182</v>
      </c>
      <c r="J129" s="120">
        <f>BK129</f>
        <v>0</v>
      </c>
      <c r="L129" s="32"/>
      <c r="M129" s="62"/>
      <c r="N129" s="53"/>
      <c r="O129" s="53"/>
      <c r="P129" s="121">
        <f>P130</f>
        <v>0</v>
      </c>
      <c r="Q129" s="53"/>
      <c r="R129" s="121">
        <f>R130</f>
        <v>0</v>
      </c>
      <c r="S129" s="53"/>
      <c r="T129" s="122">
        <f>T130</f>
        <v>0</v>
      </c>
      <c r="AT129" s="17" t="s">
        <v>75</v>
      </c>
      <c r="AU129" s="17" t="s">
        <v>163</v>
      </c>
      <c r="BK129" s="123">
        <f>BK130</f>
        <v>0</v>
      </c>
    </row>
    <row r="130" spans="2:65" s="11" customFormat="1" ht="25.95" customHeight="1">
      <c r="B130" s="124"/>
      <c r="D130" s="125" t="s">
        <v>75</v>
      </c>
      <c r="E130" s="126" t="s">
        <v>2121</v>
      </c>
      <c r="F130" s="126" t="s">
        <v>2238</v>
      </c>
      <c r="I130" s="127"/>
      <c r="J130" s="128">
        <f>BK130</f>
        <v>0</v>
      </c>
      <c r="L130" s="124"/>
      <c r="M130" s="129"/>
      <c r="P130" s="130">
        <f>P131+P174+P210+P233+P248+P257+P266+P296</f>
        <v>0</v>
      </c>
      <c r="R130" s="130">
        <f>R131+R174+R210+R233+R248+R257+R266+R296</f>
        <v>0</v>
      </c>
      <c r="T130" s="131">
        <f>T131+T174+T210+T233+T248+T257+T266+T296</f>
        <v>0</v>
      </c>
      <c r="AR130" s="125" t="s">
        <v>84</v>
      </c>
      <c r="AT130" s="132" t="s">
        <v>75</v>
      </c>
      <c r="AU130" s="132" t="s">
        <v>76</v>
      </c>
      <c r="AY130" s="125" t="s">
        <v>186</v>
      </c>
      <c r="BK130" s="133">
        <f>BK131+BK174+BK210+BK233+BK248+BK257+BK266+BK296</f>
        <v>0</v>
      </c>
    </row>
    <row r="131" spans="2:65" s="11" customFormat="1" ht="22.75" customHeight="1">
      <c r="B131" s="124"/>
      <c r="D131" s="125" t="s">
        <v>75</v>
      </c>
      <c r="E131" s="134" t="s">
        <v>2123</v>
      </c>
      <c r="F131" s="134" t="s">
        <v>2239</v>
      </c>
      <c r="I131" s="127"/>
      <c r="J131" s="135">
        <f>BK131</f>
        <v>0</v>
      </c>
      <c r="L131" s="124"/>
      <c r="M131" s="129"/>
      <c r="P131" s="130">
        <f>SUM(P132:P173)</f>
        <v>0</v>
      </c>
      <c r="R131" s="130">
        <f>SUM(R132:R173)</f>
        <v>0</v>
      </c>
      <c r="T131" s="131">
        <f>SUM(T132:T173)</f>
        <v>0</v>
      </c>
      <c r="AR131" s="125" t="s">
        <v>84</v>
      </c>
      <c r="AT131" s="132" t="s">
        <v>75</v>
      </c>
      <c r="AU131" s="132" t="s">
        <v>84</v>
      </c>
      <c r="AY131" s="125" t="s">
        <v>186</v>
      </c>
      <c r="BK131" s="133">
        <f>SUM(BK132:BK173)</f>
        <v>0</v>
      </c>
    </row>
    <row r="132" spans="2:65" s="1" customFormat="1" ht="66.849999999999994" customHeight="1">
      <c r="B132" s="136"/>
      <c r="C132" s="137" t="s">
        <v>76</v>
      </c>
      <c r="D132" s="137" t="s">
        <v>189</v>
      </c>
      <c r="E132" s="138" t="s">
        <v>2240</v>
      </c>
      <c r="F132" s="139" t="s">
        <v>2241</v>
      </c>
      <c r="G132" s="140" t="s">
        <v>858</v>
      </c>
      <c r="H132" s="141">
        <v>1</v>
      </c>
      <c r="I132" s="142"/>
      <c r="J132" s="143">
        <f t="shared" ref="J132:J173" si="0">ROUND(I132*H132,2)</f>
        <v>0</v>
      </c>
      <c r="K132" s="139" t="s">
        <v>1</v>
      </c>
      <c r="L132" s="32"/>
      <c r="M132" s="144" t="s">
        <v>1</v>
      </c>
      <c r="N132" s="145" t="s">
        <v>41</v>
      </c>
      <c r="P132" s="146">
        <f t="shared" ref="P132:P173" si="1">O132*H132</f>
        <v>0</v>
      </c>
      <c r="Q132" s="146">
        <v>0</v>
      </c>
      <c r="R132" s="146">
        <f t="shared" ref="R132:R173" si="2">Q132*H132</f>
        <v>0</v>
      </c>
      <c r="S132" s="146">
        <v>0</v>
      </c>
      <c r="T132" s="147">
        <f t="shared" ref="T132:T173" si="3">S132*H132</f>
        <v>0</v>
      </c>
      <c r="AR132" s="148" t="s">
        <v>207</v>
      </c>
      <c r="AT132" s="148" t="s">
        <v>189</v>
      </c>
      <c r="AU132" s="148" t="s">
        <v>86</v>
      </c>
      <c r="AY132" s="17" t="s">
        <v>186</v>
      </c>
      <c r="BE132" s="149">
        <f t="shared" ref="BE132:BE173" si="4">IF(N132="základní",J132,0)</f>
        <v>0</v>
      </c>
      <c r="BF132" s="149">
        <f t="shared" ref="BF132:BF173" si="5">IF(N132="snížená",J132,0)</f>
        <v>0</v>
      </c>
      <c r="BG132" s="149">
        <f t="shared" ref="BG132:BG173" si="6">IF(N132="zákl. přenesená",J132,0)</f>
        <v>0</v>
      </c>
      <c r="BH132" s="149">
        <f t="shared" ref="BH132:BH173" si="7">IF(N132="sníž. přenesená",J132,0)</f>
        <v>0</v>
      </c>
      <c r="BI132" s="149">
        <f t="shared" ref="BI132:BI173" si="8">IF(N132="nulová",J132,0)</f>
        <v>0</v>
      </c>
      <c r="BJ132" s="17" t="s">
        <v>84</v>
      </c>
      <c r="BK132" s="149">
        <f t="shared" ref="BK132:BK173" si="9">ROUND(I132*H132,2)</f>
        <v>0</v>
      </c>
      <c r="BL132" s="17" t="s">
        <v>207</v>
      </c>
      <c r="BM132" s="148" t="s">
        <v>86</v>
      </c>
    </row>
    <row r="133" spans="2:65" s="1" customFormat="1" ht="66.849999999999994" customHeight="1">
      <c r="B133" s="136"/>
      <c r="C133" s="137" t="s">
        <v>76</v>
      </c>
      <c r="D133" s="137" t="s">
        <v>189</v>
      </c>
      <c r="E133" s="138" t="s">
        <v>2242</v>
      </c>
      <c r="F133" s="139" t="s">
        <v>2243</v>
      </c>
      <c r="G133" s="140" t="s">
        <v>858</v>
      </c>
      <c r="H133" s="141">
        <v>1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41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207</v>
      </c>
      <c r="AT133" s="148" t="s">
        <v>189</v>
      </c>
      <c r="AU133" s="148" t="s">
        <v>86</v>
      </c>
      <c r="AY133" s="17" t="s">
        <v>186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84</v>
      </c>
      <c r="BK133" s="149">
        <f t="shared" si="9"/>
        <v>0</v>
      </c>
      <c r="BL133" s="17" t="s">
        <v>207</v>
      </c>
      <c r="BM133" s="148" t="s">
        <v>207</v>
      </c>
    </row>
    <row r="134" spans="2:65" s="1" customFormat="1" ht="55.45" customHeight="1">
      <c r="B134" s="136"/>
      <c r="C134" s="137" t="s">
        <v>76</v>
      </c>
      <c r="D134" s="137" t="s">
        <v>189</v>
      </c>
      <c r="E134" s="138" t="s">
        <v>2244</v>
      </c>
      <c r="F134" s="139" t="s">
        <v>2245</v>
      </c>
      <c r="G134" s="140" t="s">
        <v>858</v>
      </c>
      <c r="H134" s="141">
        <v>2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41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207</v>
      </c>
      <c r="AT134" s="148" t="s">
        <v>189</v>
      </c>
      <c r="AU134" s="148" t="s">
        <v>86</v>
      </c>
      <c r="AY134" s="17" t="s">
        <v>186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207</v>
      </c>
      <c r="BM134" s="148" t="s">
        <v>315</v>
      </c>
    </row>
    <row r="135" spans="2:65" s="1" customFormat="1" ht="37.9" customHeight="1">
      <c r="B135" s="136"/>
      <c r="C135" s="137" t="s">
        <v>76</v>
      </c>
      <c r="D135" s="137" t="s">
        <v>189</v>
      </c>
      <c r="E135" s="138" t="s">
        <v>2246</v>
      </c>
      <c r="F135" s="139" t="s">
        <v>2247</v>
      </c>
      <c r="G135" s="140" t="s">
        <v>858</v>
      </c>
      <c r="H135" s="141">
        <v>2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41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207</v>
      </c>
      <c r="AT135" s="148" t="s">
        <v>189</v>
      </c>
      <c r="AU135" s="148" t="s">
        <v>86</v>
      </c>
      <c r="AY135" s="17" t="s">
        <v>186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207</v>
      </c>
      <c r="BM135" s="148" t="s">
        <v>325</v>
      </c>
    </row>
    <row r="136" spans="2:65" s="1" customFormat="1" ht="55.45" customHeight="1">
      <c r="B136" s="136"/>
      <c r="C136" s="137" t="s">
        <v>76</v>
      </c>
      <c r="D136" s="137" t="s">
        <v>189</v>
      </c>
      <c r="E136" s="138" t="s">
        <v>2248</v>
      </c>
      <c r="F136" s="139" t="s">
        <v>2249</v>
      </c>
      <c r="G136" s="140" t="s">
        <v>858</v>
      </c>
      <c r="H136" s="141">
        <v>1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41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207</v>
      </c>
      <c r="AT136" s="148" t="s">
        <v>189</v>
      </c>
      <c r="AU136" s="148" t="s">
        <v>86</v>
      </c>
      <c r="AY136" s="17" t="s">
        <v>186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207</v>
      </c>
      <c r="BM136" s="148" t="s">
        <v>335</v>
      </c>
    </row>
    <row r="137" spans="2:65" s="1" customFormat="1" ht="55.45" customHeight="1">
      <c r="B137" s="136"/>
      <c r="C137" s="137" t="s">
        <v>76</v>
      </c>
      <c r="D137" s="137" t="s">
        <v>189</v>
      </c>
      <c r="E137" s="138" t="s">
        <v>2250</v>
      </c>
      <c r="F137" s="139" t="s">
        <v>2251</v>
      </c>
      <c r="G137" s="140" t="s">
        <v>858</v>
      </c>
      <c r="H137" s="141">
        <v>1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41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207</v>
      </c>
      <c r="AT137" s="148" t="s">
        <v>189</v>
      </c>
      <c r="AU137" s="148" t="s">
        <v>86</v>
      </c>
      <c r="AY137" s="17" t="s">
        <v>186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207</v>
      </c>
      <c r="BM137" s="148" t="s">
        <v>8</v>
      </c>
    </row>
    <row r="138" spans="2:65" s="1" customFormat="1" ht="24.2" customHeight="1">
      <c r="B138" s="136"/>
      <c r="C138" s="137" t="s">
        <v>76</v>
      </c>
      <c r="D138" s="137" t="s">
        <v>189</v>
      </c>
      <c r="E138" s="138" t="s">
        <v>2252</v>
      </c>
      <c r="F138" s="139" t="s">
        <v>2253</v>
      </c>
      <c r="G138" s="140" t="s">
        <v>858</v>
      </c>
      <c r="H138" s="141">
        <v>1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41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207</v>
      </c>
      <c r="AT138" s="148" t="s">
        <v>189</v>
      </c>
      <c r="AU138" s="148" t="s">
        <v>86</v>
      </c>
      <c r="AY138" s="17" t="s">
        <v>186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207</v>
      </c>
      <c r="BM138" s="148" t="s">
        <v>359</v>
      </c>
    </row>
    <row r="139" spans="2:65" s="1" customFormat="1" ht="33" customHeight="1">
      <c r="B139" s="136"/>
      <c r="C139" s="137" t="s">
        <v>76</v>
      </c>
      <c r="D139" s="137" t="s">
        <v>189</v>
      </c>
      <c r="E139" s="138" t="s">
        <v>2254</v>
      </c>
      <c r="F139" s="139" t="s">
        <v>2255</v>
      </c>
      <c r="G139" s="140" t="s">
        <v>858</v>
      </c>
      <c r="H139" s="141">
        <v>1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207</v>
      </c>
      <c r="AT139" s="148" t="s">
        <v>189</v>
      </c>
      <c r="AU139" s="148" t="s">
        <v>86</v>
      </c>
      <c r="AY139" s="17" t="s">
        <v>186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207</v>
      </c>
      <c r="BM139" s="148" t="s">
        <v>372</v>
      </c>
    </row>
    <row r="140" spans="2:65" s="1" customFormat="1" ht="33" customHeight="1">
      <c r="B140" s="136"/>
      <c r="C140" s="137" t="s">
        <v>76</v>
      </c>
      <c r="D140" s="137" t="s">
        <v>189</v>
      </c>
      <c r="E140" s="138" t="s">
        <v>2256</v>
      </c>
      <c r="F140" s="139" t="s">
        <v>2257</v>
      </c>
      <c r="G140" s="140" t="s">
        <v>858</v>
      </c>
      <c r="H140" s="141">
        <v>1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41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207</v>
      </c>
      <c r="AT140" s="148" t="s">
        <v>189</v>
      </c>
      <c r="AU140" s="148" t="s">
        <v>86</v>
      </c>
      <c r="AY140" s="17" t="s">
        <v>186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207</v>
      </c>
      <c r="BM140" s="148" t="s">
        <v>387</v>
      </c>
    </row>
    <row r="141" spans="2:65" s="1" customFormat="1" ht="37.9" customHeight="1">
      <c r="B141" s="136"/>
      <c r="C141" s="137" t="s">
        <v>76</v>
      </c>
      <c r="D141" s="137" t="s">
        <v>189</v>
      </c>
      <c r="E141" s="138" t="s">
        <v>2258</v>
      </c>
      <c r="F141" s="139" t="s">
        <v>2259</v>
      </c>
      <c r="G141" s="140" t="s">
        <v>858</v>
      </c>
      <c r="H141" s="141">
        <v>1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41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207</v>
      </c>
      <c r="AT141" s="148" t="s">
        <v>189</v>
      </c>
      <c r="AU141" s="148" t="s">
        <v>86</v>
      </c>
      <c r="AY141" s="17" t="s">
        <v>186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207</v>
      </c>
      <c r="BM141" s="148" t="s">
        <v>400</v>
      </c>
    </row>
    <row r="142" spans="2:65" s="1" customFormat="1" ht="37.9" customHeight="1">
      <c r="B142" s="136"/>
      <c r="C142" s="137" t="s">
        <v>76</v>
      </c>
      <c r="D142" s="137" t="s">
        <v>189</v>
      </c>
      <c r="E142" s="138" t="s">
        <v>2260</v>
      </c>
      <c r="F142" s="139" t="s">
        <v>2261</v>
      </c>
      <c r="G142" s="140" t="s">
        <v>858</v>
      </c>
      <c r="H142" s="141">
        <v>1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41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207</v>
      </c>
      <c r="AT142" s="148" t="s">
        <v>189</v>
      </c>
      <c r="AU142" s="148" t="s">
        <v>86</v>
      </c>
      <c r="AY142" s="17" t="s">
        <v>186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207</v>
      </c>
      <c r="BM142" s="148" t="s">
        <v>410</v>
      </c>
    </row>
    <row r="143" spans="2:65" s="1" customFormat="1" ht="37.9" customHeight="1">
      <c r="B143" s="136"/>
      <c r="C143" s="137" t="s">
        <v>76</v>
      </c>
      <c r="D143" s="137" t="s">
        <v>189</v>
      </c>
      <c r="E143" s="138" t="s">
        <v>2262</v>
      </c>
      <c r="F143" s="139" t="s">
        <v>2263</v>
      </c>
      <c r="G143" s="140" t="s">
        <v>858</v>
      </c>
      <c r="H143" s="141">
        <v>1</v>
      </c>
      <c r="I143" s="142"/>
      <c r="J143" s="143">
        <f t="shared" si="0"/>
        <v>0</v>
      </c>
      <c r="K143" s="139" t="s">
        <v>1</v>
      </c>
      <c r="L143" s="32"/>
      <c r="M143" s="144" t="s">
        <v>1</v>
      </c>
      <c r="N143" s="145" t="s">
        <v>41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207</v>
      </c>
      <c r="AT143" s="148" t="s">
        <v>189</v>
      </c>
      <c r="AU143" s="148" t="s">
        <v>86</v>
      </c>
      <c r="AY143" s="17" t="s">
        <v>186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207</v>
      </c>
      <c r="BM143" s="148" t="s">
        <v>420</v>
      </c>
    </row>
    <row r="144" spans="2:65" s="1" customFormat="1" ht="37.9" customHeight="1">
      <c r="B144" s="136"/>
      <c r="C144" s="137" t="s">
        <v>76</v>
      </c>
      <c r="D144" s="137" t="s">
        <v>189</v>
      </c>
      <c r="E144" s="138" t="s">
        <v>2264</v>
      </c>
      <c r="F144" s="139" t="s">
        <v>2265</v>
      </c>
      <c r="G144" s="140" t="s">
        <v>858</v>
      </c>
      <c r="H144" s="141">
        <v>1</v>
      </c>
      <c r="I144" s="142"/>
      <c r="J144" s="143">
        <f t="shared" si="0"/>
        <v>0</v>
      </c>
      <c r="K144" s="139" t="s">
        <v>1</v>
      </c>
      <c r="L144" s="32"/>
      <c r="M144" s="144" t="s">
        <v>1</v>
      </c>
      <c r="N144" s="145" t="s">
        <v>41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207</v>
      </c>
      <c r="AT144" s="148" t="s">
        <v>189</v>
      </c>
      <c r="AU144" s="148" t="s">
        <v>86</v>
      </c>
      <c r="AY144" s="17" t="s">
        <v>186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84</v>
      </c>
      <c r="BK144" s="149">
        <f t="shared" si="9"/>
        <v>0</v>
      </c>
      <c r="BL144" s="17" t="s">
        <v>207</v>
      </c>
      <c r="BM144" s="148" t="s">
        <v>430</v>
      </c>
    </row>
    <row r="145" spans="2:65" s="1" customFormat="1" ht="49.1" customHeight="1">
      <c r="B145" s="136"/>
      <c r="C145" s="137" t="s">
        <v>76</v>
      </c>
      <c r="D145" s="137" t="s">
        <v>189</v>
      </c>
      <c r="E145" s="138" t="s">
        <v>2266</v>
      </c>
      <c r="F145" s="139" t="s">
        <v>2267</v>
      </c>
      <c r="G145" s="140" t="s">
        <v>858</v>
      </c>
      <c r="H145" s="141">
        <v>8</v>
      </c>
      <c r="I145" s="142"/>
      <c r="J145" s="143">
        <f t="shared" si="0"/>
        <v>0</v>
      </c>
      <c r="K145" s="139" t="s">
        <v>1</v>
      </c>
      <c r="L145" s="32"/>
      <c r="M145" s="144" t="s">
        <v>1</v>
      </c>
      <c r="N145" s="145" t="s">
        <v>41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207</v>
      </c>
      <c r="AT145" s="148" t="s">
        <v>189</v>
      </c>
      <c r="AU145" s="148" t="s">
        <v>86</v>
      </c>
      <c r="AY145" s="17" t="s">
        <v>186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207</v>
      </c>
      <c r="BM145" s="148" t="s">
        <v>449</v>
      </c>
    </row>
    <row r="146" spans="2:65" s="1" customFormat="1" ht="33" customHeight="1">
      <c r="B146" s="136"/>
      <c r="C146" s="137" t="s">
        <v>76</v>
      </c>
      <c r="D146" s="137" t="s">
        <v>189</v>
      </c>
      <c r="E146" s="138" t="s">
        <v>2268</v>
      </c>
      <c r="F146" s="139" t="s">
        <v>2269</v>
      </c>
      <c r="G146" s="140" t="s">
        <v>351</v>
      </c>
      <c r="H146" s="141">
        <v>17</v>
      </c>
      <c r="I146" s="142"/>
      <c r="J146" s="143">
        <f t="shared" si="0"/>
        <v>0</v>
      </c>
      <c r="K146" s="139" t="s">
        <v>1</v>
      </c>
      <c r="L146" s="32"/>
      <c r="M146" s="144" t="s">
        <v>1</v>
      </c>
      <c r="N146" s="145" t="s">
        <v>41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207</v>
      </c>
      <c r="AT146" s="148" t="s">
        <v>189</v>
      </c>
      <c r="AU146" s="148" t="s">
        <v>86</v>
      </c>
      <c r="AY146" s="17" t="s">
        <v>186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84</v>
      </c>
      <c r="BK146" s="149">
        <f t="shared" si="9"/>
        <v>0</v>
      </c>
      <c r="BL146" s="17" t="s">
        <v>207</v>
      </c>
      <c r="BM146" s="148" t="s">
        <v>461</v>
      </c>
    </row>
    <row r="147" spans="2:65" s="1" customFormat="1" ht="33" customHeight="1">
      <c r="B147" s="136"/>
      <c r="C147" s="137" t="s">
        <v>76</v>
      </c>
      <c r="D147" s="137" t="s">
        <v>189</v>
      </c>
      <c r="E147" s="138" t="s">
        <v>2270</v>
      </c>
      <c r="F147" s="139" t="s">
        <v>2271</v>
      </c>
      <c r="G147" s="140" t="s">
        <v>351</v>
      </c>
      <c r="H147" s="141">
        <v>45</v>
      </c>
      <c r="I147" s="142"/>
      <c r="J147" s="143">
        <f t="shared" si="0"/>
        <v>0</v>
      </c>
      <c r="K147" s="139" t="s">
        <v>1</v>
      </c>
      <c r="L147" s="32"/>
      <c r="M147" s="144" t="s">
        <v>1</v>
      </c>
      <c r="N147" s="145" t="s">
        <v>41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207</v>
      </c>
      <c r="AT147" s="148" t="s">
        <v>189</v>
      </c>
      <c r="AU147" s="148" t="s">
        <v>86</v>
      </c>
      <c r="AY147" s="17" t="s">
        <v>186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84</v>
      </c>
      <c r="BK147" s="149">
        <f t="shared" si="9"/>
        <v>0</v>
      </c>
      <c r="BL147" s="17" t="s">
        <v>207</v>
      </c>
      <c r="BM147" s="148" t="s">
        <v>472</v>
      </c>
    </row>
    <row r="148" spans="2:65" s="1" customFormat="1" ht="33" customHeight="1">
      <c r="B148" s="136"/>
      <c r="C148" s="137" t="s">
        <v>76</v>
      </c>
      <c r="D148" s="137" t="s">
        <v>189</v>
      </c>
      <c r="E148" s="138" t="s">
        <v>2272</v>
      </c>
      <c r="F148" s="139" t="s">
        <v>2273</v>
      </c>
      <c r="G148" s="140" t="s">
        <v>351</v>
      </c>
      <c r="H148" s="141">
        <v>22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41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207</v>
      </c>
      <c r="AT148" s="148" t="s">
        <v>189</v>
      </c>
      <c r="AU148" s="148" t="s">
        <v>86</v>
      </c>
      <c r="AY148" s="17" t="s">
        <v>186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84</v>
      </c>
      <c r="BK148" s="149">
        <f t="shared" si="9"/>
        <v>0</v>
      </c>
      <c r="BL148" s="17" t="s">
        <v>207</v>
      </c>
      <c r="BM148" s="148" t="s">
        <v>484</v>
      </c>
    </row>
    <row r="149" spans="2:65" s="1" customFormat="1" ht="33" customHeight="1">
      <c r="B149" s="136"/>
      <c r="C149" s="137" t="s">
        <v>76</v>
      </c>
      <c r="D149" s="137" t="s">
        <v>189</v>
      </c>
      <c r="E149" s="138" t="s">
        <v>2274</v>
      </c>
      <c r="F149" s="139" t="s">
        <v>2275</v>
      </c>
      <c r="G149" s="140" t="s">
        <v>351</v>
      </c>
      <c r="H149" s="141">
        <v>10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41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207</v>
      </c>
      <c r="AT149" s="148" t="s">
        <v>189</v>
      </c>
      <c r="AU149" s="148" t="s">
        <v>86</v>
      </c>
      <c r="AY149" s="17" t="s">
        <v>186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84</v>
      </c>
      <c r="BK149" s="149">
        <f t="shared" si="9"/>
        <v>0</v>
      </c>
      <c r="BL149" s="17" t="s">
        <v>207</v>
      </c>
      <c r="BM149" s="148" t="s">
        <v>495</v>
      </c>
    </row>
    <row r="150" spans="2:65" s="1" customFormat="1" ht="33" customHeight="1">
      <c r="B150" s="136"/>
      <c r="C150" s="137" t="s">
        <v>76</v>
      </c>
      <c r="D150" s="137" t="s">
        <v>189</v>
      </c>
      <c r="E150" s="138" t="s">
        <v>2276</v>
      </c>
      <c r="F150" s="139" t="s">
        <v>2277</v>
      </c>
      <c r="G150" s="140" t="s">
        <v>351</v>
      </c>
      <c r="H150" s="141">
        <v>6</v>
      </c>
      <c r="I150" s="142"/>
      <c r="J150" s="143">
        <f t="shared" si="0"/>
        <v>0</v>
      </c>
      <c r="K150" s="139" t="s">
        <v>1</v>
      </c>
      <c r="L150" s="32"/>
      <c r="M150" s="144" t="s">
        <v>1</v>
      </c>
      <c r="N150" s="145" t="s">
        <v>41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207</v>
      </c>
      <c r="AT150" s="148" t="s">
        <v>189</v>
      </c>
      <c r="AU150" s="148" t="s">
        <v>86</v>
      </c>
      <c r="AY150" s="17" t="s">
        <v>186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84</v>
      </c>
      <c r="BK150" s="149">
        <f t="shared" si="9"/>
        <v>0</v>
      </c>
      <c r="BL150" s="17" t="s">
        <v>207</v>
      </c>
      <c r="BM150" s="148" t="s">
        <v>512</v>
      </c>
    </row>
    <row r="151" spans="2:65" s="1" customFormat="1" ht="16.600000000000001" customHeight="1">
      <c r="B151" s="136"/>
      <c r="C151" s="137" t="s">
        <v>76</v>
      </c>
      <c r="D151" s="137" t="s">
        <v>189</v>
      </c>
      <c r="E151" s="138" t="s">
        <v>2278</v>
      </c>
      <c r="F151" s="139" t="s">
        <v>2279</v>
      </c>
      <c r="G151" s="140" t="s">
        <v>858</v>
      </c>
      <c r="H151" s="141">
        <v>13</v>
      </c>
      <c r="I151" s="142"/>
      <c r="J151" s="143">
        <f t="shared" si="0"/>
        <v>0</v>
      </c>
      <c r="K151" s="139" t="s">
        <v>1</v>
      </c>
      <c r="L151" s="32"/>
      <c r="M151" s="144" t="s">
        <v>1</v>
      </c>
      <c r="N151" s="145" t="s">
        <v>41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207</v>
      </c>
      <c r="AT151" s="148" t="s">
        <v>189</v>
      </c>
      <c r="AU151" s="148" t="s">
        <v>86</v>
      </c>
      <c r="AY151" s="17" t="s">
        <v>186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84</v>
      </c>
      <c r="BK151" s="149">
        <f t="shared" si="9"/>
        <v>0</v>
      </c>
      <c r="BL151" s="17" t="s">
        <v>207</v>
      </c>
      <c r="BM151" s="148" t="s">
        <v>546</v>
      </c>
    </row>
    <row r="152" spans="2:65" s="1" customFormat="1" ht="16.600000000000001" customHeight="1">
      <c r="B152" s="136"/>
      <c r="C152" s="137" t="s">
        <v>76</v>
      </c>
      <c r="D152" s="137" t="s">
        <v>189</v>
      </c>
      <c r="E152" s="138" t="s">
        <v>2280</v>
      </c>
      <c r="F152" s="139" t="s">
        <v>2281</v>
      </c>
      <c r="G152" s="140" t="s">
        <v>858</v>
      </c>
      <c r="H152" s="141">
        <v>2</v>
      </c>
      <c r="I152" s="142"/>
      <c r="J152" s="143">
        <f t="shared" si="0"/>
        <v>0</v>
      </c>
      <c r="K152" s="139" t="s">
        <v>1</v>
      </c>
      <c r="L152" s="32"/>
      <c r="M152" s="144" t="s">
        <v>1</v>
      </c>
      <c r="N152" s="145" t="s">
        <v>41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207</v>
      </c>
      <c r="AT152" s="148" t="s">
        <v>189</v>
      </c>
      <c r="AU152" s="148" t="s">
        <v>86</v>
      </c>
      <c r="AY152" s="17" t="s">
        <v>186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84</v>
      </c>
      <c r="BK152" s="149">
        <f t="shared" si="9"/>
        <v>0</v>
      </c>
      <c r="BL152" s="17" t="s">
        <v>207</v>
      </c>
      <c r="BM152" s="148" t="s">
        <v>554</v>
      </c>
    </row>
    <row r="153" spans="2:65" s="1" customFormat="1" ht="16.600000000000001" customHeight="1">
      <c r="B153" s="136"/>
      <c r="C153" s="137" t="s">
        <v>76</v>
      </c>
      <c r="D153" s="137" t="s">
        <v>189</v>
      </c>
      <c r="E153" s="138" t="s">
        <v>2282</v>
      </c>
      <c r="F153" s="139" t="s">
        <v>2283</v>
      </c>
      <c r="G153" s="140" t="s">
        <v>858</v>
      </c>
      <c r="H153" s="141">
        <v>1</v>
      </c>
      <c r="I153" s="142"/>
      <c r="J153" s="143">
        <f t="shared" si="0"/>
        <v>0</v>
      </c>
      <c r="K153" s="139" t="s">
        <v>1</v>
      </c>
      <c r="L153" s="32"/>
      <c r="M153" s="144" t="s">
        <v>1</v>
      </c>
      <c r="N153" s="145" t="s">
        <v>41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207</v>
      </c>
      <c r="AT153" s="148" t="s">
        <v>189</v>
      </c>
      <c r="AU153" s="148" t="s">
        <v>86</v>
      </c>
      <c r="AY153" s="17" t="s">
        <v>186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84</v>
      </c>
      <c r="BK153" s="149">
        <f t="shared" si="9"/>
        <v>0</v>
      </c>
      <c r="BL153" s="17" t="s">
        <v>207</v>
      </c>
      <c r="BM153" s="148" t="s">
        <v>568</v>
      </c>
    </row>
    <row r="154" spans="2:65" s="1" customFormat="1" ht="16.600000000000001" customHeight="1">
      <c r="B154" s="136"/>
      <c r="C154" s="137" t="s">
        <v>76</v>
      </c>
      <c r="D154" s="137" t="s">
        <v>189</v>
      </c>
      <c r="E154" s="138" t="s">
        <v>2284</v>
      </c>
      <c r="F154" s="139" t="s">
        <v>2285</v>
      </c>
      <c r="G154" s="140" t="s">
        <v>858</v>
      </c>
      <c r="H154" s="141">
        <v>2</v>
      </c>
      <c r="I154" s="142"/>
      <c r="J154" s="143">
        <f t="shared" si="0"/>
        <v>0</v>
      </c>
      <c r="K154" s="139" t="s">
        <v>1</v>
      </c>
      <c r="L154" s="32"/>
      <c r="M154" s="144" t="s">
        <v>1</v>
      </c>
      <c r="N154" s="145" t="s">
        <v>41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207</v>
      </c>
      <c r="AT154" s="148" t="s">
        <v>189</v>
      </c>
      <c r="AU154" s="148" t="s">
        <v>86</v>
      </c>
      <c r="AY154" s="17" t="s">
        <v>186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84</v>
      </c>
      <c r="BK154" s="149">
        <f t="shared" si="9"/>
        <v>0</v>
      </c>
      <c r="BL154" s="17" t="s">
        <v>207</v>
      </c>
      <c r="BM154" s="148" t="s">
        <v>635</v>
      </c>
    </row>
    <row r="155" spans="2:65" s="1" customFormat="1" ht="16.600000000000001" customHeight="1">
      <c r="B155" s="136"/>
      <c r="C155" s="137" t="s">
        <v>76</v>
      </c>
      <c r="D155" s="137" t="s">
        <v>189</v>
      </c>
      <c r="E155" s="138" t="s">
        <v>2286</v>
      </c>
      <c r="F155" s="139" t="s">
        <v>2287</v>
      </c>
      <c r="G155" s="140" t="s">
        <v>858</v>
      </c>
      <c r="H155" s="141">
        <v>2</v>
      </c>
      <c r="I155" s="142"/>
      <c r="J155" s="143">
        <f t="shared" si="0"/>
        <v>0</v>
      </c>
      <c r="K155" s="139" t="s">
        <v>1</v>
      </c>
      <c r="L155" s="32"/>
      <c r="M155" s="144" t="s">
        <v>1</v>
      </c>
      <c r="N155" s="145" t="s">
        <v>41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207</v>
      </c>
      <c r="AT155" s="148" t="s">
        <v>189</v>
      </c>
      <c r="AU155" s="148" t="s">
        <v>86</v>
      </c>
      <c r="AY155" s="17" t="s">
        <v>186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7" t="s">
        <v>84</v>
      </c>
      <c r="BK155" s="149">
        <f t="shared" si="9"/>
        <v>0</v>
      </c>
      <c r="BL155" s="17" t="s">
        <v>207</v>
      </c>
      <c r="BM155" s="148" t="s">
        <v>646</v>
      </c>
    </row>
    <row r="156" spans="2:65" s="1" customFormat="1" ht="16.600000000000001" customHeight="1">
      <c r="B156" s="136"/>
      <c r="C156" s="137" t="s">
        <v>76</v>
      </c>
      <c r="D156" s="137" t="s">
        <v>189</v>
      </c>
      <c r="E156" s="138" t="s">
        <v>2288</v>
      </c>
      <c r="F156" s="139" t="s">
        <v>2289</v>
      </c>
      <c r="G156" s="140" t="s">
        <v>858</v>
      </c>
      <c r="H156" s="141">
        <v>2</v>
      </c>
      <c r="I156" s="142"/>
      <c r="J156" s="143">
        <f t="shared" si="0"/>
        <v>0</v>
      </c>
      <c r="K156" s="139" t="s">
        <v>1</v>
      </c>
      <c r="L156" s="32"/>
      <c r="M156" s="144" t="s">
        <v>1</v>
      </c>
      <c r="N156" s="145" t="s">
        <v>41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207</v>
      </c>
      <c r="AT156" s="148" t="s">
        <v>189</v>
      </c>
      <c r="AU156" s="148" t="s">
        <v>86</v>
      </c>
      <c r="AY156" s="17" t="s">
        <v>186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7" t="s">
        <v>84</v>
      </c>
      <c r="BK156" s="149">
        <f t="shared" si="9"/>
        <v>0</v>
      </c>
      <c r="BL156" s="17" t="s">
        <v>207</v>
      </c>
      <c r="BM156" s="148" t="s">
        <v>658</v>
      </c>
    </row>
    <row r="157" spans="2:65" s="1" customFormat="1" ht="16.600000000000001" customHeight="1">
      <c r="B157" s="136"/>
      <c r="C157" s="137" t="s">
        <v>76</v>
      </c>
      <c r="D157" s="137" t="s">
        <v>189</v>
      </c>
      <c r="E157" s="138" t="s">
        <v>2290</v>
      </c>
      <c r="F157" s="139" t="s">
        <v>2291</v>
      </c>
      <c r="G157" s="140" t="s">
        <v>858</v>
      </c>
      <c r="H157" s="141">
        <v>1</v>
      </c>
      <c r="I157" s="142"/>
      <c r="J157" s="143">
        <f t="shared" si="0"/>
        <v>0</v>
      </c>
      <c r="K157" s="139" t="s">
        <v>1</v>
      </c>
      <c r="L157" s="32"/>
      <c r="M157" s="144" t="s">
        <v>1</v>
      </c>
      <c r="N157" s="145" t="s">
        <v>41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AR157" s="148" t="s">
        <v>207</v>
      </c>
      <c r="AT157" s="148" t="s">
        <v>189</v>
      </c>
      <c r="AU157" s="148" t="s">
        <v>86</v>
      </c>
      <c r="AY157" s="17" t="s">
        <v>186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7" t="s">
        <v>84</v>
      </c>
      <c r="BK157" s="149">
        <f t="shared" si="9"/>
        <v>0</v>
      </c>
      <c r="BL157" s="17" t="s">
        <v>207</v>
      </c>
      <c r="BM157" s="148" t="s">
        <v>667</v>
      </c>
    </row>
    <row r="158" spans="2:65" s="1" customFormat="1" ht="16.600000000000001" customHeight="1">
      <c r="B158" s="136"/>
      <c r="C158" s="137" t="s">
        <v>76</v>
      </c>
      <c r="D158" s="137" t="s">
        <v>189</v>
      </c>
      <c r="E158" s="138" t="s">
        <v>2292</v>
      </c>
      <c r="F158" s="139" t="s">
        <v>2293</v>
      </c>
      <c r="G158" s="140" t="s">
        <v>858</v>
      </c>
      <c r="H158" s="141">
        <v>1</v>
      </c>
      <c r="I158" s="142"/>
      <c r="J158" s="143">
        <f t="shared" si="0"/>
        <v>0</v>
      </c>
      <c r="K158" s="139" t="s">
        <v>1</v>
      </c>
      <c r="L158" s="32"/>
      <c r="M158" s="144" t="s">
        <v>1</v>
      </c>
      <c r="N158" s="145" t="s">
        <v>41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AR158" s="148" t="s">
        <v>207</v>
      </c>
      <c r="AT158" s="148" t="s">
        <v>189</v>
      </c>
      <c r="AU158" s="148" t="s">
        <v>86</v>
      </c>
      <c r="AY158" s="17" t="s">
        <v>186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7" t="s">
        <v>84</v>
      </c>
      <c r="BK158" s="149">
        <f t="shared" si="9"/>
        <v>0</v>
      </c>
      <c r="BL158" s="17" t="s">
        <v>207</v>
      </c>
      <c r="BM158" s="148" t="s">
        <v>676</v>
      </c>
    </row>
    <row r="159" spans="2:65" s="1" customFormat="1" ht="16.600000000000001" customHeight="1">
      <c r="B159" s="136"/>
      <c r="C159" s="137" t="s">
        <v>76</v>
      </c>
      <c r="D159" s="137" t="s">
        <v>189</v>
      </c>
      <c r="E159" s="138" t="s">
        <v>2294</v>
      </c>
      <c r="F159" s="139" t="s">
        <v>2295</v>
      </c>
      <c r="G159" s="140" t="s">
        <v>858</v>
      </c>
      <c r="H159" s="141">
        <v>2</v>
      </c>
      <c r="I159" s="142"/>
      <c r="J159" s="143">
        <f t="shared" si="0"/>
        <v>0</v>
      </c>
      <c r="K159" s="139" t="s">
        <v>1</v>
      </c>
      <c r="L159" s="32"/>
      <c r="M159" s="144" t="s">
        <v>1</v>
      </c>
      <c r="N159" s="145" t="s">
        <v>41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AR159" s="148" t="s">
        <v>207</v>
      </c>
      <c r="AT159" s="148" t="s">
        <v>189</v>
      </c>
      <c r="AU159" s="148" t="s">
        <v>86</v>
      </c>
      <c r="AY159" s="17" t="s">
        <v>186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7" t="s">
        <v>84</v>
      </c>
      <c r="BK159" s="149">
        <f t="shared" si="9"/>
        <v>0</v>
      </c>
      <c r="BL159" s="17" t="s">
        <v>207</v>
      </c>
      <c r="BM159" s="148" t="s">
        <v>685</v>
      </c>
    </row>
    <row r="160" spans="2:65" s="1" customFormat="1" ht="16.600000000000001" customHeight="1">
      <c r="B160" s="136"/>
      <c r="C160" s="137" t="s">
        <v>76</v>
      </c>
      <c r="D160" s="137" t="s">
        <v>189</v>
      </c>
      <c r="E160" s="138" t="s">
        <v>2296</v>
      </c>
      <c r="F160" s="139" t="s">
        <v>2297</v>
      </c>
      <c r="G160" s="140" t="s">
        <v>858</v>
      </c>
      <c r="H160" s="141">
        <v>1</v>
      </c>
      <c r="I160" s="142"/>
      <c r="J160" s="143">
        <f t="shared" si="0"/>
        <v>0</v>
      </c>
      <c r="K160" s="139" t="s">
        <v>1</v>
      </c>
      <c r="L160" s="32"/>
      <c r="M160" s="144" t="s">
        <v>1</v>
      </c>
      <c r="N160" s="145" t="s">
        <v>41</v>
      </c>
      <c r="P160" s="146">
        <f t="shared" si="1"/>
        <v>0</v>
      </c>
      <c r="Q160" s="146">
        <v>0</v>
      </c>
      <c r="R160" s="146">
        <f t="shared" si="2"/>
        <v>0</v>
      </c>
      <c r="S160" s="146">
        <v>0</v>
      </c>
      <c r="T160" s="147">
        <f t="shared" si="3"/>
        <v>0</v>
      </c>
      <c r="AR160" s="148" t="s">
        <v>207</v>
      </c>
      <c r="AT160" s="148" t="s">
        <v>189</v>
      </c>
      <c r="AU160" s="148" t="s">
        <v>86</v>
      </c>
      <c r="AY160" s="17" t="s">
        <v>186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7" t="s">
        <v>84</v>
      </c>
      <c r="BK160" s="149">
        <f t="shared" si="9"/>
        <v>0</v>
      </c>
      <c r="BL160" s="17" t="s">
        <v>207</v>
      </c>
      <c r="BM160" s="148" t="s">
        <v>694</v>
      </c>
    </row>
    <row r="161" spans="2:65" s="1" customFormat="1" ht="16.600000000000001" customHeight="1">
      <c r="B161" s="136"/>
      <c r="C161" s="137" t="s">
        <v>76</v>
      </c>
      <c r="D161" s="137" t="s">
        <v>189</v>
      </c>
      <c r="E161" s="138" t="s">
        <v>2298</v>
      </c>
      <c r="F161" s="139" t="s">
        <v>2299</v>
      </c>
      <c r="G161" s="140" t="s">
        <v>858</v>
      </c>
      <c r="H161" s="141">
        <v>1</v>
      </c>
      <c r="I161" s="142"/>
      <c r="J161" s="143">
        <f t="shared" si="0"/>
        <v>0</v>
      </c>
      <c r="K161" s="139" t="s">
        <v>1</v>
      </c>
      <c r="L161" s="32"/>
      <c r="M161" s="144" t="s">
        <v>1</v>
      </c>
      <c r="N161" s="145" t="s">
        <v>41</v>
      </c>
      <c r="P161" s="146">
        <f t="shared" si="1"/>
        <v>0</v>
      </c>
      <c r="Q161" s="146">
        <v>0</v>
      </c>
      <c r="R161" s="146">
        <f t="shared" si="2"/>
        <v>0</v>
      </c>
      <c r="S161" s="146">
        <v>0</v>
      </c>
      <c r="T161" s="147">
        <f t="shared" si="3"/>
        <v>0</v>
      </c>
      <c r="AR161" s="148" t="s">
        <v>207</v>
      </c>
      <c r="AT161" s="148" t="s">
        <v>189</v>
      </c>
      <c r="AU161" s="148" t="s">
        <v>86</v>
      </c>
      <c r="AY161" s="17" t="s">
        <v>186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7" t="s">
        <v>84</v>
      </c>
      <c r="BK161" s="149">
        <f t="shared" si="9"/>
        <v>0</v>
      </c>
      <c r="BL161" s="17" t="s">
        <v>207</v>
      </c>
      <c r="BM161" s="148" t="s">
        <v>711</v>
      </c>
    </row>
    <row r="162" spans="2:65" s="1" customFormat="1" ht="16.600000000000001" customHeight="1">
      <c r="B162" s="136"/>
      <c r="C162" s="137" t="s">
        <v>76</v>
      </c>
      <c r="D162" s="137" t="s">
        <v>189</v>
      </c>
      <c r="E162" s="138" t="s">
        <v>2300</v>
      </c>
      <c r="F162" s="139" t="s">
        <v>2301</v>
      </c>
      <c r="G162" s="140" t="s">
        <v>858</v>
      </c>
      <c r="H162" s="141">
        <v>2</v>
      </c>
      <c r="I162" s="142"/>
      <c r="J162" s="143">
        <f t="shared" si="0"/>
        <v>0</v>
      </c>
      <c r="K162" s="139" t="s">
        <v>1</v>
      </c>
      <c r="L162" s="32"/>
      <c r="M162" s="144" t="s">
        <v>1</v>
      </c>
      <c r="N162" s="145" t="s">
        <v>41</v>
      </c>
      <c r="P162" s="146">
        <f t="shared" si="1"/>
        <v>0</v>
      </c>
      <c r="Q162" s="146">
        <v>0</v>
      </c>
      <c r="R162" s="146">
        <f t="shared" si="2"/>
        <v>0</v>
      </c>
      <c r="S162" s="146">
        <v>0</v>
      </c>
      <c r="T162" s="147">
        <f t="shared" si="3"/>
        <v>0</v>
      </c>
      <c r="AR162" s="148" t="s">
        <v>207</v>
      </c>
      <c r="AT162" s="148" t="s">
        <v>189</v>
      </c>
      <c r="AU162" s="148" t="s">
        <v>86</v>
      </c>
      <c r="AY162" s="17" t="s">
        <v>186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7" t="s">
        <v>84</v>
      </c>
      <c r="BK162" s="149">
        <f t="shared" si="9"/>
        <v>0</v>
      </c>
      <c r="BL162" s="17" t="s">
        <v>207</v>
      </c>
      <c r="BM162" s="148" t="s">
        <v>734</v>
      </c>
    </row>
    <row r="163" spans="2:65" s="1" customFormat="1" ht="16.600000000000001" customHeight="1">
      <c r="B163" s="136"/>
      <c r="C163" s="137" t="s">
        <v>76</v>
      </c>
      <c r="D163" s="137" t="s">
        <v>189</v>
      </c>
      <c r="E163" s="138" t="s">
        <v>2302</v>
      </c>
      <c r="F163" s="139" t="s">
        <v>2303</v>
      </c>
      <c r="G163" s="140" t="s">
        <v>858</v>
      </c>
      <c r="H163" s="141">
        <v>1</v>
      </c>
      <c r="I163" s="142"/>
      <c r="J163" s="143">
        <f t="shared" si="0"/>
        <v>0</v>
      </c>
      <c r="K163" s="139" t="s">
        <v>1</v>
      </c>
      <c r="L163" s="32"/>
      <c r="M163" s="144" t="s">
        <v>1</v>
      </c>
      <c r="N163" s="145" t="s">
        <v>41</v>
      </c>
      <c r="P163" s="146">
        <f t="shared" si="1"/>
        <v>0</v>
      </c>
      <c r="Q163" s="146">
        <v>0</v>
      </c>
      <c r="R163" s="146">
        <f t="shared" si="2"/>
        <v>0</v>
      </c>
      <c r="S163" s="146">
        <v>0</v>
      </c>
      <c r="T163" s="147">
        <f t="shared" si="3"/>
        <v>0</v>
      </c>
      <c r="AR163" s="148" t="s">
        <v>207</v>
      </c>
      <c r="AT163" s="148" t="s">
        <v>189</v>
      </c>
      <c r="AU163" s="148" t="s">
        <v>86</v>
      </c>
      <c r="AY163" s="17" t="s">
        <v>186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7" t="s">
        <v>84</v>
      </c>
      <c r="BK163" s="149">
        <f t="shared" si="9"/>
        <v>0</v>
      </c>
      <c r="BL163" s="17" t="s">
        <v>207</v>
      </c>
      <c r="BM163" s="148" t="s">
        <v>745</v>
      </c>
    </row>
    <row r="164" spans="2:65" s="1" customFormat="1" ht="16.600000000000001" customHeight="1">
      <c r="B164" s="136"/>
      <c r="C164" s="137" t="s">
        <v>76</v>
      </c>
      <c r="D164" s="137" t="s">
        <v>189</v>
      </c>
      <c r="E164" s="138" t="s">
        <v>2304</v>
      </c>
      <c r="F164" s="139" t="s">
        <v>2305</v>
      </c>
      <c r="G164" s="140" t="s">
        <v>858</v>
      </c>
      <c r="H164" s="141">
        <v>1</v>
      </c>
      <c r="I164" s="142"/>
      <c r="J164" s="143">
        <f t="shared" si="0"/>
        <v>0</v>
      </c>
      <c r="K164" s="139" t="s">
        <v>1</v>
      </c>
      <c r="L164" s="32"/>
      <c r="M164" s="144" t="s">
        <v>1</v>
      </c>
      <c r="N164" s="145" t="s">
        <v>41</v>
      </c>
      <c r="P164" s="146">
        <f t="shared" si="1"/>
        <v>0</v>
      </c>
      <c r="Q164" s="146">
        <v>0</v>
      </c>
      <c r="R164" s="146">
        <f t="shared" si="2"/>
        <v>0</v>
      </c>
      <c r="S164" s="146">
        <v>0</v>
      </c>
      <c r="T164" s="147">
        <f t="shared" si="3"/>
        <v>0</v>
      </c>
      <c r="AR164" s="148" t="s">
        <v>207</v>
      </c>
      <c r="AT164" s="148" t="s">
        <v>189</v>
      </c>
      <c r="AU164" s="148" t="s">
        <v>86</v>
      </c>
      <c r="AY164" s="17" t="s">
        <v>186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7" t="s">
        <v>84</v>
      </c>
      <c r="BK164" s="149">
        <f t="shared" si="9"/>
        <v>0</v>
      </c>
      <c r="BL164" s="17" t="s">
        <v>207</v>
      </c>
      <c r="BM164" s="148" t="s">
        <v>755</v>
      </c>
    </row>
    <row r="165" spans="2:65" s="1" customFormat="1" ht="21.75" customHeight="1">
      <c r="B165" s="136"/>
      <c r="C165" s="137" t="s">
        <v>76</v>
      </c>
      <c r="D165" s="137" t="s">
        <v>189</v>
      </c>
      <c r="E165" s="138" t="s">
        <v>2306</v>
      </c>
      <c r="F165" s="139" t="s">
        <v>2307</v>
      </c>
      <c r="G165" s="140" t="s">
        <v>351</v>
      </c>
      <c r="H165" s="141">
        <v>50</v>
      </c>
      <c r="I165" s="142"/>
      <c r="J165" s="143">
        <f t="shared" si="0"/>
        <v>0</v>
      </c>
      <c r="K165" s="139" t="s">
        <v>1</v>
      </c>
      <c r="L165" s="32"/>
      <c r="M165" s="144" t="s">
        <v>1</v>
      </c>
      <c r="N165" s="145" t="s">
        <v>41</v>
      </c>
      <c r="P165" s="146">
        <f t="shared" si="1"/>
        <v>0</v>
      </c>
      <c r="Q165" s="146">
        <v>0</v>
      </c>
      <c r="R165" s="146">
        <f t="shared" si="2"/>
        <v>0</v>
      </c>
      <c r="S165" s="146">
        <v>0</v>
      </c>
      <c r="T165" s="147">
        <f t="shared" si="3"/>
        <v>0</v>
      </c>
      <c r="AR165" s="148" t="s">
        <v>207</v>
      </c>
      <c r="AT165" s="148" t="s">
        <v>189</v>
      </c>
      <c r="AU165" s="148" t="s">
        <v>86</v>
      </c>
      <c r="AY165" s="17" t="s">
        <v>186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7" t="s">
        <v>84</v>
      </c>
      <c r="BK165" s="149">
        <f t="shared" si="9"/>
        <v>0</v>
      </c>
      <c r="BL165" s="17" t="s">
        <v>207</v>
      </c>
      <c r="BM165" s="148" t="s">
        <v>765</v>
      </c>
    </row>
    <row r="166" spans="2:65" s="1" customFormat="1" ht="16.600000000000001" customHeight="1">
      <c r="B166" s="136"/>
      <c r="C166" s="137" t="s">
        <v>76</v>
      </c>
      <c r="D166" s="137" t="s">
        <v>189</v>
      </c>
      <c r="E166" s="138" t="s">
        <v>2308</v>
      </c>
      <c r="F166" s="139" t="s">
        <v>2309</v>
      </c>
      <c r="G166" s="140" t="s">
        <v>351</v>
      </c>
      <c r="H166" s="141">
        <v>100</v>
      </c>
      <c r="I166" s="142"/>
      <c r="J166" s="143">
        <f t="shared" si="0"/>
        <v>0</v>
      </c>
      <c r="K166" s="139" t="s">
        <v>1</v>
      </c>
      <c r="L166" s="32"/>
      <c r="M166" s="144" t="s">
        <v>1</v>
      </c>
      <c r="N166" s="145" t="s">
        <v>41</v>
      </c>
      <c r="P166" s="146">
        <f t="shared" si="1"/>
        <v>0</v>
      </c>
      <c r="Q166" s="146">
        <v>0</v>
      </c>
      <c r="R166" s="146">
        <f t="shared" si="2"/>
        <v>0</v>
      </c>
      <c r="S166" s="146">
        <v>0</v>
      </c>
      <c r="T166" s="147">
        <f t="shared" si="3"/>
        <v>0</v>
      </c>
      <c r="AR166" s="148" t="s">
        <v>207</v>
      </c>
      <c r="AT166" s="148" t="s">
        <v>189</v>
      </c>
      <c r="AU166" s="148" t="s">
        <v>86</v>
      </c>
      <c r="AY166" s="17" t="s">
        <v>186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7" t="s">
        <v>84</v>
      </c>
      <c r="BK166" s="149">
        <f t="shared" si="9"/>
        <v>0</v>
      </c>
      <c r="BL166" s="17" t="s">
        <v>207</v>
      </c>
      <c r="BM166" s="148" t="s">
        <v>781</v>
      </c>
    </row>
    <row r="167" spans="2:65" s="1" customFormat="1" ht="37.9" customHeight="1">
      <c r="B167" s="136"/>
      <c r="C167" s="137" t="s">
        <v>76</v>
      </c>
      <c r="D167" s="137" t="s">
        <v>189</v>
      </c>
      <c r="E167" s="138" t="s">
        <v>2310</v>
      </c>
      <c r="F167" s="139" t="s">
        <v>2311</v>
      </c>
      <c r="G167" s="140" t="s">
        <v>801</v>
      </c>
      <c r="H167" s="141">
        <v>60</v>
      </c>
      <c r="I167" s="142"/>
      <c r="J167" s="143">
        <f t="shared" si="0"/>
        <v>0</v>
      </c>
      <c r="K167" s="139" t="s">
        <v>1</v>
      </c>
      <c r="L167" s="32"/>
      <c r="M167" s="144" t="s">
        <v>1</v>
      </c>
      <c r="N167" s="145" t="s">
        <v>41</v>
      </c>
      <c r="P167" s="146">
        <f t="shared" si="1"/>
        <v>0</v>
      </c>
      <c r="Q167" s="146">
        <v>0</v>
      </c>
      <c r="R167" s="146">
        <f t="shared" si="2"/>
        <v>0</v>
      </c>
      <c r="S167" s="146">
        <v>0</v>
      </c>
      <c r="T167" s="147">
        <f t="shared" si="3"/>
        <v>0</v>
      </c>
      <c r="AR167" s="148" t="s">
        <v>207</v>
      </c>
      <c r="AT167" s="148" t="s">
        <v>189</v>
      </c>
      <c r="AU167" s="148" t="s">
        <v>86</v>
      </c>
      <c r="AY167" s="17" t="s">
        <v>186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7" t="s">
        <v>84</v>
      </c>
      <c r="BK167" s="149">
        <f t="shared" si="9"/>
        <v>0</v>
      </c>
      <c r="BL167" s="17" t="s">
        <v>207</v>
      </c>
      <c r="BM167" s="148" t="s">
        <v>793</v>
      </c>
    </row>
    <row r="168" spans="2:65" s="1" customFormat="1" ht="37.9" customHeight="1">
      <c r="B168" s="136"/>
      <c r="C168" s="137" t="s">
        <v>76</v>
      </c>
      <c r="D168" s="137" t="s">
        <v>189</v>
      </c>
      <c r="E168" s="138" t="s">
        <v>2312</v>
      </c>
      <c r="F168" s="139" t="s">
        <v>2313</v>
      </c>
      <c r="G168" s="140" t="s">
        <v>801</v>
      </c>
      <c r="H168" s="141">
        <v>60</v>
      </c>
      <c r="I168" s="142"/>
      <c r="J168" s="143">
        <f t="shared" si="0"/>
        <v>0</v>
      </c>
      <c r="K168" s="139" t="s">
        <v>1</v>
      </c>
      <c r="L168" s="32"/>
      <c r="M168" s="144" t="s">
        <v>1</v>
      </c>
      <c r="N168" s="145" t="s">
        <v>41</v>
      </c>
      <c r="P168" s="146">
        <f t="shared" si="1"/>
        <v>0</v>
      </c>
      <c r="Q168" s="146">
        <v>0</v>
      </c>
      <c r="R168" s="146">
        <f t="shared" si="2"/>
        <v>0</v>
      </c>
      <c r="S168" s="146">
        <v>0</v>
      </c>
      <c r="T168" s="147">
        <f t="shared" si="3"/>
        <v>0</v>
      </c>
      <c r="AR168" s="148" t="s">
        <v>207</v>
      </c>
      <c r="AT168" s="148" t="s">
        <v>189</v>
      </c>
      <c r="AU168" s="148" t="s">
        <v>86</v>
      </c>
      <c r="AY168" s="17" t="s">
        <v>186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17" t="s">
        <v>84</v>
      </c>
      <c r="BK168" s="149">
        <f t="shared" si="9"/>
        <v>0</v>
      </c>
      <c r="BL168" s="17" t="s">
        <v>207</v>
      </c>
      <c r="BM168" s="148" t="s">
        <v>804</v>
      </c>
    </row>
    <row r="169" spans="2:65" s="1" customFormat="1" ht="49.1" customHeight="1">
      <c r="B169" s="136"/>
      <c r="C169" s="137" t="s">
        <v>76</v>
      </c>
      <c r="D169" s="137" t="s">
        <v>189</v>
      </c>
      <c r="E169" s="138" t="s">
        <v>2314</v>
      </c>
      <c r="F169" s="139" t="s">
        <v>2215</v>
      </c>
      <c r="G169" s="140" t="s">
        <v>801</v>
      </c>
      <c r="H169" s="141">
        <v>120</v>
      </c>
      <c r="I169" s="142"/>
      <c r="J169" s="143">
        <f t="shared" si="0"/>
        <v>0</v>
      </c>
      <c r="K169" s="139" t="s">
        <v>1</v>
      </c>
      <c r="L169" s="32"/>
      <c r="M169" s="144" t="s">
        <v>1</v>
      </c>
      <c r="N169" s="145" t="s">
        <v>41</v>
      </c>
      <c r="P169" s="146">
        <f t="shared" si="1"/>
        <v>0</v>
      </c>
      <c r="Q169" s="146">
        <v>0</v>
      </c>
      <c r="R169" s="146">
        <f t="shared" si="2"/>
        <v>0</v>
      </c>
      <c r="S169" s="146">
        <v>0</v>
      </c>
      <c r="T169" s="147">
        <f t="shared" si="3"/>
        <v>0</v>
      </c>
      <c r="AR169" s="148" t="s">
        <v>207</v>
      </c>
      <c r="AT169" s="148" t="s">
        <v>189</v>
      </c>
      <c r="AU169" s="148" t="s">
        <v>86</v>
      </c>
      <c r="AY169" s="17" t="s">
        <v>186</v>
      </c>
      <c r="BE169" s="149">
        <f t="shared" si="4"/>
        <v>0</v>
      </c>
      <c r="BF169" s="149">
        <f t="shared" si="5"/>
        <v>0</v>
      </c>
      <c r="BG169" s="149">
        <f t="shared" si="6"/>
        <v>0</v>
      </c>
      <c r="BH169" s="149">
        <f t="shared" si="7"/>
        <v>0</v>
      </c>
      <c r="BI169" s="149">
        <f t="shared" si="8"/>
        <v>0</v>
      </c>
      <c r="BJ169" s="17" t="s">
        <v>84</v>
      </c>
      <c r="BK169" s="149">
        <f t="shared" si="9"/>
        <v>0</v>
      </c>
      <c r="BL169" s="17" t="s">
        <v>207</v>
      </c>
      <c r="BM169" s="148" t="s">
        <v>814</v>
      </c>
    </row>
    <row r="170" spans="2:65" s="1" customFormat="1" ht="24.2" customHeight="1">
      <c r="B170" s="136"/>
      <c r="C170" s="137" t="s">
        <v>76</v>
      </c>
      <c r="D170" s="137" t="s">
        <v>189</v>
      </c>
      <c r="E170" s="138" t="s">
        <v>2315</v>
      </c>
      <c r="F170" s="139" t="s">
        <v>2217</v>
      </c>
      <c r="G170" s="140" t="s">
        <v>351</v>
      </c>
      <c r="H170" s="141">
        <v>4</v>
      </c>
      <c r="I170" s="142"/>
      <c r="J170" s="143">
        <f t="shared" si="0"/>
        <v>0</v>
      </c>
      <c r="K170" s="139" t="s">
        <v>1</v>
      </c>
      <c r="L170" s="32"/>
      <c r="M170" s="144" t="s">
        <v>1</v>
      </c>
      <c r="N170" s="145" t="s">
        <v>41</v>
      </c>
      <c r="P170" s="146">
        <f t="shared" si="1"/>
        <v>0</v>
      </c>
      <c r="Q170" s="146">
        <v>0</v>
      </c>
      <c r="R170" s="146">
        <f t="shared" si="2"/>
        <v>0</v>
      </c>
      <c r="S170" s="146">
        <v>0</v>
      </c>
      <c r="T170" s="147">
        <f t="shared" si="3"/>
        <v>0</v>
      </c>
      <c r="AR170" s="148" t="s">
        <v>207</v>
      </c>
      <c r="AT170" s="148" t="s">
        <v>189</v>
      </c>
      <c r="AU170" s="148" t="s">
        <v>86</v>
      </c>
      <c r="AY170" s="17" t="s">
        <v>186</v>
      </c>
      <c r="BE170" s="149">
        <f t="shared" si="4"/>
        <v>0</v>
      </c>
      <c r="BF170" s="149">
        <f t="shared" si="5"/>
        <v>0</v>
      </c>
      <c r="BG170" s="149">
        <f t="shared" si="6"/>
        <v>0</v>
      </c>
      <c r="BH170" s="149">
        <f t="shared" si="7"/>
        <v>0</v>
      </c>
      <c r="BI170" s="149">
        <f t="shared" si="8"/>
        <v>0</v>
      </c>
      <c r="BJ170" s="17" t="s">
        <v>84</v>
      </c>
      <c r="BK170" s="149">
        <f t="shared" si="9"/>
        <v>0</v>
      </c>
      <c r="BL170" s="17" t="s">
        <v>207</v>
      </c>
      <c r="BM170" s="148" t="s">
        <v>824</v>
      </c>
    </row>
    <row r="171" spans="2:65" s="1" customFormat="1" ht="16.600000000000001" customHeight="1">
      <c r="B171" s="136"/>
      <c r="C171" s="137" t="s">
        <v>76</v>
      </c>
      <c r="D171" s="137" t="s">
        <v>189</v>
      </c>
      <c r="E171" s="138" t="s">
        <v>2316</v>
      </c>
      <c r="F171" s="139" t="s">
        <v>2317</v>
      </c>
      <c r="G171" s="140" t="s">
        <v>1495</v>
      </c>
      <c r="H171" s="141">
        <v>3</v>
      </c>
      <c r="I171" s="142"/>
      <c r="J171" s="143">
        <f t="shared" si="0"/>
        <v>0</v>
      </c>
      <c r="K171" s="139" t="s">
        <v>1</v>
      </c>
      <c r="L171" s="32"/>
      <c r="M171" s="144" t="s">
        <v>1</v>
      </c>
      <c r="N171" s="145" t="s">
        <v>41</v>
      </c>
      <c r="P171" s="146">
        <f t="shared" si="1"/>
        <v>0</v>
      </c>
      <c r="Q171" s="146">
        <v>0</v>
      </c>
      <c r="R171" s="146">
        <f t="shared" si="2"/>
        <v>0</v>
      </c>
      <c r="S171" s="146">
        <v>0</v>
      </c>
      <c r="T171" s="147">
        <f t="shared" si="3"/>
        <v>0</v>
      </c>
      <c r="AR171" s="148" t="s">
        <v>207</v>
      </c>
      <c r="AT171" s="148" t="s">
        <v>189</v>
      </c>
      <c r="AU171" s="148" t="s">
        <v>86</v>
      </c>
      <c r="AY171" s="17" t="s">
        <v>186</v>
      </c>
      <c r="BE171" s="149">
        <f t="shared" si="4"/>
        <v>0</v>
      </c>
      <c r="BF171" s="149">
        <f t="shared" si="5"/>
        <v>0</v>
      </c>
      <c r="BG171" s="149">
        <f t="shared" si="6"/>
        <v>0</v>
      </c>
      <c r="BH171" s="149">
        <f t="shared" si="7"/>
        <v>0</v>
      </c>
      <c r="BI171" s="149">
        <f t="shared" si="8"/>
        <v>0</v>
      </c>
      <c r="BJ171" s="17" t="s">
        <v>84</v>
      </c>
      <c r="BK171" s="149">
        <f t="shared" si="9"/>
        <v>0</v>
      </c>
      <c r="BL171" s="17" t="s">
        <v>207</v>
      </c>
      <c r="BM171" s="148" t="s">
        <v>837</v>
      </c>
    </row>
    <row r="172" spans="2:65" s="1" customFormat="1" ht="24.2" customHeight="1">
      <c r="B172" s="136"/>
      <c r="C172" s="137" t="s">
        <v>76</v>
      </c>
      <c r="D172" s="137" t="s">
        <v>189</v>
      </c>
      <c r="E172" s="138" t="s">
        <v>2318</v>
      </c>
      <c r="F172" s="139" t="s">
        <v>2319</v>
      </c>
      <c r="G172" s="140" t="s">
        <v>2127</v>
      </c>
      <c r="H172" s="141">
        <v>4</v>
      </c>
      <c r="I172" s="142"/>
      <c r="J172" s="143">
        <f t="shared" si="0"/>
        <v>0</v>
      </c>
      <c r="K172" s="139" t="s">
        <v>1</v>
      </c>
      <c r="L172" s="32"/>
      <c r="M172" s="144" t="s">
        <v>1</v>
      </c>
      <c r="N172" s="145" t="s">
        <v>41</v>
      </c>
      <c r="P172" s="146">
        <f t="shared" si="1"/>
        <v>0</v>
      </c>
      <c r="Q172" s="146">
        <v>0</v>
      </c>
      <c r="R172" s="146">
        <f t="shared" si="2"/>
        <v>0</v>
      </c>
      <c r="S172" s="146">
        <v>0</v>
      </c>
      <c r="T172" s="147">
        <f t="shared" si="3"/>
        <v>0</v>
      </c>
      <c r="AR172" s="148" t="s">
        <v>207</v>
      </c>
      <c r="AT172" s="148" t="s">
        <v>189</v>
      </c>
      <c r="AU172" s="148" t="s">
        <v>86</v>
      </c>
      <c r="AY172" s="17" t="s">
        <v>186</v>
      </c>
      <c r="BE172" s="149">
        <f t="shared" si="4"/>
        <v>0</v>
      </c>
      <c r="BF172" s="149">
        <f t="shared" si="5"/>
        <v>0</v>
      </c>
      <c r="BG172" s="149">
        <f t="shared" si="6"/>
        <v>0</v>
      </c>
      <c r="BH172" s="149">
        <f t="shared" si="7"/>
        <v>0</v>
      </c>
      <c r="BI172" s="149">
        <f t="shared" si="8"/>
        <v>0</v>
      </c>
      <c r="BJ172" s="17" t="s">
        <v>84</v>
      </c>
      <c r="BK172" s="149">
        <f t="shared" si="9"/>
        <v>0</v>
      </c>
      <c r="BL172" s="17" t="s">
        <v>207</v>
      </c>
      <c r="BM172" s="148" t="s">
        <v>850</v>
      </c>
    </row>
    <row r="173" spans="2:65" s="1" customFormat="1" ht="16.600000000000001" customHeight="1">
      <c r="B173" s="136"/>
      <c r="C173" s="137" t="s">
        <v>76</v>
      </c>
      <c r="D173" s="137" t="s">
        <v>189</v>
      </c>
      <c r="E173" s="138" t="s">
        <v>2320</v>
      </c>
      <c r="F173" s="139" t="s">
        <v>2321</v>
      </c>
      <c r="G173" s="140" t="s">
        <v>2127</v>
      </c>
      <c r="H173" s="141">
        <v>8</v>
      </c>
      <c r="I173" s="142"/>
      <c r="J173" s="143">
        <f t="shared" si="0"/>
        <v>0</v>
      </c>
      <c r="K173" s="139" t="s">
        <v>1</v>
      </c>
      <c r="L173" s="32"/>
      <c r="M173" s="144" t="s">
        <v>1</v>
      </c>
      <c r="N173" s="145" t="s">
        <v>41</v>
      </c>
      <c r="P173" s="146">
        <f t="shared" si="1"/>
        <v>0</v>
      </c>
      <c r="Q173" s="146">
        <v>0</v>
      </c>
      <c r="R173" s="146">
        <f t="shared" si="2"/>
        <v>0</v>
      </c>
      <c r="S173" s="146">
        <v>0</v>
      </c>
      <c r="T173" s="147">
        <f t="shared" si="3"/>
        <v>0</v>
      </c>
      <c r="AR173" s="148" t="s">
        <v>207</v>
      </c>
      <c r="AT173" s="148" t="s">
        <v>189</v>
      </c>
      <c r="AU173" s="148" t="s">
        <v>86</v>
      </c>
      <c r="AY173" s="17" t="s">
        <v>186</v>
      </c>
      <c r="BE173" s="149">
        <f t="shared" si="4"/>
        <v>0</v>
      </c>
      <c r="BF173" s="149">
        <f t="shared" si="5"/>
        <v>0</v>
      </c>
      <c r="BG173" s="149">
        <f t="shared" si="6"/>
        <v>0</v>
      </c>
      <c r="BH173" s="149">
        <f t="shared" si="7"/>
        <v>0</v>
      </c>
      <c r="BI173" s="149">
        <f t="shared" si="8"/>
        <v>0</v>
      </c>
      <c r="BJ173" s="17" t="s">
        <v>84</v>
      </c>
      <c r="BK173" s="149">
        <f t="shared" si="9"/>
        <v>0</v>
      </c>
      <c r="BL173" s="17" t="s">
        <v>207</v>
      </c>
      <c r="BM173" s="148" t="s">
        <v>861</v>
      </c>
    </row>
    <row r="174" spans="2:65" s="11" customFormat="1" ht="22.75" customHeight="1">
      <c r="B174" s="124"/>
      <c r="D174" s="125" t="s">
        <v>75</v>
      </c>
      <c r="E174" s="134" t="s">
        <v>2134</v>
      </c>
      <c r="F174" s="134" t="s">
        <v>2322</v>
      </c>
      <c r="I174" s="127"/>
      <c r="J174" s="135">
        <f>BK174</f>
        <v>0</v>
      </c>
      <c r="L174" s="124"/>
      <c r="M174" s="129"/>
      <c r="P174" s="130">
        <f>SUM(P175:P209)</f>
        <v>0</v>
      </c>
      <c r="R174" s="130">
        <f>SUM(R175:R209)</f>
        <v>0</v>
      </c>
      <c r="T174" s="131">
        <f>SUM(T175:T209)</f>
        <v>0</v>
      </c>
      <c r="AR174" s="125" t="s">
        <v>84</v>
      </c>
      <c r="AT174" s="132" t="s">
        <v>75</v>
      </c>
      <c r="AU174" s="132" t="s">
        <v>84</v>
      </c>
      <c r="AY174" s="125" t="s">
        <v>186</v>
      </c>
      <c r="BK174" s="133">
        <f>SUM(BK175:BK209)</f>
        <v>0</v>
      </c>
    </row>
    <row r="175" spans="2:65" s="1" customFormat="1" ht="16.600000000000001" customHeight="1">
      <c r="B175" s="136"/>
      <c r="C175" s="137" t="s">
        <v>76</v>
      </c>
      <c r="D175" s="137" t="s">
        <v>189</v>
      </c>
      <c r="E175" s="138" t="s">
        <v>2323</v>
      </c>
      <c r="F175" s="139" t="s">
        <v>2324</v>
      </c>
      <c r="G175" s="140" t="s">
        <v>858</v>
      </c>
      <c r="H175" s="141">
        <v>1</v>
      </c>
      <c r="I175" s="142"/>
      <c r="J175" s="143">
        <f>ROUND(I175*H175,2)</f>
        <v>0</v>
      </c>
      <c r="K175" s="139" t="s">
        <v>1</v>
      </c>
      <c r="L175" s="32"/>
      <c r="M175" s="144" t="s">
        <v>1</v>
      </c>
      <c r="N175" s="145" t="s">
        <v>41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207</v>
      </c>
      <c r="AT175" s="148" t="s">
        <v>189</v>
      </c>
      <c r="AU175" s="148" t="s">
        <v>86</v>
      </c>
      <c r="AY175" s="17" t="s">
        <v>186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84</v>
      </c>
      <c r="BK175" s="149">
        <f>ROUND(I175*H175,2)</f>
        <v>0</v>
      </c>
      <c r="BL175" s="17" t="s">
        <v>207</v>
      </c>
      <c r="BM175" s="148" t="s">
        <v>873</v>
      </c>
    </row>
    <row r="176" spans="2:65" s="1" customFormat="1" ht="92.2">
      <c r="B176" s="32"/>
      <c r="D176" s="157" t="s">
        <v>470</v>
      </c>
      <c r="F176" s="187" t="s">
        <v>2325</v>
      </c>
      <c r="I176" s="188"/>
      <c r="L176" s="32"/>
      <c r="M176" s="189"/>
      <c r="T176" s="56"/>
      <c r="AT176" s="17" t="s">
        <v>470</v>
      </c>
      <c r="AU176" s="17" t="s">
        <v>86</v>
      </c>
    </row>
    <row r="177" spans="2:65" s="1" customFormat="1" ht="49.1" customHeight="1">
      <c r="B177" s="136"/>
      <c r="C177" s="137" t="s">
        <v>76</v>
      </c>
      <c r="D177" s="137" t="s">
        <v>189</v>
      </c>
      <c r="E177" s="138" t="s">
        <v>2326</v>
      </c>
      <c r="F177" s="139" t="s">
        <v>2327</v>
      </c>
      <c r="G177" s="140" t="s">
        <v>858</v>
      </c>
      <c r="H177" s="141">
        <v>1</v>
      </c>
      <c r="I177" s="142"/>
      <c r="J177" s="143">
        <f t="shared" ref="J177:J209" si="10">ROUND(I177*H177,2)</f>
        <v>0</v>
      </c>
      <c r="K177" s="139" t="s">
        <v>1</v>
      </c>
      <c r="L177" s="32"/>
      <c r="M177" s="144" t="s">
        <v>1</v>
      </c>
      <c r="N177" s="145" t="s">
        <v>41</v>
      </c>
      <c r="P177" s="146">
        <f t="shared" ref="P177:P209" si="11">O177*H177</f>
        <v>0</v>
      </c>
      <c r="Q177" s="146">
        <v>0</v>
      </c>
      <c r="R177" s="146">
        <f t="shared" ref="R177:R209" si="12">Q177*H177</f>
        <v>0</v>
      </c>
      <c r="S177" s="146">
        <v>0</v>
      </c>
      <c r="T177" s="147">
        <f t="shared" ref="T177:T209" si="13">S177*H177</f>
        <v>0</v>
      </c>
      <c r="AR177" s="148" t="s">
        <v>207</v>
      </c>
      <c r="AT177" s="148" t="s">
        <v>189</v>
      </c>
      <c r="AU177" s="148" t="s">
        <v>86</v>
      </c>
      <c r="AY177" s="17" t="s">
        <v>186</v>
      </c>
      <c r="BE177" s="149">
        <f t="shared" ref="BE177:BE209" si="14">IF(N177="základní",J177,0)</f>
        <v>0</v>
      </c>
      <c r="BF177" s="149">
        <f t="shared" ref="BF177:BF209" si="15">IF(N177="snížená",J177,0)</f>
        <v>0</v>
      </c>
      <c r="BG177" s="149">
        <f t="shared" ref="BG177:BG209" si="16">IF(N177="zákl. přenesená",J177,0)</f>
        <v>0</v>
      </c>
      <c r="BH177" s="149">
        <f t="shared" ref="BH177:BH209" si="17">IF(N177="sníž. přenesená",J177,0)</f>
        <v>0</v>
      </c>
      <c r="BI177" s="149">
        <f t="shared" ref="BI177:BI209" si="18">IF(N177="nulová",J177,0)</f>
        <v>0</v>
      </c>
      <c r="BJ177" s="17" t="s">
        <v>84</v>
      </c>
      <c r="BK177" s="149">
        <f t="shared" ref="BK177:BK209" si="19">ROUND(I177*H177,2)</f>
        <v>0</v>
      </c>
      <c r="BL177" s="17" t="s">
        <v>207</v>
      </c>
      <c r="BM177" s="148" t="s">
        <v>881</v>
      </c>
    </row>
    <row r="178" spans="2:65" s="1" customFormat="1" ht="37.9" customHeight="1">
      <c r="B178" s="136"/>
      <c r="C178" s="137" t="s">
        <v>76</v>
      </c>
      <c r="D178" s="137" t="s">
        <v>189</v>
      </c>
      <c r="E178" s="138" t="s">
        <v>2328</v>
      </c>
      <c r="F178" s="139" t="s">
        <v>2329</v>
      </c>
      <c r="G178" s="140" t="s">
        <v>858</v>
      </c>
      <c r="H178" s="141">
        <v>1</v>
      </c>
      <c r="I178" s="142"/>
      <c r="J178" s="143">
        <f t="shared" si="10"/>
        <v>0</v>
      </c>
      <c r="K178" s="139" t="s">
        <v>1</v>
      </c>
      <c r="L178" s="32"/>
      <c r="M178" s="144" t="s">
        <v>1</v>
      </c>
      <c r="N178" s="145" t="s">
        <v>41</v>
      </c>
      <c r="P178" s="146">
        <f t="shared" si="11"/>
        <v>0</v>
      </c>
      <c r="Q178" s="146">
        <v>0</v>
      </c>
      <c r="R178" s="146">
        <f t="shared" si="12"/>
        <v>0</v>
      </c>
      <c r="S178" s="146">
        <v>0</v>
      </c>
      <c r="T178" s="147">
        <f t="shared" si="13"/>
        <v>0</v>
      </c>
      <c r="AR178" s="148" t="s">
        <v>207</v>
      </c>
      <c r="AT178" s="148" t="s">
        <v>189</v>
      </c>
      <c r="AU178" s="148" t="s">
        <v>86</v>
      </c>
      <c r="AY178" s="17" t="s">
        <v>186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7" t="s">
        <v>84</v>
      </c>
      <c r="BK178" s="149">
        <f t="shared" si="19"/>
        <v>0</v>
      </c>
      <c r="BL178" s="17" t="s">
        <v>207</v>
      </c>
      <c r="BM178" s="148" t="s">
        <v>890</v>
      </c>
    </row>
    <row r="179" spans="2:65" s="1" customFormat="1" ht="33" customHeight="1">
      <c r="B179" s="136"/>
      <c r="C179" s="137" t="s">
        <v>76</v>
      </c>
      <c r="D179" s="137" t="s">
        <v>189</v>
      </c>
      <c r="E179" s="138" t="s">
        <v>2330</v>
      </c>
      <c r="F179" s="139" t="s">
        <v>2331</v>
      </c>
      <c r="G179" s="140" t="s">
        <v>858</v>
      </c>
      <c r="H179" s="141">
        <v>2</v>
      </c>
      <c r="I179" s="142"/>
      <c r="J179" s="143">
        <f t="shared" si="10"/>
        <v>0</v>
      </c>
      <c r="K179" s="139" t="s">
        <v>1</v>
      </c>
      <c r="L179" s="32"/>
      <c r="M179" s="144" t="s">
        <v>1</v>
      </c>
      <c r="N179" s="145" t="s">
        <v>41</v>
      </c>
      <c r="P179" s="146">
        <f t="shared" si="11"/>
        <v>0</v>
      </c>
      <c r="Q179" s="146">
        <v>0</v>
      </c>
      <c r="R179" s="146">
        <f t="shared" si="12"/>
        <v>0</v>
      </c>
      <c r="S179" s="146">
        <v>0</v>
      </c>
      <c r="T179" s="147">
        <f t="shared" si="13"/>
        <v>0</v>
      </c>
      <c r="AR179" s="148" t="s">
        <v>207</v>
      </c>
      <c r="AT179" s="148" t="s">
        <v>189</v>
      </c>
      <c r="AU179" s="148" t="s">
        <v>86</v>
      </c>
      <c r="AY179" s="17" t="s">
        <v>186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7" t="s">
        <v>84</v>
      </c>
      <c r="BK179" s="149">
        <f t="shared" si="19"/>
        <v>0</v>
      </c>
      <c r="BL179" s="17" t="s">
        <v>207</v>
      </c>
      <c r="BM179" s="148" t="s">
        <v>904</v>
      </c>
    </row>
    <row r="180" spans="2:65" s="1" customFormat="1" ht="33" customHeight="1">
      <c r="B180" s="136"/>
      <c r="C180" s="137" t="s">
        <v>76</v>
      </c>
      <c r="D180" s="137" t="s">
        <v>189</v>
      </c>
      <c r="E180" s="138" t="s">
        <v>2332</v>
      </c>
      <c r="F180" s="139" t="s">
        <v>2333</v>
      </c>
      <c r="G180" s="140" t="s">
        <v>858</v>
      </c>
      <c r="H180" s="141">
        <v>2</v>
      </c>
      <c r="I180" s="142"/>
      <c r="J180" s="143">
        <f t="shared" si="10"/>
        <v>0</v>
      </c>
      <c r="K180" s="139" t="s">
        <v>1</v>
      </c>
      <c r="L180" s="32"/>
      <c r="M180" s="144" t="s">
        <v>1</v>
      </c>
      <c r="N180" s="145" t="s">
        <v>41</v>
      </c>
      <c r="P180" s="146">
        <f t="shared" si="11"/>
        <v>0</v>
      </c>
      <c r="Q180" s="146">
        <v>0</v>
      </c>
      <c r="R180" s="146">
        <f t="shared" si="12"/>
        <v>0</v>
      </c>
      <c r="S180" s="146">
        <v>0</v>
      </c>
      <c r="T180" s="147">
        <f t="shared" si="13"/>
        <v>0</v>
      </c>
      <c r="AR180" s="148" t="s">
        <v>207</v>
      </c>
      <c r="AT180" s="148" t="s">
        <v>189</v>
      </c>
      <c r="AU180" s="148" t="s">
        <v>86</v>
      </c>
      <c r="AY180" s="17" t="s">
        <v>186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7" t="s">
        <v>84</v>
      </c>
      <c r="BK180" s="149">
        <f t="shared" si="19"/>
        <v>0</v>
      </c>
      <c r="BL180" s="17" t="s">
        <v>207</v>
      </c>
      <c r="BM180" s="148" t="s">
        <v>912</v>
      </c>
    </row>
    <row r="181" spans="2:65" s="1" customFormat="1" ht="33" customHeight="1">
      <c r="B181" s="136"/>
      <c r="C181" s="137" t="s">
        <v>76</v>
      </c>
      <c r="D181" s="137" t="s">
        <v>189</v>
      </c>
      <c r="E181" s="138" t="s">
        <v>2334</v>
      </c>
      <c r="F181" s="139" t="s">
        <v>2335</v>
      </c>
      <c r="G181" s="140" t="s">
        <v>858</v>
      </c>
      <c r="H181" s="141">
        <v>2</v>
      </c>
      <c r="I181" s="142"/>
      <c r="J181" s="143">
        <f t="shared" si="10"/>
        <v>0</v>
      </c>
      <c r="K181" s="139" t="s">
        <v>1</v>
      </c>
      <c r="L181" s="32"/>
      <c r="M181" s="144" t="s">
        <v>1</v>
      </c>
      <c r="N181" s="145" t="s">
        <v>41</v>
      </c>
      <c r="P181" s="146">
        <f t="shared" si="11"/>
        <v>0</v>
      </c>
      <c r="Q181" s="146">
        <v>0</v>
      </c>
      <c r="R181" s="146">
        <f t="shared" si="12"/>
        <v>0</v>
      </c>
      <c r="S181" s="146">
        <v>0</v>
      </c>
      <c r="T181" s="147">
        <f t="shared" si="13"/>
        <v>0</v>
      </c>
      <c r="AR181" s="148" t="s">
        <v>207</v>
      </c>
      <c r="AT181" s="148" t="s">
        <v>189</v>
      </c>
      <c r="AU181" s="148" t="s">
        <v>86</v>
      </c>
      <c r="AY181" s="17" t="s">
        <v>186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7" t="s">
        <v>84</v>
      </c>
      <c r="BK181" s="149">
        <f t="shared" si="19"/>
        <v>0</v>
      </c>
      <c r="BL181" s="17" t="s">
        <v>207</v>
      </c>
      <c r="BM181" s="148" t="s">
        <v>922</v>
      </c>
    </row>
    <row r="182" spans="2:65" s="1" customFormat="1" ht="37.9" customHeight="1">
      <c r="B182" s="136"/>
      <c r="C182" s="137" t="s">
        <v>76</v>
      </c>
      <c r="D182" s="137" t="s">
        <v>189</v>
      </c>
      <c r="E182" s="138" t="s">
        <v>2336</v>
      </c>
      <c r="F182" s="139" t="s">
        <v>2337</v>
      </c>
      <c r="G182" s="140" t="s">
        <v>858</v>
      </c>
      <c r="H182" s="141">
        <v>2</v>
      </c>
      <c r="I182" s="142"/>
      <c r="J182" s="143">
        <f t="shared" si="10"/>
        <v>0</v>
      </c>
      <c r="K182" s="139" t="s">
        <v>1</v>
      </c>
      <c r="L182" s="32"/>
      <c r="M182" s="144" t="s">
        <v>1</v>
      </c>
      <c r="N182" s="145" t="s">
        <v>41</v>
      </c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AR182" s="148" t="s">
        <v>207</v>
      </c>
      <c r="AT182" s="148" t="s">
        <v>189</v>
      </c>
      <c r="AU182" s="148" t="s">
        <v>86</v>
      </c>
      <c r="AY182" s="17" t="s">
        <v>186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7" t="s">
        <v>84</v>
      </c>
      <c r="BK182" s="149">
        <f t="shared" si="19"/>
        <v>0</v>
      </c>
      <c r="BL182" s="17" t="s">
        <v>207</v>
      </c>
      <c r="BM182" s="148" t="s">
        <v>933</v>
      </c>
    </row>
    <row r="183" spans="2:65" s="1" customFormat="1" ht="49.1" customHeight="1">
      <c r="B183" s="136"/>
      <c r="C183" s="137" t="s">
        <v>76</v>
      </c>
      <c r="D183" s="137" t="s">
        <v>189</v>
      </c>
      <c r="E183" s="138" t="s">
        <v>2338</v>
      </c>
      <c r="F183" s="139" t="s">
        <v>2339</v>
      </c>
      <c r="G183" s="140" t="s">
        <v>858</v>
      </c>
      <c r="H183" s="141">
        <v>4</v>
      </c>
      <c r="I183" s="142"/>
      <c r="J183" s="143">
        <f t="shared" si="10"/>
        <v>0</v>
      </c>
      <c r="K183" s="139" t="s">
        <v>1</v>
      </c>
      <c r="L183" s="32"/>
      <c r="M183" s="144" t="s">
        <v>1</v>
      </c>
      <c r="N183" s="145" t="s">
        <v>41</v>
      </c>
      <c r="P183" s="146">
        <f t="shared" si="11"/>
        <v>0</v>
      </c>
      <c r="Q183" s="146">
        <v>0</v>
      </c>
      <c r="R183" s="146">
        <f t="shared" si="12"/>
        <v>0</v>
      </c>
      <c r="S183" s="146">
        <v>0</v>
      </c>
      <c r="T183" s="147">
        <f t="shared" si="13"/>
        <v>0</v>
      </c>
      <c r="AR183" s="148" t="s">
        <v>207</v>
      </c>
      <c r="AT183" s="148" t="s">
        <v>189</v>
      </c>
      <c r="AU183" s="148" t="s">
        <v>86</v>
      </c>
      <c r="AY183" s="17" t="s">
        <v>186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7" t="s">
        <v>84</v>
      </c>
      <c r="BK183" s="149">
        <f t="shared" si="19"/>
        <v>0</v>
      </c>
      <c r="BL183" s="17" t="s">
        <v>207</v>
      </c>
      <c r="BM183" s="148" t="s">
        <v>944</v>
      </c>
    </row>
    <row r="184" spans="2:65" s="1" customFormat="1" ht="49.1" customHeight="1">
      <c r="B184" s="136"/>
      <c r="C184" s="137" t="s">
        <v>76</v>
      </c>
      <c r="D184" s="137" t="s">
        <v>189</v>
      </c>
      <c r="E184" s="138" t="s">
        <v>2340</v>
      </c>
      <c r="F184" s="139" t="s">
        <v>2341</v>
      </c>
      <c r="G184" s="140" t="s">
        <v>858</v>
      </c>
      <c r="H184" s="141">
        <v>7</v>
      </c>
      <c r="I184" s="142"/>
      <c r="J184" s="143">
        <f t="shared" si="10"/>
        <v>0</v>
      </c>
      <c r="K184" s="139" t="s">
        <v>1</v>
      </c>
      <c r="L184" s="32"/>
      <c r="M184" s="144" t="s">
        <v>1</v>
      </c>
      <c r="N184" s="145" t="s">
        <v>41</v>
      </c>
      <c r="P184" s="146">
        <f t="shared" si="11"/>
        <v>0</v>
      </c>
      <c r="Q184" s="146">
        <v>0</v>
      </c>
      <c r="R184" s="146">
        <f t="shared" si="12"/>
        <v>0</v>
      </c>
      <c r="S184" s="146">
        <v>0</v>
      </c>
      <c r="T184" s="147">
        <f t="shared" si="13"/>
        <v>0</v>
      </c>
      <c r="AR184" s="148" t="s">
        <v>207</v>
      </c>
      <c r="AT184" s="148" t="s">
        <v>189</v>
      </c>
      <c r="AU184" s="148" t="s">
        <v>86</v>
      </c>
      <c r="AY184" s="17" t="s">
        <v>186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7" t="s">
        <v>84</v>
      </c>
      <c r="BK184" s="149">
        <f t="shared" si="19"/>
        <v>0</v>
      </c>
      <c r="BL184" s="17" t="s">
        <v>207</v>
      </c>
      <c r="BM184" s="148" t="s">
        <v>955</v>
      </c>
    </row>
    <row r="185" spans="2:65" s="1" customFormat="1" ht="44.25" customHeight="1">
      <c r="B185" s="136"/>
      <c r="C185" s="137" t="s">
        <v>76</v>
      </c>
      <c r="D185" s="137" t="s">
        <v>189</v>
      </c>
      <c r="E185" s="138" t="s">
        <v>2342</v>
      </c>
      <c r="F185" s="139" t="s">
        <v>2343</v>
      </c>
      <c r="G185" s="140" t="s">
        <v>858</v>
      </c>
      <c r="H185" s="141">
        <v>1</v>
      </c>
      <c r="I185" s="142"/>
      <c r="J185" s="143">
        <f t="shared" si="10"/>
        <v>0</v>
      </c>
      <c r="K185" s="139" t="s">
        <v>1</v>
      </c>
      <c r="L185" s="32"/>
      <c r="M185" s="144" t="s">
        <v>1</v>
      </c>
      <c r="N185" s="145" t="s">
        <v>41</v>
      </c>
      <c r="P185" s="146">
        <f t="shared" si="11"/>
        <v>0</v>
      </c>
      <c r="Q185" s="146">
        <v>0</v>
      </c>
      <c r="R185" s="146">
        <f t="shared" si="12"/>
        <v>0</v>
      </c>
      <c r="S185" s="146">
        <v>0</v>
      </c>
      <c r="T185" s="147">
        <f t="shared" si="13"/>
        <v>0</v>
      </c>
      <c r="AR185" s="148" t="s">
        <v>207</v>
      </c>
      <c r="AT185" s="148" t="s">
        <v>189</v>
      </c>
      <c r="AU185" s="148" t="s">
        <v>86</v>
      </c>
      <c r="AY185" s="17" t="s">
        <v>186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7" t="s">
        <v>84</v>
      </c>
      <c r="BK185" s="149">
        <f t="shared" si="19"/>
        <v>0</v>
      </c>
      <c r="BL185" s="17" t="s">
        <v>207</v>
      </c>
      <c r="BM185" s="148" t="s">
        <v>968</v>
      </c>
    </row>
    <row r="186" spans="2:65" s="1" customFormat="1" ht="44.25" customHeight="1">
      <c r="B186" s="136"/>
      <c r="C186" s="137" t="s">
        <v>76</v>
      </c>
      <c r="D186" s="137" t="s">
        <v>189</v>
      </c>
      <c r="E186" s="138" t="s">
        <v>2344</v>
      </c>
      <c r="F186" s="139" t="s">
        <v>2345</v>
      </c>
      <c r="G186" s="140" t="s">
        <v>858</v>
      </c>
      <c r="H186" s="141">
        <v>1</v>
      </c>
      <c r="I186" s="142"/>
      <c r="J186" s="143">
        <f t="shared" si="10"/>
        <v>0</v>
      </c>
      <c r="K186" s="139" t="s">
        <v>1</v>
      </c>
      <c r="L186" s="32"/>
      <c r="M186" s="144" t="s">
        <v>1</v>
      </c>
      <c r="N186" s="145" t="s">
        <v>41</v>
      </c>
      <c r="P186" s="146">
        <f t="shared" si="11"/>
        <v>0</v>
      </c>
      <c r="Q186" s="146">
        <v>0</v>
      </c>
      <c r="R186" s="146">
        <f t="shared" si="12"/>
        <v>0</v>
      </c>
      <c r="S186" s="146">
        <v>0</v>
      </c>
      <c r="T186" s="147">
        <f t="shared" si="13"/>
        <v>0</v>
      </c>
      <c r="AR186" s="148" t="s">
        <v>207</v>
      </c>
      <c r="AT186" s="148" t="s">
        <v>189</v>
      </c>
      <c r="AU186" s="148" t="s">
        <v>86</v>
      </c>
      <c r="AY186" s="17" t="s">
        <v>186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7" t="s">
        <v>84</v>
      </c>
      <c r="BK186" s="149">
        <f t="shared" si="19"/>
        <v>0</v>
      </c>
      <c r="BL186" s="17" t="s">
        <v>207</v>
      </c>
      <c r="BM186" s="148" t="s">
        <v>976</v>
      </c>
    </row>
    <row r="187" spans="2:65" s="1" customFormat="1" ht="37.9" customHeight="1">
      <c r="B187" s="136"/>
      <c r="C187" s="137" t="s">
        <v>76</v>
      </c>
      <c r="D187" s="137" t="s">
        <v>189</v>
      </c>
      <c r="E187" s="138" t="s">
        <v>2346</v>
      </c>
      <c r="F187" s="139" t="s">
        <v>2347</v>
      </c>
      <c r="G187" s="140" t="s">
        <v>858</v>
      </c>
      <c r="H187" s="141">
        <v>2</v>
      </c>
      <c r="I187" s="142"/>
      <c r="J187" s="143">
        <f t="shared" si="10"/>
        <v>0</v>
      </c>
      <c r="K187" s="139" t="s">
        <v>1</v>
      </c>
      <c r="L187" s="32"/>
      <c r="M187" s="144" t="s">
        <v>1</v>
      </c>
      <c r="N187" s="145" t="s">
        <v>41</v>
      </c>
      <c r="P187" s="146">
        <f t="shared" si="11"/>
        <v>0</v>
      </c>
      <c r="Q187" s="146">
        <v>0</v>
      </c>
      <c r="R187" s="146">
        <f t="shared" si="12"/>
        <v>0</v>
      </c>
      <c r="S187" s="146">
        <v>0</v>
      </c>
      <c r="T187" s="147">
        <f t="shared" si="13"/>
        <v>0</v>
      </c>
      <c r="AR187" s="148" t="s">
        <v>207</v>
      </c>
      <c r="AT187" s="148" t="s">
        <v>189</v>
      </c>
      <c r="AU187" s="148" t="s">
        <v>86</v>
      </c>
      <c r="AY187" s="17" t="s">
        <v>186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17" t="s">
        <v>84</v>
      </c>
      <c r="BK187" s="149">
        <f t="shared" si="19"/>
        <v>0</v>
      </c>
      <c r="BL187" s="17" t="s">
        <v>207</v>
      </c>
      <c r="BM187" s="148" t="s">
        <v>986</v>
      </c>
    </row>
    <row r="188" spans="2:65" s="1" customFormat="1" ht="33" customHeight="1">
      <c r="B188" s="136"/>
      <c r="C188" s="137" t="s">
        <v>76</v>
      </c>
      <c r="D188" s="137" t="s">
        <v>189</v>
      </c>
      <c r="E188" s="138" t="s">
        <v>2348</v>
      </c>
      <c r="F188" s="139" t="s">
        <v>2349</v>
      </c>
      <c r="G188" s="140" t="s">
        <v>351</v>
      </c>
      <c r="H188" s="141">
        <v>40</v>
      </c>
      <c r="I188" s="142"/>
      <c r="J188" s="143">
        <f t="shared" si="10"/>
        <v>0</v>
      </c>
      <c r="K188" s="139" t="s">
        <v>1</v>
      </c>
      <c r="L188" s="32"/>
      <c r="M188" s="144" t="s">
        <v>1</v>
      </c>
      <c r="N188" s="145" t="s">
        <v>41</v>
      </c>
      <c r="P188" s="146">
        <f t="shared" si="11"/>
        <v>0</v>
      </c>
      <c r="Q188" s="146">
        <v>0</v>
      </c>
      <c r="R188" s="146">
        <f t="shared" si="12"/>
        <v>0</v>
      </c>
      <c r="S188" s="146">
        <v>0</v>
      </c>
      <c r="T188" s="147">
        <f t="shared" si="13"/>
        <v>0</v>
      </c>
      <c r="AR188" s="148" t="s">
        <v>207</v>
      </c>
      <c r="AT188" s="148" t="s">
        <v>189</v>
      </c>
      <c r="AU188" s="148" t="s">
        <v>86</v>
      </c>
      <c r="AY188" s="17" t="s">
        <v>186</v>
      </c>
      <c r="BE188" s="149">
        <f t="shared" si="14"/>
        <v>0</v>
      </c>
      <c r="BF188" s="149">
        <f t="shared" si="15"/>
        <v>0</v>
      </c>
      <c r="BG188" s="149">
        <f t="shared" si="16"/>
        <v>0</v>
      </c>
      <c r="BH188" s="149">
        <f t="shared" si="17"/>
        <v>0</v>
      </c>
      <c r="BI188" s="149">
        <f t="shared" si="18"/>
        <v>0</v>
      </c>
      <c r="BJ188" s="17" t="s">
        <v>84</v>
      </c>
      <c r="BK188" s="149">
        <f t="shared" si="19"/>
        <v>0</v>
      </c>
      <c r="BL188" s="17" t="s">
        <v>207</v>
      </c>
      <c r="BM188" s="148" t="s">
        <v>994</v>
      </c>
    </row>
    <row r="189" spans="2:65" s="1" customFormat="1" ht="33" customHeight="1">
      <c r="B189" s="136"/>
      <c r="C189" s="137" t="s">
        <v>76</v>
      </c>
      <c r="D189" s="137" t="s">
        <v>189</v>
      </c>
      <c r="E189" s="138" t="s">
        <v>2350</v>
      </c>
      <c r="F189" s="139" t="s">
        <v>2351</v>
      </c>
      <c r="G189" s="140" t="s">
        <v>351</v>
      </c>
      <c r="H189" s="141">
        <v>8</v>
      </c>
      <c r="I189" s="142"/>
      <c r="J189" s="143">
        <f t="shared" si="10"/>
        <v>0</v>
      </c>
      <c r="K189" s="139" t="s">
        <v>1</v>
      </c>
      <c r="L189" s="32"/>
      <c r="M189" s="144" t="s">
        <v>1</v>
      </c>
      <c r="N189" s="145" t="s">
        <v>41</v>
      </c>
      <c r="P189" s="146">
        <f t="shared" si="11"/>
        <v>0</v>
      </c>
      <c r="Q189" s="146">
        <v>0</v>
      </c>
      <c r="R189" s="146">
        <f t="shared" si="12"/>
        <v>0</v>
      </c>
      <c r="S189" s="146">
        <v>0</v>
      </c>
      <c r="T189" s="147">
        <f t="shared" si="13"/>
        <v>0</v>
      </c>
      <c r="AR189" s="148" t="s">
        <v>207</v>
      </c>
      <c r="AT189" s="148" t="s">
        <v>189</v>
      </c>
      <c r="AU189" s="148" t="s">
        <v>86</v>
      </c>
      <c r="AY189" s="17" t="s">
        <v>186</v>
      </c>
      <c r="BE189" s="149">
        <f t="shared" si="14"/>
        <v>0</v>
      </c>
      <c r="BF189" s="149">
        <f t="shared" si="15"/>
        <v>0</v>
      </c>
      <c r="BG189" s="149">
        <f t="shared" si="16"/>
        <v>0</v>
      </c>
      <c r="BH189" s="149">
        <f t="shared" si="17"/>
        <v>0</v>
      </c>
      <c r="BI189" s="149">
        <f t="shared" si="18"/>
        <v>0</v>
      </c>
      <c r="BJ189" s="17" t="s">
        <v>84</v>
      </c>
      <c r="BK189" s="149">
        <f t="shared" si="19"/>
        <v>0</v>
      </c>
      <c r="BL189" s="17" t="s">
        <v>207</v>
      </c>
      <c r="BM189" s="148" t="s">
        <v>1002</v>
      </c>
    </row>
    <row r="190" spans="2:65" s="1" customFormat="1" ht="16.600000000000001" customHeight="1">
      <c r="B190" s="136"/>
      <c r="C190" s="137" t="s">
        <v>76</v>
      </c>
      <c r="D190" s="137" t="s">
        <v>189</v>
      </c>
      <c r="E190" s="138" t="s">
        <v>2352</v>
      </c>
      <c r="F190" s="139" t="s">
        <v>2353</v>
      </c>
      <c r="G190" s="140" t="s">
        <v>858</v>
      </c>
      <c r="H190" s="141">
        <v>4</v>
      </c>
      <c r="I190" s="142"/>
      <c r="J190" s="143">
        <f t="shared" si="10"/>
        <v>0</v>
      </c>
      <c r="K190" s="139" t="s">
        <v>1</v>
      </c>
      <c r="L190" s="32"/>
      <c r="M190" s="144" t="s">
        <v>1</v>
      </c>
      <c r="N190" s="145" t="s">
        <v>41</v>
      </c>
      <c r="P190" s="146">
        <f t="shared" si="11"/>
        <v>0</v>
      </c>
      <c r="Q190" s="146">
        <v>0</v>
      </c>
      <c r="R190" s="146">
        <f t="shared" si="12"/>
        <v>0</v>
      </c>
      <c r="S190" s="146">
        <v>0</v>
      </c>
      <c r="T190" s="147">
        <f t="shared" si="13"/>
        <v>0</v>
      </c>
      <c r="AR190" s="148" t="s">
        <v>207</v>
      </c>
      <c r="AT190" s="148" t="s">
        <v>189</v>
      </c>
      <c r="AU190" s="148" t="s">
        <v>86</v>
      </c>
      <c r="AY190" s="17" t="s">
        <v>186</v>
      </c>
      <c r="BE190" s="149">
        <f t="shared" si="14"/>
        <v>0</v>
      </c>
      <c r="BF190" s="149">
        <f t="shared" si="15"/>
        <v>0</v>
      </c>
      <c r="BG190" s="149">
        <f t="shared" si="16"/>
        <v>0</v>
      </c>
      <c r="BH190" s="149">
        <f t="shared" si="17"/>
        <v>0</v>
      </c>
      <c r="BI190" s="149">
        <f t="shared" si="18"/>
        <v>0</v>
      </c>
      <c r="BJ190" s="17" t="s">
        <v>84</v>
      </c>
      <c r="BK190" s="149">
        <f t="shared" si="19"/>
        <v>0</v>
      </c>
      <c r="BL190" s="17" t="s">
        <v>207</v>
      </c>
      <c r="BM190" s="148" t="s">
        <v>1010</v>
      </c>
    </row>
    <row r="191" spans="2:65" s="1" customFormat="1" ht="16.600000000000001" customHeight="1">
      <c r="B191" s="136"/>
      <c r="C191" s="137" t="s">
        <v>76</v>
      </c>
      <c r="D191" s="137" t="s">
        <v>189</v>
      </c>
      <c r="E191" s="138" t="s">
        <v>2354</v>
      </c>
      <c r="F191" s="139" t="s">
        <v>2355</v>
      </c>
      <c r="G191" s="140" t="s">
        <v>858</v>
      </c>
      <c r="H191" s="141">
        <v>2</v>
      </c>
      <c r="I191" s="142"/>
      <c r="J191" s="143">
        <f t="shared" si="10"/>
        <v>0</v>
      </c>
      <c r="K191" s="139" t="s">
        <v>1</v>
      </c>
      <c r="L191" s="32"/>
      <c r="M191" s="144" t="s">
        <v>1</v>
      </c>
      <c r="N191" s="145" t="s">
        <v>41</v>
      </c>
      <c r="P191" s="146">
        <f t="shared" si="11"/>
        <v>0</v>
      </c>
      <c r="Q191" s="146">
        <v>0</v>
      </c>
      <c r="R191" s="146">
        <f t="shared" si="12"/>
        <v>0</v>
      </c>
      <c r="S191" s="146">
        <v>0</v>
      </c>
      <c r="T191" s="147">
        <f t="shared" si="13"/>
        <v>0</v>
      </c>
      <c r="AR191" s="148" t="s">
        <v>207</v>
      </c>
      <c r="AT191" s="148" t="s">
        <v>189</v>
      </c>
      <c r="AU191" s="148" t="s">
        <v>86</v>
      </c>
      <c r="AY191" s="17" t="s">
        <v>186</v>
      </c>
      <c r="BE191" s="149">
        <f t="shared" si="14"/>
        <v>0</v>
      </c>
      <c r="BF191" s="149">
        <f t="shared" si="15"/>
        <v>0</v>
      </c>
      <c r="BG191" s="149">
        <f t="shared" si="16"/>
        <v>0</v>
      </c>
      <c r="BH191" s="149">
        <f t="shared" si="17"/>
        <v>0</v>
      </c>
      <c r="BI191" s="149">
        <f t="shared" si="18"/>
        <v>0</v>
      </c>
      <c r="BJ191" s="17" t="s">
        <v>84</v>
      </c>
      <c r="BK191" s="149">
        <f t="shared" si="19"/>
        <v>0</v>
      </c>
      <c r="BL191" s="17" t="s">
        <v>207</v>
      </c>
      <c r="BM191" s="148" t="s">
        <v>1019</v>
      </c>
    </row>
    <row r="192" spans="2:65" s="1" customFormat="1" ht="16.600000000000001" customHeight="1">
      <c r="B192" s="136"/>
      <c r="C192" s="137" t="s">
        <v>76</v>
      </c>
      <c r="D192" s="137" t="s">
        <v>189</v>
      </c>
      <c r="E192" s="138" t="s">
        <v>2356</v>
      </c>
      <c r="F192" s="139" t="s">
        <v>2357</v>
      </c>
      <c r="G192" s="140" t="s">
        <v>858</v>
      </c>
      <c r="H192" s="141">
        <v>2</v>
      </c>
      <c r="I192" s="142"/>
      <c r="J192" s="143">
        <f t="shared" si="10"/>
        <v>0</v>
      </c>
      <c r="K192" s="139" t="s">
        <v>1</v>
      </c>
      <c r="L192" s="32"/>
      <c r="M192" s="144" t="s">
        <v>1</v>
      </c>
      <c r="N192" s="145" t="s">
        <v>41</v>
      </c>
      <c r="P192" s="146">
        <f t="shared" si="11"/>
        <v>0</v>
      </c>
      <c r="Q192" s="146">
        <v>0</v>
      </c>
      <c r="R192" s="146">
        <f t="shared" si="12"/>
        <v>0</v>
      </c>
      <c r="S192" s="146">
        <v>0</v>
      </c>
      <c r="T192" s="147">
        <f t="shared" si="13"/>
        <v>0</v>
      </c>
      <c r="AR192" s="148" t="s">
        <v>207</v>
      </c>
      <c r="AT192" s="148" t="s">
        <v>189</v>
      </c>
      <c r="AU192" s="148" t="s">
        <v>86</v>
      </c>
      <c r="AY192" s="17" t="s">
        <v>186</v>
      </c>
      <c r="BE192" s="149">
        <f t="shared" si="14"/>
        <v>0</v>
      </c>
      <c r="BF192" s="149">
        <f t="shared" si="15"/>
        <v>0</v>
      </c>
      <c r="BG192" s="149">
        <f t="shared" si="16"/>
        <v>0</v>
      </c>
      <c r="BH192" s="149">
        <f t="shared" si="17"/>
        <v>0</v>
      </c>
      <c r="BI192" s="149">
        <f t="shared" si="18"/>
        <v>0</v>
      </c>
      <c r="BJ192" s="17" t="s">
        <v>84</v>
      </c>
      <c r="BK192" s="149">
        <f t="shared" si="19"/>
        <v>0</v>
      </c>
      <c r="BL192" s="17" t="s">
        <v>207</v>
      </c>
      <c r="BM192" s="148" t="s">
        <v>1029</v>
      </c>
    </row>
    <row r="193" spans="2:65" s="1" customFormat="1" ht="16.600000000000001" customHeight="1">
      <c r="B193" s="136"/>
      <c r="C193" s="137" t="s">
        <v>76</v>
      </c>
      <c r="D193" s="137" t="s">
        <v>189</v>
      </c>
      <c r="E193" s="138" t="s">
        <v>2358</v>
      </c>
      <c r="F193" s="139" t="s">
        <v>2359</v>
      </c>
      <c r="G193" s="140" t="s">
        <v>858</v>
      </c>
      <c r="H193" s="141">
        <v>2</v>
      </c>
      <c r="I193" s="142"/>
      <c r="J193" s="143">
        <f t="shared" si="10"/>
        <v>0</v>
      </c>
      <c r="K193" s="139" t="s">
        <v>1</v>
      </c>
      <c r="L193" s="32"/>
      <c r="M193" s="144" t="s">
        <v>1</v>
      </c>
      <c r="N193" s="145" t="s">
        <v>41</v>
      </c>
      <c r="P193" s="146">
        <f t="shared" si="11"/>
        <v>0</v>
      </c>
      <c r="Q193" s="146">
        <v>0</v>
      </c>
      <c r="R193" s="146">
        <f t="shared" si="12"/>
        <v>0</v>
      </c>
      <c r="S193" s="146">
        <v>0</v>
      </c>
      <c r="T193" s="147">
        <f t="shared" si="13"/>
        <v>0</v>
      </c>
      <c r="AR193" s="148" t="s">
        <v>207</v>
      </c>
      <c r="AT193" s="148" t="s">
        <v>189</v>
      </c>
      <c r="AU193" s="148" t="s">
        <v>86</v>
      </c>
      <c r="AY193" s="17" t="s">
        <v>186</v>
      </c>
      <c r="BE193" s="149">
        <f t="shared" si="14"/>
        <v>0</v>
      </c>
      <c r="BF193" s="149">
        <f t="shared" si="15"/>
        <v>0</v>
      </c>
      <c r="BG193" s="149">
        <f t="shared" si="16"/>
        <v>0</v>
      </c>
      <c r="BH193" s="149">
        <f t="shared" si="17"/>
        <v>0</v>
      </c>
      <c r="BI193" s="149">
        <f t="shared" si="18"/>
        <v>0</v>
      </c>
      <c r="BJ193" s="17" t="s">
        <v>84</v>
      </c>
      <c r="BK193" s="149">
        <f t="shared" si="19"/>
        <v>0</v>
      </c>
      <c r="BL193" s="17" t="s">
        <v>207</v>
      </c>
      <c r="BM193" s="148" t="s">
        <v>1040</v>
      </c>
    </row>
    <row r="194" spans="2:65" s="1" customFormat="1" ht="16.600000000000001" customHeight="1">
      <c r="B194" s="136"/>
      <c r="C194" s="137" t="s">
        <v>76</v>
      </c>
      <c r="D194" s="137" t="s">
        <v>189</v>
      </c>
      <c r="E194" s="138" t="s">
        <v>2360</v>
      </c>
      <c r="F194" s="139" t="s">
        <v>2361</v>
      </c>
      <c r="G194" s="140" t="s">
        <v>858</v>
      </c>
      <c r="H194" s="141">
        <v>2</v>
      </c>
      <c r="I194" s="142"/>
      <c r="J194" s="143">
        <f t="shared" si="10"/>
        <v>0</v>
      </c>
      <c r="K194" s="139" t="s">
        <v>1</v>
      </c>
      <c r="L194" s="32"/>
      <c r="M194" s="144" t="s">
        <v>1</v>
      </c>
      <c r="N194" s="145" t="s">
        <v>41</v>
      </c>
      <c r="P194" s="146">
        <f t="shared" si="11"/>
        <v>0</v>
      </c>
      <c r="Q194" s="146">
        <v>0</v>
      </c>
      <c r="R194" s="146">
        <f t="shared" si="12"/>
        <v>0</v>
      </c>
      <c r="S194" s="146">
        <v>0</v>
      </c>
      <c r="T194" s="147">
        <f t="shared" si="13"/>
        <v>0</v>
      </c>
      <c r="AR194" s="148" t="s">
        <v>207</v>
      </c>
      <c r="AT194" s="148" t="s">
        <v>189</v>
      </c>
      <c r="AU194" s="148" t="s">
        <v>86</v>
      </c>
      <c r="AY194" s="17" t="s">
        <v>186</v>
      </c>
      <c r="BE194" s="149">
        <f t="shared" si="14"/>
        <v>0</v>
      </c>
      <c r="BF194" s="149">
        <f t="shared" si="15"/>
        <v>0</v>
      </c>
      <c r="BG194" s="149">
        <f t="shared" si="16"/>
        <v>0</v>
      </c>
      <c r="BH194" s="149">
        <f t="shared" si="17"/>
        <v>0</v>
      </c>
      <c r="BI194" s="149">
        <f t="shared" si="18"/>
        <v>0</v>
      </c>
      <c r="BJ194" s="17" t="s">
        <v>84</v>
      </c>
      <c r="BK194" s="149">
        <f t="shared" si="19"/>
        <v>0</v>
      </c>
      <c r="BL194" s="17" t="s">
        <v>207</v>
      </c>
      <c r="BM194" s="148" t="s">
        <v>1051</v>
      </c>
    </row>
    <row r="195" spans="2:65" s="1" customFormat="1" ht="16.600000000000001" customHeight="1">
      <c r="B195" s="136"/>
      <c r="C195" s="137" t="s">
        <v>76</v>
      </c>
      <c r="D195" s="137" t="s">
        <v>189</v>
      </c>
      <c r="E195" s="138" t="s">
        <v>2362</v>
      </c>
      <c r="F195" s="139" t="s">
        <v>2363</v>
      </c>
      <c r="G195" s="140" t="s">
        <v>858</v>
      </c>
      <c r="H195" s="141">
        <v>2</v>
      </c>
      <c r="I195" s="142"/>
      <c r="J195" s="143">
        <f t="shared" si="10"/>
        <v>0</v>
      </c>
      <c r="K195" s="139" t="s">
        <v>1</v>
      </c>
      <c r="L195" s="32"/>
      <c r="M195" s="144" t="s">
        <v>1</v>
      </c>
      <c r="N195" s="145" t="s">
        <v>41</v>
      </c>
      <c r="P195" s="146">
        <f t="shared" si="11"/>
        <v>0</v>
      </c>
      <c r="Q195" s="146">
        <v>0</v>
      </c>
      <c r="R195" s="146">
        <f t="shared" si="12"/>
        <v>0</v>
      </c>
      <c r="S195" s="146">
        <v>0</v>
      </c>
      <c r="T195" s="147">
        <f t="shared" si="13"/>
        <v>0</v>
      </c>
      <c r="AR195" s="148" t="s">
        <v>207</v>
      </c>
      <c r="AT195" s="148" t="s">
        <v>189</v>
      </c>
      <c r="AU195" s="148" t="s">
        <v>86</v>
      </c>
      <c r="AY195" s="17" t="s">
        <v>186</v>
      </c>
      <c r="BE195" s="149">
        <f t="shared" si="14"/>
        <v>0</v>
      </c>
      <c r="BF195" s="149">
        <f t="shared" si="15"/>
        <v>0</v>
      </c>
      <c r="BG195" s="149">
        <f t="shared" si="16"/>
        <v>0</v>
      </c>
      <c r="BH195" s="149">
        <f t="shared" si="17"/>
        <v>0</v>
      </c>
      <c r="BI195" s="149">
        <f t="shared" si="18"/>
        <v>0</v>
      </c>
      <c r="BJ195" s="17" t="s">
        <v>84</v>
      </c>
      <c r="BK195" s="149">
        <f t="shared" si="19"/>
        <v>0</v>
      </c>
      <c r="BL195" s="17" t="s">
        <v>207</v>
      </c>
      <c r="BM195" s="148" t="s">
        <v>1060</v>
      </c>
    </row>
    <row r="196" spans="2:65" s="1" customFormat="1" ht="24.2" customHeight="1">
      <c r="B196" s="136"/>
      <c r="C196" s="137" t="s">
        <v>76</v>
      </c>
      <c r="D196" s="137" t="s">
        <v>189</v>
      </c>
      <c r="E196" s="138" t="s">
        <v>2364</v>
      </c>
      <c r="F196" s="139" t="s">
        <v>2365</v>
      </c>
      <c r="G196" s="140" t="s">
        <v>801</v>
      </c>
      <c r="H196" s="141">
        <v>30</v>
      </c>
      <c r="I196" s="142"/>
      <c r="J196" s="143">
        <f t="shared" si="10"/>
        <v>0</v>
      </c>
      <c r="K196" s="139" t="s">
        <v>1</v>
      </c>
      <c r="L196" s="32"/>
      <c r="M196" s="144" t="s">
        <v>1</v>
      </c>
      <c r="N196" s="145" t="s">
        <v>41</v>
      </c>
      <c r="P196" s="146">
        <f t="shared" si="11"/>
        <v>0</v>
      </c>
      <c r="Q196" s="146">
        <v>0</v>
      </c>
      <c r="R196" s="146">
        <f t="shared" si="12"/>
        <v>0</v>
      </c>
      <c r="S196" s="146">
        <v>0</v>
      </c>
      <c r="T196" s="147">
        <f t="shared" si="13"/>
        <v>0</v>
      </c>
      <c r="AR196" s="148" t="s">
        <v>207</v>
      </c>
      <c r="AT196" s="148" t="s">
        <v>189</v>
      </c>
      <c r="AU196" s="148" t="s">
        <v>86</v>
      </c>
      <c r="AY196" s="17" t="s">
        <v>186</v>
      </c>
      <c r="BE196" s="149">
        <f t="shared" si="14"/>
        <v>0</v>
      </c>
      <c r="BF196" s="149">
        <f t="shared" si="15"/>
        <v>0</v>
      </c>
      <c r="BG196" s="149">
        <f t="shared" si="16"/>
        <v>0</v>
      </c>
      <c r="BH196" s="149">
        <f t="shared" si="17"/>
        <v>0</v>
      </c>
      <c r="BI196" s="149">
        <f t="shared" si="18"/>
        <v>0</v>
      </c>
      <c r="BJ196" s="17" t="s">
        <v>84</v>
      </c>
      <c r="BK196" s="149">
        <f t="shared" si="19"/>
        <v>0</v>
      </c>
      <c r="BL196" s="17" t="s">
        <v>207</v>
      </c>
      <c r="BM196" s="148" t="s">
        <v>1071</v>
      </c>
    </row>
    <row r="197" spans="2:65" s="1" customFormat="1" ht="24.2" customHeight="1">
      <c r="B197" s="136"/>
      <c r="C197" s="137" t="s">
        <v>76</v>
      </c>
      <c r="D197" s="137" t="s">
        <v>189</v>
      </c>
      <c r="E197" s="138" t="s">
        <v>2366</v>
      </c>
      <c r="F197" s="139" t="s">
        <v>2367</v>
      </c>
      <c r="G197" s="140" t="s">
        <v>801</v>
      </c>
      <c r="H197" s="141">
        <v>30</v>
      </c>
      <c r="I197" s="142"/>
      <c r="J197" s="143">
        <f t="shared" si="10"/>
        <v>0</v>
      </c>
      <c r="K197" s="139" t="s">
        <v>1</v>
      </c>
      <c r="L197" s="32"/>
      <c r="M197" s="144" t="s">
        <v>1</v>
      </c>
      <c r="N197" s="145" t="s">
        <v>41</v>
      </c>
      <c r="P197" s="146">
        <f t="shared" si="11"/>
        <v>0</v>
      </c>
      <c r="Q197" s="146">
        <v>0</v>
      </c>
      <c r="R197" s="146">
        <f t="shared" si="12"/>
        <v>0</v>
      </c>
      <c r="S197" s="146">
        <v>0</v>
      </c>
      <c r="T197" s="147">
        <f t="shared" si="13"/>
        <v>0</v>
      </c>
      <c r="AR197" s="148" t="s">
        <v>207</v>
      </c>
      <c r="AT197" s="148" t="s">
        <v>189</v>
      </c>
      <c r="AU197" s="148" t="s">
        <v>86</v>
      </c>
      <c r="AY197" s="17" t="s">
        <v>186</v>
      </c>
      <c r="BE197" s="149">
        <f t="shared" si="14"/>
        <v>0</v>
      </c>
      <c r="BF197" s="149">
        <f t="shared" si="15"/>
        <v>0</v>
      </c>
      <c r="BG197" s="149">
        <f t="shared" si="16"/>
        <v>0</v>
      </c>
      <c r="BH197" s="149">
        <f t="shared" si="17"/>
        <v>0</v>
      </c>
      <c r="BI197" s="149">
        <f t="shared" si="18"/>
        <v>0</v>
      </c>
      <c r="BJ197" s="17" t="s">
        <v>84</v>
      </c>
      <c r="BK197" s="149">
        <f t="shared" si="19"/>
        <v>0</v>
      </c>
      <c r="BL197" s="17" t="s">
        <v>207</v>
      </c>
      <c r="BM197" s="148" t="s">
        <v>1080</v>
      </c>
    </row>
    <row r="198" spans="2:65" s="1" customFormat="1" ht="24.2" customHeight="1">
      <c r="B198" s="136"/>
      <c r="C198" s="137" t="s">
        <v>76</v>
      </c>
      <c r="D198" s="137" t="s">
        <v>189</v>
      </c>
      <c r="E198" s="138" t="s">
        <v>2368</v>
      </c>
      <c r="F198" s="139" t="s">
        <v>2369</v>
      </c>
      <c r="G198" s="140" t="s">
        <v>801</v>
      </c>
      <c r="H198" s="141">
        <v>18</v>
      </c>
      <c r="I198" s="142"/>
      <c r="J198" s="143">
        <f t="shared" si="10"/>
        <v>0</v>
      </c>
      <c r="K198" s="139" t="s">
        <v>1</v>
      </c>
      <c r="L198" s="32"/>
      <c r="M198" s="144" t="s">
        <v>1</v>
      </c>
      <c r="N198" s="145" t="s">
        <v>41</v>
      </c>
      <c r="P198" s="146">
        <f t="shared" si="11"/>
        <v>0</v>
      </c>
      <c r="Q198" s="146">
        <v>0</v>
      </c>
      <c r="R198" s="146">
        <f t="shared" si="12"/>
        <v>0</v>
      </c>
      <c r="S198" s="146">
        <v>0</v>
      </c>
      <c r="T198" s="147">
        <f t="shared" si="13"/>
        <v>0</v>
      </c>
      <c r="AR198" s="148" t="s">
        <v>207</v>
      </c>
      <c r="AT198" s="148" t="s">
        <v>189</v>
      </c>
      <c r="AU198" s="148" t="s">
        <v>86</v>
      </c>
      <c r="AY198" s="17" t="s">
        <v>186</v>
      </c>
      <c r="BE198" s="149">
        <f t="shared" si="14"/>
        <v>0</v>
      </c>
      <c r="BF198" s="149">
        <f t="shared" si="15"/>
        <v>0</v>
      </c>
      <c r="BG198" s="149">
        <f t="shared" si="16"/>
        <v>0</v>
      </c>
      <c r="BH198" s="149">
        <f t="shared" si="17"/>
        <v>0</v>
      </c>
      <c r="BI198" s="149">
        <f t="shared" si="18"/>
        <v>0</v>
      </c>
      <c r="BJ198" s="17" t="s">
        <v>84</v>
      </c>
      <c r="BK198" s="149">
        <f t="shared" si="19"/>
        <v>0</v>
      </c>
      <c r="BL198" s="17" t="s">
        <v>207</v>
      </c>
      <c r="BM198" s="148" t="s">
        <v>1089</v>
      </c>
    </row>
    <row r="199" spans="2:65" s="1" customFormat="1" ht="24.2" customHeight="1">
      <c r="B199" s="136"/>
      <c r="C199" s="137" t="s">
        <v>76</v>
      </c>
      <c r="D199" s="137" t="s">
        <v>189</v>
      </c>
      <c r="E199" s="138" t="s">
        <v>2370</v>
      </c>
      <c r="F199" s="139" t="s">
        <v>2371</v>
      </c>
      <c r="G199" s="140" t="s">
        <v>801</v>
      </c>
      <c r="H199" s="141">
        <v>30</v>
      </c>
      <c r="I199" s="142"/>
      <c r="J199" s="143">
        <f t="shared" si="10"/>
        <v>0</v>
      </c>
      <c r="K199" s="139" t="s">
        <v>1</v>
      </c>
      <c r="L199" s="32"/>
      <c r="M199" s="144" t="s">
        <v>1</v>
      </c>
      <c r="N199" s="145" t="s">
        <v>41</v>
      </c>
      <c r="P199" s="146">
        <f t="shared" si="11"/>
        <v>0</v>
      </c>
      <c r="Q199" s="146">
        <v>0</v>
      </c>
      <c r="R199" s="146">
        <f t="shared" si="12"/>
        <v>0</v>
      </c>
      <c r="S199" s="146">
        <v>0</v>
      </c>
      <c r="T199" s="147">
        <f t="shared" si="13"/>
        <v>0</v>
      </c>
      <c r="AR199" s="148" t="s">
        <v>207</v>
      </c>
      <c r="AT199" s="148" t="s">
        <v>189</v>
      </c>
      <c r="AU199" s="148" t="s">
        <v>86</v>
      </c>
      <c r="AY199" s="17" t="s">
        <v>186</v>
      </c>
      <c r="BE199" s="149">
        <f t="shared" si="14"/>
        <v>0</v>
      </c>
      <c r="BF199" s="149">
        <f t="shared" si="15"/>
        <v>0</v>
      </c>
      <c r="BG199" s="149">
        <f t="shared" si="16"/>
        <v>0</v>
      </c>
      <c r="BH199" s="149">
        <f t="shared" si="17"/>
        <v>0</v>
      </c>
      <c r="BI199" s="149">
        <f t="shared" si="18"/>
        <v>0</v>
      </c>
      <c r="BJ199" s="17" t="s">
        <v>84</v>
      </c>
      <c r="BK199" s="149">
        <f t="shared" si="19"/>
        <v>0</v>
      </c>
      <c r="BL199" s="17" t="s">
        <v>207</v>
      </c>
      <c r="BM199" s="148" t="s">
        <v>1101</v>
      </c>
    </row>
    <row r="200" spans="2:65" s="1" customFormat="1" ht="24.2" customHeight="1">
      <c r="B200" s="136"/>
      <c r="C200" s="137" t="s">
        <v>76</v>
      </c>
      <c r="D200" s="137" t="s">
        <v>189</v>
      </c>
      <c r="E200" s="138" t="s">
        <v>2372</v>
      </c>
      <c r="F200" s="139" t="s">
        <v>2373</v>
      </c>
      <c r="G200" s="140" t="s">
        <v>801</v>
      </c>
      <c r="H200" s="141">
        <v>2</v>
      </c>
      <c r="I200" s="142"/>
      <c r="J200" s="143">
        <f t="shared" si="10"/>
        <v>0</v>
      </c>
      <c r="K200" s="139" t="s">
        <v>1</v>
      </c>
      <c r="L200" s="32"/>
      <c r="M200" s="144" t="s">
        <v>1</v>
      </c>
      <c r="N200" s="145" t="s">
        <v>41</v>
      </c>
      <c r="P200" s="146">
        <f t="shared" si="11"/>
        <v>0</v>
      </c>
      <c r="Q200" s="146">
        <v>0</v>
      </c>
      <c r="R200" s="146">
        <f t="shared" si="12"/>
        <v>0</v>
      </c>
      <c r="S200" s="146">
        <v>0</v>
      </c>
      <c r="T200" s="147">
        <f t="shared" si="13"/>
        <v>0</v>
      </c>
      <c r="AR200" s="148" t="s">
        <v>207</v>
      </c>
      <c r="AT200" s="148" t="s">
        <v>189</v>
      </c>
      <c r="AU200" s="148" t="s">
        <v>86</v>
      </c>
      <c r="AY200" s="17" t="s">
        <v>186</v>
      </c>
      <c r="BE200" s="149">
        <f t="shared" si="14"/>
        <v>0</v>
      </c>
      <c r="BF200" s="149">
        <f t="shared" si="15"/>
        <v>0</v>
      </c>
      <c r="BG200" s="149">
        <f t="shared" si="16"/>
        <v>0</v>
      </c>
      <c r="BH200" s="149">
        <f t="shared" si="17"/>
        <v>0</v>
      </c>
      <c r="BI200" s="149">
        <f t="shared" si="18"/>
        <v>0</v>
      </c>
      <c r="BJ200" s="17" t="s">
        <v>84</v>
      </c>
      <c r="BK200" s="149">
        <f t="shared" si="19"/>
        <v>0</v>
      </c>
      <c r="BL200" s="17" t="s">
        <v>207</v>
      </c>
      <c r="BM200" s="148" t="s">
        <v>1112</v>
      </c>
    </row>
    <row r="201" spans="2:65" s="1" customFormat="1" ht="16.600000000000001" customHeight="1">
      <c r="B201" s="136"/>
      <c r="C201" s="137" t="s">
        <v>76</v>
      </c>
      <c r="D201" s="137" t="s">
        <v>189</v>
      </c>
      <c r="E201" s="138" t="s">
        <v>2374</v>
      </c>
      <c r="F201" s="139" t="s">
        <v>2375</v>
      </c>
      <c r="G201" s="140" t="s">
        <v>858</v>
      </c>
      <c r="H201" s="141">
        <v>5</v>
      </c>
      <c r="I201" s="142"/>
      <c r="J201" s="143">
        <f t="shared" si="10"/>
        <v>0</v>
      </c>
      <c r="K201" s="139" t="s">
        <v>1</v>
      </c>
      <c r="L201" s="32"/>
      <c r="M201" s="144" t="s">
        <v>1</v>
      </c>
      <c r="N201" s="145" t="s">
        <v>41</v>
      </c>
      <c r="P201" s="146">
        <f t="shared" si="11"/>
        <v>0</v>
      </c>
      <c r="Q201" s="146">
        <v>0</v>
      </c>
      <c r="R201" s="146">
        <f t="shared" si="12"/>
        <v>0</v>
      </c>
      <c r="S201" s="146">
        <v>0</v>
      </c>
      <c r="T201" s="147">
        <f t="shared" si="13"/>
        <v>0</v>
      </c>
      <c r="AR201" s="148" t="s">
        <v>207</v>
      </c>
      <c r="AT201" s="148" t="s">
        <v>189</v>
      </c>
      <c r="AU201" s="148" t="s">
        <v>86</v>
      </c>
      <c r="AY201" s="17" t="s">
        <v>186</v>
      </c>
      <c r="BE201" s="149">
        <f t="shared" si="14"/>
        <v>0</v>
      </c>
      <c r="BF201" s="149">
        <f t="shared" si="15"/>
        <v>0</v>
      </c>
      <c r="BG201" s="149">
        <f t="shared" si="16"/>
        <v>0</v>
      </c>
      <c r="BH201" s="149">
        <f t="shared" si="17"/>
        <v>0</v>
      </c>
      <c r="BI201" s="149">
        <f t="shared" si="18"/>
        <v>0</v>
      </c>
      <c r="BJ201" s="17" t="s">
        <v>84</v>
      </c>
      <c r="BK201" s="149">
        <f t="shared" si="19"/>
        <v>0</v>
      </c>
      <c r="BL201" s="17" t="s">
        <v>207</v>
      </c>
      <c r="BM201" s="148" t="s">
        <v>1124</v>
      </c>
    </row>
    <row r="202" spans="2:65" s="1" customFormat="1" ht="16.600000000000001" customHeight="1">
      <c r="B202" s="136"/>
      <c r="C202" s="137" t="s">
        <v>76</v>
      </c>
      <c r="D202" s="137" t="s">
        <v>189</v>
      </c>
      <c r="E202" s="138" t="s">
        <v>2376</v>
      </c>
      <c r="F202" s="139" t="s">
        <v>2377</v>
      </c>
      <c r="G202" s="140" t="s">
        <v>858</v>
      </c>
      <c r="H202" s="141">
        <v>10</v>
      </c>
      <c r="I202" s="142"/>
      <c r="J202" s="143">
        <f t="shared" si="10"/>
        <v>0</v>
      </c>
      <c r="K202" s="139" t="s">
        <v>1</v>
      </c>
      <c r="L202" s="32"/>
      <c r="M202" s="144" t="s">
        <v>1</v>
      </c>
      <c r="N202" s="145" t="s">
        <v>41</v>
      </c>
      <c r="P202" s="146">
        <f t="shared" si="11"/>
        <v>0</v>
      </c>
      <c r="Q202" s="146">
        <v>0</v>
      </c>
      <c r="R202" s="146">
        <f t="shared" si="12"/>
        <v>0</v>
      </c>
      <c r="S202" s="146">
        <v>0</v>
      </c>
      <c r="T202" s="147">
        <f t="shared" si="13"/>
        <v>0</v>
      </c>
      <c r="AR202" s="148" t="s">
        <v>207</v>
      </c>
      <c r="AT202" s="148" t="s">
        <v>189</v>
      </c>
      <c r="AU202" s="148" t="s">
        <v>86</v>
      </c>
      <c r="AY202" s="17" t="s">
        <v>186</v>
      </c>
      <c r="BE202" s="149">
        <f t="shared" si="14"/>
        <v>0</v>
      </c>
      <c r="BF202" s="149">
        <f t="shared" si="15"/>
        <v>0</v>
      </c>
      <c r="BG202" s="149">
        <f t="shared" si="16"/>
        <v>0</v>
      </c>
      <c r="BH202" s="149">
        <f t="shared" si="17"/>
        <v>0</v>
      </c>
      <c r="BI202" s="149">
        <f t="shared" si="18"/>
        <v>0</v>
      </c>
      <c r="BJ202" s="17" t="s">
        <v>84</v>
      </c>
      <c r="BK202" s="149">
        <f t="shared" si="19"/>
        <v>0</v>
      </c>
      <c r="BL202" s="17" t="s">
        <v>207</v>
      </c>
      <c r="BM202" s="148" t="s">
        <v>1135</v>
      </c>
    </row>
    <row r="203" spans="2:65" s="1" customFormat="1" ht="16.600000000000001" customHeight="1">
      <c r="B203" s="136"/>
      <c r="C203" s="137" t="s">
        <v>76</v>
      </c>
      <c r="D203" s="137" t="s">
        <v>189</v>
      </c>
      <c r="E203" s="138" t="s">
        <v>2378</v>
      </c>
      <c r="F203" s="139" t="s">
        <v>2379</v>
      </c>
      <c r="G203" s="140" t="s">
        <v>858</v>
      </c>
      <c r="H203" s="141">
        <v>4</v>
      </c>
      <c r="I203" s="142"/>
      <c r="J203" s="143">
        <f t="shared" si="10"/>
        <v>0</v>
      </c>
      <c r="K203" s="139" t="s">
        <v>1</v>
      </c>
      <c r="L203" s="32"/>
      <c r="M203" s="144" t="s">
        <v>1</v>
      </c>
      <c r="N203" s="145" t="s">
        <v>41</v>
      </c>
      <c r="P203" s="146">
        <f t="shared" si="11"/>
        <v>0</v>
      </c>
      <c r="Q203" s="146">
        <v>0</v>
      </c>
      <c r="R203" s="146">
        <f t="shared" si="12"/>
        <v>0</v>
      </c>
      <c r="S203" s="146">
        <v>0</v>
      </c>
      <c r="T203" s="147">
        <f t="shared" si="13"/>
        <v>0</v>
      </c>
      <c r="AR203" s="148" t="s">
        <v>207</v>
      </c>
      <c r="AT203" s="148" t="s">
        <v>189</v>
      </c>
      <c r="AU203" s="148" t="s">
        <v>86</v>
      </c>
      <c r="AY203" s="17" t="s">
        <v>186</v>
      </c>
      <c r="BE203" s="149">
        <f t="shared" si="14"/>
        <v>0</v>
      </c>
      <c r="BF203" s="149">
        <f t="shared" si="15"/>
        <v>0</v>
      </c>
      <c r="BG203" s="149">
        <f t="shared" si="16"/>
        <v>0</v>
      </c>
      <c r="BH203" s="149">
        <f t="shared" si="17"/>
        <v>0</v>
      </c>
      <c r="BI203" s="149">
        <f t="shared" si="18"/>
        <v>0</v>
      </c>
      <c r="BJ203" s="17" t="s">
        <v>84</v>
      </c>
      <c r="BK203" s="149">
        <f t="shared" si="19"/>
        <v>0</v>
      </c>
      <c r="BL203" s="17" t="s">
        <v>207</v>
      </c>
      <c r="BM203" s="148" t="s">
        <v>1149</v>
      </c>
    </row>
    <row r="204" spans="2:65" s="1" customFormat="1" ht="16.600000000000001" customHeight="1">
      <c r="B204" s="136"/>
      <c r="C204" s="137" t="s">
        <v>76</v>
      </c>
      <c r="D204" s="137" t="s">
        <v>189</v>
      </c>
      <c r="E204" s="138" t="s">
        <v>2380</v>
      </c>
      <c r="F204" s="139" t="s">
        <v>2381</v>
      </c>
      <c r="G204" s="140" t="s">
        <v>858</v>
      </c>
      <c r="H204" s="141">
        <v>8</v>
      </c>
      <c r="I204" s="142"/>
      <c r="J204" s="143">
        <f t="shared" si="10"/>
        <v>0</v>
      </c>
      <c r="K204" s="139" t="s">
        <v>1</v>
      </c>
      <c r="L204" s="32"/>
      <c r="M204" s="144" t="s">
        <v>1</v>
      </c>
      <c r="N204" s="145" t="s">
        <v>41</v>
      </c>
      <c r="P204" s="146">
        <f t="shared" si="11"/>
        <v>0</v>
      </c>
      <c r="Q204" s="146">
        <v>0</v>
      </c>
      <c r="R204" s="146">
        <f t="shared" si="12"/>
        <v>0</v>
      </c>
      <c r="S204" s="146">
        <v>0</v>
      </c>
      <c r="T204" s="147">
        <f t="shared" si="13"/>
        <v>0</v>
      </c>
      <c r="AR204" s="148" t="s">
        <v>207</v>
      </c>
      <c r="AT204" s="148" t="s">
        <v>189</v>
      </c>
      <c r="AU204" s="148" t="s">
        <v>86</v>
      </c>
      <c r="AY204" s="17" t="s">
        <v>186</v>
      </c>
      <c r="BE204" s="149">
        <f t="shared" si="14"/>
        <v>0</v>
      </c>
      <c r="BF204" s="149">
        <f t="shared" si="15"/>
        <v>0</v>
      </c>
      <c r="BG204" s="149">
        <f t="shared" si="16"/>
        <v>0</v>
      </c>
      <c r="BH204" s="149">
        <f t="shared" si="17"/>
        <v>0</v>
      </c>
      <c r="BI204" s="149">
        <f t="shared" si="18"/>
        <v>0</v>
      </c>
      <c r="BJ204" s="17" t="s">
        <v>84</v>
      </c>
      <c r="BK204" s="149">
        <f t="shared" si="19"/>
        <v>0</v>
      </c>
      <c r="BL204" s="17" t="s">
        <v>207</v>
      </c>
      <c r="BM204" s="148" t="s">
        <v>1160</v>
      </c>
    </row>
    <row r="205" spans="2:65" s="1" customFormat="1" ht="16.600000000000001" customHeight="1">
      <c r="B205" s="136"/>
      <c r="C205" s="137" t="s">
        <v>76</v>
      </c>
      <c r="D205" s="137" t="s">
        <v>189</v>
      </c>
      <c r="E205" s="138" t="s">
        <v>2382</v>
      </c>
      <c r="F205" s="139" t="s">
        <v>2383</v>
      </c>
      <c r="G205" s="140" t="s">
        <v>858</v>
      </c>
      <c r="H205" s="141">
        <v>4</v>
      </c>
      <c r="I205" s="142"/>
      <c r="J205" s="143">
        <f t="shared" si="10"/>
        <v>0</v>
      </c>
      <c r="K205" s="139" t="s">
        <v>1</v>
      </c>
      <c r="L205" s="32"/>
      <c r="M205" s="144" t="s">
        <v>1</v>
      </c>
      <c r="N205" s="145" t="s">
        <v>41</v>
      </c>
      <c r="P205" s="146">
        <f t="shared" si="11"/>
        <v>0</v>
      </c>
      <c r="Q205" s="146">
        <v>0</v>
      </c>
      <c r="R205" s="146">
        <f t="shared" si="12"/>
        <v>0</v>
      </c>
      <c r="S205" s="146">
        <v>0</v>
      </c>
      <c r="T205" s="147">
        <f t="shared" si="13"/>
        <v>0</v>
      </c>
      <c r="AR205" s="148" t="s">
        <v>207</v>
      </c>
      <c r="AT205" s="148" t="s">
        <v>189</v>
      </c>
      <c r="AU205" s="148" t="s">
        <v>86</v>
      </c>
      <c r="AY205" s="17" t="s">
        <v>186</v>
      </c>
      <c r="BE205" s="149">
        <f t="shared" si="14"/>
        <v>0</v>
      </c>
      <c r="BF205" s="149">
        <f t="shared" si="15"/>
        <v>0</v>
      </c>
      <c r="BG205" s="149">
        <f t="shared" si="16"/>
        <v>0</v>
      </c>
      <c r="BH205" s="149">
        <f t="shared" si="17"/>
        <v>0</v>
      </c>
      <c r="BI205" s="149">
        <f t="shared" si="18"/>
        <v>0</v>
      </c>
      <c r="BJ205" s="17" t="s">
        <v>84</v>
      </c>
      <c r="BK205" s="149">
        <f t="shared" si="19"/>
        <v>0</v>
      </c>
      <c r="BL205" s="17" t="s">
        <v>207</v>
      </c>
      <c r="BM205" s="148" t="s">
        <v>1186</v>
      </c>
    </row>
    <row r="206" spans="2:65" s="1" customFormat="1" ht="21.75" customHeight="1">
      <c r="B206" s="136"/>
      <c r="C206" s="137" t="s">
        <v>76</v>
      </c>
      <c r="D206" s="137" t="s">
        <v>189</v>
      </c>
      <c r="E206" s="138" t="s">
        <v>2384</v>
      </c>
      <c r="F206" s="139" t="s">
        <v>2385</v>
      </c>
      <c r="G206" s="140" t="s">
        <v>351</v>
      </c>
      <c r="H206" s="141">
        <v>8</v>
      </c>
      <c r="I206" s="142"/>
      <c r="J206" s="143">
        <f t="shared" si="10"/>
        <v>0</v>
      </c>
      <c r="K206" s="139" t="s">
        <v>1</v>
      </c>
      <c r="L206" s="32"/>
      <c r="M206" s="144" t="s">
        <v>1</v>
      </c>
      <c r="N206" s="145" t="s">
        <v>41</v>
      </c>
      <c r="P206" s="146">
        <f t="shared" si="11"/>
        <v>0</v>
      </c>
      <c r="Q206" s="146">
        <v>0</v>
      </c>
      <c r="R206" s="146">
        <f t="shared" si="12"/>
        <v>0</v>
      </c>
      <c r="S206" s="146">
        <v>0</v>
      </c>
      <c r="T206" s="147">
        <f t="shared" si="13"/>
        <v>0</v>
      </c>
      <c r="AR206" s="148" t="s">
        <v>207</v>
      </c>
      <c r="AT206" s="148" t="s">
        <v>189</v>
      </c>
      <c r="AU206" s="148" t="s">
        <v>86</v>
      </c>
      <c r="AY206" s="17" t="s">
        <v>186</v>
      </c>
      <c r="BE206" s="149">
        <f t="shared" si="14"/>
        <v>0</v>
      </c>
      <c r="BF206" s="149">
        <f t="shared" si="15"/>
        <v>0</v>
      </c>
      <c r="BG206" s="149">
        <f t="shared" si="16"/>
        <v>0</v>
      </c>
      <c r="BH206" s="149">
        <f t="shared" si="17"/>
        <v>0</v>
      </c>
      <c r="BI206" s="149">
        <f t="shared" si="18"/>
        <v>0</v>
      </c>
      <c r="BJ206" s="17" t="s">
        <v>84</v>
      </c>
      <c r="BK206" s="149">
        <f t="shared" si="19"/>
        <v>0</v>
      </c>
      <c r="BL206" s="17" t="s">
        <v>207</v>
      </c>
      <c r="BM206" s="148" t="s">
        <v>1196</v>
      </c>
    </row>
    <row r="207" spans="2:65" s="1" customFormat="1" ht="16.600000000000001" customHeight="1">
      <c r="B207" s="136"/>
      <c r="C207" s="137" t="s">
        <v>76</v>
      </c>
      <c r="D207" s="137" t="s">
        <v>189</v>
      </c>
      <c r="E207" s="138" t="s">
        <v>2308</v>
      </c>
      <c r="F207" s="139" t="s">
        <v>2309</v>
      </c>
      <c r="G207" s="140" t="s">
        <v>351</v>
      </c>
      <c r="H207" s="141">
        <v>40</v>
      </c>
      <c r="I207" s="142"/>
      <c r="J207" s="143">
        <f t="shared" si="10"/>
        <v>0</v>
      </c>
      <c r="K207" s="139" t="s">
        <v>1</v>
      </c>
      <c r="L207" s="32"/>
      <c r="M207" s="144" t="s">
        <v>1</v>
      </c>
      <c r="N207" s="145" t="s">
        <v>41</v>
      </c>
      <c r="P207" s="146">
        <f t="shared" si="11"/>
        <v>0</v>
      </c>
      <c r="Q207" s="146">
        <v>0</v>
      </c>
      <c r="R207" s="146">
        <f t="shared" si="12"/>
        <v>0</v>
      </c>
      <c r="S207" s="146">
        <v>0</v>
      </c>
      <c r="T207" s="147">
        <f t="shared" si="13"/>
        <v>0</v>
      </c>
      <c r="AR207" s="148" t="s">
        <v>207</v>
      </c>
      <c r="AT207" s="148" t="s">
        <v>189</v>
      </c>
      <c r="AU207" s="148" t="s">
        <v>86</v>
      </c>
      <c r="AY207" s="17" t="s">
        <v>186</v>
      </c>
      <c r="BE207" s="149">
        <f t="shared" si="14"/>
        <v>0</v>
      </c>
      <c r="BF207" s="149">
        <f t="shared" si="15"/>
        <v>0</v>
      </c>
      <c r="BG207" s="149">
        <f t="shared" si="16"/>
        <v>0</v>
      </c>
      <c r="BH207" s="149">
        <f t="shared" si="17"/>
        <v>0</v>
      </c>
      <c r="BI207" s="149">
        <f t="shared" si="18"/>
        <v>0</v>
      </c>
      <c r="BJ207" s="17" t="s">
        <v>84</v>
      </c>
      <c r="BK207" s="149">
        <f t="shared" si="19"/>
        <v>0</v>
      </c>
      <c r="BL207" s="17" t="s">
        <v>207</v>
      </c>
      <c r="BM207" s="148" t="s">
        <v>1210</v>
      </c>
    </row>
    <row r="208" spans="2:65" s="1" customFormat="1" ht="24.2" customHeight="1">
      <c r="B208" s="136"/>
      <c r="C208" s="137" t="s">
        <v>76</v>
      </c>
      <c r="D208" s="137" t="s">
        <v>189</v>
      </c>
      <c r="E208" s="138" t="s">
        <v>2318</v>
      </c>
      <c r="F208" s="139" t="s">
        <v>2319</v>
      </c>
      <c r="G208" s="140" t="s">
        <v>2127</v>
      </c>
      <c r="H208" s="141">
        <v>4</v>
      </c>
      <c r="I208" s="142"/>
      <c r="J208" s="143">
        <f t="shared" si="10"/>
        <v>0</v>
      </c>
      <c r="K208" s="139" t="s">
        <v>1</v>
      </c>
      <c r="L208" s="32"/>
      <c r="M208" s="144" t="s">
        <v>1</v>
      </c>
      <c r="N208" s="145" t="s">
        <v>41</v>
      </c>
      <c r="P208" s="146">
        <f t="shared" si="11"/>
        <v>0</v>
      </c>
      <c r="Q208" s="146">
        <v>0</v>
      </c>
      <c r="R208" s="146">
        <f t="shared" si="12"/>
        <v>0</v>
      </c>
      <c r="S208" s="146">
        <v>0</v>
      </c>
      <c r="T208" s="147">
        <f t="shared" si="13"/>
        <v>0</v>
      </c>
      <c r="AR208" s="148" t="s">
        <v>207</v>
      </c>
      <c r="AT208" s="148" t="s">
        <v>189</v>
      </c>
      <c r="AU208" s="148" t="s">
        <v>86</v>
      </c>
      <c r="AY208" s="17" t="s">
        <v>186</v>
      </c>
      <c r="BE208" s="149">
        <f t="shared" si="14"/>
        <v>0</v>
      </c>
      <c r="BF208" s="149">
        <f t="shared" si="15"/>
        <v>0</v>
      </c>
      <c r="BG208" s="149">
        <f t="shared" si="16"/>
        <v>0</v>
      </c>
      <c r="BH208" s="149">
        <f t="shared" si="17"/>
        <v>0</v>
      </c>
      <c r="BI208" s="149">
        <f t="shared" si="18"/>
        <v>0</v>
      </c>
      <c r="BJ208" s="17" t="s">
        <v>84</v>
      </c>
      <c r="BK208" s="149">
        <f t="shared" si="19"/>
        <v>0</v>
      </c>
      <c r="BL208" s="17" t="s">
        <v>207</v>
      </c>
      <c r="BM208" s="148" t="s">
        <v>1246</v>
      </c>
    </row>
    <row r="209" spans="2:65" s="1" customFormat="1" ht="16.600000000000001" customHeight="1">
      <c r="B209" s="136"/>
      <c r="C209" s="137" t="s">
        <v>76</v>
      </c>
      <c r="D209" s="137" t="s">
        <v>189</v>
      </c>
      <c r="E209" s="138" t="s">
        <v>2320</v>
      </c>
      <c r="F209" s="139" t="s">
        <v>2321</v>
      </c>
      <c r="G209" s="140" t="s">
        <v>2127</v>
      </c>
      <c r="H209" s="141">
        <v>8</v>
      </c>
      <c r="I209" s="142"/>
      <c r="J209" s="143">
        <f t="shared" si="10"/>
        <v>0</v>
      </c>
      <c r="K209" s="139" t="s">
        <v>1</v>
      </c>
      <c r="L209" s="32"/>
      <c r="M209" s="144" t="s">
        <v>1</v>
      </c>
      <c r="N209" s="145" t="s">
        <v>41</v>
      </c>
      <c r="P209" s="146">
        <f t="shared" si="11"/>
        <v>0</v>
      </c>
      <c r="Q209" s="146">
        <v>0</v>
      </c>
      <c r="R209" s="146">
        <f t="shared" si="12"/>
        <v>0</v>
      </c>
      <c r="S209" s="146">
        <v>0</v>
      </c>
      <c r="T209" s="147">
        <f t="shared" si="13"/>
        <v>0</v>
      </c>
      <c r="AR209" s="148" t="s">
        <v>207</v>
      </c>
      <c r="AT209" s="148" t="s">
        <v>189</v>
      </c>
      <c r="AU209" s="148" t="s">
        <v>86</v>
      </c>
      <c r="AY209" s="17" t="s">
        <v>186</v>
      </c>
      <c r="BE209" s="149">
        <f t="shared" si="14"/>
        <v>0</v>
      </c>
      <c r="BF209" s="149">
        <f t="shared" si="15"/>
        <v>0</v>
      </c>
      <c r="BG209" s="149">
        <f t="shared" si="16"/>
        <v>0</v>
      </c>
      <c r="BH209" s="149">
        <f t="shared" si="17"/>
        <v>0</v>
      </c>
      <c r="BI209" s="149">
        <f t="shared" si="18"/>
        <v>0</v>
      </c>
      <c r="BJ209" s="17" t="s">
        <v>84</v>
      </c>
      <c r="BK209" s="149">
        <f t="shared" si="19"/>
        <v>0</v>
      </c>
      <c r="BL209" s="17" t="s">
        <v>207</v>
      </c>
      <c r="BM209" s="148" t="s">
        <v>1255</v>
      </c>
    </row>
    <row r="210" spans="2:65" s="11" customFormat="1" ht="22.75" customHeight="1">
      <c r="B210" s="124"/>
      <c r="D210" s="125" t="s">
        <v>75</v>
      </c>
      <c r="E210" s="134" t="s">
        <v>2136</v>
      </c>
      <c r="F210" s="134" t="s">
        <v>2386</v>
      </c>
      <c r="I210" s="127"/>
      <c r="J210" s="135">
        <f>BK210</f>
        <v>0</v>
      </c>
      <c r="L210" s="124"/>
      <c r="M210" s="129"/>
      <c r="P210" s="130">
        <f>SUM(P211:P232)</f>
        <v>0</v>
      </c>
      <c r="R210" s="130">
        <f>SUM(R211:R232)</f>
        <v>0</v>
      </c>
      <c r="T210" s="131">
        <f>SUM(T211:T232)</f>
        <v>0</v>
      </c>
      <c r="AR210" s="125" t="s">
        <v>84</v>
      </c>
      <c r="AT210" s="132" t="s">
        <v>75</v>
      </c>
      <c r="AU210" s="132" t="s">
        <v>84</v>
      </c>
      <c r="AY210" s="125" t="s">
        <v>186</v>
      </c>
      <c r="BK210" s="133">
        <f>SUM(BK211:BK232)</f>
        <v>0</v>
      </c>
    </row>
    <row r="211" spans="2:65" s="1" customFormat="1" ht="16.600000000000001" customHeight="1">
      <c r="B211" s="136"/>
      <c r="C211" s="137" t="s">
        <v>76</v>
      </c>
      <c r="D211" s="137" t="s">
        <v>189</v>
      </c>
      <c r="E211" s="138" t="s">
        <v>2387</v>
      </c>
      <c r="F211" s="139" t="s">
        <v>2388</v>
      </c>
      <c r="G211" s="140" t="s">
        <v>858</v>
      </c>
      <c r="H211" s="141">
        <v>1</v>
      </c>
      <c r="I211" s="142"/>
      <c r="J211" s="143">
        <f>ROUND(I211*H211,2)</f>
        <v>0</v>
      </c>
      <c r="K211" s="139" t="s">
        <v>1</v>
      </c>
      <c r="L211" s="32"/>
      <c r="M211" s="144" t="s">
        <v>1</v>
      </c>
      <c r="N211" s="145" t="s">
        <v>41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207</v>
      </c>
      <c r="AT211" s="148" t="s">
        <v>189</v>
      </c>
      <c r="AU211" s="148" t="s">
        <v>86</v>
      </c>
      <c r="AY211" s="17" t="s">
        <v>186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207</v>
      </c>
      <c r="BM211" s="148" t="s">
        <v>1266</v>
      </c>
    </row>
    <row r="212" spans="2:65" s="1" customFormat="1" ht="73.75">
      <c r="B212" s="32"/>
      <c r="D212" s="157" t="s">
        <v>470</v>
      </c>
      <c r="F212" s="187" t="s">
        <v>2389</v>
      </c>
      <c r="I212" s="188"/>
      <c r="L212" s="32"/>
      <c r="M212" s="189"/>
      <c r="T212" s="56"/>
      <c r="AT212" s="17" t="s">
        <v>470</v>
      </c>
      <c r="AU212" s="17" t="s">
        <v>86</v>
      </c>
    </row>
    <row r="213" spans="2:65" s="1" customFormat="1" ht="24.2" customHeight="1">
      <c r="B213" s="136"/>
      <c r="C213" s="137" t="s">
        <v>76</v>
      </c>
      <c r="D213" s="137" t="s">
        <v>189</v>
      </c>
      <c r="E213" s="138" t="s">
        <v>2390</v>
      </c>
      <c r="F213" s="139" t="s">
        <v>2391</v>
      </c>
      <c r="G213" s="140" t="s">
        <v>858</v>
      </c>
      <c r="H213" s="141">
        <v>2</v>
      </c>
      <c r="I213" s="142"/>
      <c r="J213" s="143">
        <f t="shared" ref="J213:J232" si="20">ROUND(I213*H213,2)</f>
        <v>0</v>
      </c>
      <c r="K213" s="139" t="s">
        <v>1</v>
      </c>
      <c r="L213" s="32"/>
      <c r="M213" s="144" t="s">
        <v>1</v>
      </c>
      <c r="N213" s="145" t="s">
        <v>41</v>
      </c>
      <c r="P213" s="146">
        <f t="shared" ref="P213:P232" si="21">O213*H213</f>
        <v>0</v>
      </c>
      <c r="Q213" s="146">
        <v>0</v>
      </c>
      <c r="R213" s="146">
        <f t="shared" ref="R213:R232" si="22">Q213*H213</f>
        <v>0</v>
      </c>
      <c r="S213" s="146">
        <v>0</v>
      </c>
      <c r="T213" s="147">
        <f t="shared" ref="T213:T232" si="23">S213*H213</f>
        <v>0</v>
      </c>
      <c r="AR213" s="148" t="s">
        <v>207</v>
      </c>
      <c r="AT213" s="148" t="s">
        <v>189</v>
      </c>
      <c r="AU213" s="148" t="s">
        <v>86</v>
      </c>
      <c r="AY213" s="17" t="s">
        <v>186</v>
      </c>
      <c r="BE213" s="149">
        <f t="shared" ref="BE213:BE232" si="24">IF(N213="základní",J213,0)</f>
        <v>0</v>
      </c>
      <c r="BF213" s="149">
        <f t="shared" ref="BF213:BF232" si="25">IF(N213="snížená",J213,0)</f>
        <v>0</v>
      </c>
      <c r="BG213" s="149">
        <f t="shared" ref="BG213:BG232" si="26">IF(N213="zákl. přenesená",J213,0)</f>
        <v>0</v>
      </c>
      <c r="BH213" s="149">
        <f t="shared" ref="BH213:BH232" si="27">IF(N213="sníž. přenesená",J213,0)</f>
        <v>0</v>
      </c>
      <c r="BI213" s="149">
        <f t="shared" ref="BI213:BI232" si="28">IF(N213="nulová",J213,0)</f>
        <v>0</v>
      </c>
      <c r="BJ213" s="17" t="s">
        <v>84</v>
      </c>
      <c r="BK213" s="149">
        <f t="shared" ref="BK213:BK232" si="29">ROUND(I213*H213,2)</f>
        <v>0</v>
      </c>
      <c r="BL213" s="17" t="s">
        <v>207</v>
      </c>
      <c r="BM213" s="148" t="s">
        <v>1277</v>
      </c>
    </row>
    <row r="214" spans="2:65" s="1" customFormat="1" ht="44.25" customHeight="1">
      <c r="B214" s="136"/>
      <c r="C214" s="137" t="s">
        <v>76</v>
      </c>
      <c r="D214" s="137" t="s">
        <v>189</v>
      </c>
      <c r="E214" s="138" t="s">
        <v>2392</v>
      </c>
      <c r="F214" s="139" t="s">
        <v>2393</v>
      </c>
      <c r="G214" s="140" t="s">
        <v>858</v>
      </c>
      <c r="H214" s="141">
        <v>3</v>
      </c>
      <c r="I214" s="142"/>
      <c r="J214" s="143">
        <f t="shared" si="20"/>
        <v>0</v>
      </c>
      <c r="K214" s="139" t="s">
        <v>1</v>
      </c>
      <c r="L214" s="32"/>
      <c r="M214" s="144" t="s">
        <v>1</v>
      </c>
      <c r="N214" s="145" t="s">
        <v>41</v>
      </c>
      <c r="P214" s="146">
        <f t="shared" si="21"/>
        <v>0</v>
      </c>
      <c r="Q214" s="146">
        <v>0</v>
      </c>
      <c r="R214" s="146">
        <f t="shared" si="22"/>
        <v>0</v>
      </c>
      <c r="S214" s="146">
        <v>0</v>
      </c>
      <c r="T214" s="147">
        <f t="shared" si="23"/>
        <v>0</v>
      </c>
      <c r="AR214" s="148" t="s">
        <v>207</v>
      </c>
      <c r="AT214" s="148" t="s">
        <v>189</v>
      </c>
      <c r="AU214" s="148" t="s">
        <v>86</v>
      </c>
      <c r="AY214" s="17" t="s">
        <v>186</v>
      </c>
      <c r="BE214" s="149">
        <f t="shared" si="24"/>
        <v>0</v>
      </c>
      <c r="BF214" s="149">
        <f t="shared" si="25"/>
        <v>0</v>
      </c>
      <c r="BG214" s="149">
        <f t="shared" si="26"/>
        <v>0</v>
      </c>
      <c r="BH214" s="149">
        <f t="shared" si="27"/>
        <v>0</v>
      </c>
      <c r="BI214" s="149">
        <f t="shared" si="28"/>
        <v>0</v>
      </c>
      <c r="BJ214" s="17" t="s">
        <v>84</v>
      </c>
      <c r="BK214" s="149">
        <f t="shared" si="29"/>
        <v>0</v>
      </c>
      <c r="BL214" s="17" t="s">
        <v>207</v>
      </c>
      <c r="BM214" s="148" t="s">
        <v>1288</v>
      </c>
    </row>
    <row r="215" spans="2:65" s="1" customFormat="1" ht="37.9" customHeight="1">
      <c r="B215" s="136"/>
      <c r="C215" s="137" t="s">
        <v>76</v>
      </c>
      <c r="D215" s="137" t="s">
        <v>189</v>
      </c>
      <c r="E215" s="138" t="s">
        <v>2394</v>
      </c>
      <c r="F215" s="139" t="s">
        <v>2395</v>
      </c>
      <c r="G215" s="140" t="s">
        <v>858</v>
      </c>
      <c r="H215" s="141">
        <v>3</v>
      </c>
      <c r="I215" s="142"/>
      <c r="J215" s="143">
        <f t="shared" si="20"/>
        <v>0</v>
      </c>
      <c r="K215" s="139" t="s">
        <v>1</v>
      </c>
      <c r="L215" s="32"/>
      <c r="M215" s="144" t="s">
        <v>1</v>
      </c>
      <c r="N215" s="145" t="s">
        <v>41</v>
      </c>
      <c r="P215" s="146">
        <f t="shared" si="21"/>
        <v>0</v>
      </c>
      <c r="Q215" s="146">
        <v>0</v>
      </c>
      <c r="R215" s="146">
        <f t="shared" si="22"/>
        <v>0</v>
      </c>
      <c r="S215" s="146">
        <v>0</v>
      </c>
      <c r="T215" s="147">
        <f t="shared" si="23"/>
        <v>0</v>
      </c>
      <c r="AR215" s="148" t="s">
        <v>207</v>
      </c>
      <c r="AT215" s="148" t="s">
        <v>189</v>
      </c>
      <c r="AU215" s="148" t="s">
        <v>86</v>
      </c>
      <c r="AY215" s="17" t="s">
        <v>186</v>
      </c>
      <c r="BE215" s="149">
        <f t="shared" si="24"/>
        <v>0</v>
      </c>
      <c r="BF215" s="149">
        <f t="shared" si="25"/>
        <v>0</v>
      </c>
      <c r="BG215" s="149">
        <f t="shared" si="26"/>
        <v>0</v>
      </c>
      <c r="BH215" s="149">
        <f t="shared" si="27"/>
        <v>0</v>
      </c>
      <c r="BI215" s="149">
        <f t="shared" si="28"/>
        <v>0</v>
      </c>
      <c r="BJ215" s="17" t="s">
        <v>84</v>
      </c>
      <c r="BK215" s="149">
        <f t="shared" si="29"/>
        <v>0</v>
      </c>
      <c r="BL215" s="17" t="s">
        <v>207</v>
      </c>
      <c r="BM215" s="148" t="s">
        <v>1299</v>
      </c>
    </row>
    <row r="216" spans="2:65" s="1" customFormat="1" ht="37.9" customHeight="1">
      <c r="B216" s="136"/>
      <c r="C216" s="137" t="s">
        <v>76</v>
      </c>
      <c r="D216" s="137" t="s">
        <v>189</v>
      </c>
      <c r="E216" s="138" t="s">
        <v>2396</v>
      </c>
      <c r="F216" s="139" t="s">
        <v>2397</v>
      </c>
      <c r="G216" s="140" t="s">
        <v>858</v>
      </c>
      <c r="H216" s="141">
        <v>2</v>
      </c>
      <c r="I216" s="142"/>
      <c r="J216" s="143">
        <f t="shared" si="20"/>
        <v>0</v>
      </c>
      <c r="K216" s="139" t="s">
        <v>1</v>
      </c>
      <c r="L216" s="32"/>
      <c r="M216" s="144" t="s">
        <v>1</v>
      </c>
      <c r="N216" s="145" t="s">
        <v>41</v>
      </c>
      <c r="P216" s="146">
        <f t="shared" si="21"/>
        <v>0</v>
      </c>
      <c r="Q216" s="146">
        <v>0</v>
      </c>
      <c r="R216" s="146">
        <f t="shared" si="22"/>
        <v>0</v>
      </c>
      <c r="S216" s="146">
        <v>0</v>
      </c>
      <c r="T216" s="147">
        <f t="shared" si="23"/>
        <v>0</v>
      </c>
      <c r="AR216" s="148" t="s">
        <v>207</v>
      </c>
      <c r="AT216" s="148" t="s">
        <v>189</v>
      </c>
      <c r="AU216" s="148" t="s">
        <v>86</v>
      </c>
      <c r="AY216" s="17" t="s">
        <v>186</v>
      </c>
      <c r="BE216" s="149">
        <f t="shared" si="24"/>
        <v>0</v>
      </c>
      <c r="BF216" s="149">
        <f t="shared" si="25"/>
        <v>0</v>
      </c>
      <c r="BG216" s="149">
        <f t="shared" si="26"/>
        <v>0</v>
      </c>
      <c r="BH216" s="149">
        <f t="shared" si="27"/>
        <v>0</v>
      </c>
      <c r="BI216" s="149">
        <f t="shared" si="28"/>
        <v>0</v>
      </c>
      <c r="BJ216" s="17" t="s">
        <v>84</v>
      </c>
      <c r="BK216" s="149">
        <f t="shared" si="29"/>
        <v>0</v>
      </c>
      <c r="BL216" s="17" t="s">
        <v>207</v>
      </c>
      <c r="BM216" s="148" t="s">
        <v>1308</v>
      </c>
    </row>
    <row r="217" spans="2:65" s="1" customFormat="1" ht="24.2" customHeight="1">
      <c r="B217" s="136"/>
      <c r="C217" s="137" t="s">
        <v>76</v>
      </c>
      <c r="D217" s="137" t="s">
        <v>189</v>
      </c>
      <c r="E217" s="138" t="s">
        <v>2398</v>
      </c>
      <c r="F217" s="139" t="s">
        <v>2399</v>
      </c>
      <c r="G217" s="140" t="s">
        <v>858</v>
      </c>
      <c r="H217" s="141">
        <v>7</v>
      </c>
      <c r="I217" s="142"/>
      <c r="J217" s="143">
        <f t="shared" si="20"/>
        <v>0</v>
      </c>
      <c r="K217" s="139" t="s">
        <v>1</v>
      </c>
      <c r="L217" s="32"/>
      <c r="M217" s="144" t="s">
        <v>1</v>
      </c>
      <c r="N217" s="145" t="s">
        <v>41</v>
      </c>
      <c r="P217" s="146">
        <f t="shared" si="21"/>
        <v>0</v>
      </c>
      <c r="Q217" s="146">
        <v>0</v>
      </c>
      <c r="R217" s="146">
        <f t="shared" si="22"/>
        <v>0</v>
      </c>
      <c r="S217" s="146">
        <v>0</v>
      </c>
      <c r="T217" s="147">
        <f t="shared" si="23"/>
        <v>0</v>
      </c>
      <c r="AR217" s="148" t="s">
        <v>207</v>
      </c>
      <c r="AT217" s="148" t="s">
        <v>189</v>
      </c>
      <c r="AU217" s="148" t="s">
        <v>86</v>
      </c>
      <c r="AY217" s="17" t="s">
        <v>186</v>
      </c>
      <c r="BE217" s="149">
        <f t="shared" si="24"/>
        <v>0</v>
      </c>
      <c r="BF217" s="149">
        <f t="shared" si="25"/>
        <v>0</v>
      </c>
      <c r="BG217" s="149">
        <f t="shared" si="26"/>
        <v>0</v>
      </c>
      <c r="BH217" s="149">
        <f t="shared" si="27"/>
        <v>0</v>
      </c>
      <c r="BI217" s="149">
        <f t="shared" si="28"/>
        <v>0</v>
      </c>
      <c r="BJ217" s="17" t="s">
        <v>84</v>
      </c>
      <c r="BK217" s="149">
        <f t="shared" si="29"/>
        <v>0</v>
      </c>
      <c r="BL217" s="17" t="s">
        <v>207</v>
      </c>
      <c r="BM217" s="148" t="s">
        <v>1318</v>
      </c>
    </row>
    <row r="218" spans="2:65" s="1" customFormat="1" ht="24.2" customHeight="1">
      <c r="B218" s="136"/>
      <c r="C218" s="137" t="s">
        <v>76</v>
      </c>
      <c r="D218" s="137" t="s">
        <v>189</v>
      </c>
      <c r="E218" s="138" t="s">
        <v>2400</v>
      </c>
      <c r="F218" s="139" t="s">
        <v>2401</v>
      </c>
      <c r="G218" s="140" t="s">
        <v>858</v>
      </c>
      <c r="H218" s="141">
        <v>4</v>
      </c>
      <c r="I218" s="142"/>
      <c r="J218" s="143">
        <f t="shared" si="20"/>
        <v>0</v>
      </c>
      <c r="K218" s="139" t="s">
        <v>1</v>
      </c>
      <c r="L218" s="32"/>
      <c r="M218" s="144" t="s">
        <v>1</v>
      </c>
      <c r="N218" s="145" t="s">
        <v>41</v>
      </c>
      <c r="P218" s="146">
        <f t="shared" si="21"/>
        <v>0</v>
      </c>
      <c r="Q218" s="146">
        <v>0</v>
      </c>
      <c r="R218" s="146">
        <f t="shared" si="22"/>
        <v>0</v>
      </c>
      <c r="S218" s="146">
        <v>0</v>
      </c>
      <c r="T218" s="147">
        <f t="shared" si="23"/>
        <v>0</v>
      </c>
      <c r="AR218" s="148" t="s">
        <v>207</v>
      </c>
      <c r="AT218" s="148" t="s">
        <v>189</v>
      </c>
      <c r="AU218" s="148" t="s">
        <v>86</v>
      </c>
      <c r="AY218" s="17" t="s">
        <v>186</v>
      </c>
      <c r="BE218" s="149">
        <f t="shared" si="24"/>
        <v>0</v>
      </c>
      <c r="BF218" s="149">
        <f t="shared" si="25"/>
        <v>0</v>
      </c>
      <c r="BG218" s="149">
        <f t="shared" si="26"/>
        <v>0</v>
      </c>
      <c r="BH218" s="149">
        <f t="shared" si="27"/>
        <v>0</v>
      </c>
      <c r="BI218" s="149">
        <f t="shared" si="28"/>
        <v>0</v>
      </c>
      <c r="BJ218" s="17" t="s">
        <v>84</v>
      </c>
      <c r="BK218" s="149">
        <f t="shared" si="29"/>
        <v>0</v>
      </c>
      <c r="BL218" s="17" t="s">
        <v>207</v>
      </c>
      <c r="BM218" s="148" t="s">
        <v>1327</v>
      </c>
    </row>
    <row r="219" spans="2:65" s="1" customFormat="1" ht="24.2" customHeight="1">
      <c r="B219" s="136"/>
      <c r="C219" s="137" t="s">
        <v>76</v>
      </c>
      <c r="D219" s="137" t="s">
        <v>189</v>
      </c>
      <c r="E219" s="138" t="s">
        <v>2402</v>
      </c>
      <c r="F219" s="139" t="s">
        <v>2403</v>
      </c>
      <c r="G219" s="140" t="s">
        <v>801</v>
      </c>
      <c r="H219" s="141">
        <v>6</v>
      </c>
      <c r="I219" s="142"/>
      <c r="J219" s="143">
        <f t="shared" si="20"/>
        <v>0</v>
      </c>
      <c r="K219" s="139" t="s">
        <v>1</v>
      </c>
      <c r="L219" s="32"/>
      <c r="M219" s="144" t="s">
        <v>1</v>
      </c>
      <c r="N219" s="145" t="s">
        <v>41</v>
      </c>
      <c r="P219" s="146">
        <f t="shared" si="21"/>
        <v>0</v>
      </c>
      <c r="Q219" s="146">
        <v>0</v>
      </c>
      <c r="R219" s="146">
        <f t="shared" si="22"/>
        <v>0</v>
      </c>
      <c r="S219" s="146">
        <v>0</v>
      </c>
      <c r="T219" s="147">
        <f t="shared" si="23"/>
        <v>0</v>
      </c>
      <c r="AR219" s="148" t="s">
        <v>207</v>
      </c>
      <c r="AT219" s="148" t="s">
        <v>189</v>
      </c>
      <c r="AU219" s="148" t="s">
        <v>86</v>
      </c>
      <c r="AY219" s="17" t="s">
        <v>186</v>
      </c>
      <c r="BE219" s="149">
        <f t="shared" si="24"/>
        <v>0</v>
      </c>
      <c r="BF219" s="149">
        <f t="shared" si="25"/>
        <v>0</v>
      </c>
      <c r="BG219" s="149">
        <f t="shared" si="26"/>
        <v>0</v>
      </c>
      <c r="BH219" s="149">
        <f t="shared" si="27"/>
        <v>0</v>
      </c>
      <c r="BI219" s="149">
        <f t="shared" si="28"/>
        <v>0</v>
      </c>
      <c r="BJ219" s="17" t="s">
        <v>84</v>
      </c>
      <c r="BK219" s="149">
        <f t="shared" si="29"/>
        <v>0</v>
      </c>
      <c r="BL219" s="17" t="s">
        <v>207</v>
      </c>
      <c r="BM219" s="148" t="s">
        <v>1335</v>
      </c>
    </row>
    <row r="220" spans="2:65" s="1" customFormat="1" ht="24.2" customHeight="1">
      <c r="B220" s="136"/>
      <c r="C220" s="137" t="s">
        <v>76</v>
      </c>
      <c r="D220" s="137" t="s">
        <v>189</v>
      </c>
      <c r="E220" s="138" t="s">
        <v>2404</v>
      </c>
      <c r="F220" s="139" t="s">
        <v>2405</v>
      </c>
      <c r="G220" s="140" t="s">
        <v>801</v>
      </c>
      <c r="H220" s="141">
        <v>60</v>
      </c>
      <c r="I220" s="142"/>
      <c r="J220" s="143">
        <f t="shared" si="20"/>
        <v>0</v>
      </c>
      <c r="K220" s="139" t="s">
        <v>1</v>
      </c>
      <c r="L220" s="32"/>
      <c r="M220" s="144" t="s">
        <v>1</v>
      </c>
      <c r="N220" s="145" t="s">
        <v>41</v>
      </c>
      <c r="P220" s="146">
        <f t="shared" si="21"/>
        <v>0</v>
      </c>
      <c r="Q220" s="146">
        <v>0</v>
      </c>
      <c r="R220" s="146">
        <f t="shared" si="22"/>
        <v>0</v>
      </c>
      <c r="S220" s="146">
        <v>0</v>
      </c>
      <c r="T220" s="147">
        <f t="shared" si="23"/>
        <v>0</v>
      </c>
      <c r="AR220" s="148" t="s">
        <v>207</v>
      </c>
      <c r="AT220" s="148" t="s">
        <v>189</v>
      </c>
      <c r="AU220" s="148" t="s">
        <v>86</v>
      </c>
      <c r="AY220" s="17" t="s">
        <v>186</v>
      </c>
      <c r="BE220" s="149">
        <f t="shared" si="24"/>
        <v>0</v>
      </c>
      <c r="BF220" s="149">
        <f t="shared" si="25"/>
        <v>0</v>
      </c>
      <c r="BG220" s="149">
        <f t="shared" si="26"/>
        <v>0</v>
      </c>
      <c r="BH220" s="149">
        <f t="shared" si="27"/>
        <v>0</v>
      </c>
      <c r="BI220" s="149">
        <f t="shared" si="28"/>
        <v>0</v>
      </c>
      <c r="BJ220" s="17" t="s">
        <v>84</v>
      </c>
      <c r="BK220" s="149">
        <f t="shared" si="29"/>
        <v>0</v>
      </c>
      <c r="BL220" s="17" t="s">
        <v>207</v>
      </c>
      <c r="BM220" s="148" t="s">
        <v>1343</v>
      </c>
    </row>
    <row r="221" spans="2:65" s="1" customFormat="1" ht="24.2" customHeight="1">
      <c r="B221" s="136"/>
      <c r="C221" s="137" t="s">
        <v>76</v>
      </c>
      <c r="D221" s="137" t="s">
        <v>189</v>
      </c>
      <c r="E221" s="138" t="s">
        <v>2368</v>
      </c>
      <c r="F221" s="139" t="s">
        <v>2369</v>
      </c>
      <c r="G221" s="140" t="s">
        <v>801</v>
      </c>
      <c r="H221" s="141">
        <v>3</v>
      </c>
      <c r="I221" s="142"/>
      <c r="J221" s="143">
        <f t="shared" si="20"/>
        <v>0</v>
      </c>
      <c r="K221" s="139" t="s">
        <v>1</v>
      </c>
      <c r="L221" s="32"/>
      <c r="M221" s="144" t="s">
        <v>1</v>
      </c>
      <c r="N221" s="145" t="s">
        <v>41</v>
      </c>
      <c r="P221" s="146">
        <f t="shared" si="21"/>
        <v>0</v>
      </c>
      <c r="Q221" s="146">
        <v>0</v>
      </c>
      <c r="R221" s="146">
        <f t="shared" si="22"/>
        <v>0</v>
      </c>
      <c r="S221" s="146">
        <v>0</v>
      </c>
      <c r="T221" s="147">
        <f t="shared" si="23"/>
        <v>0</v>
      </c>
      <c r="AR221" s="148" t="s">
        <v>207</v>
      </c>
      <c r="AT221" s="148" t="s">
        <v>189</v>
      </c>
      <c r="AU221" s="148" t="s">
        <v>86</v>
      </c>
      <c r="AY221" s="17" t="s">
        <v>186</v>
      </c>
      <c r="BE221" s="149">
        <f t="shared" si="24"/>
        <v>0</v>
      </c>
      <c r="BF221" s="149">
        <f t="shared" si="25"/>
        <v>0</v>
      </c>
      <c r="BG221" s="149">
        <f t="shared" si="26"/>
        <v>0</v>
      </c>
      <c r="BH221" s="149">
        <f t="shared" si="27"/>
        <v>0</v>
      </c>
      <c r="BI221" s="149">
        <f t="shared" si="28"/>
        <v>0</v>
      </c>
      <c r="BJ221" s="17" t="s">
        <v>84</v>
      </c>
      <c r="BK221" s="149">
        <f t="shared" si="29"/>
        <v>0</v>
      </c>
      <c r="BL221" s="17" t="s">
        <v>207</v>
      </c>
      <c r="BM221" s="148" t="s">
        <v>1351</v>
      </c>
    </row>
    <row r="222" spans="2:65" s="1" customFormat="1" ht="24.2" customHeight="1">
      <c r="B222" s="136"/>
      <c r="C222" s="137" t="s">
        <v>76</v>
      </c>
      <c r="D222" s="137" t="s">
        <v>189</v>
      </c>
      <c r="E222" s="138" t="s">
        <v>2370</v>
      </c>
      <c r="F222" s="139" t="s">
        <v>2371</v>
      </c>
      <c r="G222" s="140" t="s">
        <v>801</v>
      </c>
      <c r="H222" s="141">
        <v>1.5</v>
      </c>
      <c r="I222" s="142"/>
      <c r="J222" s="143">
        <f t="shared" si="20"/>
        <v>0</v>
      </c>
      <c r="K222" s="139" t="s">
        <v>1</v>
      </c>
      <c r="L222" s="32"/>
      <c r="M222" s="144" t="s">
        <v>1</v>
      </c>
      <c r="N222" s="145" t="s">
        <v>41</v>
      </c>
      <c r="P222" s="146">
        <f t="shared" si="21"/>
        <v>0</v>
      </c>
      <c r="Q222" s="146">
        <v>0</v>
      </c>
      <c r="R222" s="146">
        <f t="shared" si="22"/>
        <v>0</v>
      </c>
      <c r="S222" s="146">
        <v>0</v>
      </c>
      <c r="T222" s="147">
        <f t="shared" si="23"/>
        <v>0</v>
      </c>
      <c r="AR222" s="148" t="s">
        <v>207</v>
      </c>
      <c r="AT222" s="148" t="s">
        <v>189</v>
      </c>
      <c r="AU222" s="148" t="s">
        <v>86</v>
      </c>
      <c r="AY222" s="17" t="s">
        <v>186</v>
      </c>
      <c r="BE222" s="149">
        <f t="shared" si="24"/>
        <v>0</v>
      </c>
      <c r="BF222" s="149">
        <f t="shared" si="25"/>
        <v>0</v>
      </c>
      <c r="BG222" s="149">
        <f t="shared" si="26"/>
        <v>0</v>
      </c>
      <c r="BH222" s="149">
        <f t="shared" si="27"/>
        <v>0</v>
      </c>
      <c r="BI222" s="149">
        <f t="shared" si="28"/>
        <v>0</v>
      </c>
      <c r="BJ222" s="17" t="s">
        <v>84</v>
      </c>
      <c r="BK222" s="149">
        <f t="shared" si="29"/>
        <v>0</v>
      </c>
      <c r="BL222" s="17" t="s">
        <v>207</v>
      </c>
      <c r="BM222" s="148" t="s">
        <v>1359</v>
      </c>
    </row>
    <row r="223" spans="2:65" s="1" customFormat="1" ht="16.600000000000001" customHeight="1">
      <c r="B223" s="136"/>
      <c r="C223" s="137" t="s">
        <v>76</v>
      </c>
      <c r="D223" s="137" t="s">
        <v>189</v>
      </c>
      <c r="E223" s="138" t="s">
        <v>2406</v>
      </c>
      <c r="F223" s="139" t="s">
        <v>2407</v>
      </c>
      <c r="G223" s="140" t="s">
        <v>858</v>
      </c>
      <c r="H223" s="141">
        <v>7</v>
      </c>
      <c r="I223" s="142"/>
      <c r="J223" s="143">
        <f t="shared" si="20"/>
        <v>0</v>
      </c>
      <c r="K223" s="139" t="s">
        <v>1</v>
      </c>
      <c r="L223" s="32"/>
      <c r="M223" s="144" t="s">
        <v>1</v>
      </c>
      <c r="N223" s="145" t="s">
        <v>41</v>
      </c>
      <c r="P223" s="146">
        <f t="shared" si="21"/>
        <v>0</v>
      </c>
      <c r="Q223" s="146">
        <v>0</v>
      </c>
      <c r="R223" s="146">
        <f t="shared" si="22"/>
        <v>0</v>
      </c>
      <c r="S223" s="146">
        <v>0</v>
      </c>
      <c r="T223" s="147">
        <f t="shared" si="23"/>
        <v>0</v>
      </c>
      <c r="AR223" s="148" t="s">
        <v>207</v>
      </c>
      <c r="AT223" s="148" t="s">
        <v>189</v>
      </c>
      <c r="AU223" s="148" t="s">
        <v>86</v>
      </c>
      <c r="AY223" s="17" t="s">
        <v>186</v>
      </c>
      <c r="BE223" s="149">
        <f t="shared" si="24"/>
        <v>0</v>
      </c>
      <c r="BF223" s="149">
        <f t="shared" si="25"/>
        <v>0</v>
      </c>
      <c r="BG223" s="149">
        <f t="shared" si="26"/>
        <v>0</v>
      </c>
      <c r="BH223" s="149">
        <f t="shared" si="27"/>
        <v>0</v>
      </c>
      <c r="BI223" s="149">
        <f t="shared" si="28"/>
        <v>0</v>
      </c>
      <c r="BJ223" s="17" t="s">
        <v>84</v>
      </c>
      <c r="BK223" s="149">
        <f t="shared" si="29"/>
        <v>0</v>
      </c>
      <c r="BL223" s="17" t="s">
        <v>207</v>
      </c>
      <c r="BM223" s="148" t="s">
        <v>1367</v>
      </c>
    </row>
    <row r="224" spans="2:65" s="1" customFormat="1" ht="16.600000000000001" customHeight="1">
      <c r="B224" s="136"/>
      <c r="C224" s="137" t="s">
        <v>76</v>
      </c>
      <c r="D224" s="137" t="s">
        <v>189</v>
      </c>
      <c r="E224" s="138" t="s">
        <v>2378</v>
      </c>
      <c r="F224" s="139" t="s">
        <v>2379</v>
      </c>
      <c r="G224" s="140" t="s">
        <v>858</v>
      </c>
      <c r="H224" s="141">
        <v>2</v>
      </c>
      <c r="I224" s="142"/>
      <c r="J224" s="143">
        <f t="shared" si="20"/>
        <v>0</v>
      </c>
      <c r="K224" s="139" t="s">
        <v>1</v>
      </c>
      <c r="L224" s="32"/>
      <c r="M224" s="144" t="s">
        <v>1</v>
      </c>
      <c r="N224" s="145" t="s">
        <v>41</v>
      </c>
      <c r="P224" s="146">
        <f t="shared" si="21"/>
        <v>0</v>
      </c>
      <c r="Q224" s="146">
        <v>0</v>
      </c>
      <c r="R224" s="146">
        <f t="shared" si="22"/>
        <v>0</v>
      </c>
      <c r="S224" s="146">
        <v>0</v>
      </c>
      <c r="T224" s="147">
        <f t="shared" si="23"/>
        <v>0</v>
      </c>
      <c r="AR224" s="148" t="s">
        <v>207</v>
      </c>
      <c r="AT224" s="148" t="s">
        <v>189</v>
      </c>
      <c r="AU224" s="148" t="s">
        <v>86</v>
      </c>
      <c r="AY224" s="17" t="s">
        <v>186</v>
      </c>
      <c r="BE224" s="149">
        <f t="shared" si="24"/>
        <v>0</v>
      </c>
      <c r="BF224" s="149">
        <f t="shared" si="25"/>
        <v>0</v>
      </c>
      <c r="BG224" s="149">
        <f t="shared" si="26"/>
        <v>0</v>
      </c>
      <c r="BH224" s="149">
        <f t="shared" si="27"/>
        <v>0</v>
      </c>
      <c r="BI224" s="149">
        <f t="shared" si="28"/>
        <v>0</v>
      </c>
      <c r="BJ224" s="17" t="s">
        <v>84</v>
      </c>
      <c r="BK224" s="149">
        <f t="shared" si="29"/>
        <v>0</v>
      </c>
      <c r="BL224" s="17" t="s">
        <v>207</v>
      </c>
      <c r="BM224" s="148" t="s">
        <v>1375</v>
      </c>
    </row>
    <row r="225" spans="2:65" s="1" customFormat="1" ht="16.600000000000001" customHeight="1">
      <c r="B225" s="136"/>
      <c r="C225" s="137" t="s">
        <v>76</v>
      </c>
      <c r="D225" s="137" t="s">
        <v>189</v>
      </c>
      <c r="E225" s="138" t="s">
        <v>2408</v>
      </c>
      <c r="F225" s="139" t="s">
        <v>2409</v>
      </c>
      <c r="G225" s="140" t="s">
        <v>858</v>
      </c>
      <c r="H225" s="141">
        <v>2</v>
      </c>
      <c r="I225" s="142"/>
      <c r="J225" s="143">
        <f t="shared" si="20"/>
        <v>0</v>
      </c>
      <c r="K225" s="139" t="s">
        <v>1</v>
      </c>
      <c r="L225" s="32"/>
      <c r="M225" s="144" t="s">
        <v>1</v>
      </c>
      <c r="N225" s="145" t="s">
        <v>41</v>
      </c>
      <c r="P225" s="146">
        <f t="shared" si="21"/>
        <v>0</v>
      </c>
      <c r="Q225" s="146">
        <v>0</v>
      </c>
      <c r="R225" s="146">
        <f t="shared" si="22"/>
        <v>0</v>
      </c>
      <c r="S225" s="146">
        <v>0</v>
      </c>
      <c r="T225" s="147">
        <f t="shared" si="23"/>
        <v>0</v>
      </c>
      <c r="AR225" s="148" t="s">
        <v>207</v>
      </c>
      <c r="AT225" s="148" t="s">
        <v>189</v>
      </c>
      <c r="AU225" s="148" t="s">
        <v>86</v>
      </c>
      <c r="AY225" s="17" t="s">
        <v>186</v>
      </c>
      <c r="BE225" s="149">
        <f t="shared" si="24"/>
        <v>0</v>
      </c>
      <c r="BF225" s="149">
        <f t="shared" si="25"/>
        <v>0</v>
      </c>
      <c r="BG225" s="149">
        <f t="shared" si="26"/>
        <v>0</v>
      </c>
      <c r="BH225" s="149">
        <f t="shared" si="27"/>
        <v>0</v>
      </c>
      <c r="BI225" s="149">
        <f t="shared" si="28"/>
        <v>0</v>
      </c>
      <c r="BJ225" s="17" t="s">
        <v>84</v>
      </c>
      <c r="BK225" s="149">
        <f t="shared" si="29"/>
        <v>0</v>
      </c>
      <c r="BL225" s="17" t="s">
        <v>207</v>
      </c>
      <c r="BM225" s="148" t="s">
        <v>1383</v>
      </c>
    </row>
    <row r="226" spans="2:65" s="1" customFormat="1" ht="16.600000000000001" customHeight="1">
      <c r="B226" s="136"/>
      <c r="C226" s="137" t="s">
        <v>76</v>
      </c>
      <c r="D226" s="137" t="s">
        <v>189</v>
      </c>
      <c r="E226" s="138" t="s">
        <v>2410</v>
      </c>
      <c r="F226" s="139" t="s">
        <v>2411</v>
      </c>
      <c r="G226" s="140" t="s">
        <v>858</v>
      </c>
      <c r="H226" s="141">
        <v>1</v>
      </c>
      <c r="I226" s="142"/>
      <c r="J226" s="143">
        <f t="shared" si="20"/>
        <v>0</v>
      </c>
      <c r="K226" s="139" t="s">
        <v>1</v>
      </c>
      <c r="L226" s="32"/>
      <c r="M226" s="144" t="s">
        <v>1</v>
      </c>
      <c r="N226" s="145" t="s">
        <v>41</v>
      </c>
      <c r="P226" s="146">
        <f t="shared" si="21"/>
        <v>0</v>
      </c>
      <c r="Q226" s="146">
        <v>0</v>
      </c>
      <c r="R226" s="146">
        <f t="shared" si="22"/>
        <v>0</v>
      </c>
      <c r="S226" s="146">
        <v>0</v>
      </c>
      <c r="T226" s="147">
        <f t="shared" si="23"/>
        <v>0</v>
      </c>
      <c r="AR226" s="148" t="s">
        <v>207</v>
      </c>
      <c r="AT226" s="148" t="s">
        <v>189</v>
      </c>
      <c r="AU226" s="148" t="s">
        <v>86</v>
      </c>
      <c r="AY226" s="17" t="s">
        <v>186</v>
      </c>
      <c r="BE226" s="149">
        <f t="shared" si="24"/>
        <v>0</v>
      </c>
      <c r="BF226" s="149">
        <f t="shared" si="25"/>
        <v>0</v>
      </c>
      <c r="BG226" s="149">
        <f t="shared" si="26"/>
        <v>0</v>
      </c>
      <c r="BH226" s="149">
        <f t="shared" si="27"/>
        <v>0</v>
      </c>
      <c r="BI226" s="149">
        <f t="shared" si="28"/>
        <v>0</v>
      </c>
      <c r="BJ226" s="17" t="s">
        <v>84</v>
      </c>
      <c r="BK226" s="149">
        <f t="shared" si="29"/>
        <v>0</v>
      </c>
      <c r="BL226" s="17" t="s">
        <v>207</v>
      </c>
      <c r="BM226" s="148" t="s">
        <v>1391</v>
      </c>
    </row>
    <row r="227" spans="2:65" s="1" customFormat="1" ht="16.600000000000001" customHeight="1">
      <c r="B227" s="136"/>
      <c r="C227" s="137" t="s">
        <v>76</v>
      </c>
      <c r="D227" s="137" t="s">
        <v>189</v>
      </c>
      <c r="E227" s="138" t="s">
        <v>2412</v>
      </c>
      <c r="F227" s="139" t="s">
        <v>2413</v>
      </c>
      <c r="G227" s="140" t="s">
        <v>858</v>
      </c>
      <c r="H227" s="141">
        <v>1</v>
      </c>
      <c r="I227" s="142"/>
      <c r="J227" s="143">
        <f t="shared" si="20"/>
        <v>0</v>
      </c>
      <c r="K227" s="139" t="s">
        <v>1</v>
      </c>
      <c r="L227" s="32"/>
      <c r="M227" s="144" t="s">
        <v>1</v>
      </c>
      <c r="N227" s="145" t="s">
        <v>41</v>
      </c>
      <c r="P227" s="146">
        <f t="shared" si="21"/>
        <v>0</v>
      </c>
      <c r="Q227" s="146">
        <v>0</v>
      </c>
      <c r="R227" s="146">
        <f t="shared" si="22"/>
        <v>0</v>
      </c>
      <c r="S227" s="146">
        <v>0</v>
      </c>
      <c r="T227" s="147">
        <f t="shared" si="23"/>
        <v>0</v>
      </c>
      <c r="AR227" s="148" t="s">
        <v>207</v>
      </c>
      <c r="AT227" s="148" t="s">
        <v>189</v>
      </c>
      <c r="AU227" s="148" t="s">
        <v>86</v>
      </c>
      <c r="AY227" s="17" t="s">
        <v>186</v>
      </c>
      <c r="BE227" s="149">
        <f t="shared" si="24"/>
        <v>0</v>
      </c>
      <c r="BF227" s="149">
        <f t="shared" si="25"/>
        <v>0</v>
      </c>
      <c r="BG227" s="149">
        <f t="shared" si="26"/>
        <v>0</v>
      </c>
      <c r="BH227" s="149">
        <f t="shared" si="27"/>
        <v>0</v>
      </c>
      <c r="BI227" s="149">
        <f t="shared" si="28"/>
        <v>0</v>
      </c>
      <c r="BJ227" s="17" t="s">
        <v>84</v>
      </c>
      <c r="BK227" s="149">
        <f t="shared" si="29"/>
        <v>0</v>
      </c>
      <c r="BL227" s="17" t="s">
        <v>207</v>
      </c>
      <c r="BM227" s="148" t="s">
        <v>1399</v>
      </c>
    </row>
    <row r="228" spans="2:65" s="1" customFormat="1" ht="24.2" customHeight="1">
      <c r="B228" s="136"/>
      <c r="C228" s="137" t="s">
        <v>76</v>
      </c>
      <c r="D228" s="137" t="s">
        <v>189</v>
      </c>
      <c r="E228" s="138" t="s">
        <v>2414</v>
      </c>
      <c r="F228" s="139" t="s">
        <v>2415</v>
      </c>
      <c r="G228" s="140" t="s">
        <v>858</v>
      </c>
      <c r="H228" s="141">
        <v>1</v>
      </c>
      <c r="I228" s="142"/>
      <c r="J228" s="143">
        <f t="shared" si="20"/>
        <v>0</v>
      </c>
      <c r="K228" s="139" t="s">
        <v>1</v>
      </c>
      <c r="L228" s="32"/>
      <c r="M228" s="144" t="s">
        <v>1</v>
      </c>
      <c r="N228" s="145" t="s">
        <v>41</v>
      </c>
      <c r="P228" s="146">
        <f t="shared" si="21"/>
        <v>0</v>
      </c>
      <c r="Q228" s="146">
        <v>0</v>
      </c>
      <c r="R228" s="146">
        <f t="shared" si="22"/>
        <v>0</v>
      </c>
      <c r="S228" s="146">
        <v>0</v>
      </c>
      <c r="T228" s="147">
        <f t="shared" si="23"/>
        <v>0</v>
      </c>
      <c r="AR228" s="148" t="s">
        <v>207</v>
      </c>
      <c r="AT228" s="148" t="s">
        <v>189</v>
      </c>
      <c r="AU228" s="148" t="s">
        <v>86</v>
      </c>
      <c r="AY228" s="17" t="s">
        <v>186</v>
      </c>
      <c r="BE228" s="149">
        <f t="shared" si="24"/>
        <v>0</v>
      </c>
      <c r="BF228" s="149">
        <f t="shared" si="25"/>
        <v>0</v>
      </c>
      <c r="BG228" s="149">
        <f t="shared" si="26"/>
        <v>0</v>
      </c>
      <c r="BH228" s="149">
        <f t="shared" si="27"/>
        <v>0</v>
      </c>
      <c r="BI228" s="149">
        <f t="shared" si="28"/>
        <v>0</v>
      </c>
      <c r="BJ228" s="17" t="s">
        <v>84</v>
      </c>
      <c r="BK228" s="149">
        <f t="shared" si="29"/>
        <v>0</v>
      </c>
      <c r="BL228" s="17" t="s">
        <v>207</v>
      </c>
      <c r="BM228" s="148" t="s">
        <v>1407</v>
      </c>
    </row>
    <row r="229" spans="2:65" s="1" customFormat="1" ht="21.75" customHeight="1">
      <c r="B229" s="136"/>
      <c r="C229" s="137" t="s">
        <v>76</v>
      </c>
      <c r="D229" s="137" t="s">
        <v>189</v>
      </c>
      <c r="E229" s="138" t="s">
        <v>2306</v>
      </c>
      <c r="F229" s="139" t="s">
        <v>2307</v>
      </c>
      <c r="G229" s="140" t="s">
        <v>351</v>
      </c>
      <c r="H229" s="141">
        <v>6</v>
      </c>
      <c r="I229" s="142"/>
      <c r="J229" s="143">
        <f t="shared" si="20"/>
        <v>0</v>
      </c>
      <c r="K229" s="139" t="s">
        <v>1</v>
      </c>
      <c r="L229" s="32"/>
      <c r="M229" s="144" t="s">
        <v>1</v>
      </c>
      <c r="N229" s="145" t="s">
        <v>41</v>
      </c>
      <c r="P229" s="146">
        <f t="shared" si="21"/>
        <v>0</v>
      </c>
      <c r="Q229" s="146">
        <v>0</v>
      </c>
      <c r="R229" s="146">
        <f t="shared" si="22"/>
        <v>0</v>
      </c>
      <c r="S229" s="146">
        <v>0</v>
      </c>
      <c r="T229" s="147">
        <f t="shared" si="23"/>
        <v>0</v>
      </c>
      <c r="AR229" s="148" t="s">
        <v>207</v>
      </c>
      <c r="AT229" s="148" t="s">
        <v>189</v>
      </c>
      <c r="AU229" s="148" t="s">
        <v>86</v>
      </c>
      <c r="AY229" s="17" t="s">
        <v>186</v>
      </c>
      <c r="BE229" s="149">
        <f t="shared" si="24"/>
        <v>0</v>
      </c>
      <c r="BF229" s="149">
        <f t="shared" si="25"/>
        <v>0</v>
      </c>
      <c r="BG229" s="149">
        <f t="shared" si="26"/>
        <v>0</v>
      </c>
      <c r="BH229" s="149">
        <f t="shared" si="27"/>
        <v>0</v>
      </c>
      <c r="BI229" s="149">
        <f t="shared" si="28"/>
        <v>0</v>
      </c>
      <c r="BJ229" s="17" t="s">
        <v>84</v>
      </c>
      <c r="BK229" s="149">
        <f t="shared" si="29"/>
        <v>0</v>
      </c>
      <c r="BL229" s="17" t="s">
        <v>207</v>
      </c>
      <c r="BM229" s="148" t="s">
        <v>1415</v>
      </c>
    </row>
    <row r="230" spans="2:65" s="1" customFormat="1" ht="16.600000000000001" customHeight="1">
      <c r="B230" s="136"/>
      <c r="C230" s="137" t="s">
        <v>76</v>
      </c>
      <c r="D230" s="137" t="s">
        <v>189</v>
      </c>
      <c r="E230" s="138" t="s">
        <v>2308</v>
      </c>
      <c r="F230" s="139" t="s">
        <v>2309</v>
      </c>
      <c r="G230" s="140" t="s">
        <v>351</v>
      </c>
      <c r="H230" s="141">
        <v>6</v>
      </c>
      <c r="I230" s="142"/>
      <c r="J230" s="143">
        <f t="shared" si="20"/>
        <v>0</v>
      </c>
      <c r="K230" s="139" t="s">
        <v>1</v>
      </c>
      <c r="L230" s="32"/>
      <c r="M230" s="144" t="s">
        <v>1</v>
      </c>
      <c r="N230" s="145" t="s">
        <v>41</v>
      </c>
      <c r="P230" s="146">
        <f t="shared" si="21"/>
        <v>0</v>
      </c>
      <c r="Q230" s="146">
        <v>0</v>
      </c>
      <c r="R230" s="146">
        <f t="shared" si="22"/>
        <v>0</v>
      </c>
      <c r="S230" s="146">
        <v>0</v>
      </c>
      <c r="T230" s="147">
        <f t="shared" si="23"/>
        <v>0</v>
      </c>
      <c r="AR230" s="148" t="s">
        <v>207</v>
      </c>
      <c r="AT230" s="148" t="s">
        <v>189</v>
      </c>
      <c r="AU230" s="148" t="s">
        <v>86</v>
      </c>
      <c r="AY230" s="17" t="s">
        <v>186</v>
      </c>
      <c r="BE230" s="149">
        <f t="shared" si="24"/>
        <v>0</v>
      </c>
      <c r="BF230" s="149">
        <f t="shared" si="25"/>
        <v>0</v>
      </c>
      <c r="BG230" s="149">
        <f t="shared" si="26"/>
        <v>0</v>
      </c>
      <c r="BH230" s="149">
        <f t="shared" si="27"/>
        <v>0</v>
      </c>
      <c r="BI230" s="149">
        <f t="shared" si="28"/>
        <v>0</v>
      </c>
      <c r="BJ230" s="17" t="s">
        <v>84</v>
      </c>
      <c r="BK230" s="149">
        <f t="shared" si="29"/>
        <v>0</v>
      </c>
      <c r="BL230" s="17" t="s">
        <v>207</v>
      </c>
      <c r="BM230" s="148" t="s">
        <v>1424</v>
      </c>
    </row>
    <row r="231" spans="2:65" s="1" customFormat="1" ht="24.2" customHeight="1">
      <c r="B231" s="136"/>
      <c r="C231" s="137" t="s">
        <v>76</v>
      </c>
      <c r="D231" s="137" t="s">
        <v>189</v>
      </c>
      <c r="E231" s="138" t="s">
        <v>2416</v>
      </c>
      <c r="F231" s="139" t="s">
        <v>2319</v>
      </c>
      <c r="G231" s="140" t="s">
        <v>858</v>
      </c>
      <c r="H231" s="141">
        <v>2</v>
      </c>
      <c r="I231" s="142"/>
      <c r="J231" s="143">
        <f t="shared" si="20"/>
        <v>0</v>
      </c>
      <c r="K231" s="139" t="s">
        <v>1</v>
      </c>
      <c r="L231" s="32"/>
      <c r="M231" s="144" t="s">
        <v>1</v>
      </c>
      <c r="N231" s="145" t="s">
        <v>41</v>
      </c>
      <c r="P231" s="146">
        <f t="shared" si="21"/>
        <v>0</v>
      </c>
      <c r="Q231" s="146">
        <v>0</v>
      </c>
      <c r="R231" s="146">
        <f t="shared" si="22"/>
        <v>0</v>
      </c>
      <c r="S231" s="146">
        <v>0</v>
      </c>
      <c r="T231" s="147">
        <f t="shared" si="23"/>
        <v>0</v>
      </c>
      <c r="AR231" s="148" t="s">
        <v>207</v>
      </c>
      <c r="AT231" s="148" t="s">
        <v>189</v>
      </c>
      <c r="AU231" s="148" t="s">
        <v>86</v>
      </c>
      <c r="AY231" s="17" t="s">
        <v>186</v>
      </c>
      <c r="BE231" s="149">
        <f t="shared" si="24"/>
        <v>0</v>
      </c>
      <c r="BF231" s="149">
        <f t="shared" si="25"/>
        <v>0</v>
      </c>
      <c r="BG231" s="149">
        <f t="shared" si="26"/>
        <v>0</v>
      </c>
      <c r="BH231" s="149">
        <f t="shared" si="27"/>
        <v>0</v>
      </c>
      <c r="BI231" s="149">
        <f t="shared" si="28"/>
        <v>0</v>
      </c>
      <c r="BJ231" s="17" t="s">
        <v>84</v>
      </c>
      <c r="BK231" s="149">
        <f t="shared" si="29"/>
        <v>0</v>
      </c>
      <c r="BL231" s="17" t="s">
        <v>207</v>
      </c>
      <c r="BM231" s="148" t="s">
        <v>1432</v>
      </c>
    </row>
    <row r="232" spans="2:65" s="1" customFormat="1" ht="16.600000000000001" customHeight="1">
      <c r="B232" s="136"/>
      <c r="C232" s="137" t="s">
        <v>76</v>
      </c>
      <c r="D232" s="137" t="s">
        <v>189</v>
      </c>
      <c r="E232" s="138" t="s">
        <v>2320</v>
      </c>
      <c r="F232" s="139" t="s">
        <v>2321</v>
      </c>
      <c r="G232" s="140" t="s">
        <v>2127</v>
      </c>
      <c r="H232" s="141">
        <v>8</v>
      </c>
      <c r="I232" s="142"/>
      <c r="J232" s="143">
        <f t="shared" si="20"/>
        <v>0</v>
      </c>
      <c r="K232" s="139" t="s">
        <v>1</v>
      </c>
      <c r="L232" s="32"/>
      <c r="M232" s="144" t="s">
        <v>1</v>
      </c>
      <c r="N232" s="145" t="s">
        <v>41</v>
      </c>
      <c r="P232" s="146">
        <f t="shared" si="21"/>
        <v>0</v>
      </c>
      <c r="Q232" s="146">
        <v>0</v>
      </c>
      <c r="R232" s="146">
        <f t="shared" si="22"/>
        <v>0</v>
      </c>
      <c r="S232" s="146">
        <v>0</v>
      </c>
      <c r="T232" s="147">
        <f t="shared" si="23"/>
        <v>0</v>
      </c>
      <c r="AR232" s="148" t="s">
        <v>207</v>
      </c>
      <c r="AT232" s="148" t="s">
        <v>189</v>
      </c>
      <c r="AU232" s="148" t="s">
        <v>86</v>
      </c>
      <c r="AY232" s="17" t="s">
        <v>186</v>
      </c>
      <c r="BE232" s="149">
        <f t="shared" si="24"/>
        <v>0</v>
      </c>
      <c r="BF232" s="149">
        <f t="shared" si="25"/>
        <v>0</v>
      </c>
      <c r="BG232" s="149">
        <f t="shared" si="26"/>
        <v>0</v>
      </c>
      <c r="BH232" s="149">
        <f t="shared" si="27"/>
        <v>0</v>
      </c>
      <c r="BI232" s="149">
        <f t="shared" si="28"/>
        <v>0</v>
      </c>
      <c r="BJ232" s="17" t="s">
        <v>84</v>
      </c>
      <c r="BK232" s="149">
        <f t="shared" si="29"/>
        <v>0</v>
      </c>
      <c r="BL232" s="17" t="s">
        <v>207</v>
      </c>
      <c r="BM232" s="148" t="s">
        <v>1440</v>
      </c>
    </row>
    <row r="233" spans="2:65" s="11" customFormat="1" ht="22.75" customHeight="1">
      <c r="B233" s="124"/>
      <c r="D233" s="125" t="s">
        <v>75</v>
      </c>
      <c r="E233" s="134" t="s">
        <v>2141</v>
      </c>
      <c r="F233" s="134" t="s">
        <v>2417</v>
      </c>
      <c r="I233" s="127"/>
      <c r="J233" s="135">
        <f>BK233</f>
        <v>0</v>
      </c>
      <c r="L233" s="124"/>
      <c r="M233" s="129"/>
      <c r="P233" s="130">
        <f>SUM(P234:P247)</f>
        <v>0</v>
      </c>
      <c r="R233" s="130">
        <f>SUM(R234:R247)</f>
        <v>0</v>
      </c>
      <c r="T233" s="131">
        <f>SUM(T234:T247)</f>
        <v>0</v>
      </c>
      <c r="AR233" s="125" t="s">
        <v>84</v>
      </c>
      <c r="AT233" s="132" t="s">
        <v>75</v>
      </c>
      <c r="AU233" s="132" t="s">
        <v>84</v>
      </c>
      <c r="AY233" s="125" t="s">
        <v>186</v>
      </c>
      <c r="BK233" s="133">
        <f>SUM(BK234:BK247)</f>
        <v>0</v>
      </c>
    </row>
    <row r="234" spans="2:65" s="1" customFormat="1" ht="55.45" customHeight="1">
      <c r="B234" s="136"/>
      <c r="C234" s="137" t="s">
        <v>76</v>
      </c>
      <c r="D234" s="137" t="s">
        <v>189</v>
      </c>
      <c r="E234" s="138" t="s">
        <v>2418</v>
      </c>
      <c r="F234" s="139" t="s">
        <v>2419</v>
      </c>
      <c r="G234" s="140" t="s">
        <v>858</v>
      </c>
      <c r="H234" s="141">
        <v>1</v>
      </c>
      <c r="I234" s="142"/>
      <c r="J234" s="143">
        <f t="shared" ref="J234:J247" si="30">ROUND(I234*H234,2)</f>
        <v>0</v>
      </c>
      <c r="K234" s="139" t="s">
        <v>1</v>
      </c>
      <c r="L234" s="32"/>
      <c r="M234" s="144" t="s">
        <v>1</v>
      </c>
      <c r="N234" s="145" t="s">
        <v>41</v>
      </c>
      <c r="P234" s="146">
        <f t="shared" ref="P234:P247" si="31">O234*H234</f>
        <v>0</v>
      </c>
      <c r="Q234" s="146">
        <v>0</v>
      </c>
      <c r="R234" s="146">
        <f t="shared" ref="R234:R247" si="32">Q234*H234</f>
        <v>0</v>
      </c>
      <c r="S234" s="146">
        <v>0</v>
      </c>
      <c r="T234" s="147">
        <f t="shared" ref="T234:T247" si="33">S234*H234</f>
        <v>0</v>
      </c>
      <c r="AR234" s="148" t="s">
        <v>207</v>
      </c>
      <c r="AT234" s="148" t="s">
        <v>189</v>
      </c>
      <c r="AU234" s="148" t="s">
        <v>86</v>
      </c>
      <c r="AY234" s="17" t="s">
        <v>186</v>
      </c>
      <c r="BE234" s="149">
        <f t="shared" ref="BE234:BE247" si="34">IF(N234="základní",J234,0)</f>
        <v>0</v>
      </c>
      <c r="BF234" s="149">
        <f t="shared" ref="BF234:BF247" si="35">IF(N234="snížená",J234,0)</f>
        <v>0</v>
      </c>
      <c r="BG234" s="149">
        <f t="shared" ref="BG234:BG247" si="36">IF(N234="zákl. přenesená",J234,0)</f>
        <v>0</v>
      </c>
      <c r="BH234" s="149">
        <f t="shared" ref="BH234:BH247" si="37">IF(N234="sníž. přenesená",J234,0)</f>
        <v>0</v>
      </c>
      <c r="BI234" s="149">
        <f t="shared" ref="BI234:BI247" si="38">IF(N234="nulová",J234,0)</f>
        <v>0</v>
      </c>
      <c r="BJ234" s="17" t="s">
        <v>84</v>
      </c>
      <c r="BK234" s="149">
        <f t="shared" ref="BK234:BK247" si="39">ROUND(I234*H234,2)</f>
        <v>0</v>
      </c>
      <c r="BL234" s="17" t="s">
        <v>207</v>
      </c>
      <c r="BM234" s="148" t="s">
        <v>1448</v>
      </c>
    </row>
    <row r="235" spans="2:65" s="1" customFormat="1" ht="16.600000000000001" customHeight="1">
      <c r="B235" s="136"/>
      <c r="C235" s="137" t="s">
        <v>76</v>
      </c>
      <c r="D235" s="137" t="s">
        <v>189</v>
      </c>
      <c r="E235" s="138" t="s">
        <v>2420</v>
      </c>
      <c r="F235" s="139" t="s">
        <v>2421</v>
      </c>
      <c r="G235" s="140" t="s">
        <v>858</v>
      </c>
      <c r="H235" s="141">
        <v>1</v>
      </c>
      <c r="I235" s="142"/>
      <c r="J235" s="143">
        <f t="shared" si="30"/>
        <v>0</v>
      </c>
      <c r="K235" s="139" t="s">
        <v>1</v>
      </c>
      <c r="L235" s="32"/>
      <c r="M235" s="144" t="s">
        <v>1</v>
      </c>
      <c r="N235" s="145" t="s">
        <v>41</v>
      </c>
      <c r="P235" s="146">
        <f t="shared" si="31"/>
        <v>0</v>
      </c>
      <c r="Q235" s="146">
        <v>0</v>
      </c>
      <c r="R235" s="146">
        <f t="shared" si="32"/>
        <v>0</v>
      </c>
      <c r="S235" s="146">
        <v>0</v>
      </c>
      <c r="T235" s="147">
        <f t="shared" si="33"/>
        <v>0</v>
      </c>
      <c r="AR235" s="148" t="s">
        <v>207</v>
      </c>
      <c r="AT235" s="148" t="s">
        <v>189</v>
      </c>
      <c r="AU235" s="148" t="s">
        <v>86</v>
      </c>
      <c r="AY235" s="17" t="s">
        <v>186</v>
      </c>
      <c r="BE235" s="149">
        <f t="shared" si="34"/>
        <v>0</v>
      </c>
      <c r="BF235" s="149">
        <f t="shared" si="35"/>
        <v>0</v>
      </c>
      <c r="BG235" s="149">
        <f t="shared" si="36"/>
        <v>0</v>
      </c>
      <c r="BH235" s="149">
        <f t="shared" si="37"/>
        <v>0</v>
      </c>
      <c r="BI235" s="149">
        <f t="shared" si="38"/>
        <v>0</v>
      </c>
      <c r="BJ235" s="17" t="s">
        <v>84</v>
      </c>
      <c r="BK235" s="149">
        <f t="shared" si="39"/>
        <v>0</v>
      </c>
      <c r="BL235" s="17" t="s">
        <v>207</v>
      </c>
      <c r="BM235" s="148" t="s">
        <v>1458</v>
      </c>
    </row>
    <row r="236" spans="2:65" s="1" customFormat="1" ht="24.2" customHeight="1">
      <c r="B236" s="136"/>
      <c r="C236" s="137" t="s">
        <v>76</v>
      </c>
      <c r="D236" s="137" t="s">
        <v>189</v>
      </c>
      <c r="E236" s="138" t="s">
        <v>2422</v>
      </c>
      <c r="F236" s="139" t="s">
        <v>2423</v>
      </c>
      <c r="G236" s="140" t="s">
        <v>858</v>
      </c>
      <c r="H236" s="141">
        <v>7</v>
      </c>
      <c r="I236" s="142"/>
      <c r="J236" s="143">
        <f t="shared" si="30"/>
        <v>0</v>
      </c>
      <c r="K236" s="139" t="s">
        <v>1</v>
      </c>
      <c r="L236" s="32"/>
      <c r="M236" s="144" t="s">
        <v>1</v>
      </c>
      <c r="N236" s="145" t="s">
        <v>41</v>
      </c>
      <c r="P236" s="146">
        <f t="shared" si="31"/>
        <v>0</v>
      </c>
      <c r="Q236" s="146">
        <v>0</v>
      </c>
      <c r="R236" s="146">
        <f t="shared" si="32"/>
        <v>0</v>
      </c>
      <c r="S236" s="146">
        <v>0</v>
      </c>
      <c r="T236" s="147">
        <f t="shared" si="33"/>
        <v>0</v>
      </c>
      <c r="AR236" s="148" t="s">
        <v>207</v>
      </c>
      <c r="AT236" s="148" t="s">
        <v>189</v>
      </c>
      <c r="AU236" s="148" t="s">
        <v>86</v>
      </c>
      <c r="AY236" s="17" t="s">
        <v>186</v>
      </c>
      <c r="BE236" s="149">
        <f t="shared" si="34"/>
        <v>0</v>
      </c>
      <c r="BF236" s="149">
        <f t="shared" si="35"/>
        <v>0</v>
      </c>
      <c r="BG236" s="149">
        <f t="shared" si="36"/>
        <v>0</v>
      </c>
      <c r="BH236" s="149">
        <f t="shared" si="37"/>
        <v>0</v>
      </c>
      <c r="BI236" s="149">
        <f t="shared" si="38"/>
        <v>0</v>
      </c>
      <c r="BJ236" s="17" t="s">
        <v>84</v>
      </c>
      <c r="BK236" s="149">
        <f t="shared" si="39"/>
        <v>0</v>
      </c>
      <c r="BL236" s="17" t="s">
        <v>207</v>
      </c>
      <c r="BM236" s="148" t="s">
        <v>1467</v>
      </c>
    </row>
    <row r="237" spans="2:65" s="1" customFormat="1" ht="24.2" customHeight="1">
      <c r="B237" s="136"/>
      <c r="C237" s="137" t="s">
        <v>76</v>
      </c>
      <c r="D237" s="137" t="s">
        <v>189</v>
      </c>
      <c r="E237" s="138" t="s">
        <v>2424</v>
      </c>
      <c r="F237" s="139" t="s">
        <v>2425</v>
      </c>
      <c r="G237" s="140" t="s">
        <v>801</v>
      </c>
      <c r="H237" s="141">
        <v>12</v>
      </c>
      <c r="I237" s="142"/>
      <c r="J237" s="143">
        <f t="shared" si="30"/>
        <v>0</v>
      </c>
      <c r="K237" s="139" t="s">
        <v>1</v>
      </c>
      <c r="L237" s="32"/>
      <c r="M237" s="144" t="s">
        <v>1</v>
      </c>
      <c r="N237" s="145" t="s">
        <v>41</v>
      </c>
      <c r="P237" s="146">
        <f t="shared" si="31"/>
        <v>0</v>
      </c>
      <c r="Q237" s="146">
        <v>0</v>
      </c>
      <c r="R237" s="146">
        <f t="shared" si="32"/>
        <v>0</v>
      </c>
      <c r="S237" s="146">
        <v>0</v>
      </c>
      <c r="T237" s="147">
        <f t="shared" si="33"/>
        <v>0</v>
      </c>
      <c r="AR237" s="148" t="s">
        <v>207</v>
      </c>
      <c r="AT237" s="148" t="s">
        <v>189</v>
      </c>
      <c r="AU237" s="148" t="s">
        <v>86</v>
      </c>
      <c r="AY237" s="17" t="s">
        <v>186</v>
      </c>
      <c r="BE237" s="149">
        <f t="shared" si="34"/>
        <v>0</v>
      </c>
      <c r="BF237" s="149">
        <f t="shared" si="35"/>
        <v>0</v>
      </c>
      <c r="BG237" s="149">
        <f t="shared" si="36"/>
        <v>0</v>
      </c>
      <c r="BH237" s="149">
        <f t="shared" si="37"/>
        <v>0</v>
      </c>
      <c r="BI237" s="149">
        <f t="shared" si="38"/>
        <v>0</v>
      </c>
      <c r="BJ237" s="17" t="s">
        <v>84</v>
      </c>
      <c r="BK237" s="149">
        <f t="shared" si="39"/>
        <v>0</v>
      </c>
      <c r="BL237" s="17" t="s">
        <v>207</v>
      </c>
      <c r="BM237" s="148" t="s">
        <v>1476</v>
      </c>
    </row>
    <row r="238" spans="2:65" s="1" customFormat="1" ht="24.2" customHeight="1">
      <c r="B238" s="136"/>
      <c r="C238" s="137" t="s">
        <v>76</v>
      </c>
      <c r="D238" s="137" t="s">
        <v>189</v>
      </c>
      <c r="E238" s="138" t="s">
        <v>2366</v>
      </c>
      <c r="F238" s="139" t="s">
        <v>2367</v>
      </c>
      <c r="G238" s="140" t="s">
        <v>801</v>
      </c>
      <c r="H238" s="141">
        <v>15</v>
      </c>
      <c r="I238" s="142"/>
      <c r="J238" s="143">
        <f t="shared" si="30"/>
        <v>0</v>
      </c>
      <c r="K238" s="139" t="s">
        <v>1</v>
      </c>
      <c r="L238" s="32"/>
      <c r="M238" s="144" t="s">
        <v>1</v>
      </c>
      <c r="N238" s="145" t="s">
        <v>41</v>
      </c>
      <c r="P238" s="146">
        <f t="shared" si="31"/>
        <v>0</v>
      </c>
      <c r="Q238" s="146">
        <v>0</v>
      </c>
      <c r="R238" s="146">
        <f t="shared" si="32"/>
        <v>0</v>
      </c>
      <c r="S238" s="146">
        <v>0</v>
      </c>
      <c r="T238" s="147">
        <f t="shared" si="33"/>
        <v>0</v>
      </c>
      <c r="AR238" s="148" t="s">
        <v>207</v>
      </c>
      <c r="AT238" s="148" t="s">
        <v>189</v>
      </c>
      <c r="AU238" s="148" t="s">
        <v>86</v>
      </c>
      <c r="AY238" s="17" t="s">
        <v>186</v>
      </c>
      <c r="BE238" s="149">
        <f t="shared" si="34"/>
        <v>0</v>
      </c>
      <c r="BF238" s="149">
        <f t="shared" si="35"/>
        <v>0</v>
      </c>
      <c r="BG238" s="149">
        <f t="shared" si="36"/>
        <v>0</v>
      </c>
      <c r="BH238" s="149">
        <f t="shared" si="37"/>
        <v>0</v>
      </c>
      <c r="BI238" s="149">
        <f t="shared" si="38"/>
        <v>0</v>
      </c>
      <c r="BJ238" s="17" t="s">
        <v>84</v>
      </c>
      <c r="BK238" s="149">
        <f t="shared" si="39"/>
        <v>0</v>
      </c>
      <c r="BL238" s="17" t="s">
        <v>207</v>
      </c>
      <c r="BM238" s="148" t="s">
        <v>1486</v>
      </c>
    </row>
    <row r="239" spans="2:65" s="1" customFormat="1" ht="24.2" customHeight="1">
      <c r="B239" s="136"/>
      <c r="C239" s="137" t="s">
        <v>76</v>
      </c>
      <c r="D239" s="137" t="s">
        <v>189</v>
      </c>
      <c r="E239" s="138" t="s">
        <v>2426</v>
      </c>
      <c r="F239" s="139" t="s">
        <v>2427</v>
      </c>
      <c r="G239" s="140" t="s">
        <v>801</v>
      </c>
      <c r="H239" s="141">
        <v>6</v>
      </c>
      <c r="I239" s="142"/>
      <c r="J239" s="143">
        <f t="shared" si="30"/>
        <v>0</v>
      </c>
      <c r="K239" s="139" t="s">
        <v>1</v>
      </c>
      <c r="L239" s="32"/>
      <c r="M239" s="144" t="s">
        <v>1</v>
      </c>
      <c r="N239" s="145" t="s">
        <v>41</v>
      </c>
      <c r="P239" s="146">
        <f t="shared" si="31"/>
        <v>0</v>
      </c>
      <c r="Q239" s="146">
        <v>0</v>
      </c>
      <c r="R239" s="146">
        <f t="shared" si="32"/>
        <v>0</v>
      </c>
      <c r="S239" s="146">
        <v>0</v>
      </c>
      <c r="T239" s="147">
        <f t="shared" si="33"/>
        <v>0</v>
      </c>
      <c r="AR239" s="148" t="s">
        <v>207</v>
      </c>
      <c r="AT239" s="148" t="s">
        <v>189</v>
      </c>
      <c r="AU239" s="148" t="s">
        <v>86</v>
      </c>
      <c r="AY239" s="17" t="s">
        <v>186</v>
      </c>
      <c r="BE239" s="149">
        <f t="shared" si="34"/>
        <v>0</v>
      </c>
      <c r="BF239" s="149">
        <f t="shared" si="35"/>
        <v>0</v>
      </c>
      <c r="BG239" s="149">
        <f t="shared" si="36"/>
        <v>0</v>
      </c>
      <c r="BH239" s="149">
        <f t="shared" si="37"/>
        <v>0</v>
      </c>
      <c r="BI239" s="149">
        <f t="shared" si="38"/>
        <v>0</v>
      </c>
      <c r="BJ239" s="17" t="s">
        <v>84</v>
      </c>
      <c r="BK239" s="149">
        <f t="shared" si="39"/>
        <v>0</v>
      </c>
      <c r="BL239" s="17" t="s">
        <v>207</v>
      </c>
      <c r="BM239" s="148" t="s">
        <v>1499</v>
      </c>
    </row>
    <row r="240" spans="2:65" s="1" customFormat="1" ht="16.600000000000001" customHeight="1">
      <c r="B240" s="136"/>
      <c r="C240" s="137" t="s">
        <v>76</v>
      </c>
      <c r="D240" s="137" t="s">
        <v>189</v>
      </c>
      <c r="E240" s="138" t="s">
        <v>2428</v>
      </c>
      <c r="F240" s="139" t="s">
        <v>2429</v>
      </c>
      <c r="G240" s="140" t="s">
        <v>858</v>
      </c>
      <c r="H240" s="141">
        <v>1</v>
      </c>
      <c r="I240" s="142"/>
      <c r="J240" s="143">
        <f t="shared" si="30"/>
        <v>0</v>
      </c>
      <c r="K240" s="139" t="s">
        <v>1</v>
      </c>
      <c r="L240" s="32"/>
      <c r="M240" s="144" t="s">
        <v>1</v>
      </c>
      <c r="N240" s="145" t="s">
        <v>41</v>
      </c>
      <c r="P240" s="146">
        <f t="shared" si="31"/>
        <v>0</v>
      </c>
      <c r="Q240" s="146">
        <v>0</v>
      </c>
      <c r="R240" s="146">
        <f t="shared" si="32"/>
        <v>0</v>
      </c>
      <c r="S240" s="146">
        <v>0</v>
      </c>
      <c r="T240" s="147">
        <f t="shared" si="33"/>
        <v>0</v>
      </c>
      <c r="AR240" s="148" t="s">
        <v>207</v>
      </c>
      <c r="AT240" s="148" t="s">
        <v>189</v>
      </c>
      <c r="AU240" s="148" t="s">
        <v>86</v>
      </c>
      <c r="AY240" s="17" t="s">
        <v>186</v>
      </c>
      <c r="BE240" s="149">
        <f t="shared" si="34"/>
        <v>0</v>
      </c>
      <c r="BF240" s="149">
        <f t="shared" si="35"/>
        <v>0</v>
      </c>
      <c r="BG240" s="149">
        <f t="shared" si="36"/>
        <v>0</v>
      </c>
      <c r="BH240" s="149">
        <f t="shared" si="37"/>
        <v>0</v>
      </c>
      <c r="BI240" s="149">
        <f t="shared" si="38"/>
        <v>0</v>
      </c>
      <c r="BJ240" s="17" t="s">
        <v>84</v>
      </c>
      <c r="BK240" s="149">
        <f t="shared" si="39"/>
        <v>0</v>
      </c>
      <c r="BL240" s="17" t="s">
        <v>207</v>
      </c>
      <c r="BM240" s="148" t="s">
        <v>1509</v>
      </c>
    </row>
    <row r="241" spans="2:65" s="1" customFormat="1" ht="16.600000000000001" customHeight="1">
      <c r="B241" s="136"/>
      <c r="C241" s="137" t="s">
        <v>76</v>
      </c>
      <c r="D241" s="137" t="s">
        <v>189</v>
      </c>
      <c r="E241" s="138" t="s">
        <v>2376</v>
      </c>
      <c r="F241" s="139" t="s">
        <v>2377</v>
      </c>
      <c r="G241" s="140" t="s">
        <v>858</v>
      </c>
      <c r="H241" s="141">
        <v>3</v>
      </c>
      <c r="I241" s="142"/>
      <c r="J241" s="143">
        <f t="shared" si="30"/>
        <v>0</v>
      </c>
      <c r="K241" s="139" t="s">
        <v>1</v>
      </c>
      <c r="L241" s="32"/>
      <c r="M241" s="144" t="s">
        <v>1</v>
      </c>
      <c r="N241" s="145" t="s">
        <v>41</v>
      </c>
      <c r="P241" s="146">
        <f t="shared" si="31"/>
        <v>0</v>
      </c>
      <c r="Q241" s="146">
        <v>0</v>
      </c>
      <c r="R241" s="146">
        <f t="shared" si="32"/>
        <v>0</v>
      </c>
      <c r="S241" s="146">
        <v>0</v>
      </c>
      <c r="T241" s="147">
        <f t="shared" si="33"/>
        <v>0</v>
      </c>
      <c r="AR241" s="148" t="s">
        <v>207</v>
      </c>
      <c r="AT241" s="148" t="s">
        <v>189</v>
      </c>
      <c r="AU241" s="148" t="s">
        <v>86</v>
      </c>
      <c r="AY241" s="17" t="s">
        <v>186</v>
      </c>
      <c r="BE241" s="149">
        <f t="shared" si="34"/>
        <v>0</v>
      </c>
      <c r="BF241" s="149">
        <f t="shared" si="35"/>
        <v>0</v>
      </c>
      <c r="BG241" s="149">
        <f t="shared" si="36"/>
        <v>0</v>
      </c>
      <c r="BH241" s="149">
        <f t="shared" si="37"/>
        <v>0</v>
      </c>
      <c r="BI241" s="149">
        <f t="shared" si="38"/>
        <v>0</v>
      </c>
      <c r="BJ241" s="17" t="s">
        <v>84</v>
      </c>
      <c r="BK241" s="149">
        <f t="shared" si="39"/>
        <v>0</v>
      </c>
      <c r="BL241" s="17" t="s">
        <v>207</v>
      </c>
      <c r="BM241" s="148" t="s">
        <v>1518</v>
      </c>
    </row>
    <row r="242" spans="2:65" s="1" customFormat="1" ht="16.600000000000001" customHeight="1">
      <c r="B242" s="136"/>
      <c r="C242" s="137" t="s">
        <v>76</v>
      </c>
      <c r="D242" s="137" t="s">
        <v>189</v>
      </c>
      <c r="E242" s="138" t="s">
        <v>2430</v>
      </c>
      <c r="F242" s="139" t="s">
        <v>2431</v>
      </c>
      <c r="G242" s="140" t="s">
        <v>858</v>
      </c>
      <c r="H242" s="141">
        <v>4</v>
      </c>
      <c r="I242" s="142"/>
      <c r="J242" s="143">
        <f t="shared" si="30"/>
        <v>0</v>
      </c>
      <c r="K242" s="139" t="s">
        <v>1</v>
      </c>
      <c r="L242" s="32"/>
      <c r="M242" s="144" t="s">
        <v>1</v>
      </c>
      <c r="N242" s="145" t="s">
        <v>41</v>
      </c>
      <c r="P242" s="146">
        <f t="shared" si="31"/>
        <v>0</v>
      </c>
      <c r="Q242" s="146">
        <v>0</v>
      </c>
      <c r="R242" s="146">
        <f t="shared" si="32"/>
        <v>0</v>
      </c>
      <c r="S242" s="146">
        <v>0</v>
      </c>
      <c r="T242" s="147">
        <f t="shared" si="33"/>
        <v>0</v>
      </c>
      <c r="AR242" s="148" t="s">
        <v>207</v>
      </c>
      <c r="AT242" s="148" t="s">
        <v>189</v>
      </c>
      <c r="AU242" s="148" t="s">
        <v>86</v>
      </c>
      <c r="AY242" s="17" t="s">
        <v>186</v>
      </c>
      <c r="BE242" s="149">
        <f t="shared" si="34"/>
        <v>0</v>
      </c>
      <c r="BF242" s="149">
        <f t="shared" si="35"/>
        <v>0</v>
      </c>
      <c r="BG242" s="149">
        <f t="shared" si="36"/>
        <v>0</v>
      </c>
      <c r="BH242" s="149">
        <f t="shared" si="37"/>
        <v>0</v>
      </c>
      <c r="BI242" s="149">
        <f t="shared" si="38"/>
        <v>0</v>
      </c>
      <c r="BJ242" s="17" t="s">
        <v>84</v>
      </c>
      <c r="BK242" s="149">
        <f t="shared" si="39"/>
        <v>0</v>
      </c>
      <c r="BL242" s="17" t="s">
        <v>207</v>
      </c>
      <c r="BM242" s="148" t="s">
        <v>1527</v>
      </c>
    </row>
    <row r="243" spans="2:65" s="1" customFormat="1" ht="16.600000000000001" customHeight="1">
      <c r="B243" s="136"/>
      <c r="C243" s="137" t="s">
        <v>76</v>
      </c>
      <c r="D243" s="137" t="s">
        <v>189</v>
      </c>
      <c r="E243" s="138" t="s">
        <v>2432</v>
      </c>
      <c r="F243" s="139" t="s">
        <v>2433</v>
      </c>
      <c r="G243" s="140" t="s">
        <v>858</v>
      </c>
      <c r="H243" s="141">
        <v>1</v>
      </c>
      <c r="I243" s="142"/>
      <c r="J243" s="143">
        <f t="shared" si="30"/>
        <v>0</v>
      </c>
      <c r="K243" s="139" t="s">
        <v>1</v>
      </c>
      <c r="L243" s="32"/>
      <c r="M243" s="144" t="s">
        <v>1</v>
      </c>
      <c r="N243" s="145" t="s">
        <v>41</v>
      </c>
      <c r="P243" s="146">
        <f t="shared" si="31"/>
        <v>0</v>
      </c>
      <c r="Q243" s="146">
        <v>0</v>
      </c>
      <c r="R243" s="146">
        <f t="shared" si="32"/>
        <v>0</v>
      </c>
      <c r="S243" s="146">
        <v>0</v>
      </c>
      <c r="T243" s="147">
        <f t="shared" si="33"/>
        <v>0</v>
      </c>
      <c r="AR243" s="148" t="s">
        <v>207</v>
      </c>
      <c r="AT243" s="148" t="s">
        <v>189</v>
      </c>
      <c r="AU243" s="148" t="s">
        <v>86</v>
      </c>
      <c r="AY243" s="17" t="s">
        <v>186</v>
      </c>
      <c r="BE243" s="149">
        <f t="shared" si="34"/>
        <v>0</v>
      </c>
      <c r="BF243" s="149">
        <f t="shared" si="35"/>
        <v>0</v>
      </c>
      <c r="BG243" s="149">
        <f t="shared" si="36"/>
        <v>0</v>
      </c>
      <c r="BH243" s="149">
        <f t="shared" si="37"/>
        <v>0</v>
      </c>
      <c r="BI243" s="149">
        <f t="shared" si="38"/>
        <v>0</v>
      </c>
      <c r="BJ243" s="17" t="s">
        <v>84</v>
      </c>
      <c r="BK243" s="149">
        <f t="shared" si="39"/>
        <v>0</v>
      </c>
      <c r="BL243" s="17" t="s">
        <v>207</v>
      </c>
      <c r="BM243" s="148" t="s">
        <v>1537</v>
      </c>
    </row>
    <row r="244" spans="2:65" s="1" customFormat="1" ht="16.600000000000001" customHeight="1">
      <c r="B244" s="136"/>
      <c r="C244" s="137" t="s">
        <v>76</v>
      </c>
      <c r="D244" s="137" t="s">
        <v>189</v>
      </c>
      <c r="E244" s="138" t="s">
        <v>2434</v>
      </c>
      <c r="F244" s="139" t="s">
        <v>2435</v>
      </c>
      <c r="G244" s="140" t="s">
        <v>858</v>
      </c>
      <c r="H244" s="141">
        <v>1</v>
      </c>
      <c r="I244" s="142"/>
      <c r="J244" s="143">
        <f t="shared" si="30"/>
        <v>0</v>
      </c>
      <c r="K244" s="139" t="s">
        <v>1</v>
      </c>
      <c r="L244" s="32"/>
      <c r="M244" s="144" t="s">
        <v>1</v>
      </c>
      <c r="N244" s="145" t="s">
        <v>41</v>
      </c>
      <c r="P244" s="146">
        <f t="shared" si="31"/>
        <v>0</v>
      </c>
      <c r="Q244" s="146">
        <v>0</v>
      </c>
      <c r="R244" s="146">
        <f t="shared" si="32"/>
        <v>0</v>
      </c>
      <c r="S244" s="146">
        <v>0</v>
      </c>
      <c r="T244" s="147">
        <f t="shared" si="33"/>
        <v>0</v>
      </c>
      <c r="AR244" s="148" t="s">
        <v>207</v>
      </c>
      <c r="AT244" s="148" t="s">
        <v>189</v>
      </c>
      <c r="AU244" s="148" t="s">
        <v>86</v>
      </c>
      <c r="AY244" s="17" t="s">
        <v>186</v>
      </c>
      <c r="BE244" s="149">
        <f t="shared" si="34"/>
        <v>0</v>
      </c>
      <c r="BF244" s="149">
        <f t="shared" si="35"/>
        <v>0</v>
      </c>
      <c r="BG244" s="149">
        <f t="shared" si="36"/>
        <v>0</v>
      </c>
      <c r="BH244" s="149">
        <f t="shared" si="37"/>
        <v>0</v>
      </c>
      <c r="BI244" s="149">
        <f t="shared" si="38"/>
        <v>0</v>
      </c>
      <c r="BJ244" s="17" t="s">
        <v>84</v>
      </c>
      <c r="BK244" s="149">
        <f t="shared" si="39"/>
        <v>0</v>
      </c>
      <c r="BL244" s="17" t="s">
        <v>207</v>
      </c>
      <c r="BM244" s="148" t="s">
        <v>1547</v>
      </c>
    </row>
    <row r="245" spans="2:65" s="1" customFormat="1" ht="16.600000000000001" customHeight="1">
      <c r="B245" s="136"/>
      <c r="C245" s="137" t="s">
        <v>76</v>
      </c>
      <c r="D245" s="137" t="s">
        <v>189</v>
      </c>
      <c r="E245" s="138" t="s">
        <v>2436</v>
      </c>
      <c r="F245" s="139" t="s">
        <v>2309</v>
      </c>
      <c r="G245" s="140" t="s">
        <v>351</v>
      </c>
      <c r="H245" s="141">
        <v>15</v>
      </c>
      <c r="I245" s="142"/>
      <c r="J245" s="143">
        <f t="shared" si="30"/>
        <v>0</v>
      </c>
      <c r="K245" s="139" t="s">
        <v>1</v>
      </c>
      <c r="L245" s="32"/>
      <c r="M245" s="144" t="s">
        <v>1</v>
      </c>
      <c r="N245" s="145" t="s">
        <v>41</v>
      </c>
      <c r="P245" s="146">
        <f t="shared" si="31"/>
        <v>0</v>
      </c>
      <c r="Q245" s="146">
        <v>0</v>
      </c>
      <c r="R245" s="146">
        <f t="shared" si="32"/>
        <v>0</v>
      </c>
      <c r="S245" s="146">
        <v>0</v>
      </c>
      <c r="T245" s="147">
        <f t="shared" si="33"/>
        <v>0</v>
      </c>
      <c r="AR245" s="148" t="s">
        <v>207</v>
      </c>
      <c r="AT245" s="148" t="s">
        <v>189</v>
      </c>
      <c r="AU245" s="148" t="s">
        <v>86</v>
      </c>
      <c r="AY245" s="17" t="s">
        <v>186</v>
      </c>
      <c r="BE245" s="149">
        <f t="shared" si="34"/>
        <v>0</v>
      </c>
      <c r="BF245" s="149">
        <f t="shared" si="35"/>
        <v>0</v>
      </c>
      <c r="BG245" s="149">
        <f t="shared" si="36"/>
        <v>0</v>
      </c>
      <c r="BH245" s="149">
        <f t="shared" si="37"/>
        <v>0</v>
      </c>
      <c r="BI245" s="149">
        <f t="shared" si="38"/>
        <v>0</v>
      </c>
      <c r="BJ245" s="17" t="s">
        <v>84</v>
      </c>
      <c r="BK245" s="149">
        <f t="shared" si="39"/>
        <v>0</v>
      </c>
      <c r="BL245" s="17" t="s">
        <v>207</v>
      </c>
      <c r="BM245" s="148" t="s">
        <v>1555</v>
      </c>
    </row>
    <row r="246" spans="2:65" s="1" customFormat="1" ht="24.2" customHeight="1">
      <c r="B246" s="136"/>
      <c r="C246" s="137" t="s">
        <v>76</v>
      </c>
      <c r="D246" s="137" t="s">
        <v>189</v>
      </c>
      <c r="E246" s="138" t="s">
        <v>2318</v>
      </c>
      <c r="F246" s="139" t="s">
        <v>2319</v>
      </c>
      <c r="G246" s="140" t="s">
        <v>2127</v>
      </c>
      <c r="H246" s="141">
        <v>1</v>
      </c>
      <c r="I246" s="142"/>
      <c r="J246" s="143">
        <f t="shared" si="30"/>
        <v>0</v>
      </c>
      <c r="K246" s="139" t="s">
        <v>1</v>
      </c>
      <c r="L246" s="32"/>
      <c r="M246" s="144" t="s">
        <v>1</v>
      </c>
      <c r="N246" s="145" t="s">
        <v>41</v>
      </c>
      <c r="P246" s="146">
        <f t="shared" si="31"/>
        <v>0</v>
      </c>
      <c r="Q246" s="146">
        <v>0</v>
      </c>
      <c r="R246" s="146">
        <f t="shared" si="32"/>
        <v>0</v>
      </c>
      <c r="S246" s="146">
        <v>0</v>
      </c>
      <c r="T246" s="147">
        <f t="shared" si="33"/>
        <v>0</v>
      </c>
      <c r="AR246" s="148" t="s">
        <v>207</v>
      </c>
      <c r="AT246" s="148" t="s">
        <v>189</v>
      </c>
      <c r="AU246" s="148" t="s">
        <v>86</v>
      </c>
      <c r="AY246" s="17" t="s">
        <v>186</v>
      </c>
      <c r="BE246" s="149">
        <f t="shared" si="34"/>
        <v>0</v>
      </c>
      <c r="BF246" s="149">
        <f t="shared" si="35"/>
        <v>0</v>
      </c>
      <c r="BG246" s="149">
        <f t="shared" si="36"/>
        <v>0</v>
      </c>
      <c r="BH246" s="149">
        <f t="shared" si="37"/>
        <v>0</v>
      </c>
      <c r="BI246" s="149">
        <f t="shared" si="38"/>
        <v>0</v>
      </c>
      <c r="BJ246" s="17" t="s">
        <v>84</v>
      </c>
      <c r="BK246" s="149">
        <f t="shared" si="39"/>
        <v>0</v>
      </c>
      <c r="BL246" s="17" t="s">
        <v>207</v>
      </c>
      <c r="BM246" s="148" t="s">
        <v>1565</v>
      </c>
    </row>
    <row r="247" spans="2:65" s="1" customFormat="1" ht="16.600000000000001" customHeight="1">
      <c r="B247" s="136"/>
      <c r="C247" s="137" t="s">
        <v>76</v>
      </c>
      <c r="D247" s="137" t="s">
        <v>189</v>
      </c>
      <c r="E247" s="138" t="s">
        <v>2320</v>
      </c>
      <c r="F247" s="139" t="s">
        <v>2321</v>
      </c>
      <c r="G247" s="140" t="s">
        <v>2127</v>
      </c>
      <c r="H247" s="141">
        <v>1</v>
      </c>
      <c r="I247" s="142"/>
      <c r="J247" s="143">
        <f t="shared" si="30"/>
        <v>0</v>
      </c>
      <c r="K247" s="139" t="s">
        <v>1</v>
      </c>
      <c r="L247" s="32"/>
      <c r="M247" s="144" t="s">
        <v>1</v>
      </c>
      <c r="N247" s="145" t="s">
        <v>41</v>
      </c>
      <c r="P247" s="146">
        <f t="shared" si="31"/>
        <v>0</v>
      </c>
      <c r="Q247" s="146">
        <v>0</v>
      </c>
      <c r="R247" s="146">
        <f t="shared" si="32"/>
        <v>0</v>
      </c>
      <c r="S247" s="146">
        <v>0</v>
      </c>
      <c r="T247" s="147">
        <f t="shared" si="33"/>
        <v>0</v>
      </c>
      <c r="AR247" s="148" t="s">
        <v>207</v>
      </c>
      <c r="AT247" s="148" t="s">
        <v>189</v>
      </c>
      <c r="AU247" s="148" t="s">
        <v>86</v>
      </c>
      <c r="AY247" s="17" t="s">
        <v>186</v>
      </c>
      <c r="BE247" s="149">
        <f t="shared" si="34"/>
        <v>0</v>
      </c>
      <c r="BF247" s="149">
        <f t="shared" si="35"/>
        <v>0</v>
      </c>
      <c r="BG247" s="149">
        <f t="shared" si="36"/>
        <v>0</v>
      </c>
      <c r="BH247" s="149">
        <f t="shared" si="37"/>
        <v>0</v>
      </c>
      <c r="BI247" s="149">
        <f t="shared" si="38"/>
        <v>0</v>
      </c>
      <c r="BJ247" s="17" t="s">
        <v>84</v>
      </c>
      <c r="BK247" s="149">
        <f t="shared" si="39"/>
        <v>0</v>
      </c>
      <c r="BL247" s="17" t="s">
        <v>207</v>
      </c>
      <c r="BM247" s="148" t="s">
        <v>1577</v>
      </c>
    </row>
    <row r="248" spans="2:65" s="11" customFormat="1" ht="22.75" customHeight="1">
      <c r="B248" s="124"/>
      <c r="D248" s="125" t="s">
        <v>75</v>
      </c>
      <c r="E248" s="134" t="s">
        <v>2163</v>
      </c>
      <c r="F248" s="134" t="s">
        <v>2437</v>
      </c>
      <c r="I248" s="127"/>
      <c r="J248" s="135">
        <f>BK248</f>
        <v>0</v>
      </c>
      <c r="L248" s="124"/>
      <c r="M248" s="129"/>
      <c r="P248" s="130">
        <f>SUM(P249:P256)</f>
        <v>0</v>
      </c>
      <c r="R248" s="130">
        <f>SUM(R249:R256)</f>
        <v>0</v>
      </c>
      <c r="T248" s="131">
        <f>SUM(T249:T256)</f>
        <v>0</v>
      </c>
      <c r="AR248" s="125" t="s">
        <v>84</v>
      </c>
      <c r="AT248" s="132" t="s">
        <v>75</v>
      </c>
      <c r="AU248" s="132" t="s">
        <v>84</v>
      </c>
      <c r="AY248" s="125" t="s">
        <v>186</v>
      </c>
      <c r="BK248" s="133">
        <f>SUM(BK249:BK256)</f>
        <v>0</v>
      </c>
    </row>
    <row r="249" spans="2:65" s="1" customFormat="1" ht="55.45" customHeight="1">
      <c r="B249" s="136"/>
      <c r="C249" s="137" t="s">
        <v>76</v>
      </c>
      <c r="D249" s="137" t="s">
        <v>189</v>
      </c>
      <c r="E249" s="138" t="s">
        <v>2438</v>
      </c>
      <c r="F249" s="139" t="s">
        <v>2439</v>
      </c>
      <c r="G249" s="140" t="s">
        <v>858</v>
      </c>
      <c r="H249" s="141">
        <v>1</v>
      </c>
      <c r="I249" s="142"/>
      <c r="J249" s="143">
        <f t="shared" ref="J249:J256" si="40">ROUND(I249*H249,2)</f>
        <v>0</v>
      </c>
      <c r="K249" s="139" t="s">
        <v>1</v>
      </c>
      <c r="L249" s="32"/>
      <c r="M249" s="144" t="s">
        <v>1</v>
      </c>
      <c r="N249" s="145" t="s">
        <v>41</v>
      </c>
      <c r="P249" s="146">
        <f t="shared" ref="P249:P256" si="41">O249*H249</f>
        <v>0</v>
      </c>
      <c r="Q249" s="146">
        <v>0</v>
      </c>
      <c r="R249" s="146">
        <f t="shared" ref="R249:R256" si="42">Q249*H249</f>
        <v>0</v>
      </c>
      <c r="S249" s="146">
        <v>0</v>
      </c>
      <c r="T249" s="147">
        <f t="shared" ref="T249:T256" si="43">S249*H249</f>
        <v>0</v>
      </c>
      <c r="AR249" s="148" t="s">
        <v>207</v>
      </c>
      <c r="AT249" s="148" t="s">
        <v>189</v>
      </c>
      <c r="AU249" s="148" t="s">
        <v>86</v>
      </c>
      <c r="AY249" s="17" t="s">
        <v>186</v>
      </c>
      <c r="BE249" s="149">
        <f t="shared" ref="BE249:BE256" si="44">IF(N249="základní",J249,0)</f>
        <v>0</v>
      </c>
      <c r="BF249" s="149">
        <f t="shared" ref="BF249:BF256" si="45">IF(N249="snížená",J249,0)</f>
        <v>0</v>
      </c>
      <c r="BG249" s="149">
        <f t="shared" ref="BG249:BG256" si="46">IF(N249="zákl. přenesená",J249,0)</f>
        <v>0</v>
      </c>
      <c r="BH249" s="149">
        <f t="shared" ref="BH249:BH256" si="47">IF(N249="sníž. přenesená",J249,0)</f>
        <v>0</v>
      </c>
      <c r="BI249" s="149">
        <f t="shared" ref="BI249:BI256" si="48">IF(N249="nulová",J249,0)</f>
        <v>0</v>
      </c>
      <c r="BJ249" s="17" t="s">
        <v>84</v>
      </c>
      <c r="BK249" s="149">
        <f t="shared" ref="BK249:BK256" si="49">ROUND(I249*H249,2)</f>
        <v>0</v>
      </c>
      <c r="BL249" s="17" t="s">
        <v>207</v>
      </c>
      <c r="BM249" s="148" t="s">
        <v>1589</v>
      </c>
    </row>
    <row r="250" spans="2:65" s="1" customFormat="1" ht="16.600000000000001" customHeight="1">
      <c r="B250" s="136"/>
      <c r="C250" s="137" t="s">
        <v>76</v>
      </c>
      <c r="D250" s="137" t="s">
        <v>189</v>
      </c>
      <c r="E250" s="138" t="s">
        <v>2440</v>
      </c>
      <c r="F250" s="139" t="s">
        <v>2441</v>
      </c>
      <c r="G250" s="140" t="s">
        <v>858</v>
      </c>
      <c r="H250" s="141">
        <v>1</v>
      </c>
      <c r="I250" s="142"/>
      <c r="J250" s="143">
        <f t="shared" si="40"/>
        <v>0</v>
      </c>
      <c r="K250" s="139" t="s">
        <v>1</v>
      </c>
      <c r="L250" s="32"/>
      <c r="M250" s="144" t="s">
        <v>1</v>
      </c>
      <c r="N250" s="145" t="s">
        <v>41</v>
      </c>
      <c r="P250" s="146">
        <f t="shared" si="41"/>
        <v>0</v>
      </c>
      <c r="Q250" s="146">
        <v>0</v>
      </c>
      <c r="R250" s="146">
        <f t="shared" si="42"/>
        <v>0</v>
      </c>
      <c r="S250" s="146">
        <v>0</v>
      </c>
      <c r="T250" s="147">
        <f t="shared" si="43"/>
        <v>0</v>
      </c>
      <c r="AR250" s="148" t="s">
        <v>207</v>
      </c>
      <c r="AT250" s="148" t="s">
        <v>189</v>
      </c>
      <c r="AU250" s="148" t="s">
        <v>86</v>
      </c>
      <c r="AY250" s="17" t="s">
        <v>186</v>
      </c>
      <c r="BE250" s="149">
        <f t="shared" si="44"/>
        <v>0</v>
      </c>
      <c r="BF250" s="149">
        <f t="shared" si="45"/>
        <v>0</v>
      </c>
      <c r="BG250" s="149">
        <f t="shared" si="46"/>
        <v>0</v>
      </c>
      <c r="BH250" s="149">
        <f t="shared" si="47"/>
        <v>0</v>
      </c>
      <c r="BI250" s="149">
        <f t="shared" si="48"/>
        <v>0</v>
      </c>
      <c r="BJ250" s="17" t="s">
        <v>84</v>
      </c>
      <c r="BK250" s="149">
        <f t="shared" si="49"/>
        <v>0</v>
      </c>
      <c r="BL250" s="17" t="s">
        <v>207</v>
      </c>
      <c r="BM250" s="148" t="s">
        <v>1603</v>
      </c>
    </row>
    <row r="251" spans="2:65" s="1" customFormat="1" ht="24.2" customHeight="1">
      <c r="B251" s="136"/>
      <c r="C251" s="137" t="s">
        <v>76</v>
      </c>
      <c r="D251" s="137" t="s">
        <v>189</v>
      </c>
      <c r="E251" s="138" t="s">
        <v>2422</v>
      </c>
      <c r="F251" s="139" t="s">
        <v>2423</v>
      </c>
      <c r="G251" s="140" t="s">
        <v>858</v>
      </c>
      <c r="H251" s="141">
        <v>2</v>
      </c>
      <c r="I251" s="142"/>
      <c r="J251" s="143">
        <f t="shared" si="40"/>
        <v>0</v>
      </c>
      <c r="K251" s="139" t="s">
        <v>1</v>
      </c>
      <c r="L251" s="32"/>
      <c r="M251" s="144" t="s">
        <v>1</v>
      </c>
      <c r="N251" s="145" t="s">
        <v>41</v>
      </c>
      <c r="P251" s="146">
        <f t="shared" si="41"/>
        <v>0</v>
      </c>
      <c r="Q251" s="146">
        <v>0</v>
      </c>
      <c r="R251" s="146">
        <f t="shared" si="42"/>
        <v>0</v>
      </c>
      <c r="S251" s="146">
        <v>0</v>
      </c>
      <c r="T251" s="147">
        <f t="shared" si="43"/>
        <v>0</v>
      </c>
      <c r="AR251" s="148" t="s">
        <v>207</v>
      </c>
      <c r="AT251" s="148" t="s">
        <v>189</v>
      </c>
      <c r="AU251" s="148" t="s">
        <v>86</v>
      </c>
      <c r="AY251" s="17" t="s">
        <v>186</v>
      </c>
      <c r="BE251" s="149">
        <f t="shared" si="44"/>
        <v>0</v>
      </c>
      <c r="BF251" s="149">
        <f t="shared" si="45"/>
        <v>0</v>
      </c>
      <c r="BG251" s="149">
        <f t="shared" si="46"/>
        <v>0</v>
      </c>
      <c r="BH251" s="149">
        <f t="shared" si="47"/>
        <v>0</v>
      </c>
      <c r="BI251" s="149">
        <f t="shared" si="48"/>
        <v>0</v>
      </c>
      <c r="BJ251" s="17" t="s">
        <v>84</v>
      </c>
      <c r="BK251" s="149">
        <f t="shared" si="49"/>
        <v>0</v>
      </c>
      <c r="BL251" s="17" t="s">
        <v>207</v>
      </c>
      <c r="BM251" s="148" t="s">
        <v>1615</v>
      </c>
    </row>
    <row r="252" spans="2:65" s="1" customFormat="1" ht="24.2" customHeight="1">
      <c r="B252" s="136"/>
      <c r="C252" s="137" t="s">
        <v>76</v>
      </c>
      <c r="D252" s="137" t="s">
        <v>189</v>
      </c>
      <c r="E252" s="138" t="s">
        <v>2402</v>
      </c>
      <c r="F252" s="139" t="s">
        <v>2403</v>
      </c>
      <c r="G252" s="140" t="s">
        <v>801</v>
      </c>
      <c r="H252" s="141">
        <v>3</v>
      </c>
      <c r="I252" s="142"/>
      <c r="J252" s="143">
        <f t="shared" si="40"/>
        <v>0</v>
      </c>
      <c r="K252" s="139" t="s">
        <v>1</v>
      </c>
      <c r="L252" s="32"/>
      <c r="M252" s="144" t="s">
        <v>1</v>
      </c>
      <c r="N252" s="145" t="s">
        <v>41</v>
      </c>
      <c r="P252" s="146">
        <f t="shared" si="41"/>
        <v>0</v>
      </c>
      <c r="Q252" s="146">
        <v>0</v>
      </c>
      <c r="R252" s="146">
        <f t="shared" si="42"/>
        <v>0</v>
      </c>
      <c r="S252" s="146">
        <v>0</v>
      </c>
      <c r="T252" s="147">
        <f t="shared" si="43"/>
        <v>0</v>
      </c>
      <c r="AR252" s="148" t="s">
        <v>207</v>
      </c>
      <c r="AT252" s="148" t="s">
        <v>189</v>
      </c>
      <c r="AU252" s="148" t="s">
        <v>86</v>
      </c>
      <c r="AY252" s="17" t="s">
        <v>186</v>
      </c>
      <c r="BE252" s="149">
        <f t="shared" si="44"/>
        <v>0</v>
      </c>
      <c r="BF252" s="149">
        <f t="shared" si="45"/>
        <v>0</v>
      </c>
      <c r="BG252" s="149">
        <f t="shared" si="46"/>
        <v>0</v>
      </c>
      <c r="BH252" s="149">
        <f t="shared" si="47"/>
        <v>0</v>
      </c>
      <c r="BI252" s="149">
        <f t="shared" si="48"/>
        <v>0</v>
      </c>
      <c r="BJ252" s="17" t="s">
        <v>84</v>
      </c>
      <c r="BK252" s="149">
        <f t="shared" si="49"/>
        <v>0</v>
      </c>
      <c r="BL252" s="17" t="s">
        <v>207</v>
      </c>
      <c r="BM252" s="148" t="s">
        <v>1624</v>
      </c>
    </row>
    <row r="253" spans="2:65" s="1" customFormat="1" ht="16.600000000000001" customHeight="1">
      <c r="B253" s="136"/>
      <c r="C253" s="137" t="s">
        <v>76</v>
      </c>
      <c r="D253" s="137" t="s">
        <v>189</v>
      </c>
      <c r="E253" s="138" t="s">
        <v>2442</v>
      </c>
      <c r="F253" s="139" t="s">
        <v>2443</v>
      </c>
      <c r="G253" s="140" t="s">
        <v>858</v>
      </c>
      <c r="H253" s="141">
        <v>1</v>
      </c>
      <c r="I253" s="142"/>
      <c r="J253" s="143">
        <f t="shared" si="40"/>
        <v>0</v>
      </c>
      <c r="K253" s="139" t="s">
        <v>1</v>
      </c>
      <c r="L253" s="32"/>
      <c r="M253" s="144" t="s">
        <v>1</v>
      </c>
      <c r="N253" s="145" t="s">
        <v>41</v>
      </c>
      <c r="P253" s="146">
        <f t="shared" si="41"/>
        <v>0</v>
      </c>
      <c r="Q253" s="146">
        <v>0</v>
      </c>
      <c r="R253" s="146">
        <f t="shared" si="42"/>
        <v>0</v>
      </c>
      <c r="S253" s="146">
        <v>0</v>
      </c>
      <c r="T253" s="147">
        <f t="shared" si="43"/>
        <v>0</v>
      </c>
      <c r="AR253" s="148" t="s">
        <v>207</v>
      </c>
      <c r="AT253" s="148" t="s">
        <v>189</v>
      </c>
      <c r="AU253" s="148" t="s">
        <v>86</v>
      </c>
      <c r="AY253" s="17" t="s">
        <v>186</v>
      </c>
      <c r="BE253" s="149">
        <f t="shared" si="44"/>
        <v>0</v>
      </c>
      <c r="BF253" s="149">
        <f t="shared" si="45"/>
        <v>0</v>
      </c>
      <c r="BG253" s="149">
        <f t="shared" si="46"/>
        <v>0</v>
      </c>
      <c r="BH253" s="149">
        <f t="shared" si="47"/>
        <v>0</v>
      </c>
      <c r="BI253" s="149">
        <f t="shared" si="48"/>
        <v>0</v>
      </c>
      <c r="BJ253" s="17" t="s">
        <v>84</v>
      </c>
      <c r="BK253" s="149">
        <f t="shared" si="49"/>
        <v>0</v>
      </c>
      <c r="BL253" s="17" t="s">
        <v>207</v>
      </c>
      <c r="BM253" s="148" t="s">
        <v>1634</v>
      </c>
    </row>
    <row r="254" spans="2:65" s="1" customFormat="1" ht="16.600000000000001" customHeight="1">
      <c r="B254" s="136"/>
      <c r="C254" s="137" t="s">
        <v>76</v>
      </c>
      <c r="D254" s="137" t="s">
        <v>189</v>
      </c>
      <c r="E254" s="138" t="s">
        <v>2436</v>
      </c>
      <c r="F254" s="139" t="s">
        <v>2309</v>
      </c>
      <c r="G254" s="140" t="s">
        <v>351</v>
      </c>
      <c r="H254" s="141">
        <v>1.5</v>
      </c>
      <c r="I254" s="142"/>
      <c r="J254" s="143">
        <f t="shared" si="40"/>
        <v>0</v>
      </c>
      <c r="K254" s="139" t="s">
        <v>1</v>
      </c>
      <c r="L254" s="32"/>
      <c r="M254" s="144" t="s">
        <v>1</v>
      </c>
      <c r="N254" s="145" t="s">
        <v>41</v>
      </c>
      <c r="P254" s="146">
        <f t="shared" si="41"/>
        <v>0</v>
      </c>
      <c r="Q254" s="146">
        <v>0</v>
      </c>
      <c r="R254" s="146">
        <f t="shared" si="42"/>
        <v>0</v>
      </c>
      <c r="S254" s="146">
        <v>0</v>
      </c>
      <c r="T254" s="147">
        <f t="shared" si="43"/>
        <v>0</v>
      </c>
      <c r="AR254" s="148" t="s">
        <v>207</v>
      </c>
      <c r="AT254" s="148" t="s">
        <v>189</v>
      </c>
      <c r="AU254" s="148" t="s">
        <v>86</v>
      </c>
      <c r="AY254" s="17" t="s">
        <v>186</v>
      </c>
      <c r="BE254" s="149">
        <f t="shared" si="44"/>
        <v>0</v>
      </c>
      <c r="BF254" s="149">
        <f t="shared" si="45"/>
        <v>0</v>
      </c>
      <c r="BG254" s="149">
        <f t="shared" si="46"/>
        <v>0</v>
      </c>
      <c r="BH254" s="149">
        <f t="shared" si="47"/>
        <v>0</v>
      </c>
      <c r="BI254" s="149">
        <f t="shared" si="48"/>
        <v>0</v>
      </c>
      <c r="BJ254" s="17" t="s">
        <v>84</v>
      </c>
      <c r="BK254" s="149">
        <f t="shared" si="49"/>
        <v>0</v>
      </c>
      <c r="BL254" s="17" t="s">
        <v>207</v>
      </c>
      <c r="BM254" s="148" t="s">
        <v>1643</v>
      </c>
    </row>
    <row r="255" spans="2:65" s="1" customFormat="1" ht="24.2" customHeight="1">
      <c r="B255" s="136"/>
      <c r="C255" s="137" t="s">
        <v>76</v>
      </c>
      <c r="D255" s="137" t="s">
        <v>189</v>
      </c>
      <c r="E255" s="138" t="s">
        <v>2318</v>
      </c>
      <c r="F255" s="139" t="s">
        <v>2319</v>
      </c>
      <c r="G255" s="140" t="s">
        <v>2127</v>
      </c>
      <c r="H255" s="141">
        <v>1</v>
      </c>
      <c r="I255" s="142"/>
      <c r="J255" s="143">
        <f t="shared" si="40"/>
        <v>0</v>
      </c>
      <c r="K255" s="139" t="s">
        <v>1</v>
      </c>
      <c r="L255" s="32"/>
      <c r="M255" s="144" t="s">
        <v>1</v>
      </c>
      <c r="N255" s="145" t="s">
        <v>41</v>
      </c>
      <c r="P255" s="146">
        <f t="shared" si="41"/>
        <v>0</v>
      </c>
      <c r="Q255" s="146">
        <v>0</v>
      </c>
      <c r="R255" s="146">
        <f t="shared" si="42"/>
        <v>0</v>
      </c>
      <c r="S255" s="146">
        <v>0</v>
      </c>
      <c r="T255" s="147">
        <f t="shared" si="43"/>
        <v>0</v>
      </c>
      <c r="AR255" s="148" t="s">
        <v>207</v>
      </c>
      <c r="AT255" s="148" t="s">
        <v>189</v>
      </c>
      <c r="AU255" s="148" t="s">
        <v>86</v>
      </c>
      <c r="AY255" s="17" t="s">
        <v>186</v>
      </c>
      <c r="BE255" s="149">
        <f t="shared" si="44"/>
        <v>0</v>
      </c>
      <c r="BF255" s="149">
        <f t="shared" si="45"/>
        <v>0</v>
      </c>
      <c r="BG255" s="149">
        <f t="shared" si="46"/>
        <v>0</v>
      </c>
      <c r="BH255" s="149">
        <f t="shared" si="47"/>
        <v>0</v>
      </c>
      <c r="BI255" s="149">
        <f t="shared" si="48"/>
        <v>0</v>
      </c>
      <c r="BJ255" s="17" t="s">
        <v>84</v>
      </c>
      <c r="BK255" s="149">
        <f t="shared" si="49"/>
        <v>0</v>
      </c>
      <c r="BL255" s="17" t="s">
        <v>207</v>
      </c>
      <c r="BM255" s="148" t="s">
        <v>1663</v>
      </c>
    </row>
    <row r="256" spans="2:65" s="1" customFormat="1" ht="16.600000000000001" customHeight="1">
      <c r="B256" s="136"/>
      <c r="C256" s="137" t="s">
        <v>76</v>
      </c>
      <c r="D256" s="137" t="s">
        <v>189</v>
      </c>
      <c r="E256" s="138" t="s">
        <v>2320</v>
      </c>
      <c r="F256" s="139" t="s">
        <v>2321</v>
      </c>
      <c r="G256" s="140" t="s">
        <v>2127</v>
      </c>
      <c r="H256" s="141">
        <v>1</v>
      </c>
      <c r="I256" s="142"/>
      <c r="J256" s="143">
        <f t="shared" si="40"/>
        <v>0</v>
      </c>
      <c r="K256" s="139" t="s">
        <v>1</v>
      </c>
      <c r="L256" s="32"/>
      <c r="M256" s="144" t="s">
        <v>1</v>
      </c>
      <c r="N256" s="145" t="s">
        <v>41</v>
      </c>
      <c r="P256" s="146">
        <f t="shared" si="41"/>
        <v>0</v>
      </c>
      <c r="Q256" s="146">
        <v>0</v>
      </c>
      <c r="R256" s="146">
        <f t="shared" si="42"/>
        <v>0</v>
      </c>
      <c r="S256" s="146">
        <v>0</v>
      </c>
      <c r="T256" s="147">
        <f t="shared" si="43"/>
        <v>0</v>
      </c>
      <c r="AR256" s="148" t="s">
        <v>207</v>
      </c>
      <c r="AT256" s="148" t="s">
        <v>189</v>
      </c>
      <c r="AU256" s="148" t="s">
        <v>86</v>
      </c>
      <c r="AY256" s="17" t="s">
        <v>186</v>
      </c>
      <c r="BE256" s="149">
        <f t="shared" si="44"/>
        <v>0</v>
      </c>
      <c r="BF256" s="149">
        <f t="shared" si="45"/>
        <v>0</v>
      </c>
      <c r="BG256" s="149">
        <f t="shared" si="46"/>
        <v>0</v>
      </c>
      <c r="BH256" s="149">
        <f t="shared" si="47"/>
        <v>0</v>
      </c>
      <c r="BI256" s="149">
        <f t="shared" si="48"/>
        <v>0</v>
      </c>
      <c r="BJ256" s="17" t="s">
        <v>84</v>
      </c>
      <c r="BK256" s="149">
        <f t="shared" si="49"/>
        <v>0</v>
      </c>
      <c r="BL256" s="17" t="s">
        <v>207</v>
      </c>
      <c r="BM256" s="148" t="s">
        <v>1672</v>
      </c>
    </row>
    <row r="257" spans="2:65" s="11" customFormat="1" ht="22.75" customHeight="1">
      <c r="B257" s="124"/>
      <c r="D257" s="125" t="s">
        <v>75</v>
      </c>
      <c r="E257" s="134" t="s">
        <v>2167</v>
      </c>
      <c r="F257" s="134" t="s">
        <v>2444</v>
      </c>
      <c r="I257" s="127"/>
      <c r="J257" s="135">
        <f>BK257</f>
        <v>0</v>
      </c>
      <c r="L257" s="124"/>
      <c r="M257" s="129"/>
      <c r="P257" s="130">
        <f>SUM(P258:P265)</f>
        <v>0</v>
      </c>
      <c r="R257" s="130">
        <f>SUM(R258:R265)</f>
        <v>0</v>
      </c>
      <c r="T257" s="131">
        <f>SUM(T258:T265)</f>
        <v>0</v>
      </c>
      <c r="AR257" s="125" t="s">
        <v>84</v>
      </c>
      <c r="AT257" s="132" t="s">
        <v>75</v>
      </c>
      <c r="AU257" s="132" t="s">
        <v>84</v>
      </c>
      <c r="AY257" s="125" t="s">
        <v>186</v>
      </c>
      <c r="BK257" s="133">
        <f>SUM(BK258:BK265)</f>
        <v>0</v>
      </c>
    </row>
    <row r="258" spans="2:65" s="1" customFormat="1" ht="44.25" customHeight="1">
      <c r="B258" s="136"/>
      <c r="C258" s="137" t="s">
        <v>76</v>
      </c>
      <c r="D258" s="137" t="s">
        <v>189</v>
      </c>
      <c r="E258" s="138" t="s">
        <v>2445</v>
      </c>
      <c r="F258" s="139" t="s">
        <v>2446</v>
      </c>
      <c r="G258" s="140" t="s">
        <v>858</v>
      </c>
      <c r="H258" s="141">
        <v>1</v>
      </c>
      <c r="I258" s="142"/>
      <c r="J258" s="143">
        <f t="shared" ref="J258:J265" si="50">ROUND(I258*H258,2)</f>
        <v>0</v>
      </c>
      <c r="K258" s="139" t="s">
        <v>1</v>
      </c>
      <c r="L258" s="32"/>
      <c r="M258" s="144" t="s">
        <v>1</v>
      </c>
      <c r="N258" s="145" t="s">
        <v>41</v>
      </c>
      <c r="P258" s="146">
        <f t="shared" ref="P258:P265" si="51">O258*H258</f>
        <v>0</v>
      </c>
      <c r="Q258" s="146">
        <v>0</v>
      </c>
      <c r="R258" s="146">
        <f t="shared" ref="R258:R265" si="52">Q258*H258</f>
        <v>0</v>
      </c>
      <c r="S258" s="146">
        <v>0</v>
      </c>
      <c r="T258" s="147">
        <f t="shared" ref="T258:T265" si="53">S258*H258</f>
        <v>0</v>
      </c>
      <c r="AR258" s="148" t="s">
        <v>207</v>
      </c>
      <c r="AT258" s="148" t="s">
        <v>189</v>
      </c>
      <c r="AU258" s="148" t="s">
        <v>86</v>
      </c>
      <c r="AY258" s="17" t="s">
        <v>186</v>
      </c>
      <c r="BE258" s="149">
        <f t="shared" ref="BE258:BE265" si="54">IF(N258="základní",J258,0)</f>
        <v>0</v>
      </c>
      <c r="BF258" s="149">
        <f t="shared" ref="BF258:BF265" si="55">IF(N258="snížená",J258,0)</f>
        <v>0</v>
      </c>
      <c r="BG258" s="149">
        <f t="shared" ref="BG258:BG265" si="56">IF(N258="zákl. přenesená",J258,0)</f>
        <v>0</v>
      </c>
      <c r="BH258" s="149">
        <f t="shared" ref="BH258:BH265" si="57">IF(N258="sníž. přenesená",J258,0)</f>
        <v>0</v>
      </c>
      <c r="BI258" s="149">
        <f t="shared" ref="BI258:BI265" si="58">IF(N258="nulová",J258,0)</f>
        <v>0</v>
      </c>
      <c r="BJ258" s="17" t="s">
        <v>84</v>
      </c>
      <c r="BK258" s="149">
        <f t="shared" ref="BK258:BK265" si="59">ROUND(I258*H258,2)</f>
        <v>0</v>
      </c>
      <c r="BL258" s="17" t="s">
        <v>207</v>
      </c>
      <c r="BM258" s="148" t="s">
        <v>1682</v>
      </c>
    </row>
    <row r="259" spans="2:65" s="1" customFormat="1" ht="24.2" customHeight="1">
      <c r="B259" s="136"/>
      <c r="C259" s="137" t="s">
        <v>76</v>
      </c>
      <c r="D259" s="137" t="s">
        <v>189</v>
      </c>
      <c r="E259" s="138" t="s">
        <v>2422</v>
      </c>
      <c r="F259" s="139" t="s">
        <v>2423</v>
      </c>
      <c r="G259" s="140" t="s">
        <v>858</v>
      </c>
      <c r="H259" s="141">
        <v>1</v>
      </c>
      <c r="I259" s="142"/>
      <c r="J259" s="143">
        <f t="shared" si="50"/>
        <v>0</v>
      </c>
      <c r="K259" s="139" t="s">
        <v>1</v>
      </c>
      <c r="L259" s="32"/>
      <c r="M259" s="144" t="s">
        <v>1</v>
      </c>
      <c r="N259" s="145" t="s">
        <v>41</v>
      </c>
      <c r="P259" s="146">
        <f t="shared" si="51"/>
        <v>0</v>
      </c>
      <c r="Q259" s="146">
        <v>0</v>
      </c>
      <c r="R259" s="146">
        <f t="shared" si="52"/>
        <v>0</v>
      </c>
      <c r="S259" s="146">
        <v>0</v>
      </c>
      <c r="T259" s="147">
        <f t="shared" si="53"/>
        <v>0</v>
      </c>
      <c r="AR259" s="148" t="s">
        <v>207</v>
      </c>
      <c r="AT259" s="148" t="s">
        <v>189</v>
      </c>
      <c r="AU259" s="148" t="s">
        <v>86</v>
      </c>
      <c r="AY259" s="17" t="s">
        <v>186</v>
      </c>
      <c r="BE259" s="149">
        <f t="shared" si="54"/>
        <v>0</v>
      </c>
      <c r="BF259" s="149">
        <f t="shared" si="55"/>
        <v>0</v>
      </c>
      <c r="BG259" s="149">
        <f t="shared" si="56"/>
        <v>0</v>
      </c>
      <c r="BH259" s="149">
        <f t="shared" si="57"/>
        <v>0</v>
      </c>
      <c r="BI259" s="149">
        <f t="shared" si="58"/>
        <v>0</v>
      </c>
      <c r="BJ259" s="17" t="s">
        <v>84</v>
      </c>
      <c r="BK259" s="149">
        <f t="shared" si="59"/>
        <v>0</v>
      </c>
      <c r="BL259" s="17" t="s">
        <v>207</v>
      </c>
      <c r="BM259" s="148" t="s">
        <v>1701</v>
      </c>
    </row>
    <row r="260" spans="2:65" s="1" customFormat="1" ht="24.2" customHeight="1">
      <c r="B260" s="136"/>
      <c r="C260" s="137" t="s">
        <v>76</v>
      </c>
      <c r="D260" s="137" t="s">
        <v>189</v>
      </c>
      <c r="E260" s="138" t="s">
        <v>2424</v>
      </c>
      <c r="F260" s="139" t="s">
        <v>2425</v>
      </c>
      <c r="G260" s="140" t="s">
        <v>801</v>
      </c>
      <c r="H260" s="141">
        <v>12</v>
      </c>
      <c r="I260" s="142"/>
      <c r="J260" s="143">
        <f t="shared" si="50"/>
        <v>0</v>
      </c>
      <c r="K260" s="139" t="s">
        <v>1</v>
      </c>
      <c r="L260" s="32"/>
      <c r="M260" s="144" t="s">
        <v>1</v>
      </c>
      <c r="N260" s="145" t="s">
        <v>41</v>
      </c>
      <c r="P260" s="146">
        <f t="shared" si="51"/>
        <v>0</v>
      </c>
      <c r="Q260" s="146">
        <v>0</v>
      </c>
      <c r="R260" s="146">
        <f t="shared" si="52"/>
        <v>0</v>
      </c>
      <c r="S260" s="146">
        <v>0</v>
      </c>
      <c r="T260" s="147">
        <f t="shared" si="53"/>
        <v>0</v>
      </c>
      <c r="AR260" s="148" t="s">
        <v>207</v>
      </c>
      <c r="AT260" s="148" t="s">
        <v>189</v>
      </c>
      <c r="AU260" s="148" t="s">
        <v>86</v>
      </c>
      <c r="AY260" s="17" t="s">
        <v>186</v>
      </c>
      <c r="BE260" s="149">
        <f t="shared" si="54"/>
        <v>0</v>
      </c>
      <c r="BF260" s="149">
        <f t="shared" si="55"/>
        <v>0</v>
      </c>
      <c r="BG260" s="149">
        <f t="shared" si="56"/>
        <v>0</v>
      </c>
      <c r="BH260" s="149">
        <f t="shared" si="57"/>
        <v>0</v>
      </c>
      <c r="BI260" s="149">
        <f t="shared" si="58"/>
        <v>0</v>
      </c>
      <c r="BJ260" s="17" t="s">
        <v>84</v>
      </c>
      <c r="BK260" s="149">
        <f t="shared" si="59"/>
        <v>0</v>
      </c>
      <c r="BL260" s="17" t="s">
        <v>207</v>
      </c>
      <c r="BM260" s="148" t="s">
        <v>1712</v>
      </c>
    </row>
    <row r="261" spans="2:65" s="1" customFormat="1" ht="16.600000000000001" customHeight="1">
      <c r="B261" s="136"/>
      <c r="C261" s="137" t="s">
        <v>76</v>
      </c>
      <c r="D261" s="137" t="s">
        <v>189</v>
      </c>
      <c r="E261" s="138" t="s">
        <v>2428</v>
      </c>
      <c r="F261" s="139" t="s">
        <v>2429</v>
      </c>
      <c r="G261" s="140" t="s">
        <v>858</v>
      </c>
      <c r="H261" s="141">
        <v>5</v>
      </c>
      <c r="I261" s="142"/>
      <c r="J261" s="143">
        <f t="shared" si="50"/>
        <v>0</v>
      </c>
      <c r="K261" s="139" t="s">
        <v>1</v>
      </c>
      <c r="L261" s="32"/>
      <c r="M261" s="144" t="s">
        <v>1</v>
      </c>
      <c r="N261" s="145" t="s">
        <v>41</v>
      </c>
      <c r="P261" s="146">
        <f t="shared" si="51"/>
        <v>0</v>
      </c>
      <c r="Q261" s="146">
        <v>0</v>
      </c>
      <c r="R261" s="146">
        <f t="shared" si="52"/>
        <v>0</v>
      </c>
      <c r="S261" s="146">
        <v>0</v>
      </c>
      <c r="T261" s="147">
        <f t="shared" si="53"/>
        <v>0</v>
      </c>
      <c r="AR261" s="148" t="s">
        <v>207</v>
      </c>
      <c r="AT261" s="148" t="s">
        <v>189</v>
      </c>
      <c r="AU261" s="148" t="s">
        <v>86</v>
      </c>
      <c r="AY261" s="17" t="s">
        <v>186</v>
      </c>
      <c r="BE261" s="149">
        <f t="shared" si="54"/>
        <v>0</v>
      </c>
      <c r="BF261" s="149">
        <f t="shared" si="55"/>
        <v>0</v>
      </c>
      <c r="BG261" s="149">
        <f t="shared" si="56"/>
        <v>0</v>
      </c>
      <c r="BH261" s="149">
        <f t="shared" si="57"/>
        <v>0</v>
      </c>
      <c r="BI261" s="149">
        <f t="shared" si="58"/>
        <v>0</v>
      </c>
      <c r="BJ261" s="17" t="s">
        <v>84</v>
      </c>
      <c r="BK261" s="149">
        <f t="shared" si="59"/>
        <v>0</v>
      </c>
      <c r="BL261" s="17" t="s">
        <v>207</v>
      </c>
      <c r="BM261" s="148" t="s">
        <v>1727</v>
      </c>
    </row>
    <row r="262" spans="2:65" s="1" customFormat="1" ht="16.600000000000001" customHeight="1">
      <c r="B262" s="136"/>
      <c r="C262" s="137" t="s">
        <v>76</v>
      </c>
      <c r="D262" s="137" t="s">
        <v>189</v>
      </c>
      <c r="E262" s="138" t="s">
        <v>2447</v>
      </c>
      <c r="F262" s="139" t="s">
        <v>2448</v>
      </c>
      <c r="G262" s="140" t="s">
        <v>858</v>
      </c>
      <c r="H262" s="141">
        <v>1</v>
      </c>
      <c r="I262" s="142"/>
      <c r="J262" s="143">
        <f t="shared" si="50"/>
        <v>0</v>
      </c>
      <c r="K262" s="139" t="s">
        <v>1</v>
      </c>
      <c r="L262" s="32"/>
      <c r="M262" s="144" t="s">
        <v>1</v>
      </c>
      <c r="N262" s="145" t="s">
        <v>41</v>
      </c>
      <c r="P262" s="146">
        <f t="shared" si="51"/>
        <v>0</v>
      </c>
      <c r="Q262" s="146">
        <v>0</v>
      </c>
      <c r="R262" s="146">
        <f t="shared" si="52"/>
        <v>0</v>
      </c>
      <c r="S262" s="146">
        <v>0</v>
      </c>
      <c r="T262" s="147">
        <f t="shared" si="53"/>
        <v>0</v>
      </c>
      <c r="AR262" s="148" t="s">
        <v>207</v>
      </c>
      <c r="AT262" s="148" t="s">
        <v>189</v>
      </c>
      <c r="AU262" s="148" t="s">
        <v>86</v>
      </c>
      <c r="AY262" s="17" t="s">
        <v>186</v>
      </c>
      <c r="BE262" s="149">
        <f t="shared" si="54"/>
        <v>0</v>
      </c>
      <c r="BF262" s="149">
        <f t="shared" si="55"/>
        <v>0</v>
      </c>
      <c r="BG262" s="149">
        <f t="shared" si="56"/>
        <v>0</v>
      </c>
      <c r="BH262" s="149">
        <f t="shared" si="57"/>
        <v>0</v>
      </c>
      <c r="BI262" s="149">
        <f t="shared" si="58"/>
        <v>0</v>
      </c>
      <c r="BJ262" s="17" t="s">
        <v>84</v>
      </c>
      <c r="BK262" s="149">
        <f t="shared" si="59"/>
        <v>0</v>
      </c>
      <c r="BL262" s="17" t="s">
        <v>207</v>
      </c>
      <c r="BM262" s="148" t="s">
        <v>1737</v>
      </c>
    </row>
    <row r="263" spans="2:65" s="1" customFormat="1" ht="16.600000000000001" customHeight="1">
      <c r="B263" s="136"/>
      <c r="C263" s="137" t="s">
        <v>76</v>
      </c>
      <c r="D263" s="137" t="s">
        <v>189</v>
      </c>
      <c r="E263" s="138" t="s">
        <v>2436</v>
      </c>
      <c r="F263" s="139" t="s">
        <v>2309</v>
      </c>
      <c r="G263" s="140" t="s">
        <v>351</v>
      </c>
      <c r="H263" s="141">
        <v>3</v>
      </c>
      <c r="I263" s="142"/>
      <c r="J263" s="143">
        <f t="shared" si="50"/>
        <v>0</v>
      </c>
      <c r="K263" s="139" t="s">
        <v>1</v>
      </c>
      <c r="L263" s="32"/>
      <c r="M263" s="144" t="s">
        <v>1</v>
      </c>
      <c r="N263" s="145" t="s">
        <v>41</v>
      </c>
      <c r="P263" s="146">
        <f t="shared" si="51"/>
        <v>0</v>
      </c>
      <c r="Q263" s="146">
        <v>0</v>
      </c>
      <c r="R263" s="146">
        <f t="shared" si="52"/>
        <v>0</v>
      </c>
      <c r="S263" s="146">
        <v>0</v>
      </c>
      <c r="T263" s="147">
        <f t="shared" si="53"/>
        <v>0</v>
      </c>
      <c r="AR263" s="148" t="s">
        <v>207</v>
      </c>
      <c r="AT263" s="148" t="s">
        <v>189</v>
      </c>
      <c r="AU263" s="148" t="s">
        <v>86</v>
      </c>
      <c r="AY263" s="17" t="s">
        <v>186</v>
      </c>
      <c r="BE263" s="149">
        <f t="shared" si="54"/>
        <v>0</v>
      </c>
      <c r="BF263" s="149">
        <f t="shared" si="55"/>
        <v>0</v>
      </c>
      <c r="BG263" s="149">
        <f t="shared" si="56"/>
        <v>0</v>
      </c>
      <c r="BH263" s="149">
        <f t="shared" si="57"/>
        <v>0</v>
      </c>
      <c r="BI263" s="149">
        <f t="shared" si="58"/>
        <v>0</v>
      </c>
      <c r="BJ263" s="17" t="s">
        <v>84</v>
      </c>
      <c r="BK263" s="149">
        <f t="shared" si="59"/>
        <v>0</v>
      </c>
      <c r="BL263" s="17" t="s">
        <v>207</v>
      </c>
      <c r="BM263" s="148" t="s">
        <v>1747</v>
      </c>
    </row>
    <row r="264" spans="2:65" s="1" customFormat="1" ht="24.2" customHeight="1">
      <c r="B264" s="136"/>
      <c r="C264" s="137" t="s">
        <v>76</v>
      </c>
      <c r="D264" s="137" t="s">
        <v>189</v>
      </c>
      <c r="E264" s="138" t="s">
        <v>2318</v>
      </c>
      <c r="F264" s="139" t="s">
        <v>2319</v>
      </c>
      <c r="G264" s="140" t="s">
        <v>2127</v>
      </c>
      <c r="H264" s="141">
        <v>1</v>
      </c>
      <c r="I264" s="142"/>
      <c r="J264" s="143">
        <f t="shared" si="50"/>
        <v>0</v>
      </c>
      <c r="K264" s="139" t="s">
        <v>1</v>
      </c>
      <c r="L264" s="32"/>
      <c r="M264" s="144" t="s">
        <v>1</v>
      </c>
      <c r="N264" s="145" t="s">
        <v>41</v>
      </c>
      <c r="P264" s="146">
        <f t="shared" si="51"/>
        <v>0</v>
      </c>
      <c r="Q264" s="146">
        <v>0</v>
      </c>
      <c r="R264" s="146">
        <f t="shared" si="52"/>
        <v>0</v>
      </c>
      <c r="S264" s="146">
        <v>0</v>
      </c>
      <c r="T264" s="147">
        <f t="shared" si="53"/>
        <v>0</v>
      </c>
      <c r="AR264" s="148" t="s">
        <v>207</v>
      </c>
      <c r="AT264" s="148" t="s">
        <v>189</v>
      </c>
      <c r="AU264" s="148" t="s">
        <v>86</v>
      </c>
      <c r="AY264" s="17" t="s">
        <v>186</v>
      </c>
      <c r="BE264" s="149">
        <f t="shared" si="54"/>
        <v>0</v>
      </c>
      <c r="BF264" s="149">
        <f t="shared" si="55"/>
        <v>0</v>
      </c>
      <c r="BG264" s="149">
        <f t="shared" si="56"/>
        <v>0</v>
      </c>
      <c r="BH264" s="149">
        <f t="shared" si="57"/>
        <v>0</v>
      </c>
      <c r="BI264" s="149">
        <f t="shared" si="58"/>
        <v>0</v>
      </c>
      <c r="BJ264" s="17" t="s">
        <v>84</v>
      </c>
      <c r="BK264" s="149">
        <f t="shared" si="59"/>
        <v>0</v>
      </c>
      <c r="BL264" s="17" t="s">
        <v>207</v>
      </c>
      <c r="BM264" s="148" t="s">
        <v>1755</v>
      </c>
    </row>
    <row r="265" spans="2:65" s="1" customFormat="1" ht="16.600000000000001" customHeight="1">
      <c r="B265" s="136"/>
      <c r="C265" s="137" t="s">
        <v>76</v>
      </c>
      <c r="D265" s="137" t="s">
        <v>189</v>
      </c>
      <c r="E265" s="138" t="s">
        <v>2320</v>
      </c>
      <c r="F265" s="139" t="s">
        <v>2321</v>
      </c>
      <c r="G265" s="140" t="s">
        <v>2127</v>
      </c>
      <c r="H265" s="141">
        <v>2</v>
      </c>
      <c r="I265" s="142"/>
      <c r="J265" s="143">
        <f t="shared" si="50"/>
        <v>0</v>
      </c>
      <c r="K265" s="139" t="s">
        <v>1</v>
      </c>
      <c r="L265" s="32"/>
      <c r="M265" s="144" t="s">
        <v>1</v>
      </c>
      <c r="N265" s="145" t="s">
        <v>41</v>
      </c>
      <c r="P265" s="146">
        <f t="shared" si="51"/>
        <v>0</v>
      </c>
      <c r="Q265" s="146">
        <v>0</v>
      </c>
      <c r="R265" s="146">
        <f t="shared" si="52"/>
        <v>0</v>
      </c>
      <c r="S265" s="146">
        <v>0</v>
      </c>
      <c r="T265" s="147">
        <f t="shared" si="53"/>
        <v>0</v>
      </c>
      <c r="AR265" s="148" t="s">
        <v>207</v>
      </c>
      <c r="AT265" s="148" t="s">
        <v>189</v>
      </c>
      <c r="AU265" s="148" t="s">
        <v>86</v>
      </c>
      <c r="AY265" s="17" t="s">
        <v>186</v>
      </c>
      <c r="BE265" s="149">
        <f t="shared" si="54"/>
        <v>0</v>
      </c>
      <c r="BF265" s="149">
        <f t="shared" si="55"/>
        <v>0</v>
      </c>
      <c r="BG265" s="149">
        <f t="shared" si="56"/>
        <v>0</v>
      </c>
      <c r="BH265" s="149">
        <f t="shared" si="57"/>
        <v>0</v>
      </c>
      <c r="BI265" s="149">
        <f t="shared" si="58"/>
        <v>0</v>
      </c>
      <c r="BJ265" s="17" t="s">
        <v>84</v>
      </c>
      <c r="BK265" s="149">
        <f t="shared" si="59"/>
        <v>0</v>
      </c>
      <c r="BL265" s="17" t="s">
        <v>207</v>
      </c>
      <c r="BM265" s="148" t="s">
        <v>1765</v>
      </c>
    </row>
    <row r="266" spans="2:65" s="11" customFormat="1" ht="22.75" customHeight="1">
      <c r="B266" s="124"/>
      <c r="D266" s="125" t="s">
        <v>75</v>
      </c>
      <c r="E266" s="134" t="s">
        <v>2187</v>
      </c>
      <c r="F266" s="134" t="s">
        <v>2449</v>
      </c>
      <c r="I266" s="127"/>
      <c r="J266" s="135">
        <f>BK266</f>
        <v>0</v>
      </c>
      <c r="L266" s="124"/>
      <c r="M266" s="129"/>
      <c r="P266" s="130">
        <f>SUM(P267:P295)</f>
        <v>0</v>
      </c>
      <c r="R266" s="130">
        <f>SUM(R267:R295)</f>
        <v>0</v>
      </c>
      <c r="T266" s="131">
        <f>SUM(T267:T295)</f>
        <v>0</v>
      </c>
      <c r="AR266" s="125" t="s">
        <v>84</v>
      </c>
      <c r="AT266" s="132" t="s">
        <v>75</v>
      </c>
      <c r="AU266" s="132" t="s">
        <v>84</v>
      </c>
      <c r="AY266" s="125" t="s">
        <v>186</v>
      </c>
      <c r="BK266" s="133">
        <f>SUM(BK267:BK295)</f>
        <v>0</v>
      </c>
    </row>
    <row r="267" spans="2:65" s="1" customFormat="1" ht="55.45" customHeight="1">
      <c r="B267" s="136"/>
      <c r="C267" s="137" t="s">
        <v>76</v>
      </c>
      <c r="D267" s="137" t="s">
        <v>189</v>
      </c>
      <c r="E267" s="138" t="s">
        <v>2450</v>
      </c>
      <c r="F267" s="139" t="s">
        <v>2451</v>
      </c>
      <c r="G267" s="140" t="s">
        <v>858</v>
      </c>
      <c r="H267" s="141">
        <v>1</v>
      </c>
      <c r="I267" s="142"/>
      <c r="J267" s="143">
        <f t="shared" ref="J267:J295" si="60">ROUND(I267*H267,2)</f>
        <v>0</v>
      </c>
      <c r="K267" s="139" t="s">
        <v>1</v>
      </c>
      <c r="L267" s="32"/>
      <c r="M267" s="144" t="s">
        <v>1</v>
      </c>
      <c r="N267" s="145" t="s">
        <v>41</v>
      </c>
      <c r="P267" s="146">
        <f t="shared" ref="P267:P295" si="61">O267*H267</f>
        <v>0</v>
      </c>
      <c r="Q267" s="146">
        <v>0</v>
      </c>
      <c r="R267" s="146">
        <f t="shared" ref="R267:R295" si="62">Q267*H267</f>
        <v>0</v>
      </c>
      <c r="S267" s="146">
        <v>0</v>
      </c>
      <c r="T267" s="147">
        <f t="shared" ref="T267:T295" si="63">S267*H267</f>
        <v>0</v>
      </c>
      <c r="AR267" s="148" t="s">
        <v>207</v>
      </c>
      <c r="AT267" s="148" t="s">
        <v>189</v>
      </c>
      <c r="AU267" s="148" t="s">
        <v>86</v>
      </c>
      <c r="AY267" s="17" t="s">
        <v>186</v>
      </c>
      <c r="BE267" s="149">
        <f t="shared" ref="BE267:BE295" si="64">IF(N267="základní",J267,0)</f>
        <v>0</v>
      </c>
      <c r="BF267" s="149">
        <f t="shared" ref="BF267:BF295" si="65">IF(N267="snížená",J267,0)</f>
        <v>0</v>
      </c>
      <c r="BG267" s="149">
        <f t="shared" ref="BG267:BG295" si="66">IF(N267="zákl. přenesená",J267,0)</f>
        <v>0</v>
      </c>
      <c r="BH267" s="149">
        <f t="shared" ref="BH267:BH295" si="67">IF(N267="sníž. přenesená",J267,0)</f>
        <v>0</v>
      </c>
      <c r="BI267" s="149">
        <f t="shared" ref="BI267:BI295" si="68">IF(N267="nulová",J267,0)</f>
        <v>0</v>
      </c>
      <c r="BJ267" s="17" t="s">
        <v>84</v>
      </c>
      <c r="BK267" s="149">
        <f t="shared" ref="BK267:BK295" si="69">ROUND(I267*H267,2)</f>
        <v>0</v>
      </c>
      <c r="BL267" s="17" t="s">
        <v>207</v>
      </c>
      <c r="BM267" s="148" t="s">
        <v>1776</v>
      </c>
    </row>
    <row r="268" spans="2:65" s="1" customFormat="1" ht="55.45" customHeight="1">
      <c r="B268" s="136"/>
      <c r="C268" s="137" t="s">
        <v>76</v>
      </c>
      <c r="D268" s="137" t="s">
        <v>189</v>
      </c>
      <c r="E268" s="138" t="s">
        <v>2452</v>
      </c>
      <c r="F268" s="139" t="s">
        <v>2453</v>
      </c>
      <c r="G268" s="140" t="s">
        <v>858</v>
      </c>
      <c r="H268" s="141">
        <v>1</v>
      </c>
      <c r="I268" s="142"/>
      <c r="J268" s="143">
        <f t="shared" si="60"/>
        <v>0</v>
      </c>
      <c r="K268" s="139" t="s">
        <v>1</v>
      </c>
      <c r="L268" s="32"/>
      <c r="M268" s="144" t="s">
        <v>1</v>
      </c>
      <c r="N268" s="145" t="s">
        <v>41</v>
      </c>
      <c r="P268" s="146">
        <f t="shared" si="61"/>
        <v>0</v>
      </c>
      <c r="Q268" s="146">
        <v>0</v>
      </c>
      <c r="R268" s="146">
        <f t="shared" si="62"/>
        <v>0</v>
      </c>
      <c r="S268" s="146">
        <v>0</v>
      </c>
      <c r="T268" s="147">
        <f t="shared" si="63"/>
        <v>0</v>
      </c>
      <c r="AR268" s="148" t="s">
        <v>207</v>
      </c>
      <c r="AT268" s="148" t="s">
        <v>189</v>
      </c>
      <c r="AU268" s="148" t="s">
        <v>86</v>
      </c>
      <c r="AY268" s="17" t="s">
        <v>186</v>
      </c>
      <c r="BE268" s="149">
        <f t="shared" si="64"/>
        <v>0</v>
      </c>
      <c r="BF268" s="149">
        <f t="shared" si="65"/>
        <v>0</v>
      </c>
      <c r="BG268" s="149">
        <f t="shared" si="66"/>
        <v>0</v>
      </c>
      <c r="BH268" s="149">
        <f t="shared" si="67"/>
        <v>0</v>
      </c>
      <c r="BI268" s="149">
        <f t="shared" si="68"/>
        <v>0</v>
      </c>
      <c r="BJ268" s="17" t="s">
        <v>84</v>
      </c>
      <c r="BK268" s="149">
        <f t="shared" si="69"/>
        <v>0</v>
      </c>
      <c r="BL268" s="17" t="s">
        <v>207</v>
      </c>
      <c r="BM268" s="148" t="s">
        <v>245</v>
      </c>
    </row>
    <row r="269" spans="2:65" s="1" customFormat="1" ht="37.9" customHeight="1">
      <c r="B269" s="136"/>
      <c r="C269" s="137" t="s">
        <v>76</v>
      </c>
      <c r="D269" s="137" t="s">
        <v>189</v>
      </c>
      <c r="E269" s="138" t="s">
        <v>2454</v>
      </c>
      <c r="F269" s="139" t="s">
        <v>2455</v>
      </c>
      <c r="G269" s="140" t="s">
        <v>858</v>
      </c>
      <c r="H269" s="141">
        <v>1</v>
      </c>
      <c r="I269" s="142"/>
      <c r="J269" s="143">
        <f t="shared" si="60"/>
        <v>0</v>
      </c>
      <c r="K269" s="139" t="s">
        <v>1</v>
      </c>
      <c r="L269" s="32"/>
      <c r="M269" s="144" t="s">
        <v>1</v>
      </c>
      <c r="N269" s="145" t="s">
        <v>41</v>
      </c>
      <c r="P269" s="146">
        <f t="shared" si="61"/>
        <v>0</v>
      </c>
      <c r="Q269" s="146">
        <v>0</v>
      </c>
      <c r="R269" s="146">
        <f t="shared" si="62"/>
        <v>0</v>
      </c>
      <c r="S269" s="146">
        <v>0</v>
      </c>
      <c r="T269" s="147">
        <f t="shared" si="63"/>
        <v>0</v>
      </c>
      <c r="AR269" s="148" t="s">
        <v>207</v>
      </c>
      <c r="AT269" s="148" t="s">
        <v>189</v>
      </c>
      <c r="AU269" s="148" t="s">
        <v>86</v>
      </c>
      <c r="AY269" s="17" t="s">
        <v>186</v>
      </c>
      <c r="BE269" s="149">
        <f t="shared" si="64"/>
        <v>0</v>
      </c>
      <c r="BF269" s="149">
        <f t="shared" si="65"/>
        <v>0</v>
      </c>
      <c r="BG269" s="149">
        <f t="shared" si="66"/>
        <v>0</v>
      </c>
      <c r="BH269" s="149">
        <f t="shared" si="67"/>
        <v>0</v>
      </c>
      <c r="BI269" s="149">
        <f t="shared" si="68"/>
        <v>0</v>
      </c>
      <c r="BJ269" s="17" t="s">
        <v>84</v>
      </c>
      <c r="BK269" s="149">
        <f t="shared" si="69"/>
        <v>0</v>
      </c>
      <c r="BL269" s="17" t="s">
        <v>207</v>
      </c>
      <c r="BM269" s="148" t="s">
        <v>1799</v>
      </c>
    </row>
    <row r="270" spans="2:65" s="1" customFormat="1" ht="44.25" customHeight="1">
      <c r="B270" s="136"/>
      <c r="C270" s="137" t="s">
        <v>76</v>
      </c>
      <c r="D270" s="137" t="s">
        <v>189</v>
      </c>
      <c r="E270" s="138" t="s">
        <v>2456</v>
      </c>
      <c r="F270" s="139" t="s">
        <v>2457</v>
      </c>
      <c r="G270" s="140" t="s">
        <v>858</v>
      </c>
      <c r="H270" s="141">
        <v>3</v>
      </c>
      <c r="I270" s="142"/>
      <c r="J270" s="143">
        <f t="shared" si="60"/>
        <v>0</v>
      </c>
      <c r="K270" s="139" t="s">
        <v>1</v>
      </c>
      <c r="L270" s="32"/>
      <c r="M270" s="144" t="s">
        <v>1</v>
      </c>
      <c r="N270" s="145" t="s">
        <v>41</v>
      </c>
      <c r="P270" s="146">
        <f t="shared" si="61"/>
        <v>0</v>
      </c>
      <c r="Q270" s="146">
        <v>0</v>
      </c>
      <c r="R270" s="146">
        <f t="shared" si="62"/>
        <v>0</v>
      </c>
      <c r="S270" s="146">
        <v>0</v>
      </c>
      <c r="T270" s="147">
        <f t="shared" si="63"/>
        <v>0</v>
      </c>
      <c r="AR270" s="148" t="s">
        <v>207</v>
      </c>
      <c r="AT270" s="148" t="s">
        <v>189</v>
      </c>
      <c r="AU270" s="148" t="s">
        <v>86</v>
      </c>
      <c r="AY270" s="17" t="s">
        <v>186</v>
      </c>
      <c r="BE270" s="149">
        <f t="shared" si="64"/>
        <v>0</v>
      </c>
      <c r="BF270" s="149">
        <f t="shared" si="65"/>
        <v>0</v>
      </c>
      <c r="BG270" s="149">
        <f t="shared" si="66"/>
        <v>0</v>
      </c>
      <c r="BH270" s="149">
        <f t="shared" si="67"/>
        <v>0</v>
      </c>
      <c r="BI270" s="149">
        <f t="shared" si="68"/>
        <v>0</v>
      </c>
      <c r="BJ270" s="17" t="s">
        <v>84</v>
      </c>
      <c r="BK270" s="149">
        <f t="shared" si="69"/>
        <v>0</v>
      </c>
      <c r="BL270" s="17" t="s">
        <v>207</v>
      </c>
      <c r="BM270" s="148" t="s">
        <v>1832</v>
      </c>
    </row>
    <row r="271" spans="2:65" s="1" customFormat="1" ht="24.2" customHeight="1">
      <c r="B271" s="136"/>
      <c r="C271" s="137" t="s">
        <v>76</v>
      </c>
      <c r="D271" s="137" t="s">
        <v>189</v>
      </c>
      <c r="E271" s="138" t="s">
        <v>2422</v>
      </c>
      <c r="F271" s="139" t="s">
        <v>2423</v>
      </c>
      <c r="G271" s="140" t="s">
        <v>858</v>
      </c>
      <c r="H271" s="141">
        <v>3</v>
      </c>
      <c r="I271" s="142"/>
      <c r="J271" s="143">
        <f t="shared" si="60"/>
        <v>0</v>
      </c>
      <c r="K271" s="139" t="s">
        <v>1</v>
      </c>
      <c r="L271" s="32"/>
      <c r="M271" s="144" t="s">
        <v>1</v>
      </c>
      <c r="N271" s="145" t="s">
        <v>41</v>
      </c>
      <c r="P271" s="146">
        <f t="shared" si="61"/>
        <v>0</v>
      </c>
      <c r="Q271" s="146">
        <v>0</v>
      </c>
      <c r="R271" s="146">
        <f t="shared" si="62"/>
        <v>0</v>
      </c>
      <c r="S271" s="146">
        <v>0</v>
      </c>
      <c r="T271" s="147">
        <f t="shared" si="63"/>
        <v>0</v>
      </c>
      <c r="AR271" s="148" t="s">
        <v>207</v>
      </c>
      <c r="AT271" s="148" t="s">
        <v>189</v>
      </c>
      <c r="AU271" s="148" t="s">
        <v>86</v>
      </c>
      <c r="AY271" s="17" t="s">
        <v>186</v>
      </c>
      <c r="BE271" s="149">
        <f t="shared" si="64"/>
        <v>0</v>
      </c>
      <c r="BF271" s="149">
        <f t="shared" si="65"/>
        <v>0</v>
      </c>
      <c r="BG271" s="149">
        <f t="shared" si="66"/>
        <v>0</v>
      </c>
      <c r="BH271" s="149">
        <f t="shared" si="67"/>
        <v>0</v>
      </c>
      <c r="BI271" s="149">
        <f t="shared" si="68"/>
        <v>0</v>
      </c>
      <c r="BJ271" s="17" t="s">
        <v>84</v>
      </c>
      <c r="BK271" s="149">
        <f t="shared" si="69"/>
        <v>0</v>
      </c>
      <c r="BL271" s="17" t="s">
        <v>207</v>
      </c>
      <c r="BM271" s="148" t="s">
        <v>1848</v>
      </c>
    </row>
    <row r="272" spans="2:65" s="1" customFormat="1" ht="33" customHeight="1">
      <c r="B272" s="136"/>
      <c r="C272" s="137" t="s">
        <v>76</v>
      </c>
      <c r="D272" s="137" t="s">
        <v>189</v>
      </c>
      <c r="E272" s="138" t="s">
        <v>2458</v>
      </c>
      <c r="F272" s="139" t="s">
        <v>2459</v>
      </c>
      <c r="G272" s="140" t="s">
        <v>858</v>
      </c>
      <c r="H272" s="141">
        <v>2</v>
      </c>
      <c r="I272" s="142"/>
      <c r="J272" s="143">
        <f t="shared" si="60"/>
        <v>0</v>
      </c>
      <c r="K272" s="139" t="s">
        <v>1</v>
      </c>
      <c r="L272" s="32"/>
      <c r="M272" s="144" t="s">
        <v>1</v>
      </c>
      <c r="N272" s="145" t="s">
        <v>41</v>
      </c>
      <c r="P272" s="146">
        <f t="shared" si="61"/>
        <v>0</v>
      </c>
      <c r="Q272" s="146">
        <v>0</v>
      </c>
      <c r="R272" s="146">
        <f t="shared" si="62"/>
        <v>0</v>
      </c>
      <c r="S272" s="146">
        <v>0</v>
      </c>
      <c r="T272" s="147">
        <f t="shared" si="63"/>
        <v>0</v>
      </c>
      <c r="AR272" s="148" t="s">
        <v>207</v>
      </c>
      <c r="AT272" s="148" t="s">
        <v>189</v>
      </c>
      <c r="AU272" s="148" t="s">
        <v>86</v>
      </c>
      <c r="AY272" s="17" t="s">
        <v>186</v>
      </c>
      <c r="BE272" s="149">
        <f t="shared" si="64"/>
        <v>0</v>
      </c>
      <c r="BF272" s="149">
        <f t="shared" si="65"/>
        <v>0</v>
      </c>
      <c r="BG272" s="149">
        <f t="shared" si="66"/>
        <v>0</v>
      </c>
      <c r="BH272" s="149">
        <f t="shared" si="67"/>
        <v>0</v>
      </c>
      <c r="BI272" s="149">
        <f t="shared" si="68"/>
        <v>0</v>
      </c>
      <c r="BJ272" s="17" t="s">
        <v>84</v>
      </c>
      <c r="BK272" s="149">
        <f t="shared" si="69"/>
        <v>0</v>
      </c>
      <c r="BL272" s="17" t="s">
        <v>207</v>
      </c>
      <c r="BM272" s="148" t="s">
        <v>1858</v>
      </c>
    </row>
    <row r="273" spans="2:65" s="1" customFormat="1" ht="33" customHeight="1">
      <c r="B273" s="136"/>
      <c r="C273" s="137" t="s">
        <v>76</v>
      </c>
      <c r="D273" s="137" t="s">
        <v>189</v>
      </c>
      <c r="E273" s="138" t="s">
        <v>2460</v>
      </c>
      <c r="F273" s="139" t="s">
        <v>2461</v>
      </c>
      <c r="G273" s="140" t="s">
        <v>351</v>
      </c>
      <c r="H273" s="141">
        <v>13</v>
      </c>
      <c r="I273" s="142"/>
      <c r="J273" s="143">
        <f t="shared" si="60"/>
        <v>0</v>
      </c>
      <c r="K273" s="139" t="s">
        <v>1</v>
      </c>
      <c r="L273" s="32"/>
      <c r="M273" s="144" t="s">
        <v>1</v>
      </c>
      <c r="N273" s="145" t="s">
        <v>41</v>
      </c>
      <c r="P273" s="146">
        <f t="shared" si="61"/>
        <v>0</v>
      </c>
      <c r="Q273" s="146">
        <v>0</v>
      </c>
      <c r="R273" s="146">
        <f t="shared" si="62"/>
        <v>0</v>
      </c>
      <c r="S273" s="146">
        <v>0</v>
      </c>
      <c r="T273" s="147">
        <f t="shared" si="63"/>
        <v>0</v>
      </c>
      <c r="AR273" s="148" t="s">
        <v>207</v>
      </c>
      <c r="AT273" s="148" t="s">
        <v>189</v>
      </c>
      <c r="AU273" s="148" t="s">
        <v>86</v>
      </c>
      <c r="AY273" s="17" t="s">
        <v>186</v>
      </c>
      <c r="BE273" s="149">
        <f t="shared" si="64"/>
        <v>0</v>
      </c>
      <c r="BF273" s="149">
        <f t="shared" si="65"/>
        <v>0</v>
      </c>
      <c r="BG273" s="149">
        <f t="shared" si="66"/>
        <v>0</v>
      </c>
      <c r="BH273" s="149">
        <f t="shared" si="67"/>
        <v>0</v>
      </c>
      <c r="BI273" s="149">
        <f t="shared" si="68"/>
        <v>0</v>
      </c>
      <c r="BJ273" s="17" t="s">
        <v>84</v>
      </c>
      <c r="BK273" s="149">
        <f t="shared" si="69"/>
        <v>0</v>
      </c>
      <c r="BL273" s="17" t="s">
        <v>207</v>
      </c>
      <c r="BM273" s="148" t="s">
        <v>1864</v>
      </c>
    </row>
    <row r="274" spans="2:65" s="1" customFormat="1" ht="33" customHeight="1">
      <c r="B274" s="136"/>
      <c r="C274" s="137" t="s">
        <v>76</v>
      </c>
      <c r="D274" s="137" t="s">
        <v>189</v>
      </c>
      <c r="E274" s="138" t="s">
        <v>2462</v>
      </c>
      <c r="F274" s="139" t="s">
        <v>2463</v>
      </c>
      <c r="G274" s="140" t="s">
        <v>351</v>
      </c>
      <c r="H274" s="141">
        <v>70</v>
      </c>
      <c r="I274" s="142"/>
      <c r="J274" s="143">
        <f t="shared" si="60"/>
        <v>0</v>
      </c>
      <c r="K274" s="139" t="s">
        <v>1</v>
      </c>
      <c r="L274" s="32"/>
      <c r="M274" s="144" t="s">
        <v>1</v>
      </c>
      <c r="N274" s="145" t="s">
        <v>41</v>
      </c>
      <c r="P274" s="146">
        <f t="shared" si="61"/>
        <v>0</v>
      </c>
      <c r="Q274" s="146">
        <v>0</v>
      </c>
      <c r="R274" s="146">
        <f t="shared" si="62"/>
        <v>0</v>
      </c>
      <c r="S274" s="146">
        <v>0</v>
      </c>
      <c r="T274" s="147">
        <f t="shared" si="63"/>
        <v>0</v>
      </c>
      <c r="AR274" s="148" t="s">
        <v>207</v>
      </c>
      <c r="AT274" s="148" t="s">
        <v>189</v>
      </c>
      <c r="AU274" s="148" t="s">
        <v>86</v>
      </c>
      <c r="AY274" s="17" t="s">
        <v>186</v>
      </c>
      <c r="BE274" s="149">
        <f t="shared" si="64"/>
        <v>0</v>
      </c>
      <c r="BF274" s="149">
        <f t="shared" si="65"/>
        <v>0</v>
      </c>
      <c r="BG274" s="149">
        <f t="shared" si="66"/>
        <v>0</v>
      </c>
      <c r="BH274" s="149">
        <f t="shared" si="67"/>
        <v>0</v>
      </c>
      <c r="BI274" s="149">
        <f t="shared" si="68"/>
        <v>0</v>
      </c>
      <c r="BJ274" s="17" t="s">
        <v>84</v>
      </c>
      <c r="BK274" s="149">
        <f t="shared" si="69"/>
        <v>0</v>
      </c>
      <c r="BL274" s="17" t="s">
        <v>207</v>
      </c>
      <c r="BM274" s="148" t="s">
        <v>1870</v>
      </c>
    </row>
    <row r="275" spans="2:65" s="1" customFormat="1" ht="16.600000000000001" customHeight="1">
      <c r="B275" s="136"/>
      <c r="C275" s="137" t="s">
        <v>76</v>
      </c>
      <c r="D275" s="137" t="s">
        <v>189</v>
      </c>
      <c r="E275" s="138" t="s">
        <v>2464</v>
      </c>
      <c r="F275" s="139" t="s">
        <v>2465</v>
      </c>
      <c r="G275" s="140" t="s">
        <v>858</v>
      </c>
      <c r="H275" s="141">
        <v>4</v>
      </c>
      <c r="I275" s="142"/>
      <c r="J275" s="143">
        <f t="shared" si="60"/>
        <v>0</v>
      </c>
      <c r="K275" s="139" t="s">
        <v>1</v>
      </c>
      <c r="L275" s="32"/>
      <c r="M275" s="144" t="s">
        <v>1</v>
      </c>
      <c r="N275" s="145" t="s">
        <v>41</v>
      </c>
      <c r="P275" s="146">
        <f t="shared" si="61"/>
        <v>0</v>
      </c>
      <c r="Q275" s="146">
        <v>0</v>
      </c>
      <c r="R275" s="146">
        <f t="shared" si="62"/>
        <v>0</v>
      </c>
      <c r="S275" s="146">
        <v>0</v>
      </c>
      <c r="T275" s="147">
        <f t="shared" si="63"/>
        <v>0</v>
      </c>
      <c r="AR275" s="148" t="s">
        <v>207</v>
      </c>
      <c r="AT275" s="148" t="s">
        <v>189</v>
      </c>
      <c r="AU275" s="148" t="s">
        <v>86</v>
      </c>
      <c r="AY275" s="17" t="s">
        <v>186</v>
      </c>
      <c r="BE275" s="149">
        <f t="shared" si="64"/>
        <v>0</v>
      </c>
      <c r="BF275" s="149">
        <f t="shared" si="65"/>
        <v>0</v>
      </c>
      <c r="BG275" s="149">
        <f t="shared" si="66"/>
        <v>0</v>
      </c>
      <c r="BH275" s="149">
        <f t="shared" si="67"/>
        <v>0</v>
      </c>
      <c r="BI275" s="149">
        <f t="shared" si="68"/>
        <v>0</v>
      </c>
      <c r="BJ275" s="17" t="s">
        <v>84</v>
      </c>
      <c r="BK275" s="149">
        <f t="shared" si="69"/>
        <v>0</v>
      </c>
      <c r="BL275" s="17" t="s">
        <v>207</v>
      </c>
      <c r="BM275" s="148" t="s">
        <v>2466</v>
      </c>
    </row>
    <row r="276" spans="2:65" s="1" customFormat="1" ht="16.600000000000001" customHeight="1">
      <c r="B276" s="136"/>
      <c r="C276" s="137" t="s">
        <v>76</v>
      </c>
      <c r="D276" s="137" t="s">
        <v>189</v>
      </c>
      <c r="E276" s="138" t="s">
        <v>2467</v>
      </c>
      <c r="F276" s="139" t="s">
        <v>2468</v>
      </c>
      <c r="G276" s="140" t="s">
        <v>858</v>
      </c>
      <c r="H276" s="141">
        <v>8</v>
      </c>
      <c r="I276" s="142"/>
      <c r="J276" s="143">
        <f t="shared" si="60"/>
        <v>0</v>
      </c>
      <c r="K276" s="139" t="s">
        <v>1</v>
      </c>
      <c r="L276" s="32"/>
      <c r="M276" s="144" t="s">
        <v>1</v>
      </c>
      <c r="N276" s="145" t="s">
        <v>41</v>
      </c>
      <c r="P276" s="146">
        <f t="shared" si="61"/>
        <v>0</v>
      </c>
      <c r="Q276" s="146">
        <v>0</v>
      </c>
      <c r="R276" s="146">
        <f t="shared" si="62"/>
        <v>0</v>
      </c>
      <c r="S276" s="146">
        <v>0</v>
      </c>
      <c r="T276" s="147">
        <f t="shared" si="63"/>
        <v>0</v>
      </c>
      <c r="AR276" s="148" t="s">
        <v>207</v>
      </c>
      <c r="AT276" s="148" t="s">
        <v>189</v>
      </c>
      <c r="AU276" s="148" t="s">
        <v>86</v>
      </c>
      <c r="AY276" s="17" t="s">
        <v>186</v>
      </c>
      <c r="BE276" s="149">
        <f t="shared" si="64"/>
        <v>0</v>
      </c>
      <c r="BF276" s="149">
        <f t="shared" si="65"/>
        <v>0</v>
      </c>
      <c r="BG276" s="149">
        <f t="shared" si="66"/>
        <v>0</v>
      </c>
      <c r="BH276" s="149">
        <f t="shared" si="67"/>
        <v>0</v>
      </c>
      <c r="BI276" s="149">
        <f t="shared" si="68"/>
        <v>0</v>
      </c>
      <c r="BJ276" s="17" t="s">
        <v>84</v>
      </c>
      <c r="BK276" s="149">
        <f t="shared" si="69"/>
        <v>0</v>
      </c>
      <c r="BL276" s="17" t="s">
        <v>207</v>
      </c>
      <c r="BM276" s="148" t="s">
        <v>2469</v>
      </c>
    </row>
    <row r="277" spans="2:65" s="1" customFormat="1" ht="16.600000000000001" customHeight="1">
      <c r="B277" s="136"/>
      <c r="C277" s="137" t="s">
        <v>76</v>
      </c>
      <c r="D277" s="137" t="s">
        <v>189</v>
      </c>
      <c r="E277" s="138" t="s">
        <v>2470</v>
      </c>
      <c r="F277" s="139" t="s">
        <v>2279</v>
      </c>
      <c r="G277" s="140" t="s">
        <v>858</v>
      </c>
      <c r="H277" s="141">
        <v>4</v>
      </c>
      <c r="I277" s="142"/>
      <c r="J277" s="143">
        <f t="shared" si="60"/>
        <v>0</v>
      </c>
      <c r="K277" s="139" t="s">
        <v>1</v>
      </c>
      <c r="L277" s="32"/>
      <c r="M277" s="144" t="s">
        <v>1</v>
      </c>
      <c r="N277" s="145" t="s">
        <v>41</v>
      </c>
      <c r="P277" s="146">
        <f t="shared" si="61"/>
        <v>0</v>
      </c>
      <c r="Q277" s="146">
        <v>0</v>
      </c>
      <c r="R277" s="146">
        <f t="shared" si="62"/>
        <v>0</v>
      </c>
      <c r="S277" s="146">
        <v>0</v>
      </c>
      <c r="T277" s="147">
        <f t="shared" si="63"/>
        <v>0</v>
      </c>
      <c r="AR277" s="148" t="s">
        <v>207</v>
      </c>
      <c r="AT277" s="148" t="s">
        <v>189</v>
      </c>
      <c r="AU277" s="148" t="s">
        <v>86</v>
      </c>
      <c r="AY277" s="17" t="s">
        <v>186</v>
      </c>
      <c r="BE277" s="149">
        <f t="shared" si="64"/>
        <v>0</v>
      </c>
      <c r="BF277" s="149">
        <f t="shared" si="65"/>
        <v>0</v>
      </c>
      <c r="BG277" s="149">
        <f t="shared" si="66"/>
        <v>0</v>
      </c>
      <c r="BH277" s="149">
        <f t="shared" si="67"/>
        <v>0</v>
      </c>
      <c r="BI277" s="149">
        <f t="shared" si="68"/>
        <v>0</v>
      </c>
      <c r="BJ277" s="17" t="s">
        <v>84</v>
      </c>
      <c r="BK277" s="149">
        <f t="shared" si="69"/>
        <v>0</v>
      </c>
      <c r="BL277" s="17" t="s">
        <v>207</v>
      </c>
      <c r="BM277" s="148" t="s">
        <v>2471</v>
      </c>
    </row>
    <row r="278" spans="2:65" s="1" customFormat="1" ht="16.600000000000001" customHeight="1">
      <c r="B278" s="136"/>
      <c r="C278" s="137" t="s">
        <v>76</v>
      </c>
      <c r="D278" s="137" t="s">
        <v>189</v>
      </c>
      <c r="E278" s="138" t="s">
        <v>2472</v>
      </c>
      <c r="F278" s="139" t="s">
        <v>2281</v>
      </c>
      <c r="G278" s="140" t="s">
        <v>858</v>
      </c>
      <c r="H278" s="141">
        <v>2</v>
      </c>
      <c r="I278" s="142"/>
      <c r="J278" s="143">
        <f t="shared" si="60"/>
        <v>0</v>
      </c>
      <c r="K278" s="139" t="s">
        <v>1</v>
      </c>
      <c r="L278" s="32"/>
      <c r="M278" s="144" t="s">
        <v>1</v>
      </c>
      <c r="N278" s="145" t="s">
        <v>41</v>
      </c>
      <c r="P278" s="146">
        <f t="shared" si="61"/>
        <v>0</v>
      </c>
      <c r="Q278" s="146">
        <v>0</v>
      </c>
      <c r="R278" s="146">
        <f t="shared" si="62"/>
        <v>0</v>
      </c>
      <c r="S278" s="146">
        <v>0</v>
      </c>
      <c r="T278" s="147">
        <f t="shared" si="63"/>
        <v>0</v>
      </c>
      <c r="AR278" s="148" t="s">
        <v>207</v>
      </c>
      <c r="AT278" s="148" t="s">
        <v>189</v>
      </c>
      <c r="AU278" s="148" t="s">
        <v>86</v>
      </c>
      <c r="AY278" s="17" t="s">
        <v>186</v>
      </c>
      <c r="BE278" s="149">
        <f t="shared" si="64"/>
        <v>0</v>
      </c>
      <c r="BF278" s="149">
        <f t="shared" si="65"/>
        <v>0</v>
      </c>
      <c r="BG278" s="149">
        <f t="shared" si="66"/>
        <v>0</v>
      </c>
      <c r="BH278" s="149">
        <f t="shared" si="67"/>
        <v>0</v>
      </c>
      <c r="BI278" s="149">
        <f t="shared" si="68"/>
        <v>0</v>
      </c>
      <c r="BJ278" s="17" t="s">
        <v>84</v>
      </c>
      <c r="BK278" s="149">
        <f t="shared" si="69"/>
        <v>0</v>
      </c>
      <c r="BL278" s="17" t="s">
        <v>207</v>
      </c>
      <c r="BM278" s="148" t="s">
        <v>2473</v>
      </c>
    </row>
    <row r="279" spans="2:65" s="1" customFormat="1" ht="16.600000000000001" customHeight="1">
      <c r="B279" s="136"/>
      <c r="C279" s="137" t="s">
        <v>76</v>
      </c>
      <c r="D279" s="137" t="s">
        <v>189</v>
      </c>
      <c r="E279" s="138" t="s">
        <v>2474</v>
      </c>
      <c r="F279" s="139" t="s">
        <v>2475</v>
      </c>
      <c r="G279" s="140" t="s">
        <v>858</v>
      </c>
      <c r="H279" s="141">
        <v>1</v>
      </c>
      <c r="I279" s="142"/>
      <c r="J279" s="143">
        <f t="shared" si="60"/>
        <v>0</v>
      </c>
      <c r="K279" s="139" t="s">
        <v>1</v>
      </c>
      <c r="L279" s="32"/>
      <c r="M279" s="144" t="s">
        <v>1</v>
      </c>
      <c r="N279" s="145" t="s">
        <v>41</v>
      </c>
      <c r="P279" s="146">
        <f t="shared" si="61"/>
        <v>0</v>
      </c>
      <c r="Q279" s="146">
        <v>0</v>
      </c>
      <c r="R279" s="146">
        <f t="shared" si="62"/>
        <v>0</v>
      </c>
      <c r="S279" s="146">
        <v>0</v>
      </c>
      <c r="T279" s="147">
        <f t="shared" si="63"/>
        <v>0</v>
      </c>
      <c r="AR279" s="148" t="s">
        <v>207</v>
      </c>
      <c r="AT279" s="148" t="s">
        <v>189</v>
      </c>
      <c r="AU279" s="148" t="s">
        <v>86</v>
      </c>
      <c r="AY279" s="17" t="s">
        <v>186</v>
      </c>
      <c r="BE279" s="149">
        <f t="shared" si="64"/>
        <v>0</v>
      </c>
      <c r="BF279" s="149">
        <f t="shared" si="65"/>
        <v>0</v>
      </c>
      <c r="BG279" s="149">
        <f t="shared" si="66"/>
        <v>0</v>
      </c>
      <c r="BH279" s="149">
        <f t="shared" si="67"/>
        <v>0</v>
      </c>
      <c r="BI279" s="149">
        <f t="shared" si="68"/>
        <v>0</v>
      </c>
      <c r="BJ279" s="17" t="s">
        <v>84</v>
      </c>
      <c r="BK279" s="149">
        <f t="shared" si="69"/>
        <v>0</v>
      </c>
      <c r="BL279" s="17" t="s">
        <v>207</v>
      </c>
      <c r="BM279" s="148" t="s">
        <v>2476</v>
      </c>
    </row>
    <row r="280" spans="2:65" s="1" customFormat="1" ht="16.600000000000001" customHeight="1">
      <c r="B280" s="136"/>
      <c r="C280" s="137" t="s">
        <v>76</v>
      </c>
      <c r="D280" s="137" t="s">
        <v>189</v>
      </c>
      <c r="E280" s="138" t="s">
        <v>2477</v>
      </c>
      <c r="F280" s="139" t="s">
        <v>2478</v>
      </c>
      <c r="G280" s="140" t="s">
        <v>858</v>
      </c>
      <c r="H280" s="141">
        <v>2</v>
      </c>
      <c r="I280" s="142"/>
      <c r="J280" s="143">
        <f t="shared" si="60"/>
        <v>0</v>
      </c>
      <c r="K280" s="139" t="s">
        <v>1</v>
      </c>
      <c r="L280" s="32"/>
      <c r="M280" s="144" t="s">
        <v>1</v>
      </c>
      <c r="N280" s="145" t="s">
        <v>41</v>
      </c>
      <c r="P280" s="146">
        <f t="shared" si="61"/>
        <v>0</v>
      </c>
      <c r="Q280" s="146">
        <v>0</v>
      </c>
      <c r="R280" s="146">
        <f t="shared" si="62"/>
        <v>0</v>
      </c>
      <c r="S280" s="146">
        <v>0</v>
      </c>
      <c r="T280" s="147">
        <f t="shared" si="63"/>
        <v>0</v>
      </c>
      <c r="AR280" s="148" t="s">
        <v>207</v>
      </c>
      <c r="AT280" s="148" t="s">
        <v>189</v>
      </c>
      <c r="AU280" s="148" t="s">
        <v>86</v>
      </c>
      <c r="AY280" s="17" t="s">
        <v>186</v>
      </c>
      <c r="BE280" s="149">
        <f t="shared" si="64"/>
        <v>0</v>
      </c>
      <c r="BF280" s="149">
        <f t="shared" si="65"/>
        <v>0</v>
      </c>
      <c r="BG280" s="149">
        <f t="shared" si="66"/>
        <v>0</v>
      </c>
      <c r="BH280" s="149">
        <f t="shared" si="67"/>
        <v>0</v>
      </c>
      <c r="BI280" s="149">
        <f t="shared" si="68"/>
        <v>0</v>
      </c>
      <c r="BJ280" s="17" t="s">
        <v>84</v>
      </c>
      <c r="BK280" s="149">
        <f t="shared" si="69"/>
        <v>0</v>
      </c>
      <c r="BL280" s="17" t="s">
        <v>207</v>
      </c>
      <c r="BM280" s="148" t="s">
        <v>2479</v>
      </c>
    </row>
    <row r="281" spans="2:65" s="1" customFormat="1" ht="16.600000000000001" customHeight="1">
      <c r="B281" s="136"/>
      <c r="C281" s="137" t="s">
        <v>76</v>
      </c>
      <c r="D281" s="137" t="s">
        <v>189</v>
      </c>
      <c r="E281" s="138" t="s">
        <v>2480</v>
      </c>
      <c r="F281" s="139" t="s">
        <v>2481</v>
      </c>
      <c r="G281" s="140" t="s">
        <v>858</v>
      </c>
      <c r="H281" s="141">
        <v>1</v>
      </c>
      <c r="I281" s="142"/>
      <c r="J281" s="143">
        <f t="shared" si="60"/>
        <v>0</v>
      </c>
      <c r="K281" s="139" t="s">
        <v>1</v>
      </c>
      <c r="L281" s="32"/>
      <c r="M281" s="144" t="s">
        <v>1</v>
      </c>
      <c r="N281" s="145" t="s">
        <v>41</v>
      </c>
      <c r="P281" s="146">
        <f t="shared" si="61"/>
        <v>0</v>
      </c>
      <c r="Q281" s="146">
        <v>0</v>
      </c>
      <c r="R281" s="146">
        <f t="shared" si="62"/>
        <v>0</v>
      </c>
      <c r="S281" s="146">
        <v>0</v>
      </c>
      <c r="T281" s="147">
        <f t="shared" si="63"/>
        <v>0</v>
      </c>
      <c r="AR281" s="148" t="s">
        <v>207</v>
      </c>
      <c r="AT281" s="148" t="s">
        <v>189</v>
      </c>
      <c r="AU281" s="148" t="s">
        <v>86</v>
      </c>
      <c r="AY281" s="17" t="s">
        <v>186</v>
      </c>
      <c r="BE281" s="149">
        <f t="shared" si="64"/>
        <v>0</v>
      </c>
      <c r="BF281" s="149">
        <f t="shared" si="65"/>
        <v>0</v>
      </c>
      <c r="BG281" s="149">
        <f t="shared" si="66"/>
        <v>0</v>
      </c>
      <c r="BH281" s="149">
        <f t="shared" si="67"/>
        <v>0</v>
      </c>
      <c r="BI281" s="149">
        <f t="shared" si="68"/>
        <v>0</v>
      </c>
      <c r="BJ281" s="17" t="s">
        <v>84</v>
      </c>
      <c r="BK281" s="149">
        <f t="shared" si="69"/>
        <v>0</v>
      </c>
      <c r="BL281" s="17" t="s">
        <v>207</v>
      </c>
      <c r="BM281" s="148" t="s">
        <v>2482</v>
      </c>
    </row>
    <row r="282" spans="2:65" s="1" customFormat="1" ht="24.2" customHeight="1">
      <c r="B282" s="136"/>
      <c r="C282" s="137" t="s">
        <v>76</v>
      </c>
      <c r="D282" s="137" t="s">
        <v>189</v>
      </c>
      <c r="E282" s="138" t="s">
        <v>2424</v>
      </c>
      <c r="F282" s="139" t="s">
        <v>2425</v>
      </c>
      <c r="G282" s="140" t="s">
        <v>801</v>
      </c>
      <c r="H282" s="141">
        <v>9</v>
      </c>
      <c r="I282" s="142"/>
      <c r="J282" s="143">
        <f t="shared" si="60"/>
        <v>0</v>
      </c>
      <c r="K282" s="139" t="s">
        <v>1</v>
      </c>
      <c r="L282" s="32"/>
      <c r="M282" s="144" t="s">
        <v>1</v>
      </c>
      <c r="N282" s="145" t="s">
        <v>41</v>
      </c>
      <c r="P282" s="146">
        <f t="shared" si="61"/>
        <v>0</v>
      </c>
      <c r="Q282" s="146">
        <v>0</v>
      </c>
      <c r="R282" s="146">
        <f t="shared" si="62"/>
        <v>0</v>
      </c>
      <c r="S282" s="146">
        <v>0</v>
      </c>
      <c r="T282" s="147">
        <f t="shared" si="63"/>
        <v>0</v>
      </c>
      <c r="AR282" s="148" t="s">
        <v>207</v>
      </c>
      <c r="AT282" s="148" t="s">
        <v>189</v>
      </c>
      <c r="AU282" s="148" t="s">
        <v>86</v>
      </c>
      <c r="AY282" s="17" t="s">
        <v>186</v>
      </c>
      <c r="BE282" s="149">
        <f t="shared" si="64"/>
        <v>0</v>
      </c>
      <c r="BF282" s="149">
        <f t="shared" si="65"/>
        <v>0</v>
      </c>
      <c r="BG282" s="149">
        <f t="shared" si="66"/>
        <v>0</v>
      </c>
      <c r="BH282" s="149">
        <f t="shared" si="67"/>
        <v>0</v>
      </c>
      <c r="BI282" s="149">
        <f t="shared" si="68"/>
        <v>0</v>
      </c>
      <c r="BJ282" s="17" t="s">
        <v>84</v>
      </c>
      <c r="BK282" s="149">
        <f t="shared" si="69"/>
        <v>0</v>
      </c>
      <c r="BL282" s="17" t="s">
        <v>207</v>
      </c>
      <c r="BM282" s="148" t="s">
        <v>2483</v>
      </c>
    </row>
    <row r="283" spans="2:65" s="1" customFormat="1" ht="24.2" customHeight="1">
      <c r="B283" s="136"/>
      <c r="C283" s="137" t="s">
        <v>76</v>
      </c>
      <c r="D283" s="137" t="s">
        <v>189</v>
      </c>
      <c r="E283" s="138" t="s">
        <v>2402</v>
      </c>
      <c r="F283" s="139" t="s">
        <v>2403</v>
      </c>
      <c r="G283" s="140" t="s">
        <v>801</v>
      </c>
      <c r="H283" s="141">
        <v>6</v>
      </c>
      <c r="I283" s="142"/>
      <c r="J283" s="143">
        <f t="shared" si="60"/>
        <v>0</v>
      </c>
      <c r="K283" s="139" t="s">
        <v>1</v>
      </c>
      <c r="L283" s="32"/>
      <c r="M283" s="144" t="s">
        <v>1</v>
      </c>
      <c r="N283" s="145" t="s">
        <v>41</v>
      </c>
      <c r="P283" s="146">
        <f t="shared" si="61"/>
        <v>0</v>
      </c>
      <c r="Q283" s="146">
        <v>0</v>
      </c>
      <c r="R283" s="146">
        <f t="shared" si="62"/>
        <v>0</v>
      </c>
      <c r="S283" s="146">
        <v>0</v>
      </c>
      <c r="T283" s="147">
        <f t="shared" si="63"/>
        <v>0</v>
      </c>
      <c r="AR283" s="148" t="s">
        <v>207</v>
      </c>
      <c r="AT283" s="148" t="s">
        <v>189</v>
      </c>
      <c r="AU283" s="148" t="s">
        <v>86</v>
      </c>
      <c r="AY283" s="17" t="s">
        <v>186</v>
      </c>
      <c r="BE283" s="149">
        <f t="shared" si="64"/>
        <v>0</v>
      </c>
      <c r="BF283" s="149">
        <f t="shared" si="65"/>
        <v>0</v>
      </c>
      <c r="BG283" s="149">
        <f t="shared" si="66"/>
        <v>0</v>
      </c>
      <c r="BH283" s="149">
        <f t="shared" si="67"/>
        <v>0</v>
      </c>
      <c r="BI283" s="149">
        <f t="shared" si="68"/>
        <v>0</v>
      </c>
      <c r="BJ283" s="17" t="s">
        <v>84</v>
      </c>
      <c r="BK283" s="149">
        <f t="shared" si="69"/>
        <v>0</v>
      </c>
      <c r="BL283" s="17" t="s">
        <v>207</v>
      </c>
      <c r="BM283" s="148" t="s">
        <v>2484</v>
      </c>
    </row>
    <row r="284" spans="2:65" s="1" customFormat="1" ht="16.600000000000001" customHeight="1">
      <c r="B284" s="136"/>
      <c r="C284" s="137" t="s">
        <v>76</v>
      </c>
      <c r="D284" s="137" t="s">
        <v>189</v>
      </c>
      <c r="E284" s="138" t="s">
        <v>2485</v>
      </c>
      <c r="F284" s="139" t="s">
        <v>2486</v>
      </c>
      <c r="G284" s="140" t="s">
        <v>801</v>
      </c>
      <c r="H284" s="141">
        <v>9</v>
      </c>
      <c r="I284" s="142"/>
      <c r="J284" s="143">
        <f t="shared" si="60"/>
        <v>0</v>
      </c>
      <c r="K284" s="139" t="s">
        <v>1</v>
      </c>
      <c r="L284" s="32"/>
      <c r="M284" s="144" t="s">
        <v>1</v>
      </c>
      <c r="N284" s="145" t="s">
        <v>41</v>
      </c>
      <c r="P284" s="146">
        <f t="shared" si="61"/>
        <v>0</v>
      </c>
      <c r="Q284" s="146">
        <v>0</v>
      </c>
      <c r="R284" s="146">
        <f t="shared" si="62"/>
        <v>0</v>
      </c>
      <c r="S284" s="146">
        <v>0</v>
      </c>
      <c r="T284" s="147">
        <f t="shared" si="63"/>
        <v>0</v>
      </c>
      <c r="AR284" s="148" t="s">
        <v>207</v>
      </c>
      <c r="AT284" s="148" t="s">
        <v>189</v>
      </c>
      <c r="AU284" s="148" t="s">
        <v>86</v>
      </c>
      <c r="AY284" s="17" t="s">
        <v>186</v>
      </c>
      <c r="BE284" s="149">
        <f t="shared" si="64"/>
        <v>0</v>
      </c>
      <c r="BF284" s="149">
        <f t="shared" si="65"/>
        <v>0</v>
      </c>
      <c r="BG284" s="149">
        <f t="shared" si="66"/>
        <v>0</v>
      </c>
      <c r="BH284" s="149">
        <f t="shared" si="67"/>
        <v>0</v>
      </c>
      <c r="BI284" s="149">
        <f t="shared" si="68"/>
        <v>0</v>
      </c>
      <c r="BJ284" s="17" t="s">
        <v>84</v>
      </c>
      <c r="BK284" s="149">
        <f t="shared" si="69"/>
        <v>0</v>
      </c>
      <c r="BL284" s="17" t="s">
        <v>207</v>
      </c>
      <c r="BM284" s="148" t="s">
        <v>2487</v>
      </c>
    </row>
    <row r="285" spans="2:65" s="1" customFormat="1" ht="16.600000000000001" customHeight="1">
      <c r="B285" s="136"/>
      <c r="C285" s="137" t="s">
        <v>76</v>
      </c>
      <c r="D285" s="137" t="s">
        <v>189</v>
      </c>
      <c r="E285" s="138" t="s">
        <v>2488</v>
      </c>
      <c r="F285" s="139" t="s">
        <v>2489</v>
      </c>
      <c r="G285" s="140" t="s">
        <v>858</v>
      </c>
      <c r="H285" s="141">
        <v>1</v>
      </c>
      <c r="I285" s="142"/>
      <c r="J285" s="143">
        <f t="shared" si="60"/>
        <v>0</v>
      </c>
      <c r="K285" s="139" t="s">
        <v>1</v>
      </c>
      <c r="L285" s="32"/>
      <c r="M285" s="144" t="s">
        <v>1</v>
      </c>
      <c r="N285" s="145" t="s">
        <v>41</v>
      </c>
      <c r="P285" s="146">
        <f t="shared" si="61"/>
        <v>0</v>
      </c>
      <c r="Q285" s="146">
        <v>0</v>
      </c>
      <c r="R285" s="146">
        <f t="shared" si="62"/>
        <v>0</v>
      </c>
      <c r="S285" s="146">
        <v>0</v>
      </c>
      <c r="T285" s="147">
        <f t="shared" si="63"/>
        <v>0</v>
      </c>
      <c r="AR285" s="148" t="s">
        <v>207</v>
      </c>
      <c r="AT285" s="148" t="s">
        <v>189</v>
      </c>
      <c r="AU285" s="148" t="s">
        <v>86</v>
      </c>
      <c r="AY285" s="17" t="s">
        <v>186</v>
      </c>
      <c r="BE285" s="149">
        <f t="shared" si="64"/>
        <v>0</v>
      </c>
      <c r="BF285" s="149">
        <f t="shared" si="65"/>
        <v>0</v>
      </c>
      <c r="BG285" s="149">
        <f t="shared" si="66"/>
        <v>0</v>
      </c>
      <c r="BH285" s="149">
        <f t="shared" si="67"/>
        <v>0</v>
      </c>
      <c r="BI285" s="149">
        <f t="shared" si="68"/>
        <v>0</v>
      </c>
      <c r="BJ285" s="17" t="s">
        <v>84</v>
      </c>
      <c r="BK285" s="149">
        <f t="shared" si="69"/>
        <v>0</v>
      </c>
      <c r="BL285" s="17" t="s">
        <v>207</v>
      </c>
      <c r="BM285" s="148" t="s">
        <v>2490</v>
      </c>
    </row>
    <row r="286" spans="2:65" s="1" customFormat="1" ht="16.600000000000001" customHeight="1">
      <c r="B286" s="136"/>
      <c r="C286" s="137" t="s">
        <v>76</v>
      </c>
      <c r="D286" s="137" t="s">
        <v>189</v>
      </c>
      <c r="E286" s="138" t="s">
        <v>2491</v>
      </c>
      <c r="F286" s="139" t="s">
        <v>2492</v>
      </c>
      <c r="G286" s="140" t="s">
        <v>858</v>
      </c>
      <c r="H286" s="141">
        <v>1</v>
      </c>
      <c r="I286" s="142"/>
      <c r="J286" s="143">
        <f t="shared" si="60"/>
        <v>0</v>
      </c>
      <c r="K286" s="139" t="s">
        <v>1</v>
      </c>
      <c r="L286" s="32"/>
      <c r="M286" s="144" t="s">
        <v>1</v>
      </c>
      <c r="N286" s="145" t="s">
        <v>41</v>
      </c>
      <c r="P286" s="146">
        <f t="shared" si="61"/>
        <v>0</v>
      </c>
      <c r="Q286" s="146">
        <v>0</v>
      </c>
      <c r="R286" s="146">
        <f t="shared" si="62"/>
        <v>0</v>
      </c>
      <c r="S286" s="146">
        <v>0</v>
      </c>
      <c r="T286" s="147">
        <f t="shared" si="63"/>
        <v>0</v>
      </c>
      <c r="AR286" s="148" t="s">
        <v>207</v>
      </c>
      <c r="AT286" s="148" t="s">
        <v>189</v>
      </c>
      <c r="AU286" s="148" t="s">
        <v>86</v>
      </c>
      <c r="AY286" s="17" t="s">
        <v>186</v>
      </c>
      <c r="BE286" s="149">
        <f t="shared" si="64"/>
        <v>0</v>
      </c>
      <c r="BF286" s="149">
        <f t="shared" si="65"/>
        <v>0</v>
      </c>
      <c r="BG286" s="149">
        <f t="shared" si="66"/>
        <v>0</v>
      </c>
      <c r="BH286" s="149">
        <f t="shared" si="67"/>
        <v>0</v>
      </c>
      <c r="BI286" s="149">
        <f t="shared" si="68"/>
        <v>0</v>
      </c>
      <c r="BJ286" s="17" t="s">
        <v>84</v>
      </c>
      <c r="BK286" s="149">
        <f t="shared" si="69"/>
        <v>0</v>
      </c>
      <c r="BL286" s="17" t="s">
        <v>207</v>
      </c>
      <c r="BM286" s="148" t="s">
        <v>2493</v>
      </c>
    </row>
    <row r="287" spans="2:65" s="1" customFormat="1" ht="21.75" customHeight="1">
      <c r="B287" s="136"/>
      <c r="C287" s="137" t="s">
        <v>76</v>
      </c>
      <c r="D287" s="137" t="s">
        <v>189</v>
      </c>
      <c r="E287" s="138" t="s">
        <v>2306</v>
      </c>
      <c r="F287" s="139" t="s">
        <v>2307</v>
      </c>
      <c r="G287" s="140" t="s">
        <v>351</v>
      </c>
      <c r="H287" s="141">
        <v>15</v>
      </c>
      <c r="I287" s="142"/>
      <c r="J287" s="143">
        <f t="shared" si="60"/>
        <v>0</v>
      </c>
      <c r="K287" s="139" t="s">
        <v>1</v>
      </c>
      <c r="L287" s="32"/>
      <c r="M287" s="144" t="s">
        <v>1</v>
      </c>
      <c r="N287" s="145" t="s">
        <v>41</v>
      </c>
      <c r="P287" s="146">
        <f t="shared" si="61"/>
        <v>0</v>
      </c>
      <c r="Q287" s="146">
        <v>0</v>
      </c>
      <c r="R287" s="146">
        <f t="shared" si="62"/>
        <v>0</v>
      </c>
      <c r="S287" s="146">
        <v>0</v>
      </c>
      <c r="T287" s="147">
        <f t="shared" si="63"/>
        <v>0</v>
      </c>
      <c r="AR287" s="148" t="s">
        <v>207</v>
      </c>
      <c r="AT287" s="148" t="s">
        <v>189</v>
      </c>
      <c r="AU287" s="148" t="s">
        <v>86</v>
      </c>
      <c r="AY287" s="17" t="s">
        <v>186</v>
      </c>
      <c r="BE287" s="149">
        <f t="shared" si="64"/>
        <v>0</v>
      </c>
      <c r="BF287" s="149">
        <f t="shared" si="65"/>
        <v>0</v>
      </c>
      <c r="BG287" s="149">
        <f t="shared" si="66"/>
        <v>0</v>
      </c>
      <c r="BH287" s="149">
        <f t="shared" si="67"/>
        <v>0</v>
      </c>
      <c r="BI287" s="149">
        <f t="shared" si="68"/>
        <v>0</v>
      </c>
      <c r="BJ287" s="17" t="s">
        <v>84</v>
      </c>
      <c r="BK287" s="149">
        <f t="shared" si="69"/>
        <v>0</v>
      </c>
      <c r="BL287" s="17" t="s">
        <v>207</v>
      </c>
      <c r="BM287" s="148" t="s">
        <v>2494</v>
      </c>
    </row>
    <row r="288" spans="2:65" s="1" customFormat="1" ht="16.600000000000001" customHeight="1">
      <c r="B288" s="136"/>
      <c r="C288" s="137" t="s">
        <v>76</v>
      </c>
      <c r="D288" s="137" t="s">
        <v>189</v>
      </c>
      <c r="E288" s="138" t="s">
        <v>2308</v>
      </c>
      <c r="F288" s="139" t="s">
        <v>2309</v>
      </c>
      <c r="G288" s="140" t="s">
        <v>351</v>
      </c>
      <c r="H288" s="141">
        <v>55</v>
      </c>
      <c r="I288" s="142"/>
      <c r="J288" s="143">
        <f t="shared" si="60"/>
        <v>0</v>
      </c>
      <c r="K288" s="139" t="s">
        <v>1</v>
      </c>
      <c r="L288" s="32"/>
      <c r="M288" s="144" t="s">
        <v>1</v>
      </c>
      <c r="N288" s="145" t="s">
        <v>41</v>
      </c>
      <c r="P288" s="146">
        <f t="shared" si="61"/>
        <v>0</v>
      </c>
      <c r="Q288" s="146">
        <v>0</v>
      </c>
      <c r="R288" s="146">
        <f t="shared" si="62"/>
        <v>0</v>
      </c>
      <c r="S288" s="146">
        <v>0</v>
      </c>
      <c r="T288" s="147">
        <f t="shared" si="63"/>
        <v>0</v>
      </c>
      <c r="AR288" s="148" t="s">
        <v>207</v>
      </c>
      <c r="AT288" s="148" t="s">
        <v>189</v>
      </c>
      <c r="AU288" s="148" t="s">
        <v>86</v>
      </c>
      <c r="AY288" s="17" t="s">
        <v>186</v>
      </c>
      <c r="BE288" s="149">
        <f t="shared" si="64"/>
        <v>0</v>
      </c>
      <c r="BF288" s="149">
        <f t="shared" si="65"/>
        <v>0</v>
      </c>
      <c r="BG288" s="149">
        <f t="shared" si="66"/>
        <v>0</v>
      </c>
      <c r="BH288" s="149">
        <f t="shared" si="67"/>
        <v>0</v>
      </c>
      <c r="BI288" s="149">
        <f t="shared" si="68"/>
        <v>0</v>
      </c>
      <c r="BJ288" s="17" t="s">
        <v>84</v>
      </c>
      <c r="BK288" s="149">
        <f t="shared" si="69"/>
        <v>0</v>
      </c>
      <c r="BL288" s="17" t="s">
        <v>207</v>
      </c>
      <c r="BM288" s="148" t="s">
        <v>2495</v>
      </c>
    </row>
    <row r="289" spans="2:65" s="1" customFormat="1" ht="37.9" customHeight="1">
      <c r="B289" s="136"/>
      <c r="C289" s="137" t="s">
        <v>76</v>
      </c>
      <c r="D289" s="137" t="s">
        <v>189</v>
      </c>
      <c r="E289" s="138" t="s">
        <v>2310</v>
      </c>
      <c r="F289" s="139" t="s">
        <v>2311</v>
      </c>
      <c r="G289" s="140" t="s">
        <v>801</v>
      </c>
      <c r="H289" s="141">
        <v>30</v>
      </c>
      <c r="I289" s="142"/>
      <c r="J289" s="143">
        <f t="shared" si="60"/>
        <v>0</v>
      </c>
      <c r="K289" s="139" t="s">
        <v>1</v>
      </c>
      <c r="L289" s="32"/>
      <c r="M289" s="144" t="s">
        <v>1</v>
      </c>
      <c r="N289" s="145" t="s">
        <v>41</v>
      </c>
      <c r="P289" s="146">
        <f t="shared" si="61"/>
        <v>0</v>
      </c>
      <c r="Q289" s="146">
        <v>0</v>
      </c>
      <c r="R289" s="146">
        <f t="shared" si="62"/>
        <v>0</v>
      </c>
      <c r="S289" s="146">
        <v>0</v>
      </c>
      <c r="T289" s="147">
        <f t="shared" si="63"/>
        <v>0</v>
      </c>
      <c r="AR289" s="148" t="s">
        <v>207</v>
      </c>
      <c r="AT289" s="148" t="s">
        <v>189</v>
      </c>
      <c r="AU289" s="148" t="s">
        <v>86</v>
      </c>
      <c r="AY289" s="17" t="s">
        <v>186</v>
      </c>
      <c r="BE289" s="149">
        <f t="shared" si="64"/>
        <v>0</v>
      </c>
      <c r="BF289" s="149">
        <f t="shared" si="65"/>
        <v>0</v>
      </c>
      <c r="BG289" s="149">
        <f t="shared" si="66"/>
        <v>0</v>
      </c>
      <c r="BH289" s="149">
        <f t="shared" si="67"/>
        <v>0</v>
      </c>
      <c r="BI289" s="149">
        <f t="shared" si="68"/>
        <v>0</v>
      </c>
      <c r="BJ289" s="17" t="s">
        <v>84</v>
      </c>
      <c r="BK289" s="149">
        <f t="shared" si="69"/>
        <v>0</v>
      </c>
      <c r="BL289" s="17" t="s">
        <v>207</v>
      </c>
      <c r="BM289" s="148" t="s">
        <v>2496</v>
      </c>
    </row>
    <row r="290" spans="2:65" s="1" customFormat="1" ht="37.9" customHeight="1">
      <c r="B290" s="136"/>
      <c r="C290" s="137" t="s">
        <v>76</v>
      </c>
      <c r="D290" s="137" t="s">
        <v>189</v>
      </c>
      <c r="E290" s="138" t="s">
        <v>2312</v>
      </c>
      <c r="F290" s="139" t="s">
        <v>2313</v>
      </c>
      <c r="G290" s="140" t="s">
        <v>801</v>
      </c>
      <c r="H290" s="141">
        <v>30</v>
      </c>
      <c r="I290" s="142"/>
      <c r="J290" s="143">
        <f t="shared" si="60"/>
        <v>0</v>
      </c>
      <c r="K290" s="139" t="s">
        <v>1</v>
      </c>
      <c r="L290" s="32"/>
      <c r="M290" s="144" t="s">
        <v>1</v>
      </c>
      <c r="N290" s="145" t="s">
        <v>41</v>
      </c>
      <c r="P290" s="146">
        <f t="shared" si="61"/>
        <v>0</v>
      </c>
      <c r="Q290" s="146">
        <v>0</v>
      </c>
      <c r="R290" s="146">
        <f t="shared" si="62"/>
        <v>0</v>
      </c>
      <c r="S290" s="146">
        <v>0</v>
      </c>
      <c r="T290" s="147">
        <f t="shared" si="63"/>
        <v>0</v>
      </c>
      <c r="AR290" s="148" t="s">
        <v>207</v>
      </c>
      <c r="AT290" s="148" t="s">
        <v>189</v>
      </c>
      <c r="AU290" s="148" t="s">
        <v>86</v>
      </c>
      <c r="AY290" s="17" t="s">
        <v>186</v>
      </c>
      <c r="BE290" s="149">
        <f t="shared" si="64"/>
        <v>0</v>
      </c>
      <c r="BF290" s="149">
        <f t="shared" si="65"/>
        <v>0</v>
      </c>
      <c r="BG290" s="149">
        <f t="shared" si="66"/>
        <v>0</v>
      </c>
      <c r="BH290" s="149">
        <f t="shared" si="67"/>
        <v>0</v>
      </c>
      <c r="BI290" s="149">
        <f t="shared" si="68"/>
        <v>0</v>
      </c>
      <c r="BJ290" s="17" t="s">
        <v>84</v>
      </c>
      <c r="BK290" s="149">
        <f t="shared" si="69"/>
        <v>0</v>
      </c>
      <c r="BL290" s="17" t="s">
        <v>207</v>
      </c>
      <c r="BM290" s="148" t="s">
        <v>2497</v>
      </c>
    </row>
    <row r="291" spans="2:65" s="1" customFormat="1" ht="49.1" customHeight="1">
      <c r="B291" s="136"/>
      <c r="C291" s="137" t="s">
        <v>76</v>
      </c>
      <c r="D291" s="137" t="s">
        <v>189</v>
      </c>
      <c r="E291" s="138" t="s">
        <v>2314</v>
      </c>
      <c r="F291" s="139" t="s">
        <v>2215</v>
      </c>
      <c r="G291" s="140" t="s">
        <v>801</v>
      </c>
      <c r="H291" s="141">
        <v>60</v>
      </c>
      <c r="I291" s="142"/>
      <c r="J291" s="143">
        <f t="shared" si="60"/>
        <v>0</v>
      </c>
      <c r="K291" s="139" t="s">
        <v>1</v>
      </c>
      <c r="L291" s="32"/>
      <c r="M291" s="144" t="s">
        <v>1</v>
      </c>
      <c r="N291" s="145" t="s">
        <v>41</v>
      </c>
      <c r="P291" s="146">
        <f t="shared" si="61"/>
        <v>0</v>
      </c>
      <c r="Q291" s="146">
        <v>0</v>
      </c>
      <c r="R291" s="146">
        <f t="shared" si="62"/>
        <v>0</v>
      </c>
      <c r="S291" s="146">
        <v>0</v>
      </c>
      <c r="T291" s="147">
        <f t="shared" si="63"/>
        <v>0</v>
      </c>
      <c r="AR291" s="148" t="s">
        <v>207</v>
      </c>
      <c r="AT291" s="148" t="s">
        <v>189</v>
      </c>
      <c r="AU291" s="148" t="s">
        <v>86</v>
      </c>
      <c r="AY291" s="17" t="s">
        <v>186</v>
      </c>
      <c r="BE291" s="149">
        <f t="shared" si="64"/>
        <v>0</v>
      </c>
      <c r="BF291" s="149">
        <f t="shared" si="65"/>
        <v>0</v>
      </c>
      <c r="BG291" s="149">
        <f t="shared" si="66"/>
        <v>0</v>
      </c>
      <c r="BH291" s="149">
        <f t="shared" si="67"/>
        <v>0</v>
      </c>
      <c r="BI291" s="149">
        <f t="shared" si="68"/>
        <v>0</v>
      </c>
      <c r="BJ291" s="17" t="s">
        <v>84</v>
      </c>
      <c r="BK291" s="149">
        <f t="shared" si="69"/>
        <v>0</v>
      </c>
      <c r="BL291" s="17" t="s">
        <v>207</v>
      </c>
      <c r="BM291" s="148" t="s">
        <v>2498</v>
      </c>
    </row>
    <row r="292" spans="2:65" s="1" customFormat="1" ht="24.2" customHeight="1">
      <c r="B292" s="136"/>
      <c r="C292" s="137" t="s">
        <v>76</v>
      </c>
      <c r="D292" s="137" t="s">
        <v>189</v>
      </c>
      <c r="E292" s="138" t="s">
        <v>2315</v>
      </c>
      <c r="F292" s="139" t="s">
        <v>2217</v>
      </c>
      <c r="G292" s="140" t="s">
        <v>351</v>
      </c>
      <c r="H292" s="141">
        <v>2</v>
      </c>
      <c r="I292" s="142"/>
      <c r="J292" s="143">
        <f t="shared" si="60"/>
        <v>0</v>
      </c>
      <c r="K292" s="139" t="s">
        <v>1</v>
      </c>
      <c r="L292" s="32"/>
      <c r="M292" s="144" t="s">
        <v>1</v>
      </c>
      <c r="N292" s="145" t="s">
        <v>41</v>
      </c>
      <c r="P292" s="146">
        <f t="shared" si="61"/>
        <v>0</v>
      </c>
      <c r="Q292" s="146">
        <v>0</v>
      </c>
      <c r="R292" s="146">
        <f t="shared" si="62"/>
        <v>0</v>
      </c>
      <c r="S292" s="146">
        <v>0</v>
      </c>
      <c r="T292" s="147">
        <f t="shared" si="63"/>
        <v>0</v>
      </c>
      <c r="AR292" s="148" t="s">
        <v>207</v>
      </c>
      <c r="AT292" s="148" t="s">
        <v>189</v>
      </c>
      <c r="AU292" s="148" t="s">
        <v>86</v>
      </c>
      <c r="AY292" s="17" t="s">
        <v>186</v>
      </c>
      <c r="BE292" s="149">
        <f t="shared" si="64"/>
        <v>0</v>
      </c>
      <c r="BF292" s="149">
        <f t="shared" si="65"/>
        <v>0</v>
      </c>
      <c r="BG292" s="149">
        <f t="shared" si="66"/>
        <v>0</v>
      </c>
      <c r="BH292" s="149">
        <f t="shared" si="67"/>
        <v>0</v>
      </c>
      <c r="BI292" s="149">
        <f t="shared" si="68"/>
        <v>0</v>
      </c>
      <c r="BJ292" s="17" t="s">
        <v>84</v>
      </c>
      <c r="BK292" s="149">
        <f t="shared" si="69"/>
        <v>0</v>
      </c>
      <c r="BL292" s="17" t="s">
        <v>207</v>
      </c>
      <c r="BM292" s="148" t="s">
        <v>2499</v>
      </c>
    </row>
    <row r="293" spans="2:65" s="1" customFormat="1" ht="16.600000000000001" customHeight="1">
      <c r="B293" s="136"/>
      <c r="C293" s="137" t="s">
        <v>76</v>
      </c>
      <c r="D293" s="137" t="s">
        <v>189</v>
      </c>
      <c r="E293" s="138" t="s">
        <v>2316</v>
      </c>
      <c r="F293" s="139" t="s">
        <v>2317</v>
      </c>
      <c r="G293" s="140" t="s">
        <v>1495</v>
      </c>
      <c r="H293" s="141">
        <v>1</v>
      </c>
      <c r="I293" s="142"/>
      <c r="J293" s="143">
        <f t="shared" si="60"/>
        <v>0</v>
      </c>
      <c r="K293" s="139" t="s">
        <v>1</v>
      </c>
      <c r="L293" s="32"/>
      <c r="M293" s="144" t="s">
        <v>1</v>
      </c>
      <c r="N293" s="145" t="s">
        <v>41</v>
      </c>
      <c r="P293" s="146">
        <f t="shared" si="61"/>
        <v>0</v>
      </c>
      <c r="Q293" s="146">
        <v>0</v>
      </c>
      <c r="R293" s="146">
        <f t="shared" si="62"/>
        <v>0</v>
      </c>
      <c r="S293" s="146">
        <v>0</v>
      </c>
      <c r="T293" s="147">
        <f t="shared" si="63"/>
        <v>0</v>
      </c>
      <c r="AR293" s="148" t="s">
        <v>207</v>
      </c>
      <c r="AT293" s="148" t="s">
        <v>189</v>
      </c>
      <c r="AU293" s="148" t="s">
        <v>86</v>
      </c>
      <c r="AY293" s="17" t="s">
        <v>186</v>
      </c>
      <c r="BE293" s="149">
        <f t="shared" si="64"/>
        <v>0</v>
      </c>
      <c r="BF293" s="149">
        <f t="shared" si="65"/>
        <v>0</v>
      </c>
      <c r="BG293" s="149">
        <f t="shared" si="66"/>
        <v>0</v>
      </c>
      <c r="BH293" s="149">
        <f t="shared" si="67"/>
        <v>0</v>
      </c>
      <c r="BI293" s="149">
        <f t="shared" si="68"/>
        <v>0</v>
      </c>
      <c r="BJ293" s="17" t="s">
        <v>84</v>
      </c>
      <c r="BK293" s="149">
        <f t="shared" si="69"/>
        <v>0</v>
      </c>
      <c r="BL293" s="17" t="s">
        <v>207</v>
      </c>
      <c r="BM293" s="148" t="s">
        <v>2500</v>
      </c>
    </row>
    <row r="294" spans="2:65" s="1" customFormat="1" ht="24.2" customHeight="1">
      <c r="B294" s="136"/>
      <c r="C294" s="137" t="s">
        <v>76</v>
      </c>
      <c r="D294" s="137" t="s">
        <v>189</v>
      </c>
      <c r="E294" s="138" t="s">
        <v>2318</v>
      </c>
      <c r="F294" s="139" t="s">
        <v>2319</v>
      </c>
      <c r="G294" s="140" t="s">
        <v>2127</v>
      </c>
      <c r="H294" s="141">
        <v>4</v>
      </c>
      <c r="I294" s="142"/>
      <c r="J294" s="143">
        <f t="shared" si="60"/>
        <v>0</v>
      </c>
      <c r="K294" s="139" t="s">
        <v>1</v>
      </c>
      <c r="L294" s="32"/>
      <c r="M294" s="144" t="s">
        <v>1</v>
      </c>
      <c r="N294" s="145" t="s">
        <v>41</v>
      </c>
      <c r="P294" s="146">
        <f t="shared" si="61"/>
        <v>0</v>
      </c>
      <c r="Q294" s="146">
        <v>0</v>
      </c>
      <c r="R294" s="146">
        <f t="shared" si="62"/>
        <v>0</v>
      </c>
      <c r="S294" s="146">
        <v>0</v>
      </c>
      <c r="T294" s="147">
        <f t="shared" si="63"/>
        <v>0</v>
      </c>
      <c r="AR294" s="148" t="s">
        <v>207</v>
      </c>
      <c r="AT294" s="148" t="s">
        <v>189</v>
      </c>
      <c r="AU294" s="148" t="s">
        <v>86</v>
      </c>
      <c r="AY294" s="17" t="s">
        <v>186</v>
      </c>
      <c r="BE294" s="149">
        <f t="shared" si="64"/>
        <v>0</v>
      </c>
      <c r="BF294" s="149">
        <f t="shared" si="65"/>
        <v>0</v>
      </c>
      <c r="BG294" s="149">
        <f t="shared" si="66"/>
        <v>0</v>
      </c>
      <c r="BH294" s="149">
        <f t="shared" si="67"/>
        <v>0</v>
      </c>
      <c r="BI294" s="149">
        <f t="shared" si="68"/>
        <v>0</v>
      </c>
      <c r="BJ294" s="17" t="s">
        <v>84</v>
      </c>
      <c r="BK294" s="149">
        <f t="shared" si="69"/>
        <v>0</v>
      </c>
      <c r="BL294" s="17" t="s">
        <v>207</v>
      </c>
      <c r="BM294" s="148" t="s">
        <v>2501</v>
      </c>
    </row>
    <row r="295" spans="2:65" s="1" customFormat="1" ht="16.600000000000001" customHeight="1">
      <c r="B295" s="136"/>
      <c r="C295" s="137" t="s">
        <v>76</v>
      </c>
      <c r="D295" s="137" t="s">
        <v>189</v>
      </c>
      <c r="E295" s="138" t="s">
        <v>2320</v>
      </c>
      <c r="F295" s="139" t="s">
        <v>2321</v>
      </c>
      <c r="G295" s="140" t="s">
        <v>2127</v>
      </c>
      <c r="H295" s="141">
        <v>8</v>
      </c>
      <c r="I295" s="142"/>
      <c r="J295" s="143">
        <f t="shared" si="60"/>
        <v>0</v>
      </c>
      <c r="K295" s="139" t="s">
        <v>1</v>
      </c>
      <c r="L295" s="32"/>
      <c r="M295" s="144" t="s">
        <v>1</v>
      </c>
      <c r="N295" s="145" t="s">
        <v>41</v>
      </c>
      <c r="P295" s="146">
        <f t="shared" si="61"/>
        <v>0</v>
      </c>
      <c r="Q295" s="146">
        <v>0</v>
      </c>
      <c r="R295" s="146">
        <f t="shared" si="62"/>
        <v>0</v>
      </c>
      <c r="S295" s="146">
        <v>0</v>
      </c>
      <c r="T295" s="147">
        <f t="shared" si="63"/>
        <v>0</v>
      </c>
      <c r="AR295" s="148" t="s">
        <v>207</v>
      </c>
      <c r="AT295" s="148" t="s">
        <v>189</v>
      </c>
      <c r="AU295" s="148" t="s">
        <v>86</v>
      </c>
      <c r="AY295" s="17" t="s">
        <v>186</v>
      </c>
      <c r="BE295" s="149">
        <f t="shared" si="64"/>
        <v>0</v>
      </c>
      <c r="BF295" s="149">
        <f t="shared" si="65"/>
        <v>0</v>
      </c>
      <c r="BG295" s="149">
        <f t="shared" si="66"/>
        <v>0</v>
      </c>
      <c r="BH295" s="149">
        <f t="shared" si="67"/>
        <v>0</v>
      </c>
      <c r="BI295" s="149">
        <f t="shared" si="68"/>
        <v>0</v>
      </c>
      <c r="BJ295" s="17" t="s">
        <v>84</v>
      </c>
      <c r="BK295" s="149">
        <f t="shared" si="69"/>
        <v>0</v>
      </c>
      <c r="BL295" s="17" t="s">
        <v>207</v>
      </c>
      <c r="BM295" s="148" t="s">
        <v>2502</v>
      </c>
    </row>
    <row r="296" spans="2:65" s="11" customFormat="1" ht="22.75" customHeight="1">
      <c r="B296" s="124"/>
      <c r="D296" s="125" t="s">
        <v>75</v>
      </c>
      <c r="E296" s="134" t="s">
        <v>2503</v>
      </c>
      <c r="F296" s="134" t="s">
        <v>1853</v>
      </c>
      <c r="I296" s="127"/>
      <c r="J296" s="135">
        <f>BK296</f>
        <v>0</v>
      </c>
      <c r="L296" s="124"/>
      <c r="M296" s="129"/>
      <c r="P296" s="130">
        <f>SUM(P297:P303)</f>
        <v>0</v>
      </c>
      <c r="R296" s="130">
        <f>SUM(R297:R303)</f>
        <v>0</v>
      </c>
      <c r="T296" s="131">
        <f>SUM(T297:T303)</f>
        <v>0</v>
      </c>
      <c r="AR296" s="125" t="s">
        <v>84</v>
      </c>
      <c r="AT296" s="132" t="s">
        <v>75</v>
      </c>
      <c r="AU296" s="132" t="s">
        <v>84</v>
      </c>
      <c r="AY296" s="125" t="s">
        <v>186</v>
      </c>
      <c r="BK296" s="133">
        <f>SUM(BK297:BK303)</f>
        <v>0</v>
      </c>
    </row>
    <row r="297" spans="2:65" s="1" customFormat="1" ht="21.75" customHeight="1">
      <c r="B297" s="136"/>
      <c r="C297" s="137" t="s">
        <v>76</v>
      </c>
      <c r="D297" s="137" t="s">
        <v>189</v>
      </c>
      <c r="E297" s="138" t="s">
        <v>2504</v>
      </c>
      <c r="F297" s="139" t="s">
        <v>2505</v>
      </c>
      <c r="G297" s="140" t="s">
        <v>858</v>
      </c>
      <c r="H297" s="141">
        <v>1</v>
      </c>
      <c r="I297" s="142"/>
      <c r="J297" s="143">
        <f t="shared" ref="J297:J303" si="70">ROUND(I297*H297,2)</f>
        <v>0</v>
      </c>
      <c r="K297" s="139" t="s">
        <v>1</v>
      </c>
      <c r="L297" s="32"/>
      <c r="M297" s="144" t="s">
        <v>1</v>
      </c>
      <c r="N297" s="145" t="s">
        <v>41</v>
      </c>
      <c r="P297" s="146">
        <f t="shared" ref="P297:P303" si="71">O297*H297</f>
        <v>0</v>
      </c>
      <c r="Q297" s="146">
        <v>0</v>
      </c>
      <c r="R297" s="146">
        <f t="shared" ref="R297:R303" si="72">Q297*H297</f>
        <v>0</v>
      </c>
      <c r="S297" s="146">
        <v>0</v>
      </c>
      <c r="T297" s="147">
        <f t="shared" ref="T297:T303" si="73">S297*H297</f>
        <v>0</v>
      </c>
      <c r="AR297" s="148" t="s">
        <v>207</v>
      </c>
      <c r="AT297" s="148" t="s">
        <v>189</v>
      </c>
      <c r="AU297" s="148" t="s">
        <v>86</v>
      </c>
      <c r="AY297" s="17" t="s">
        <v>186</v>
      </c>
      <c r="BE297" s="149">
        <f t="shared" ref="BE297:BE303" si="74">IF(N297="základní",J297,0)</f>
        <v>0</v>
      </c>
      <c r="BF297" s="149">
        <f t="shared" ref="BF297:BF303" si="75">IF(N297="snížená",J297,0)</f>
        <v>0</v>
      </c>
      <c r="BG297" s="149">
        <f t="shared" ref="BG297:BG303" si="76">IF(N297="zákl. přenesená",J297,0)</f>
        <v>0</v>
      </c>
      <c r="BH297" s="149">
        <f t="shared" ref="BH297:BH303" si="77">IF(N297="sníž. přenesená",J297,0)</f>
        <v>0</v>
      </c>
      <c r="BI297" s="149">
        <f t="shared" ref="BI297:BI303" si="78">IF(N297="nulová",J297,0)</f>
        <v>0</v>
      </c>
      <c r="BJ297" s="17" t="s">
        <v>84</v>
      </c>
      <c r="BK297" s="149">
        <f t="shared" ref="BK297:BK303" si="79">ROUND(I297*H297,2)</f>
        <v>0</v>
      </c>
      <c r="BL297" s="17" t="s">
        <v>207</v>
      </c>
      <c r="BM297" s="148" t="s">
        <v>2506</v>
      </c>
    </row>
    <row r="298" spans="2:65" s="1" customFormat="1" ht="21.75" customHeight="1">
      <c r="B298" s="136"/>
      <c r="C298" s="137" t="s">
        <v>76</v>
      </c>
      <c r="D298" s="137" t="s">
        <v>189</v>
      </c>
      <c r="E298" s="138" t="s">
        <v>2507</v>
      </c>
      <c r="F298" s="139" t="s">
        <v>2508</v>
      </c>
      <c r="G298" s="140" t="s">
        <v>322</v>
      </c>
      <c r="H298" s="141">
        <v>5</v>
      </c>
      <c r="I298" s="142"/>
      <c r="J298" s="143">
        <f t="shared" si="70"/>
        <v>0</v>
      </c>
      <c r="K298" s="139" t="s">
        <v>1</v>
      </c>
      <c r="L298" s="32"/>
      <c r="M298" s="144" t="s">
        <v>1</v>
      </c>
      <c r="N298" s="145" t="s">
        <v>41</v>
      </c>
      <c r="P298" s="146">
        <f t="shared" si="71"/>
        <v>0</v>
      </c>
      <c r="Q298" s="146">
        <v>0</v>
      </c>
      <c r="R298" s="146">
        <f t="shared" si="72"/>
        <v>0</v>
      </c>
      <c r="S298" s="146">
        <v>0</v>
      </c>
      <c r="T298" s="147">
        <f t="shared" si="73"/>
        <v>0</v>
      </c>
      <c r="AR298" s="148" t="s">
        <v>207</v>
      </c>
      <c r="AT298" s="148" t="s">
        <v>189</v>
      </c>
      <c r="AU298" s="148" t="s">
        <v>86</v>
      </c>
      <c r="AY298" s="17" t="s">
        <v>186</v>
      </c>
      <c r="BE298" s="149">
        <f t="shared" si="74"/>
        <v>0</v>
      </c>
      <c r="BF298" s="149">
        <f t="shared" si="75"/>
        <v>0</v>
      </c>
      <c r="BG298" s="149">
        <f t="shared" si="76"/>
        <v>0</v>
      </c>
      <c r="BH298" s="149">
        <f t="shared" si="77"/>
        <v>0</v>
      </c>
      <c r="BI298" s="149">
        <f t="shared" si="78"/>
        <v>0</v>
      </c>
      <c r="BJ298" s="17" t="s">
        <v>84</v>
      </c>
      <c r="BK298" s="149">
        <f t="shared" si="79"/>
        <v>0</v>
      </c>
      <c r="BL298" s="17" t="s">
        <v>207</v>
      </c>
      <c r="BM298" s="148" t="s">
        <v>2509</v>
      </c>
    </row>
    <row r="299" spans="2:65" s="1" customFormat="1" ht="24.2" customHeight="1">
      <c r="B299" s="136"/>
      <c r="C299" s="137" t="s">
        <v>76</v>
      </c>
      <c r="D299" s="137" t="s">
        <v>189</v>
      </c>
      <c r="E299" s="138" t="s">
        <v>2510</v>
      </c>
      <c r="F299" s="139" t="s">
        <v>2511</v>
      </c>
      <c r="G299" s="140" t="s">
        <v>858</v>
      </c>
      <c r="H299" s="141">
        <v>1</v>
      </c>
      <c r="I299" s="142"/>
      <c r="J299" s="143">
        <f t="shared" si="70"/>
        <v>0</v>
      </c>
      <c r="K299" s="139" t="s">
        <v>1</v>
      </c>
      <c r="L299" s="32"/>
      <c r="M299" s="144" t="s">
        <v>1</v>
      </c>
      <c r="N299" s="145" t="s">
        <v>41</v>
      </c>
      <c r="P299" s="146">
        <f t="shared" si="71"/>
        <v>0</v>
      </c>
      <c r="Q299" s="146">
        <v>0</v>
      </c>
      <c r="R299" s="146">
        <f t="shared" si="72"/>
        <v>0</v>
      </c>
      <c r="S299" s="146">
        <v>0</v>
      </c>
      <c r="T299" s="147">
        <f t="shared" si="73"/>
        <v>0</v>
      </c>
      <c r="AR299" s="148" t="s">
        <v>207</v>
      </c>
      <c r="AT299" s="148" t="s">
        <v>189</v>
      </c>
      <c r="AU299" s="148" t="s">
        <v>86</v>
      </c>
      <c r="AY299" s="17" t="s">
        <v>186</v>
      </c>
      <c r="BE299" s="149">
        <f t="shared" si="74"/>
        <v>0</v>
      </c>
      <c r="BF299" s="149">
        <f t="shared" si="75"/>
        <v>0</v>
      </c>
      <c r="BG299" s="149">
        <f t="shared" si="76"/>
        <v>0</v>
      </c>
      <c r="BH299" s="149">
        <f t="shared" si="77"/>
        <v>0</v>
      </c>
      <c r="BI299" s="149">
        <f t="shared" si="78"/>
        <v>0</v>
      </c>
      <c r="BJ299" s="17" t="s">
        <v>84</v>
      </c>
      <c r="BK299" s="149">
        <f t="shared" si="79"/>
        <v>0</v>
      </c>
      <c r="BL299" s="17" t="s">
        <v>207</v>
      </c>
      <c r="BM299" s="148" t="s">
        <v>2512</v>
      </c>
    </row>
    <row r="300" spans="2:65" s="1" customFormat="1" ht="16.600000000000001" customHeight="1">
      <c r="B300" s="136"/>
      <c r="C300" s="137" t="s">
        <v>76</v>
      </c>
      <c r="D300" s="137" t="s">
        <v>189</v>
      </c>
      <c r="E300" s="138" t="s">
        <v>2513</v>
      </c>
      <c r="F300" s="139" t="s">
        <v>2514</v>
      </c>
      <c r="G300" s="140" t="s">
        <v>858</v>
      </c>
      <c r="H300" s="141">
        <v>1</v>
      </c>
      <c r="I300" s="142"/>
      <c r="J300" s="143">
        <f t="shared" si="70"/>
        <v>0</v>
      </c>
      <c r="K300" s="139" t="s">
        <v>1</v>
      </c>
      <c r="L300" s="32"/>
      <c r="M300" s="144" t="s">
        <v>1</v>
      </c>
      <c r="N300" s="145" t="s">
        <v>41</v>
      </c>
      <c r="P300" s="146">
        <f t="shared" si="71"/>
        <v>0</v>
      </c>
      <c r="Q300" s="146">
        <v>0</v>
      </c>
      <c r="R300" s="146">
        <f t="shared" si="72"/>
        <v>0</v>
      </c>
      <c r="S300" s="146">
        <v>0</v>
      </c>
      <c r="T300" s="147">
        <f t="shared" si="73"/>
        <v>0</v>
      </c>
      <c r="AR300" s="148" t="s">
        <v>207</v>
      </c>
      <c r="AT300" s="148" t="s">
        <v>189</v>
      </c>
      <c r="AU300" s="148" t="s">
        <v>86</v>
      </c>
      <c r="AY300" s="17" t="s">
        <v>186</v>
      </c>
      <c r="BE300" s="149">
        <f t="shared" si="74"/>
        <v>0</v>
      </c>
      <c r="BF300" s="149">
        <f t="shared" si="75"/>
        <v>0</v>
      </c>
      <c r="BG300" s="149">
        <f t="shared" si="76"/>
        <v>0</v>
      </c>
      <c r="BH300" s="149">
        <f t="shared" si="77"/>
        <v>0</v>
      </c>
      <c r="BI300" s="149">
        <f t="shared" si="78"/>
        <v>0</v>
      </c>
      <c r="BJ300" s="17" t="s">
        <v>84</v>
      </c>
      <c r="BK300" s="149">
        <f t="shared" si="79"/>
        <v>0</v>
      </c>
      <c r="BL300" s="17" t="s">
        <v>207</v>
      </c>
      <c r="BM300" s="148" t="s">
        <v>2515</v>
      </c>
    </row>
    <row r="301" spans="2:65" s="1" customFormat="1" ht="16.600000000000001" customHeight="1">
      <c r="B301" s="136"/>
      <c r="C301" s="137" t="s">
        <v>76</v>
      </c>
      <c r="D301" s="137" t="s">
        <v>189</v>
      </c>
      <c r="E301" s="138" t="s">
        <v>2516</v>
      </c>
      <c r="F301" s="139" t="s">
        <v>2517</v>
      </c>
      <c r="G301" s="140" t="s">
        <v>2127</v>
      </c>
      <c r="H301" s="141">
        <v>36</v>
      </c>
      <c r="I301" s="142"/>
      <c r="J301" s="143">
        <f t="shared" si="70"/>
        <v>0</v>
      </c>
      <c r="K301" s="139" t="s">
        <v>1</v>
      </c>
      <c r="L301" s="32"/>
      <c r="M301" s="144" t="s">
        <v>1</v>
      </c>
      <c r="N301" s="145" t="s">
        <v>41</v>
      </c>
      <c r="P301" s="146">
        <f t="shared" si="71"/>
        <v>0</v>
      </c>
      <c r="Q301" s="146">
        <v>0</v>
      </c>
      <c r="R301" s="146">
        <f t="shared" si="72"/>
        <v>0</v>
      </c>
      <c r="S301" s="146">
        <v>0</v>
      </c>
      <c r="T301" s="147">
        <f t="shared" si="73"/>
        <v>0</v>
      </c>
      <c r="AR301" s="148" t="s">
        <v>207</v>
      </c>
      <c r="AT301" s="148" t="s">
        <v>189</v>
      </c>
      <c r="AU301" s="148" t="s">
        <v>86</v>
      </c>
      <c r="AY301" s="17" t="s">
        <v>186</v>
      </c>
      <c r="BE301" s="149">
        <f t="shared" si="74"/>
        <v>0</v>
      </c>
      <c r="BF301" s="149">
        <f t="shared" si="75"/>
        <v>0</v>
      </c>
      <c r="BG301" s="149">
        <f t="shared" si="76"/>
        <v>0</v>
      </c>
      <c r="BH301" s="149">
        <f t="shared" si="77"/>
        <v>0</v>
      </c>
      <c r="BI301" s="149">
        <f t="shared" si="78"/>
        <v>0</v>
      </c>
      <c r="BJ301" s="17" t="s">
        <v>84</v>
      </c>
      <c r="BK301" s="149">
        <f t="shared" si="79"/>
        <v>0</v>
      </c>
      <c r="BL301" s="17" t="s">
        <v>207</v>
      </c>
      <c r="BM301" s="148" t="s">
        <v>2518</v>
      </c>
    </row>
    <row r="302" spans="2:65" s="1" customFormat="1" ht="24.2" customHeight="1">
      <c r="B302" s="136"/>
      <c r="C302" s="137" t="s">
        <v>76</v>
      </c>
      <c r="D302" s="137" t="s">
        <v>189</v>
      </c>
      <c r="E302" s="138" t="s">
        <v>2519</v>
      </c>
      <c r="F302" s="139" t="s">
        <v>2520</v>
      </c>
      <c r="G302" s="140" t="s">
        <v>858</v>
      </c>
      <c r="H302" s="141">
        <v>20</v>
      </c>
      <c r="I302" s="142"/>
      <c r="J302" s="143">
        <f t="shared" si="70"/>
        <v>0</v>
      </c>
      <c r="K302" s="139" t="s">
        <v>1</v>
      </c>
      <c r="L302" s="32"/>
      <c r="M302" s="144" t="s">
        <v>1</v>
      </c>
      <c r="N302" s="145" t="s">
        <v>41</v>
      </c>
      <c r="P302" s="146">
        <f t="shared" si="71"/>
        <v>0</v>
      </c>
      <c r="Q302" s="146">
        <v>0</v>
      </c>
      <c r="R302" s="146">
        <f t="shared" si="72"/>
        <v>0</v>
      </c>
      <c r="S302" s="146">
        <v>0</v>
      </c>
      <c r="T302" s="147">
        <f t="shared" si="73"/>
        <v>0</v>
      </c>
      <c r="AR302" s="148" t="s">
        <v>207</v>
      </c>
      <c r="AT302" s="148" t="s">
        <v>189</v>
      </c>
      <c r="AU302" s="148" t="s">
        <v>86</v>
      </c>
      <c r="AY302" s="17" t="s">
        <v>186</v>
      </c>
      <c r="BE302" s="149">
        <f t="shared" si="74"/>
        <v>0</v>
      </c>
      <c r="BF302" s="149">
        <f t="shared" si="75"/>
        <v>0</v>
      </c>
      <c r="BG302" s="149">
        <f t="shared" si="76"/>
        <v>0</v>
      </c>
      <c r="BH302" s="149">
        <f t="shared" si="77"/>
        <v>0</v>
      </c>
      <c r="BI302" s="149">
        <f t="shared" si="78"/>
        <v>0</v>
      </c>
      <c r="BJ302" s="17" t="s">
        <v>84</v>
      </c>
      <c r="BK302" s="149">
        <f t="shared" si="79"/>
        <v>0</v>
      </c>
      <c r="BL302" s="17" t="s">
        <v>207</v>
      </c>
      <c r="BM302" s="148" t="s">
        <v>2521</v>
      </c>
    </row>
    <row r="303" spans="2:65" s="1" customFormat="1" ht="24.2" customHeight="1">
      <c r="B303" s="136"/>
      <c r="C303" s="137" t="s">
        <v>76</v>
      </c>
      <c r="D303" s="137" t="s">
        <v>189</v>
      </c>
      <c r="E303" s="138" t="s">
        <v>2522</v>
      </c>
      <c r="F303" s="139" t="s">
        <v>2523</v>
      </c>
      <c r="G303" s="140" t="s">
        <v>351</v>
      </c>
      <c r="H303" s="141">
        <v>2</v>
      </c>
      <c r="I303" s="142"/>
      <c r="J303" s="143">
        <f t="shared" si="70"/>
        <v>0</v>
      </c>
      <c r="K303" s="139" t="s">
        <v>1</v>
      </c>
      <c r="L303" s="32"/>
      <c r="M303" s="150" t="s">
        <v>1</v>
      </c>
      <c r="N303" s="151" t="s">
        <v>41</v>
      </c>
      <c r="O303" s="152"/>
      <c r="P303" s="153">
        <f t="shared" si="71"/>
        <v>0</v>
      </c>
      <c r="Q303" s="153">
        <v>0</v>
      </c>
      <c r="R303" s="153">
        <f t="shared" si="72"/>
        <v>0</v>
      </c>
      <c r="S303" s="153">
        <v>0</v>
      </c>
      <c r="T303" s="154">
        <f t="shared" si="73"/>
        <v>0</v>
      </c>
      <c r="AR303" s="148" t="s">
        <v>207</v>
      </c>
      <c r="AT303" s="148" t="s">
        <v>189</v>
      </c>
      <c r="AU303" s="148" t="s">
        <v>86</v>
      </c>
      <c r="AY303" s="17" t="s">
        <v>186</v>
      </c>
      <c r="BE303" s="149">
        <f t="shared" si="74"/>
        <v>0</v>
      </c>
      <c r="BF303" s="149">
        <f t="shared" si="75"/>
        <v>0</v>
      </c>
      <c r="BG303" s="149">
        <f t="shared" si="76"/>
        <v>0</v>
      </c>
      <c r="BH303" s="149">
        <f t="shared" si="77"/>
        <v>0</v>
      </c>
      <c r="BI303" s="149">
        <f t="shared" si="78"/>
        <v>0</v>
      </c>
      <c r="BJ303" s="17" t="s">
        <v>84</v>
      </c>
      <c r="BK303" s="149">
        <f t="shared" si="79"/>
        <v>0</v>
      </c>
      <c r="BL303" s="17" t="s">
        <v>207</v>
      </c>
      <c r="BM303" s="148" t="s">
        <v>2524</v>
      </c>
    </row>
    <row r="304" spans="2:65" s="1" customFormat="1" ht="6.95" customHeight="1">
      <c r="B304" s="44"/>
      <c r="C304" s="45"/>
      <c r="D304" s="45"/>
      <c r="E304" s="45"/>
      <c r="F304" s="45"/>
      <c r="G304" s="45"/>
      <c r="H304" s="45"/>
      <c r="I304" s="45"/>
      <c r="J304" s="45"/>
      <c r="K304" s="45"/>
      <c r="L304" s="32"/>
    </row>
  </sheetData>
  <autoFilter ref="C128:K303" xr:uid="{00000000-0009-0000-0000-000006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303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4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109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155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1.95" customHeight="1">
      <c r="B6" s="20"/>
      <c r="D6" s="27" t="s">
        <v>16</v>
      </c>
      <c r="L6" s="20"/>
    </row>
    <row r="7" spans="2:4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</row>
    <row r="8" spans="2:46" ht="11.95" customHeight="1">
      <c r="B8" s="20"/>
      <c r="D8" s="27" t="s">
        <v>156</v>
      </c>
      <c r="L8" s="20"/>
    </row>
    <row r="9" spans="2:46" s="1" customFormat="1" ht="16.600000000000001" customHeight="1">
      <c r="B9" s="32"/>
      <c r="E9" s="252" t="s">
        <v>228</v>
      </c>
      <c r="F9" s="254"/>
      <c r="G9" s="254"/>
      <c r="H9" s="254"/>
      <c r="L9" s="32"/>
    </row>
    <row r="10" spans="2:46" s="1" customFormat="1" ht="11.95" customHeight="1">
      <c r="B10" s="32"/>
      <c r="D10" s="27" t="s">
        <v>231</v>
      </c>
      <c r="L10" s="32"/>
    </row>
    <row r="11" spans="2:46" s="1" customFormat="1" ht="16.600000000000001" customHeight="1">
      <c r="B11" s="32"/>
      <c r="E11" s="208" t="s">
        <v>2525</v>
      </c>
      <c r="F11" s="254"/>
      <c r="G11" s="254"/>
      <c r="H11" s="254"/>
      <c r="L11" s="32"/>
    </row>
    <row r="12" spans="2:46" s="1" customFormat="1" ht="10.4">
      <c r="B12" s="32"/>
      <c r="L12" s="32"/>
    </row>
    <row r="13" spans="2:46" s="1" customFormat="1" ht="11.95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1.95" customHeight="1">
      <c r="B14" s="32"/>
      <c r="D14" s="27" t="s">
        <v>20</v>
      </c>
      <c r="F14" s="25" t="s">
        <v>1875</v>
      </c>
      <c r="I14" s="27" t="s">
        <v>22</v>
      </c>
      <c r="J14" s="52" t="str">
        <f>'Rekapitulace stavby'!AN8</f>
        <v>23. 12. 2024</v>
      </c>
      <c r="L14" s="32"/>
    </row>
    <row r="15" spans="2:46" s="1" customFormat="1" ht="10.8" customHeight="1">
      <c r="B15" s="32"/>
      <c r="L15" s="32"/>
    </row>
    <row r="16" spans="2:46" s="1" customFormat="1" ht="11.95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Město Benešov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1.95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5" t="str">
        <f>'Rekapitulace stavby'!E14</f>
        <v>Vyplň údaj</v>
      </c>
      <c r="F20" s="234"/>
      <c r="G20" s="234"/>
      <c r="H20" s="234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1.95" customHeight="1">
      <c r="B22" s="32"/>
      <c r="D22" s="27" t="s">
        <v>30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>Ateliér Jasné s.r.o., Praha 1</v>
      </c>
      <c r="I23" s="27" t="s">
        <v>27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1.95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Ing. Lenka Kasperová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1.95" customHeight="1">
      <c r="B28" s="32"/>
      <c r="D28" s="27" t="s">
        <v>35</v>
      </c>
      <c r="L28" s="32"/>
    </row>
    <row r="29" spans="2:12" s="7" customFormat="1" ht="16.600000000000001" customHeight="1">
      <c r="B29" s="94"/>
      <c r="E29" s="239" t="s">
        <v>1</v>
      </c>
      <c r="F29" s="239"/>
      <c r="G29" s="239"/>
      <c r="H29" s="23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ROUND(J131,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" customHeight="1">
      <c r="B35" s="32"/>
      <c r="D35" s="55" t="s">
        <v>40</v>
      </c>
      <c r="E35" s="27" t="s">
        <v>41</v>
      </c>
      <c r="F35" s="86">
        <f>ROUND((SUM(BE131:BE302)),  2)</f>
        <v>0</v>
      </c>
      <c r="I35" s="96">
        <v>0.21</v>
      </c>
      <c r="J35" s="86">
        <f>ROUND(((SUM(BE131:BE302))*I35),  2)</f>
        <v>0</v>
      </c>
      <c r="L35" s="32"/>
    </row>
    <row r="36" spans="2:12" s="1" customFormat="1" ht="14.4" customHeight="1">
      <c r="B36" s="32"/>
      <c r="E36" s="27" t="s">
        <v>42</v>
      </c>
      <c r="F36" s="86">
        <f>ROUND((SUM(BF131:BF302)),  2)</f>
        <v>0</v>
      </c>
      <c r="I36" s="96">
        <v>0.12</v>
      </c>
      <c r="J36" s="86">
        <f>ROUND(((SUM(BF131:BF302))*I36),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6">
        <f>ROUND((SUM(BG131:BG302)),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6">
        <f>ROUND((SUM(BH131:BH302)),  2)</f>
        <v>0</v>
      </c>
      <c r="I38" s="96">
        <v>0.12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45</v>
      </c>
      <c r="F39" s="86">
        <f>ROUND((SUM(BI131:BI302)),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1.95" customHeight="1">
      <c r="B84" s="32"/>
      <c r="C84" s="27" t="s">
        <v>16</v>
      </c>
      <c r="L84" s="32"/>
    </row>
    <row r="85" spans="2:12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12" ht="11.95" customHeight="1">
      <c r="B86" s="20"/>
      <c r="C86" s="27" t="s">
        <v>156</v>
      </c>
      <c r="L86" s="20"/>
    </row>
    <row r="87" spans="2:12" s="1" customFormat="1" ht="16.600000000000001" customHeight="1">
      <c r="B87" s="32"/>
      <c r="E87" s="252" t="s">
        <v>228</v>
      </c>
      <c r="F87" s="254"/>
      <c r="G87" s="254"/>
      <c r="H87" s="254"/>
      <c r="L87" s="32"/>
    </row>
    <row r="88" spans="2:12" s="1" customFormat="1" ht="11.95" customHeight="1">
      <c r="B88" s="32"/>
      <c r="C88" s="27" t="s">
        <v>231</v>
      </c>
      <c r="L88" s="32"/>
    </row>
    <row r="89" spans="2:12" s="1" customFormat="1" ht="16.600000000000001" customHeight="1">
      <c r="B89" s="32"/>
      <c r="E89" s="208" t="str">
        <f>E11</f>
        <v>001-06 - Silnoproud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1.95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23. 12. 2024</v>
      </c>
      <c r="L91" s="32"/>
    </row>
    <row r="92" spans="2:12" s="1" customFormat="1" ht="6.95" customHeight="1">
      <c r="B92" s="32"/>
      <c r="L92" s="32"/>
    </row>
    <row r="93" spans="2:12" s="1" customFormat="1" ht="25.65" customHeight="1">
      <c r="B93" s="32"/>
      <c r="C93" s="27" t="s">
        <v>24</v>
      </c>
      <c r="F93" s="25" t="str">
        <f>E17</f>
        <v>Město Benešov</v>
      </c>
      <c r="I93" s="27" t="s">
        <v>30</v>
      </c>
      <c r="J93" s="30" t="str">
        <f>E23</f>
        <v>Ateliér Jasné s.r.o., Praha 1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Lenka Kasperová</v>
      </c>
      <c r="L94" s="32"/>
    </row>
    <row r="95" spans="2:12" s="1" customFormat="1" ht="10.4" customHeight="1">
      <c r="B95" s="32"/>
      <c r="L95" s="32"/>
    </row>
    <row r="96" spans="2:12" s="1" customFormat="1" ht="29.25" customHeight="1">
      <c r="B96" s="32"/>
      <c r="C96" s="105" t="s">
        <v>160</v>
      </c>
      <c r="D96" s="97"/>
      <c r="E96" s="97"/>
      <c r="F96" s="97"/>
      <c r="G96" s="97"/>
      <c r="H96" s="97"/>
      <c r="I96" s="97"/>
      <c r="J96" s="106" t="s">
        <v>161</v>
      </c>
      <c r="K96" s="97"/>
      <c r="L96" s="32"/>
    </row>
    <row r="97" spans="2:47" s="1" customFormat="1" ht="10.4" customHeight="1">
      <c r="B97" s="32"/>
      <c r="L97" s="32"/>
    </row>
    <row r="98" spans="2:47" s="1" customFormat="1" ht="22.75" customHeight="1">
      <c r="B98" s="32"/>
      <c r="C98" s="107" t="s">
        <v>162</v>
      </c>
      <c r="J98" s="66">
        <f>J131</f>
        <v>0</v>
      </c>
      <c r="L98" s="32"/>
      <c r="AU98" s="17" t="s">
        <v>163</v>
      </c>
    </row>
    <row r="99" spans="2:47" s="8" customFormat="1" ht="24.95" customHeight="1">
      <c r="B99" s="108"/>
      <c r="D99" s="109" t="s">
        <v>2526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47" s="8" customFormat="1" ht="24.95" customHeight="1">
      <c r="B100" s="108"/>
      <c r="D100" s="109" t="s">
        <v>2527</v>
      </c>
      <c r="E100" s="110"/>
      <c r="F100" s="110"/>
      <c r="G100" s="110"/>
      <c r="H100" s="110"/>
      <c r="I100" s="110"/>
      <c r="J100" s="111">
        <f>J150</f>
        <v>0</v>
      </c>
      <c r="L100" s="108"/>
    </row>
    <row r="101" spans="2:47" s="8" customFormat="1" ht="24.95" customHeight="1">
      <c r="B101" s="108"/>
      <c r="D101" s="109" t="s">
        <v>2528</v>
      </c>
      <c r="E101" s="110"/>
      <c r="F101" s="110"/>
      <c r="G101" s="110"/>
      <c r="H101" s="110"/>
      <c r="I101" s="110"/>
      <c r="J101" s="111">
        <f>J163</f>
        <v>0</v>
      </c>
      <c r="L101" s="108"/>
    </row>
    <row r="102" spans="2:47" s="8" customFormat="1" ht="24.95" customHeight="1">
      <c r="B102" s="108"/>
      <c r="D102" s="109" t="s">
        <v>2529</v>
      </c>
      <c r="E102" s="110"/>
      <c r="F102" s="110"/>
      <c r="G102" s="110"/>
      <c r="H102" s="110"/>
      <c r="I102" s="110"/>
      <c r="J102" s="111">
        <f>J173</f>
        <v>0</v>
      </c>
      <c r="L102" s="108"/>
    </row>
    <row r="103" spans="2:47" s="8" customFormat="1" ht="24.95" customHeight="1">
      <c r="B103" s="108"/>
      <c r="D103" s="109" t="s">
        <v>2530</v>
      </c>
      <c r="E103" s="110"/>
      <c r="F103" s="110"/>
      <c r="G103" s="110"/>
      <c r="H103" s="110"/>
      <c r="I103" s="110"/>
      <c r="J103" s="111">
        <f>J184</f>
        <v>0</v>
      </c>
      <c r="L103" s="108"/>
    </row>
    <row r="104" spans="2:47" s="8" customFormat="1" ht="24.95" customHeight="1">
      <c r="B104" s="108"/>
      <c r="D104" s="109" t="s">
        <v>2531</v>
      </c>
      <c r="E104" s="110"/>
      <c r="F104" s="110"/>
      <c r="G104" s="110"/>
      <c r="H104" s="110"/>
      <c r="I104" s="110"/>
      <c r="J104" s="111">
        <f>J193</f>
        <v>0</v>
      </c>
      <c r="L104" s="108"/>
    </row>
    <row r="105" spans="2:47" s="8" customFormat="1" ht="24.95" customHeight="1">
      <c r="B105" s="108"/>
      <c r="D105" s="109" t="s">
        <v>2532</v>
      </c>
      <c r="E105" s="110"/>
      <c r="F105" s="110"/>
      <c r="G105" s="110"/>
      <c r="H105" s="110"/>
      <c r="I105" s="110"/>
      <c r="J105" s="111">
        <f>J202</f>
        <v>0</v>
      </c>
      <c r="L105" s="108"/>
    </row>
    <row r="106" spans="2:47" s="8" customFormat="1" ht="24.95" customHeight="1">
      <c r="B106" s="108"/>
      <c r="D106" s="109" t="s">
        <v>2533</v>
      </c>
      <c r="E106" s="110"/>
      <c r="F106" s="110"/>
      <c r="G106" s="110"/>
      <c r="H106" s="110"/>
      <c r="I106" s="110"/>
      <c r="J106" s="111">
        <f>J212</f>
        <v>0</v>
      </c>
      <c r="L106" s="108"/>
    </row>
    <row r="107" spans="2:47" s="8" customFormat="1" ht="24.95" customHeight="1">
      <c r="B107" s="108"/>
      <c r="D107" s="109" t="s">
        <v>2534</v>
      </c>
      <c r="E107" s="110"/>
      <c r="F107" s="110"/>
      <c r="G107" s="110"/>
      <c r="H107" s="110"/>
      <c r="I107" s="110"/>
      <c r="J107" s="111">
        <f>J231</f>
        <v>0</v>
      </c>
      <c r="L107" s="108"/>
    </row>
    <row r="108" spans="2:47" s="8" customFormat="1" ht="24.95" customHeight="1">
      <c r="B108" s="108"/>
      <c r="D108" s="109" t="s">
        <v>2535</v>
      </c>
      <c r="E108" s="110"/>
      <c r="F108" s="110"/>
      <c r="G108" s="110"/>
      <c r="H108" s="110"/>
      <c r="I108" s="110"/>
      <c r="J108" s="111">
        <f>J295</f>
        <v>0</v>
      </c>
      <c r="L108" s="108"/>
    </row>
    <row r="109" spans="2:47" s="8" customFormat="1" ht="24.95" customHeight="1">
      <c r="B109" s="108"/>
      <c r="D109" s="109" t="s">
        <v>2536</v>
      </c>
      <c r="E109" s="110"/>
      <c r="F109" s="110"/>
      <c r="G109" s="110"/>
      <c r="H109" s="110"/>
      <c r="I109" s="110"/>
      <c r="J109" s="111">
        <f>J296</f>
        <v>0</v>
      </c>
      <c r="L109" s="108"/>
    </row>
    <row r="110" spans="2:47" s="1" customFormat="1" ht="21.7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170</v>
      </c>
      <c r="L116" s="32"/>
    </row>
    <row r="117" spans="2:12" s="1" customFormat="1" ht="6.95" customHeight="1">
      <c r="B117" s="32"/>
      <c r="L117" s="32"/>
    </row>
    <row r="118" spans="2:12" s="1" customFormat="1" ht="11.95" customHeight="1">
      <c r="B118" s="32"/>
      <c r="C118" s="27" t="s">
        <v>16</v>
      </c>
      <c r="L118" s="32"/>
    </row>
    <row r="119" spans="2:12" s="1" customFormat="1" ht="16.600000000000001" customHeight="1">
      <c r="B119" s="32"/>
      <c r="E119" s="252" t="str">
        <f>E7</f>
        <v>Zázemí pro městskou knihovnu Benešov</v>
      </c>
      <c r="F119" s="253"/>
      <c r="G119" s="253"/>
      <c r="H119" s="253"/>
      <c r="L119" s="32"/>
    </row>
    <row r="120" spans="2:12" ht="11.95" customHeight="1">
      <c r="B120" s="20"/>
      <c r="C120" s="27" t="s">
        <v>156</v>
      </c>
      <c r="L120" s="20"/>
    </row>
    <row r="121" spans="2:12" s="1" customFormat="1" ht="16.600000000000001" customHeight="1">
      <c r="B121" s="32"/>
      <c r="E121" s="252" t="s">
        <v>228</v>
      </c>
      <c r="F121" s="254"/>
      <c r="G121" s="254"/>
      <c r="H121" s="254"/>
      <c r="L121" s="32"/>
    </row>
    <row r="122" spans="2:12" s="1" customFormat="1" ht="11.95" customHeight="1">
      <c r="B122" s="32"/>
      <c r="C122" s="27" t="s">
        <v>231</v>
      </c>
      <c r="L122" s="32"/>
    </row>
    <row r="123" spans="2:12" s="1" customFormat="1" ht="16.600000000000001" customHeight="1">
      <c r="B123" s="32"/>
      <c r="E123" s="208" t="str">
        <f>E11</f>
        <v>001-06 - Silnoproud</v>
      </c>
      <c r="F123" s="254"/>
      <c r="G123" s="254"/>
      <c r="H123" s="254"/>
      <c r="L123" s="32"/>
    </row>
    <row r="124" spans="2:12" s="1" customFormat="1" ht="6.95" customHeight="1">
      <c r="B124" s="32"/>
      <c r="L124" s="32"/>
    </row>
    <row r="125" spans="2:12" s="1" customFormat="1" ht="11.95" customHeight="1">
      <c r="B125" s="32"/>
      <c r="C125" s="27" t="s">
        <v>20</v>
      </c>
      <c r="F125" s="25" t="str">
        <f>F14</f>
        <v xml:space="preserve"> </v>
      </c>
      <c r="I125" s="27" t="s">
        <v>22</v>
      </c>
      <c r="J125" s="52" t="str">
        <f>IF(J14="","",J14)</f>
        <v>23. 12. 2024</v>
      </c>
      <c r="L125" s="32"/>
    </row>
    <row r="126" spans="2:12" s="1" customFormat="1" ht="6.95" customHeight="1">
      <c r="B126" s="32"/>
      <c r="L126" s="32"/>
    </row>
    <row r="127" spans="2:12" s="1" customFormat="1" ht="25.65" customHeight="1">
      <c r="B127" s="32"/>
      <c r="C127" s="27" t="s">
        <v>24</v>
      </c>
      <c r="F127" s="25" t="str">
        <f>E17</f>
        <v>Město Benešov</v>
      </c>
      <c r="I127" s="27" t="s">
        <v>30</v>
      </c>
      <c r="J127" s="30" t="str">
        <f>E23</f>
        <v>Ateliér Jasné s.r.o., Praha 1</v>
      </c>
      <c r="L127" s="32"/>
    </row>
    <row r="128" spans="2:12" s="1" customFormat="1" ht="15.15" customHeight="1">
      <c r="B128" s="32"/>
      <c r="C128" s="27" t="s">
        <v>28</v>
      </c>
      <c r="F128" s="25" t="str">
        <f>IF(E20="","",E20)</f>
        <v>Vyplň údaj</v>
      </c>
      <c r="I128" s="27" t="s">
        <v>33</v>
      </c>
      <c r="J128" s="30" t="str">
        <f>E26</f>
        <v>Ing. Lenka Kasperová</v>
      </c>
      <c r="L128" s="32"/>
    </row>
    <row r="129" spans="2:65" s="1" customFormat="1" ht="10.4" customHeight="1">
      <c r="B129" s="32"/>
      <c r="L129" s="32"/>
    </row>
    <row r="130" spans="2:65" s="10" customFormat="1" ht="29.25" customHeight="1">
      <c r="B130" s="116"/>
      <c r="C130" s="117" t="s">
        <v>171</v>
      </c>
      <c r="D130" s="118" t="s">
        <v>61</v>
      </c>
      <c r="E130" s="118" t="s">
        <v>57</v>
      </c>
      <c r="F130" s="118" t="s">
        <v>58</v>
      </c>
      <c r="G130" s="118" t="s">
        <v>172</v>
      </c>
      <c r="H130" s="118" t="s">
        <v>173</v>
      </c>
      <c r="I130" s="118" t="s">
        <v>174</v>
      </c>
      <c r="J130" s="118" t="s">
        <v>161</v>
      </c>
      <c r="K130" s="119" t="s">
        <v>175</v>
      </c>
      <c r="L130" s="116"/>
      <c r="M130" s="59" t="s">
        <v>1</v>
      </c>
      <c r="N130" s="60" t="s">
        <v>40</v>
      </c>
      <c r="O130" s="60" t="s">
        <v>176</v>
      </c>
      <c r="P130" s="60" t="s">
        <v>177</v>
      </c>
      <c r="Q130" s="60" t="s">
        <v>178</v>
      </c>
      <c r="R130" s="60" t="s">
        <v>179</v>
      </c>
      <c r="S130" s="60" t="s">
        <v>180</v>
      </c>
      <c r="T130" s="61" t="s">
        <v>181</v>
      </c>
    </row>
    <row r="131" spans="2:65" s="1" customFormat="1" ht="22.75" customHeight="1">
      <c r="B131" s="32"/>
      <c r="C131" s="64" t="s">
        <v>182</v>
      </c>
      <c r="J131" s="120">
        <f>BK131</f>
        <v>0</v>
      </c>
      <c r="L131" s="32"/>
      <c r="M131" s="62"/>
      <c r="N131" s="53"/>
      <c r="O131" s="53"/>
      <c r="P131" s="121">
        <f>P132+P150+P163+P173+P184+P193+P202+P212+P231+P295+P296</f>
        <v>0</v>
      </c>
      <c r="Q131" s="53"/>
      <c r="R131" s="121">
        <f>R132+R150+R163+R173+R184+R193+R202+R212+R231+R295+R296</f>
        <v>0</v>
      </c>
      <c r="S131" s="53"/>
      <c r="T131" s="122">
        <f>T132+T150+T163+T173+T184+T193+T202+T212+T231+T295+T296</f>
        <v>0</v>
      </c>
      <c r="AT131" s="17" t="s">
        <v>75</v>
      </c>
      <c r="AU131" s="17" t="s">
        <v>163</v>
      </c>
      <c r="BK131" s="123">
        <f>BK132+BK150+BK163+BK173+BK184+BK193+BK202+BK212+BK231+BK295+BK296</f>
        <v>0</v>
      </c>
    </row>
    <row r="132" spans="2:65" s="11" customFormat="1" ht="25.95" customHeight="1">
      <c r="B132" s="124"/>
      <c r="D132" s="125" t="s">
        <v>75</v>
      </c>
      <c r="E132" s="126" t="s">
        <v>2121</v>
      </c>
      <c r="F132" s="126" t="s">
        <v>2537</v>
      </c>
      <c r="I132" s="127"/>
      <c r="J132" s="128">
        <f>BK132</f>
        <v>0</v>
      </c>
      <c r="L132" s="124"/>
      <c r="M132" s="129"/>
      <c r="P132" s="130">
        <f>SUM(P133:P149)</f>
        <v>0</v>
      </c>
      <c r="R132" s="130">
        <f>SUM(R133:R149)</f>
        <v>0</v>
      </c>
      <c r="T132" s="131">
        <f>SUM(T133:T149)</f>
        <v>0</v>
      </c>
      <c r="AR132" s="125" t="s">
        <v>84</v>
      </c>
      <c r="AT132" s="132" t="s">
        <v>75</v>
      </c>
      <c r="AU132" s="132" t="s">
        <v>76</v>
      </c>
      <c r="AY132" s="125" t="s">
        <v>186</v>
      </c>
      <c r="BK132" s="133">
        <f>SUM(BK133:BK149)</f>
        <v>0</v>
      </c>
    </row>
    <row r="133" spans="2:65" s="1" customFormat="1" ht="16.600000000000001" customHeight="1">
      <c r="B133" s="136"/>
      <c r="C133" s="137" t="s">
        <v>84</v>
      </c>
      <c r="D133" s="137" t="s">
        <v>189</v>
      </c>
      <c r="E133" s="138" t="s">
        <v>2538</v>
      </c>
      <c r="F133" s="139" t="s">
        <v>2539</v>
      </c>
      <c r="G133" s="140" t="s">
        <v>801</v>
      </c>
      <c r="H133" s="141">
        <v>15</v>
      </c>
      <c r="I133" s="142"/>
      <c r="J133" s="143">
        <f t="shared" ref="J133:J149" si="0">ROUND(I133*H133,2)</f>
        <v>0</v>
      </c>
      <c r="K133" s="139" t="s">
        <v>1</v>
      </c>
      <c r="L133" s="32"/>
      <c r="M133" s="144" t="s">
        <v>1</v>
      </c>
      <c r="N133" s="145" t="s">
        <v>41</v>
      </c>
      <c r="P133" s="146">
        <f t="shared" ref="P133:P149" si="1">O133*H133</f>
        <v>0</v>
      </c>
      <c r="Q133" s="146">
        <v>0</v>
      </c>
      <c r="R133" s="146">
        <f t="shared" ref="R133:R149" si="2">Q133*H133</f>
        <v>0</v>
      </c>
      <c r="S133" s="146">
        <v>0</v>
      </c>
      <c r="T133" s="147">
        <f t="shared" ref="T133:T149" si="3">S133*H133</f>
        <v>0</v>
      </c>
      <c r="AR133" s="148" t="s">
        <v>207</v>
      </c>
      <c r="AT133" s="148" t="s">
        <v>189</v>
      </c>
      <c r="AU133" s="148" t="s">
        <v>84</v>
      </c>
      <c r="AY133" s="17" t="s">
        <v>186</v>
      </c>
      <c r="BE133" s="149">
        <f t="shared" ref="BE133:BE149" si="4">IF(N133="základní",J133,0)</f>
        <v>0</v>
      </c>
      <c r="BF133" s="149">
        <f t="shared" ref="BF133:BF149" si="5">IF(N133="snížená",J133,0)</f>
        <v>0</v>
      </c>
      <c r="BG133" s="149">
        <f t="shared" ref="BG133:BG149" si="6">IF(N133="zákl. přenesená",J133,0)</f>
        <v>0</v>
      </c>
      <c r="BH133" s="149">
        <f t="shared" ref="BH133:BH149" si="7">IF(N133="sníž. přenesená",J133,0)</f>
        <v>0</v>
      </c>
      <c r="BI133" s="149">
        <f t="shared" ref="BI133:BI149" si="8">IF(N133="nulová",J133,0)</f>
        <v>0</v>
      </c>
      <c r="BJ133" s="17" t="s">
        <v>84</v>
      </c>
      <c r="BK133" s="149">
        <f t="shared" ref="BK133:BK149" si="9">ROUND(I133*H133,2)</f>
        <v>0</v>
      </c>
      <c r="BL133" s="17" t="s">
        <v>207</v>
      </c>
      <c r="BM133" s="148" t="s">
        <v>86</v>
      </c>
    </row>
    <row r="134" spans="2:65" s="1" customFormat="1" ht="16.600000000000001" customHeight="1">
      <c r="B134" s="136"/>
      <c r="C134" s="137" t="s">
        <v>86</v>
      </c>
      <c r="D134" s="137" t="s">
        <v>189</v>
      </c>
      <c r="E134" s="138" t="s">
        <v>2540</v>
      </c>
      <c r="F134" s="139" t="s">
        <v>2541</v>
      </c>
      <c r="G134" s="140" t="s">
        <v>801</v>
      </c>
      <c r="H134" s="141">
        <v>25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41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207</v>
      </c>
      <c r="AT134" s="148" t="s">
        <v>189</v>
      </c>
      <c r="AU134" s="148" t="s">
        <v>84</v>
      </c>
      <c r="AY134" s="17" t="s">
        <v>186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207</v>
      </c>
      <c r="BM134" s="148" t="s">
        <v>207</v>
      </c>
    </row>
    <row r="135" spans="2:65" s="1" customFormat="1" ht="16.600000000000001" customHeight="1">
      <c r="B135" s="136"/>
      <c r="C135" s="137" t="s">
        <v>118</v>
      </c>
      <c r="D135" s="137" t="s">
        <v>189</v>
      </c>
      <c r="E135" s="138" t="s">
        <v>2542</v>
      </c>
      <c r="F135" s="139" t="s">
        <v>2543</v>
      </c>
      <c r="G135" s="140" t="s">
        <v>801</v>
      </c>
      <c r="H135" s="141">
        <v>200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41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207</v>
      </c>
      <c r="AT135" s="148" t="s">
        <v>189</v>
      </c>
      <c r="AU135" s="148" t="s">
        <v>84</v>
      </c>
      <c r="AY135" s="17" t="s">
        <v>186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207</v>
      </c>
      <c r="BM135" s="148" t="s">
        <v>315</v>
      </c>
    </row>
    <row r="136" spans="2:65" s="1" customFormat="1" ht="16.600000000000001" customHeight="1">
      <c r="B136" s="136"/>
      <c r="C136" s="137" t="s">
        <v>207</v>
      </c>
      <c r="D136" s="137" t="s">
        <v>189</v>
      </c>
      <c r="E136" s="138" t="s">
        <v>2544</v>
      </c>
      <c r="F136" s="139" t="s">
        <v>2545</v>
      </c>
      <c r="G136" s="140" t="s">
        <v>801</v>
      </c>
      <c r="H136" s="141">
        <v>250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41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207</v>
      </c>
      <c r="AT136" s="148" t="s">
        <v>189</v>
      </c>
      <c r="AU136" s="148" t="s">
        <v>84</v>
      </c>
      <c r="AY136" s="17" t="s">
        <v>186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207</v>
      </c>
      <c r="BM136" s="148" t="s">
        <v>325</v>
      </c>
    </row>
    <row r="137" spans="2:65" s="1" customFormat="1" ht="16.600000000000001" customHeight="1">
      <c r="B137" s="136"/>
      <c r="C137" s="137" t="s">
        <v>185</v>
      </c>
      <c r="D137" s="137" t="s">
        <v>189</v>
      </c>
      <c r="E137" s="138" t="s">
        <v>2546</v>
      </c>
      <c r="F137" s="139" t="s">
        <v>2547</v>
      </c>
      <c r="G137" s="140" t="s">
        <v>801</v>
      </c>
      <c r="H137" s="141">
        <v>250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41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207</v>
      </c>
      <c r="AT137" s="148" t="s">
        <v>189</v>
      </c>
      <c r="AU137" s="148" t="s">
        <v>84</v>
      </c>
      <c r="AY137" s="17" t="s">
        <v>186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207</v>
      </c>
      <c r="BM137" s="148" t="s">
        <v>335</v>
      </c>
    </row>
    <row r="138" spans="2:65" s="1" customFormat="1" ht="16.600000000000001" customHeight="1">
      <c r="B138" s="136"/>
      <c r="C138" s="137" t="s">
        <v>315</v>
      </c>
      <c r="D138" s="137" t="s">
        <v>189</v>
      </c>
      <c r="E138" s="138" t="s">
        <v>2548</v>
      </c>
      <c r="F138" s="139" t="s">
        <v>2549</v>
      </c>
      <c r="G138" s="140" t="s">
        <v>801</v>
      </c>
      <c r="H138" s="141">
        <v>500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41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207</v>
      </c>
      <c r="AT138" s="148" t="s">
        <v>189</v>
      </c>
      <c r="AU138" s="148" t="s">
        <v>84</v>
      </c>
      <c r="AY138" s="17" t="s">
        <v>186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207</v>
      </c>
      <c r="BM138" s="148" t="s">
        <v>8</v>
      </c>
    </row>
    <row r="139" spans="2:65" s="1" customFormat="1" ht="16.600000000000001" customHeight="1">
      <c r="B139" s="136"/>
      <c r="C139" s="137" t="s">
        <v>319</v>
      </c>
      <c r="D139" s="137" t="s">
        <v>189</v>
      </c>
      <c r="E139" s="138" t="s">
        <v>2550</v>
      </c>
      <c r="F139" s="139" t="s">
        <v>2551</v>
      </c>
      <c r="G139" s="140" t="s">
        <v>801</v>
      </c>
      <c r="H139" s="141">
        <v>3000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207</v>
      </c>
      <c r="AT139" s="148" t="s">
        <v>189</v>
      </c>
      <c r="AU139" s="148" t="s">
        <v>84</v>
      </c>
      <c r="AY139" s="17" t="s">
        <v>186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207</v>
      </c>
      <c r="BM139" s="148" t="s">
        <v>359</v>
      </c>
    </row>
    <row r="140" spans="2:65" s="1" customFormat="1" ht="16.600000000000001" customHeight="1">
      <c r="B140" s="136"/>
      <c r="C140" s="137" t="s">
        <v>325</v>
      </c>
      <c r="D140" s="137" t="s">
        <v>189</v>
      </c>
      <c r="E140" s="138" t="s">
        <v>2552</v>
      </c>
      <c r="F140" s="139" t="s">
        <v>2553</v>
      </c>
      <c r="G140" s="140" t="s">
        <v>801</v>
      </c>
      <c r="H140" s="141">
        <v>2500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41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207</v>
      </c>
      <c r="AT140" s="148" t="s">
        <v>189</v>
      </c>
      <c r="AU140" s="148" t="s">
        <v>84</v>
      </c>
      <c r="AY140" s="17" t="s">
        <v>186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207</v>
      </c>
      <c r="BM140" s="148" t="s">
        <v>372</v>
      </c>
    </row>
    <row r="141" spans="2:65" s="1" customFormat="1" ht="16.600000000000001" customHeight="1">
      <c r="B141" s="136"/>
      <c r="C141" s="137" t="s">
        <v>329</v>
      </c>
      <c r="D141" s="137" t="s">
        <v>189</v>
      </c>
      <c r="E141" s="138" t="s">
        <v>2554</v>
      </c>
      <c r="F141" s="139" t="s">
        <v>2555</v>
      </c>
      <c r="G141" s="140" t="s">
        <v>801</v>
      </c>
      <c r="H141" s="141">
        <v>1000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41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207</v>
      </c>
      <c r="AT141" s="148" t="s">
        <v>189</v>
      </c>
      <c r="AU141" s="148" t="s">
        <v>84</v>
      </c>
      <c r="AY141" s="17" t="s">
        <v>186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207</v>
      </c>
      <c r="BM141" s="148" t="s">
        <v>387</v>
      </c>
    </row>
    <row r="142" spans="2:65" s="1" customFormat="1" ht="16.600000000000001" customHeight="1">
      <c r="B142" s="136"/>
      <c r="C142" s="137" t="s">
        <v>335</v>
      </c>
      <c r="D142" s="137" t="s">
        <v>189</v>
      </c>
      <c r="E142" s="138" t="s">
        <v>2556</v>
      </c>
      <c r="F142" s="139" t="s">
        <v>2557</v>
      </c>
      <c r="G142" s="140" t="s">
        <v>801</v>
      </c>
      <c r="H142" s="141">
        <v>300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41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207</v>
      </c>
      <c r="AT142" s="148" t="s">
        <v>189</v>
      </c>
      <c r="AU142" s="148" t="s">
        <v>84</v>
      </c>
      <c r="AY142" s="17" t="s">
        <v>186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207</v>
      </c>
      <c r="BM142" s="148" t="s">
        <v>400</v>
      </c>
    </row>
    <row r="143" spans="2:65" s="1" customFormat="1" ht="16.600000000000001" customHeight="1">
      <c r="B143" s="136"/>
      <c r="C143" s="137" t="s">
        <v>341</v>
      </c>
      <c r="D143" s="137" t="s">
        <v>189</v>
      </c>
      <c r="E143" s="138" t="s">
        <v>2558</v>
      </c>
      <c r="F143" s="139" t="s">
        <v>2559</v>
      </c>
      <c r="G143" s="140" t="s">
        <v>801</v>
      </c>
      <c r="H143" s="141">
        <v>650</v>
      </c>
      <c r="I143" s="142"/>
      <c r="J143" s="143">
        <f t="shared" si="0"/>
        <v>0</v>
      </c>
      <c r="K143" s="139" t="s">
        <v>1</v>
      </c>
      <c r="L143" s="32"/>
      <c r="M143" s="144" t="s">
        <v>1</v>
      </c>
      <c r="N143" s="145" t="s">
        <v>41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207</v>
      </c>
      <c r="AT143" s="148" t="s">
        <v>189</v>
      </c>
      <c r="AU143" s="148" t="s">
        <v>84</v>
      </c>
      <c r="AY143" s="17" t="s">
        <v>186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207</v>
      </c>
      <c r="BM143" s="148" t="s">
        <v>410</v>
      </c>
    </row>
    <row r="144" spans="2:65" s="1" customFormat="1" ht="16.600000000000001" customHeight="1">
      <c r="B144" s="136"/>
      <c r="C144" s="137" t="s">
        <v>8</v>
      </c>
      <c r="D144" s="137" t="s">
        <v>189</v>
      </c>
      <c r="E144" s="138" t="s">
        <v>2560</v>
      </c>
      <c r="F144" s="139" t="s">
        <v>2561</v>
      </c>
      <c r="G144" s="140" t="s">
        <v>801</v>
      </c>
      <c r="H144" s="141">
        <v>500</v>
      </c>
      <c r="I144" s="142"/>
      <c r="J144" s="143">
        <f t="shared" si="0"/>
        <v>0</v>
      </c>
      <c r="K144" s="139" t="s">
        <v>1</v>
      </c>
      <c r="L144" s="32"/>
      <c r="M144" s="144" t="s">
        <v>1</v>
      </c>
      <c r="N144" s="145" t="s">
        <v>41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207</v>
      </c>
      <c r="AT144" s="148" t="s">
        <v>189</v>
      </c>
      <c r="AU144" s="148" t="s">
        <v>84</v>
      </c>
      <c r="AY144" s="17" t="s">
        <v>186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84</v>
      </c>
      <c r="BK144" s="149">
        <f t="shared" si="9"/>
        <v>0</v>
      </c>
      <c r="BL144" s="17" t="s">
        <v>207</v>
      </c>
      <c r="BM144" s="148" t="s">
        <v>420</v>
      </c>
    </row>
    <row r="145" spans="2:65" s="1" customFormat="1" ht="16.600000000000001" customHeight="1">
      <c r="B145" s="136"/>
      <c r="C145" s="137" t="s">
        <v>355</v>
      </c>
      <c r="D145" s="137" t="s">
        <v>189</v>
      </c>
      <c r="E145" s="138" t="s">
        <v>2562</v>
      </c>
      <c r="F145" s="139" t="s">
        <v>2563</v>
      </c>
      <c r="G145" s="140" t="s">
        <v>801</v>
      </c>
      <c r="H145" s="141">
        <v>20</v>
      </c>
      <c r="I145" s="142"/>
      <c r="J145" s="143">
        <f t="shared" si="0"/>
        <v>0</v>
      </c>
      <c r="K145" s="139" t="s">
        <v>1</v>
      </c>
      <c r="L145" s="32"/>
      <c r="M145" s="144" t="s">
        <v>1</v>
      </c>
      <c r="N145" s="145" t="s">
        <v>41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207</v>
      </c>
      <c r="AT145" s="148" t="s">
        <v>189</v>
      </c>
      <c r="AU145" s="148" t="s">
        <v>84</v>
      </c>
      <c r="AY145" s="17" t="s">
        <v>186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207</v>
      </c>
      <c r="BM145" s="148" t="s">
        <v>430</v>
      </c>
    </row>
    <row r="146" spans="2:65" s="1" customFormat="1" ht="16.600000000000001" customHeight="1">
      <c r="B146" s="136"/>
      <c r="C146" s="137" t="s">
        <v>359</v>
      </c>
      <c r="D146" s="137" t="s">
        <v>189</v>
      </c>
      <c r="E146" s="138" t="s">
        <v>2564</v>
      </c>
      <c r="F146" s="139" t="s">
        <v>2565</v>
      </c>
      <c r="G146" s="140" t="s">
        <v>801</v>
      </c>
      <c r="H146" s="141">
        <v>200</v>
      </c>
      <c r="I146" s="142"/>
      <c r="J146" s="143">
        <f t="shared" si="0"/>
        <v>0</v>
      </c>
      <c r="K146" s="139" t="s">
        <v>1</v>
      </c>
      <c r="L146" s="32"/>
      <c r="M146" s="144" t="s">
        <v>1</v>
      </c>
      <c r="N146" s="145" t="s">
        <v>41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207</v>
      </c>
      <c r="AT146" s="148" t="s">
        <v>189</v>
      </c>
      <c r="AU146" s="148" t="s">
        <v>84</v>
      </c>
      <c r="AY146" s="17" t="s">
        <v>186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84</v>
      </c>
      <c r="BK146" s="149">
        <f t="shared" si="9"/>
        <v>0</v>
      </c>
      <c r="BL146" s="17" t="s">
        <v>207</v>
      </c>
      <c r="BM146" s="148" t="s">
        <v>449</v>
      </c>
    </row>
    <row r="147" spans="2:65" s="1" customFormat="1" ht="16.600000000000001" customHeight="1">
      <c r="B147" s="136"/>
      <c r="C147" s="137" t="s">
        <v>366</v>
      </c>
      <c r="D147" s="137" t="s">
        <v>189</v>
      </c>
      <c r="E147" s="138" t="s">
        <v>2566</v>
      </c>
      <c r="F147" s="139" t="s">
        <v>2567</v>
      </c>
      <c r="G147" s="140" t="s">
        <v>801</v>
      </c>
      <c r="H147" s="141">
        <v>100</v>
      </c>
      <c r="I147" s="142"/>
      <c r="J147" s="143">
        <f t="shared" si="0"/>
        <v>0</v>
      </c>
      <c r="K147" s="139" t="s">
        <v>1</v>
      </c>
      <c r="L147" s="32"/>
      <c r="M147" s="144" t="s">
        <v>1</v>
      </c>
      <c r="N147" s="145" t="s">
        <v>41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207</v>
      </c>
      <c r="AT147" s="148" t="s">
        <v>189</v>
      </c>
      <c r="AU147" s="148" t="s">
        <v>84</v>
      </c>
      <c r="AY147" s="17" t="s">
        <v>186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84</v>
      </c>
      <c r="BK147" s="149">
        <f t="shared" si="9"/>
        <v>0</v>
      </c>
      <c r="BL147" s="17" t="s">
        <v>207</v>
      </c>
      <c r="BM147" s="148" t="s">
        <v>461</v>
      </c>
    </row>
    <row r="148" spans="2:65" s="1" customFormat="1" ht="16.600000000000001" customHeight="1">
      <c r="B148" s="136"/>
      <c r="C148" s="137" t="s">
        <v>372</v>
      </c>
      <c r="D148" s="137" t="s">
        <v>189</v>
      </c>
      <c r="E148" s="138" t="s">
        <v>2568</v>
      </c>
      <c r="F148" s="139" t="s">
        <v>2569</v>
      </c>
      <c r="G148" s="140" t="s">
        <v>858</v>
      </c>
      <c r="H148" s="141">
        <v>1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41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207</v>
      </c>
      <c r="AT148" s="148" t="s">
        <v>189</v>
      </c>
      <c r="AU148" s="148" t="s">
        <v>84</v>
      </c>
      <c r="AY148" s="17" t="s">
        <v>186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84</v>
      </c>
      <c r="BK148" s="149">
        <f t="shared" si="9"/>
        <v>0</v>
      </c>
      <c r="BL148" s="17" t="s">
        <v>207</v>
      </c>
      <c r="BM148" s="148" t="s">
        <v>472</v>
      </c>
    </row>
    <row r="149" spans="2:65" s="1" customFormat="1" ht="24.2" customHeight="1">
      <c r="B149" s="136"/>
      <c r="C149" s="137" t="s">
        <v>379</v>
      </c>
      <c r="D149" s="137" t="s">
        <v>189</v>
      </c>
      <c r="E149" s="138" t="s">
        <v>2570</v>
      </c>
      <c r="F149" s="139" t="s">
        <v>2571</v>
      </c>
      <c r="G149" s="140" t="s">
        <v>192</v>
      </c>
      <c r="H149" s="141">
        <v>1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41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207</v>
      </c>
      <c r="AT149" s="148" t="s">
        <v>189</v>
      </c>
      <c r="AU149" s="148" t="s">
        <v>84</v>
      </c>
      <c r="AY149" s="17" t="s">
        <v>186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84</v>
      </c>
      <c r="BK149" s="149">
        <f t="shared" si="9"/>
        <v>0</v>
      </c>
      <c r="BL149" s="17" t="s">
        <v>207</v>
      </c>
      <c r="BM149" s="148" t="s">
        <v>484</v>
      </c>
    </row>
    <row r="150" spans="2:65" s="11" customFormat="1" ht="25.95" customHeight="1">
      <c r="B150" s="124"/>
      <c r="D150" s="125" t="s">
        <v>75</v>
      </c>
      <c r="E150" s="126" t="s">
        <v>2123</v>
      </c>
      <c r="F150" s="126" t="s">
        <v>2572</v>
      </c>
      <c r="I150" s="127"/>
      <c r="J150" s="128">
        <f>BK150</f>
        <v>0</v>
      </c>
      <c r="L150" s="124"/>
      <c r="M150" s="129"/>
      <c r="P150" s="130">
        <f>SUM(P151:P162)</f>
        <v>0</v>
      </c>
      <c r="R150" s="130">
        <f>SUM(R151:R162)</f>
        <v>0</v>
      </c>
      <c r="T150" s="131">
        <f>SUM(T151:T162)</f>
        <v>0</v>
      </c>
      <c r="AR150" s="125" t="s">
        <v>84</v>
      </c>
      <c r="AT150" s="132" t="s">
        <v>75</v>
      </c>
      <c r="AU150" s="132" t="s">
        <v>76</v>
      </c>
      <c r="AY150" s="125" t="s">
        <v>186</v>
      </c>
      <c r="BK150" s="133">
        <f>SUM(BK151:BK162)</f>
        <v>0</v>
      </c>
    </row>
    <row r="151" spans="2:65" s="1" customFormat="1" ht="16.600000000000001" customHeight="1">
      <c r="B151" s="136"/>
      <c r="C151" s="137" t="s">
        <v>387</v>
      </c>
      <c r="D151" s="137" t="s">
        <v>189</v>
      </c>
      <c r="E151" s="138" t="s">
        <v>2573</v>
      </c>
      <c r="F151" s="139" t="s">
        <v>2574</v>
      </c>
      <c r="G151" s="140" t="s">
        <v>858</v>
      </c>
      <c r="H151" s="141">
        <v>1</v>
      </c>
      <c r="I151" s="142"/>
      <c r="J151" s="143">
        <f t="shared" ref="J151:J162" si="10">ROUND(I151*H151,2)</f>
        <v>0</v>
      </c>
      <c r="K151" s="139" t="s">
        <v>1</v>
      </c>
      <c r="L151" s="32"/>
      <c r="M151" s="144" t="s">
        <v>1</v>
      </c>
      <c r="N151" s="145" t="s">
        <v>41</v>
      </c>
      <c r="P151" s="146">
        <f t="shared" ref="P151:P162" si="11">O151*H151</f>
        <v>0</v>
      </c>
      <c r="Q151" s="146">
        <v>0</v>
      </c>
      <c r="R151" s="146">
        <f t="shared" ref="R151:R162" si="12">Q151*H151</f>
        <v>0</v>
      </c>
      <c r="S151" s="146">
        <v>0</v>
      </c>
      <c r="T151" s="147">
        <f t="shared" ref="T151:T162" si="13">S151*H151</f>
        <v>0</v>
      </c>
      <c r="AR151" s="148" t="s">
        <v>207</v>
      </c>
      <c r="AT151" s="148" t="s">
        <v>189</v>
      </c>
      <c r="AU151" s="148" t="s">
        <v>84</v>
      </c>
      <c r="AY151" s="17" t="s">
        <v>186</v>
      </c>
      <c r="BE151" s="149">
        <f t="shared" ref="BE151:BE162" si="14">IF(N151="základní",J151,0)</f>
        <v>0</v>
      </c>
      <c r="BF151" s="149">
        <f t="shared" ref="BF151:BF162" si="15">IF(N151="snížená",J151,0)</f>
        <v>0</v>
      </c>
      <c r="BG151" s="149">
        <f t="shared" ref="BG151:BG162" si="16">IF(N151="zákl. přenesená",J151,0)</f>
        <v>0</v>
      </c>
      <c r="BH151" s="149">
        <f t="shared" ref="BH151:BH162" si="17">IF(N151="sníž. přenesená",J151,0)</f>
        <v>0</v>
      </c>
      <c r="BI151" s="149">
        <f t="shared" ref="BI151:BI162" si="18">IF(N151="nulová",J151,0)</f>
        <v>0</v>
      </c>
      <c r="BJ151" s="17" t="s">
        <v>84</v>
      </c>
      <c r="BK151" s="149">
        <f t="shared" ref="BK151:BK162" si="19">ROUND(I151*H151,2)</f>
        <v>0</v>
      </c>
      <c r="BL151" s="17" t="s">
        <v>207</v>
      </c>
      <c r="BM151" s="148" t="s">
        <v>495</v>
      </c>
    </row>
    <row r="152" spans="2:65" s="1" customFormat="1" ht="16.600000000000001" customHeight="1">
      <c r="B152" s="136"/>
      <c r="C152" s="137" t="s">
        <v>253</v>
      </c>
      <c r="D152" s="137" t="s">
        <v>189</v>
      </c>
      <c r="E152" s="138" t="s">
        <v>2575</v>
      </c>
      <c r="F152" s="139" t="s">
        <v>2576</v>
      </c>
      <c r="G152" s="140" t="s">
        <v>858</v>
      </c>
      <c r="H152" s="141">
        <v>1</v>
      </c>
      <c r="I152" s="142"/>
      <c r="J152" s="143">
        <f t="shared" si="10"/>
        <v>0</v>
      </c>
      <c r="K152" s="139" t="s">
        <v>1</v>
      </c>
      <c r="L152" s="32"/>
      <c r="M152" s="144" t="s">
        <v>1</v>
      </c>
      <c r="N152" s="145" t="s">
        <v>41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207</v>
      </c>
      <c r="AT152" s="148" t="s">
        <v>189</v>
      </c>
      <c r="AU152" s="148" t="s">
        <v>84</v>
      </c>
      <c r="AY152" s="17" t="s">
        <v>186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84</v>
      </c>
      <c r="BK152" s="149">
        <f t="shared" si="19"/>
        <v>0</v>
      </c>
      <c r="BL152" s="17" t="s">
        <v>207</v>
      </c>
      <c r="BM152" s="148" t="s">
        <v>512</v>
      </c>
    </row>
    <row r="153" spans="2:65" s="1" customFormat="1" ht="16.600000000000001" customHeight="1">
      <c r="B153" s="136"/>
      <c r="C153" s="137" t="s">
        <v>400</v>
      </c>
      <c r="D153" s="137" t="s">
        <v>189</v>
      </c>
      <c r="E153" s="138" t="s">
        <v>2577</v>
      </c>
      <c r="F153" s="139" t="s">
        <v>2578</v>
      </c>
      <c r="G153" s="140" t="s">
        <v>858</v>
      </c>
      <c r="H153" s="141">
        <v>1</v>
      </c>
      <c r="I153" s="142"/>
      <c r="J153" s="143">
        <f t="shared" si="10"/>
        <v>0</v>
      </c>
      <c r="K153" s="139" t="s">
        <v>1</v>
      </c>
      <c r="L153" s="32"/>
      <c r="M153" s="144" t="s">
        <v>1</v>
      </c>
      <c r="N153" s="145" t="s">
        <v>41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207</v>
      </c>
      <c r="AT153" s="148" t="s">
        <v>189</v>
      </c>
      <c r="AU153" s="148" t="s">
        <v>84</v>
      </c>
      <c r="AY153" s="17" t="s">
        <v>186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84</v>
      </c>
      <c r="BK153" s="149">
        <f t="shared" si="19"/>
        <v>0</v>
      </c>
      <c r="BL153" s="17" t="s">
        <v>207</v>
      </c>
      <c r="BM153" s="148" t="s">
        <v>546</v>
      </c>
    </row>
    <row r="154" spans="2:65" s="1" customFormat="1" ht="16.600000000000001" customHeight="1">
      <c r="B154" s="136"/>
      <c r="C154" s="137" t="s">
        <v>7</v>
      </c>
      <c r="D154" s="137" t="s">
        <v>189</v>
      </c>
      <c r="E154" s="138" t="s">
        <v>2579</v>
      </c>
      <c r="F154" s="139" t="s">
        <v>2580</v>
      </c>
      <c r="G154" s="140" t="s">
        <v>858</v>
      </c>
      <c r="H154" s="141">
        <v>2</v>
      </c>
      <c r="I154" s="142"/>
      <c r="J154" s="143">
        <f t="shared" si="10"/>
        <v>0</v>
      </c>
      <c r="K154" s="139" t="s">
        <v>1</v>
      </c>
      <c r="L154" s="32"/>
      <c r="M154" s="144" t="s">
        <v>1</v>
      </c>
      <c r="N154" s="145" t="s">
        <v>41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207</v>
      </c>
      <c r="AT154" s="148" t="s">
        <v>189</v>
      </c>
      <c r="AU154" s="148" t="s">
        <v>84</v>
      </c>
      <c r="AY154" s="17" t="s">
        <v>186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84</v>
      </c>
      <c r="BK154" s="149">
        <f t="shared" si="19"/>
        <v>0</v>
      </c>
      <c r="BL154" s="17" t="s">
        <v>207</v>
      </c>
      <c r="BM154" s="148" t="s">
        <v>554</v>
      </c>
    </row>
    <row r="155" spans="2:65" s="1" customFormat="1" ht="16.600000000000001" customHeight="1">
      <c r="B155" s="136"/>
      <c r="C155" s="137" t="s">
        <v>410</v>
      </c>
      <c r="D155" s="137" t="s">
        <v>189</v>
      </c>
      <c r="E155" s="138" t="s">
        <v>2581</v>
      </c>
      <c r="F155" s="139" t="s">
        <v>2582</v>
      </c>
      <c r="G155" s="140" t="s">
        <v>858</v>
      </c>
      <c r="H155" s="141">
        <v>1</v>
      </c>
      <c r="I155" s="142"/>
      <c r="J155" s="143">
        <f t="shared" si="10"/>
        <v>0</v>
      </c>
      <c r="K155" s="139" t="s">
        <v>1</v>
      </c>
      <c r="L155" s="32"/>
      <c r="M155" s="144" t="s">
        <v>1</v>
      </c>
      <c r="N155" s="145" t="s">
        <v>41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207</v>
      </c>
      <c r="AT155" s="148" t="s">
        <v>189</v>
      </c>
      <c r="AU155" s="148" t="s">
        <v>84</v>
      </c>
      <c r="AY155" s="17" t="s">
        <v>186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84</v>
      </c>
      <c r="BK155" s="149">
        <f t="shared" si="19"/>
        <v>0</v>
      </c>
      <c r="BL155" s="17" t="s">
        <v>207</v>
      </c>
      <c r="BM155" s="148" t="s">
        <v>568</v>
      </c>
    </row>
    <row r="156" spans="2:65" s="1" customFormat="1" ht="16.600000000000001" customHeight="1">
      <c r="B156" s="136"/>
      <c r="C156" s="137" t="s">
        <v>415</v>
      </c>
      <c r="D156" s="137" t="s">
        <v>189</v>
      </c>
      <c r="E156" s="138" t="s">
        <v>2583</v>
      </c>
      <c r="F156" s="139" t="s">
        <v>2584</v>
      </c>
      <c r="G156" s="140" t="s">
        <v>858</v>
      </c>
      <c r="H156" s="141">
        <v>4</v>
      </c>
      <c r="I156" s="142"/>
      <c r="J156" s="143">
        <f t="shared" si="10"/>
        <v>0</v>
      </c>
      <c r="K156" s="139" t="s">
        <v>1</v>
      </c>
      <c r="L156" s="32"/>
      <c r="M156" s="144" t="s">
        <v>1</v>
      </c>
      <c r="N156" s="145" t="s">
        <v>41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207</v>
      </c>
      <c r="AT156" s="148" t="s">
        <v>189</v>
      </c>
      <c r="AU156" s="148" t="s">
        <v>84</v>
      </c>
      <c r="AY156" s="17" t="s">
        <v>186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84</v>
      </c>
      <c r="BK156" s="149">
        <f t="shared" si="19"/>
        <v>0</v>
      </c>
      <c r="BL156" s="17" t="s">
        <v>207</v>
      </c>
      <c r="BM156" s="148" t="s">
        <v>635</v>
      </c>
    </row>
    <row r="157" spans="2:65" s="1" customFormat="1" ht="16.600000000000001" customHeight="1">
      <c r="B157" s="136"/>
      <c r="C157" s="137" t="s">
        <v>420</v>
      </c>
      <c r="D157" s="137" t="s">
        <v>189</v>
      </c>
      <c r="E157" s="138" t="s">
        <v>2585</v>
      </c>
      <c r="F157" s="139" t="s">
        <v>2586</v>
      </c>
      <c r="G157" s="140" t="s">
        <v>858</v>
      </c>
      <c r="H157" s="141">
        <v>1</v>
      </c>
      <c r="I157" s="142"/>
      <c r="J157" s="143">
        <f t="shared" si="10"/>
        <v>0</v>
      </c>
      <c r="K157" s="139" t="s">
        <v>1</v>
      </c>
      <c r="L157" s="32"/>
      <c r="M157" s="144" t="s">
        <v>1</v>
      </c>
      <c r="N157" s="145" t="s">
        <v>41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207</v>
      </c>
      <c r="AT157" s="148" t="s">
        <v>189</v>
      </c>
      <c r="AU157" s="148" t="s">
        <v>84</v>
      </c>
      <c r="AY157" s="17" t="s">
        <v>186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84</v>
      </c>
      <c r="BK157" s="149">
        <f t="shared" si="19"/>
        <v>0</v>
      </c>
      <c r="BL157" s="17" t="s">
        <v>207</v>
      </c>
      <c r="BM157" s="148" t="s">
        <v>646</v>
      </c>
    </row>
    <row r="158" spans="2:65" s="1" customFormat="1" ht="16.600000000000001" customHeight="1">
      <c r="B158" s="136"/>
      <c r="C158" s="137" t="s">
        <v>426</v>
      </c>
      <c r="D158" s="137" t="s">
        <v>189</v>
      </c>
      <c r="E158" s="138" t="s">
        <v>2587</v>
      </c>
      <c r="F158" s="139" t="s">
        <v>2588</v>
      </c>
      <c r="G158" s="140" t="s">
        <v>858</v>
      </c>
      <c r="H158" s="141">
        <v>9</v>
      </c>
      <c r="I158" s="142"/>
      <c r="J158" s="143">
        <f t="shared" si="10"/>
        <v>0</v>
      </c>
      <c r="K158" s="139" t="s">
        <v>1</v>
      </c>
      <c r="L158" s="32"/>
      <c r="M158" s="144" t="s">
        <v>1</v>
      </c>
      <c r="N158" s="145" t="s">
        <v>41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207</v>
      </c>
      <c r="AT158" s="148" t="s">
        <v>189</v>
      </c>
      <c r="AU158" s="148" t="s">
        <v>84</v>
      </c>
      <c r="AY158" s="17" t="s">
        <v>186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7" t="s">
        <v>84</v>
      </c>
      <c r="BK158" s="149">
        <f t="shared" si="19"/>
        <v>0</v>
      </c>
      <c r="BL158" s="17" t="s">
        <v>207</v>
      </c>
      <c r="BM158" s="148" t="s">
        <v>658</v>
      </c>
    </row>
    <row r="159" spans="2:65" s="1" customFormat="1" ht="16.600000000000001" customHeight="1">
      <c r="B159" s="136"/>
      <c r="C159" s="137" t="s">
        <v>430</v>
      </c>
      <c r="D159" s="137" t="s">
        <v>189</v>
      </c>
      <c r="E159" s="138" t="s">
        <v>2589</v>
      </c>
      <c r="F159" s="139" t="s">
        <v>2590</v>
      </c>
      <c r="G159" s="140" t="s">
        <v>858</v>
      </c>
      <c r="H159" s="141">
        <v>4</v>
      </c>
      <c r="I159" s="142"/>
      <c r="J159" s="143">
        <f t="shared" si="10"/>
        <v>0</v>
      </c>
      <c r="K159" s="139" t="s">
        <v>1</v>
      </c>
      <c r="L159" s="32"/>
      <c r="M159" s="144" t="s">
        <v>1</v>
      </c>
      <c r="N159" s="145" t="s">
        <v>41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AR159" s="148" t="s">
        <v>207</v>
      </c>
      <c r="AT159" s="148" t="s">
        <v>189</v>
      </c>
      <c r="AU159" s="148" t="s">
        <v>84</v>
      </c>
      <c r="AY159" s="17" t="s">
        <v>186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7" t="s">
        <v>84</v>
      </c>
      <c r="BK159" s="149">
        <f t="shared" si="19"/>
        <v>0</v>
      </c>
      <c r="BL159" s="17" t="s">
        <v>207</v>
      </c>
      <c r="BM159" s="148" t="s">
        <v>667</v>
      </c>
    </row>
    <row r="160" spans="2:65" s="1" customFormat="1" ht="16.600000000000001" customHeight="1">
      <c r="B160" s="136"/>
      <c r="C160" s="137" t="s">
        <v>439</v>
      </c>
      <c r="D160" s="137" t="s">
        <v>189</v>
      </c>
      <c r="E160" s="138" t="s">
        <v>2591</v>
      </c>
      <c r="F160" s="139" t="s">
        <v>2592</v>
      </c>
      <c r="G160" s="140" t="s">
        <v>858</v>
      </c>
      <c r="H160" s="141">
        <v>1</v>
      </c>
      <c r="I160" s="142"/>
      <c r="J160" s="143">
        <f t="shared" si="10"/>
        <v>0</v>
      </c>
      <c r="K160" s="139" t="s">
        <v>1</v>
      </c>
      <c r="L160" s="32"/>
      <c r="M160" s="144" t="s">
        <v>1</v>
      </c>
      <c r="N160" s="145" t="s">
        <v>41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207</v>
      </c>
      <c r="AT160" s="148" t="s">
        <v>189</v>
      </c>
      <c r="AU160" s="148" t="s">
        <v>84</v>
      </c>
      <c r="AY160" s="17" t="s">
        <v>186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7" t="s">
        <v>84</v>
      </c>
      <c r="BK160" s="149">
        <f t="shared" si="19"/>
        <v>0</v>
      </c>
      <c r="BL160" s="17" t="s">
        <v>207</v>
      </c>
      <c r="BM160" s="148" t="s">
        <v>676</v>
      </c>
    </row>
    <row r="161" spans="2:65" s="1" customFormat="1" ht="24.2" customHeight="1">
      <c r="B161" s="136"/>
      <c r="C161" s="137" t="s">
        <v>449</v>
      </c>
      <c r="D161" s="137" t="s">
        <v>189</v>
      </c>
      <c r="E161" s="138" t="s">
        <v>2593</v>
      </c>
      <c r="F161" s="139" t="s">
        <v>2594</v>
      </c>
      <c r="G161" s="140" t="s">
        <v>858</v>
      </c>
      <c r="H161" s="141">
        <v>1</v>
      </c>
      <c r="I161" s="142"/>
      <c r="J161" s="143">
        <f t="shared" si="10"/>
        <v>0</v>
      </c>
      <c r="K161" s="139" t="s">
        <v>1</v>
      </c>
      <c r="L161" s="32"/>
      <c r="M161" s="144" t="s">
        <v>1</v>
      </c>
      <c r="N161" s="145" t="s">
        <v>41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207</v>
      </c>
      <c r="AT161" s="148" t="s">
        <v>189</v>
      </c>
      <c r="AU161" s="148" t="s">
        <v>84</v>
      </c>
      <c r="AY161" s="17" t="s">
        <v>186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7" t="s">
        <v>84</v>
      </c>
      <c r="BK161" s="149">
        <f t="shared" si="19"/>
        <v>0</v>
      </c>
      <c r="BL161" s="17" t="s">
        <v>207</v>
      </c>
      <c r="BM161" s="148" t="s">
        <v>685</v>
      </c>
    </row>
    <row r="162" spans="2:65" s="1" customFormat="1" ht="16.600000000000001" customHeight="1">
      <c r="B162" s="136"/>
      <c r="C162" s="137" t="s">
        <v>455</v>
      </c>
      <c r="D162" s="137" t="s">
        <v>189</v>
      </c>
      <c r="E162" s="138" t="s">
        <v>2595</v>
      </c>
      <c r="F162" s="139" t="s">
        <v>2596</v>
      </c>
      <c r="G162" s="140" t="s">
        <v>858</v>
      </c>
      <c r="H162" s="141">
        <v>1</v>
      </c>
      <c r="I162" s="142"/>
      <c r="J162" s="143">
        <f t="shared" si="10"/>
        <v>0</v>
      </c>
      <c r="K162" s="139" t="s">
        <v>1</v>
      </c>
      <c r="L162" s="32"/>
      <c r="M162" s="144" t="s">
        <v>1</v>
      </c>
      <c r="N162" s="145" t="s">
        <v>41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207</v>
      </c>
      <c r="AT162" s="148" t="s">
        <v>189</v>
      </c>
      <c r="AU162" s="148" t="s">
        <v>84</v>
      </c>
      <c r="AY162" s="17" t="s">
        <v>186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84</v>
      </c>
      <c r="BK162" s="149">
        <f t="shared" si="19"/>
        <v>0</v>
      </c>
      <c r="BL162" s="17" t="s">
        <v>207</v>
      </c>
      <c r="BM162" s="148" t="s">
        <v>694</v>
      </c>
    </row>
    <row r="163" spans="2:65" s="11" customFormat="1" ht="25.95" customHeight="1">
      <c r="B163" s="124"/>
      <c r="D163" s="125" t="s">
        <v>75</v>
      </c>
      <c r="E163" s="126" t="s">
        <v>2134</v>
      </c>
      <c r="F163" s="126" t="s">
        <v>2597</v>
      </c>
      <c r="I163" s="127"/>
      <c r="J163" s="128">
        <f>BK163</f>
        <v>0</v>
      </c>
      <c r="L163" s="124"/>
      <c r="M163" s="129"/>
      <c r="P163" s="130">
        <f>SUM(P164:P172)</f>
        <v>0</v>
      </c>
      <c r="R163" s="130">
        <f>SUM(R164:R172)</f>
        <v>0</v>
      </c>
      <c r="T163" s="131">
        <f>SUM(T164:T172)</f>
        <v>0</v>
      </c>
      <c r="AR163" s="125" t="s">
        <v>84</v>
      </c>
      <c r="AT163" s="132" t="s">
        <v>75</v>
      </c>
      <c r="AU163" s="132" t="s">
        <v>76</v>
      </c>
      <c r="AY163" s="125" t="s">
        <v>186</v>
      </c>
      <c r="BK163" s="133">
        <f>SUM(BK164:BK172)</f>
        <v>0</v>
      </c>
    </row>
    <row r="164" spans="2:65" s="1" customFormat="1" ht="16.600000000000001" customHeight="1">
      <c r="B164" s="136"/>
      <c r="C164" s="137" t="s">
        <v>461</v>
      </c>
      <c r="D164" s="137" t="s">
        <v>189</v>
      </c>
      <c r="E164" s="138" t="s">
        <v>2598</v>
      </c>
      <c r="F164" s="139" t="s">
        <v>2599</v>
      </c>
      <c r="G164" s="140" t="s">
        <v>858</v>
      </c>
      <c r="H164" s="141">
        <v>1</v>
      </c>
      <c r="I164" s="142"/>
      <c r="J164" s="143">
        <f t="shared" ref="J164:J172" si="20">ROUND(I164*H164,2)</f>
        <v>0</v>
      </c>
      <c r="K164" s="139" t="s">
        <v>1</v>
      </c>
      <c r="L164" s="32"/>
      <c r="M164" s="144" t="s">
        <v>1</v>
      </c>
      <c r="N164" s="145" t="s">
        <v>41</v>
      </c>
      <c r="P164" s="146">
        <f t="shared" ref="P164:P172" si="21">O164*H164</f>
        <v>0</v>
      </c>
      <c r="Q164" s="146">
        <v>0</v>
      </c>
      <c r="R164" s="146">
        <f t="shared" ref="R164:R172" si="22">Q164*H164</f>
        <v>0</v>
      </c>
      <c r="S164" s="146">
        <v>0</v>
      </c>
      <c r="T164" s="147">
        <f t="shared" ref="T164:T172" si="23">S164*H164</f>
        <v>0</v>
      </c>
      <c r="AR164" s="148" t="s">
        <v>207</v>
      </c>
      <c r="AT164" s="148" t="s">
        <v>189</v>
      </c>
      <c r="AU164" s="148" t="s">
        <v>84</v>
      </c>
      <c r="AY164" s="17" t="s">
        <v>186</v>
      </c>
      <c r="BE164" s="149">
        <f t="shared" ref="BE164:BE172" si="24">IF(N164="základní",J164,0)</f>
        <v>0</v>
      </c>
      <c r="BF164" s="149">
        <f t="shared" ref="BF164:BF172" si="25">IF(N164="snížená",J164,0)</f>
        <v>0</v>
      </c>
      <c r="BG164" s="149">
        <f t="shared" ref="BG164:BG172" si="26">IF(N164="zákl. přenesená",J164,0)</f>
        <v>0</v>
      </c>
      <c r="BH164" s="149">
        <f t="shared" ref="BH164:BH172" si="27">IF(N164="sníž. přenesená",J164,0)</f>
        <v>0</v>
      </c>
      <c r="BI164" s="149">
        <f t="shared" ref="BI164:BI172" si="28">IF(N164="nulová",J164,0)</f>
        <v>0</v>
      </c>
      <c r="BJ164" s="17" t="s">
        <v>84</v>
      </c>
      <c r="BK164" s="149">
        <f t="shared" ref="BK164:BK172" si="29">ROUND(I164*H164,2)</f>
        <v>0</v>
      </c>
      <c r="BL164" s="17" t="s">
        <v>207</v>
      </c>
      <c r="BM164" s="148" t="s">
        <v>711</v>
      </c>
    </row>
    <row r="165" spans="2:65" s="1" customFormat="1" ht="16.600000000000001" customHeight="1">
      <c r="B165" s="136"/>
      <c r="C165" s="137" t="s">
        <v>466</v>
      </c>
      <c r="D165" s="137" t="s">
        <v>189</v>
      </c>
      <c r="E165" s="138" t="s">
        <v>2600</v>
      </c>
      <c r="F165" s="139" t="s">
        <v>2601</v>
      </c>
      <c r="G165" s="140" t="s">
        <v>858</v>
      </c>
      <c r="H165" s="141">
        <v>1</v>
      </c>
      <c r="I165" s="142"/>
      <c r="J165" s="143">
        <f t="shared" si="20"/>
        <v>0</v>
      </c>
      <c r="K165" s="139" t="s">
        <v>1</v>
      </c>
      <c r="L165" s="32"/>
      <c r="M165" s="144" t="s">
        <v>1</v>
      </c>
      <c r="N165" s="145" t="s">
        <v>41</v>
      </c>
      <c r="P165" s="146">
        <f t="shared" si="21"/>
        <v>0</v>
      </c>
      <c r="Q165" s="146">
        <v>0</v>
      </c>
      <c r="R165" s="146">
        <f t="shared" si="22"/>
        <v>0</v>
      </c>
      <c r="S165" s="146">
        <v>0</v>
      </c>
      <c r="T165" s="147">
        <f t="shared" si="23"/>
        <v>0</v>
      </c>
      <c r="AR165" s="148" t="s">
        <v>207</v>
      </c>
      <c r="AT165" s="148" t="s">
        <v>189</v>
      </c>
      <c r="AU165" s="148" t="s">
        <v>84</v>
      </c>
      <c r="AY165" s="17" t="s">
        <v>186</v>
      </c>
      <c r="BE165" s="149">
        <f t="shared" si="24"/>
        <v>0</v>
      </c>
      <c r="BF165" s="149">
        <f t="shared" si="25"/>
        <v>0</v>
      </c>
      <c r="BG165" s="149">
        <f t="shared" si="26"/>
        <v>0</v>
      </c>
      <c r="BH165" s="149">
        <f t="shared" si="27"/>
        <v>0</v>
      </c>
      <c r="BI165" s="149">
        <f t="shared" si="28"/>
        <v>0</v>
      </c>
      <c r="BJ165" s="17" t="s">
        <v>84</v>
      </c>
      <c r="BK165" s="149">
        <f t="shared" si="29"/>
        <v>0</v>
      </c>
      <c r="BL165" s="17" t="s">
        <v>207</v>
      </c>
      <c r="BM165" s="148" t="s">
        <v>734</v>
      </c>
    </row>
    <row r="166" spans="2:65" s="1" customFormat="1" ht="16.600000000000001" customHeight="1">
      <c r="B166" s="136"/>
      <c r="C166" s="137" t="s">
        <v>472</v>
      </c>
      <c r="D166" s="137" t="s">
        <v>189</v>
      </c>
      <c r="E166" s="138" t="s">
        <v>2577</v>
      </c>
      <c r="F166" s="139" t="s">
        <v>2578</v>
      </c>
      <c r="G166" s="140" t="s">
        <v>858</v>
      </c>
      <c r="H166" s="141">
        <v>1</v>
      </c>
      <c r="I166" s="142"/>
      <c r="J166" s="143">
        <f t="shared" si="20"/>
        <v>0</v>
      </c>
      <c r="K166" s="139" t="s">
        <v>1</v>
      </c>
      <c r="L166" s="32"/>
      <c r="M166" s="144" t="s">
        <v>1</v>
      </c>
      <c r="N166" s="145" t="s">
        <v>41</v>
      </c>
      <c r="P166" s="146">
        <f t="shared" si="21"/>
        <v>0</v>
      </c>
      <c r="Q166" s="146">
        <v>0</v>
      </c>
      <c r="R166" s="146">
        <f t="shared" si="22"/>
        <v>0</v>
      </c>
      <c r="S166" s="146">
        <v>0</v>
      </c>
      <c r="T166" s="147">
        <f t="shared" si="23"/>
        <v>0</v>
      </c>
      <c r="AR166" s="148" t="s">
        <v>207</v>
      </c>
      <c r="AT166" s="148" t="s">
        <v>189</v>
      </c>
      <c r="AU166" s="148" t="s">
        <v>84</v>
      </c>
      <c r="AY166" s="17" t="s">
        <v>186</v>
      </c>
      <c r="BE166" s="149">
        <f t="shared" si="24"/>
        <v>0</v>
      </c>
      <c r="BF166" s="149">
        <f t="shared" si="25"/>
        <v>0</v>
      </c>
      <c r="BG166" s="149">
        <f t="shared" si="26"/>
        <v>0</v>
      </c>
      <c r="BH166" s="149">
        <f t="shared" si="27"/>
        <v>0</v>
      </c>
      <c r="BI166" s="149">
        <f t="shared" si="28"/>
        <v>0</v>
      </c>
      <c r="BJ166" s="17" t="s">
        <v>84</v>
      </c>
      <c r="BK166" s="149">
        <f t="shared" si="29"/>
        <v>0</v>
      </c>
      <c r="BL166" s="17" t="s">
        <v>207</v>
      </c>
      <c r="BM166" s="148" t="s">
        <v>745</v>
      </c>
    </row>
    <row r="167" spans="2:65" s="1" customFormat="1" ht="16.600000000000001" customHeight="1">
      <c r="B167" s="136"/>
      <c r="C167" s="137" t="s">
        <v>478</v>
      </c>
      <c r="D167" s="137" t="s">
        <v>189</v>
      </c>
      <c r="E167" s="138" t="s">
        <v>2579</v>
      </c>
      <c r="F167" s="139" t="s">
        <v>2580</v>
      </c>
      <c r="G167" s="140" t="s">
        <v>858</v>
      </c>
      <c r="H167" s="141">
        <v>4</v>
      </c>
      <c r="I167" s="142"/>
      <c r="J167" s="143">
        <f t="shared" si="20"/>
        <v>0</v>
      </c>
      <c r="K167" s="139" t="s">
        <v>1</v>
      </c>
      <c r="L167" s="32"/>
      <c r="M167" s="144" t="s">
        <v>1</v>
      </c>
      <c r="N167" s="145" t="s">
        <v>41</v>
      </c>
      <c r="P167" s="146">
        <f t="shared" si="21"/>
        <v>0</v>
      </c>
      <c r="Q167" s="146">
        <v>0</v>
      </c>
      <c r="R167" s="146">
        <f t="shared" si="22"/>
        <v>0</v>
      </c>
      <c r="S167" s="146">
        <v>0</v>
      </c>
      <c r="T167" s="147">
        <f t="shared" si="23"/>
        <v>0</v>
      </c>
      <c r="AR167" s="148" t="s">
        <v>207</v>
      </c>
      <c r="AT167" s="148" t="s">
        <v>189</v>
      </c>
      <c r="AU167" s="148" t="s">
        <v>84</v>
      </c>
      <c r="AY167" s="17" t="s">
        <v>186</v>
      </c>
      <c r="BE167" s="149">
        <f t="shared" si="24"/>
        <v>0</v>
      </c>
      <c r="BF167" s="149">
        <f t="shared" si="25"/>
        <v>0</v>
      </c>
      <c r="BG167" s="149">
        <f t="shared" si="26"/>
        <v>0</v>
      </c>
      <c r="BH167" s="149">
        <f t="shared" si="27"/>
        <v>0</v>
      </c>
      <c r="BI167" s="149">
        <f t="shared" si="28"/>
        <v>0</v>
      </c>
      <c r="BJ167" s="17" t="s">
        <v>84</v>
      </c>
      <c r="BK167" s="149">
        <f t="shared" si="29"/>
        <v>0</v>
      </c>
      <c r="BL167" s="17" t="s">
        <v>207</v>
      </c>
      <c r="BM167" s="148" t="s">
        <v>755</v>
      </c>
    </row>
    <row r="168" spans="2:65" s="1" customFormat="1" ht="16.600000000000001" customHeight="1">
      <c r="B168" s="136"/>
      <c r="C168" s="137" t="s">
        <v>484</v>
      </c>
      <c r="D168" s="137" t="s">
        <v>189</v>
      </c>
      <c r="E168" s="138" t="s">
        <v>2587</v>
      </c>
      <c r="F168" s="139" t="s">
        <v>2588</v>
      </c>
      <c r="G168" s="140" t="s">
        <v>858</v>
      </c>
      <c r="H168" s="141">
        <v>19</v>
      </c>
      <c r="I168" s="142"/>
      <c r="J168" s="143">
        <f t="shared" si="20"/>
        <v>0</v>
      </c>
      <c r="K168" s="139" t="s">
        <v>1</v>
      </c>
      <c r="L168" s="32"/>
      <c r="M168" s="144" t="s">
        <v>1</v>
      </c>
      <c r="N168" s="145" t="s">
        <v>41</v>
      </c>
      <c r="P168" s="146">
        <f t="shared" si="21"/>
        <v>0</v>
      </c>
      <c r="Q168" s="146">
        <v>0</v>
      </c>
      <c r="R168" s="146">
        <f t="shared" si="22"/>
        <v>0</v>
      </c>
      <c r="S168" s="146">
        <v>0</v>
      </c>
      <c r="T168" s="147">
        <f t="shared" si="23"/>
        <v>0</v>
      </c>
      <c r="AR168" s="148" t="s">
        <v>207</v>
      </c>
      <c r="AT168" s="148" t="s">
        <v>189</v>
      </c>
      <c r="AU168" s="148" t="s">
        <v>84</v>
      </c>
      <c r="AY168" s="17" t="s">
        <v>186</v>
      </c>
      <c r="BE168" s="149">
        <f t="shared" si="24"/>
        <v>0</v>
      </c>
      <c r="BF168" s="149">
        <f t="shared" si="25"/>
        <v>0</v>
      </c>
      <c r="BG168" s="149">
        <f t="shared" si="26"/>
        <v>0</v>
      </c>
      <c r="BH168" s="149">
        <f t="shared" si="27"/>
        <v>0</v>
      </c>
      <c r="BI168" s="149">
        <f t="shared" si="28"/>
        <v>0</v>
      </c>
      <c r="BJ168" s="17" t="s">
        <v>84</v>
      </c>
      <c r="BK168" s="149">
        <f t="shared" si="29"/>
        <v>0</v>
      </c>
      <c r="BL168" s="17" t="s">
        <v>207</v>
      </c>
      <c r="BM168" s="148" t="s">
        <v>765</v>
      </c>
    </row>
    <row r="169" spans="2:65" s="1" customFormat="1" ht="16.600000000000001" customHeight="1">
      <c r="B169" s="136"/>
      <c r="C169" s="137" t="s">
        <v>491</v>
      </c>
      <c r="D169" s="137" t="s">
        <v>189</v>
      </c>
      <c r="E169" s="138" t="s">
        <v>2589</v>
      </c>
      <c r="F169" s="139" t="s">
        <v>2590</v>
      </c>
      <c r="G169" s="140" t="s">
        <v>858</v>
      </c>
      <c r="H169" s="141">
        <v>9</v>
      </c>
      <c r="I169" s="142"/>
      <c r="J169" s="143">
        <f t="shared" si="20"/>
        <v>0</v>
      </c>
      <c r="K169" s="139" t="s">
        <v>1</v>
      </c>
      <c r="L169" s="32"/>
      <c r="M169" s="144" t="s">
        <v>1</v>
      </c>
      <c r="N169" s="145" t="s">
        <v>41</v>
      </c>
      <c r="P169" s="146">
        <f t="shared" si="21"/>
        <v>0</v>
      </c>
      <c r="Q169" s="146">
        <v>0</v>
      </c>
      <c r="R169" s="146">
        <f t="shared" si="22"/>
        <v>0</v>
      </c>
      <c r="S169" s="146">
        <v>0</v>
      </c>
      <c r="T169" s="147">
        <f t="shared" si="23"/>
        <v>0</v>
      </c>
      <c r="AR169" s="148" t="s">
        <v>207</v>
      </c>
      <c r="AT169" s="148" t="s">
        <v>189</v>
      </c>
      <c r="AU169" s="148" t="s">
        <v>84</v>
      </c>
      <c r="AY169" s="17" t="s">
        <v>186</v>
      </c>
      <c r="BE169" s="149">
        <f t="shared" si="24"/>
        <v>0</v>
      </c>
      <c r="BF169" s="149">
        <f t="shared" si="25"/>
        <v>0</v>
      </c>
      <c r="BG169" s="149">
        <f t="shared" si="26"/>
        <v>0</v>
      </c>
      <c r="BH169" s="149">
        <f t="shared" si="27"/>
        <v>0</v>
      </c>
      <c r="BI169" s="149">
        <f t="shared" si="28"/>
        <v>0</v>
      </c>
      <c r="BJ169" s="17" t="s">
        <v>84</v>
      </c>
      <c r="BK169" s="149">
        <f t="shared" si="29"/>
        <v>0</v>
      </c>
      <c r="BL169" s="17" t="s">
        <v>207</v>
      </c>
      <c r="BM169" s="148" t="s">
        <v>781</v>
      </c>
    </row>
    <row r="170" spans="2:65" s="1" customFormat="1" ht="16.600000000000001" customHeight="1">
      <c r="B170" s="136"/>
      <c r="C170" s="137" t="s">
        <v>495</v>
      </c>
      <c r="D170" s="137" t="s">
        <v>189</v>
      </c>
      <c r="E170" s="138" t="s">
        <v>2591</v>
      </c>
      <c r="F170" s="139" t="s">
        <v>2592</v>
      </c>
      <c r="G170" s="140" t="s">
        <v>858</v>
      </c>
      <c r="H170" s="141">
        <v>1</v>
      </c>
      <c r="I170" s="142"/>
      <c r="J170" s="143">
        <f t="shared" si="20"/>
        <v>0</v>
      </c>
      <c r="K170" s="139" t="s">
        <v>1</v>
      </c>
      <c r="L170" s="32"/>
      <c r="M170" s="144" t="s">
        <v>1</v>
      </c>
      <c r="N170" s="145" t="s">
        <v>41</v>
      </c>
      <c r="P170" s="146">
        <f t="shared" si="21"/>
        <v>0</v>
      </c>
      <c r="Q170" s="146">
        <v>0</v>
      </c>
      <c r="R170" s="146">
        <f t="shared" si="22"/>
        <v>0</v>
      </c>
      <c r="S170" s="146">
        <v>0</v>
      </c>
      <c r="T170" s="147">
        <f t="shared" si="23"/>
        <v>0</v>
      </c>
      <c r="AR170" s="148" t="s">
        <v>207</v>
      </c>
      <c r="AT170" s="148" t="s">
        <v>189</v>
      </c>
      <c r="AU170" s="148" t="s">
        <v>84</v>
      </c>
      <c r="AY170" s="17" t="s">
        <v>186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17" t="s">
        <v>84</v>
      </c>
      <c r="BK170" s="149">
        <f t="shared" si="29"/>
        <v>0</v>
      </c>
      <c r="BL170" s="17" t="s">
        <v>207</v>
      </c>
      <c r="BM170" s="148" t="s">
        <v>793</v>
      </c>
    </row>
    <row r="171" spans="2:65" s="1" customFormat="1" ht="24.2" customHeight="1">
      <c r="B171" s="136"/>
      <c r="C171" s="137" t="s">
        <v>502</v>
      </c>
      <c r="D171" s="137" t="s">
        <v>189</v>
      </c>
      <c r="E171" s="138" t="s">
        <v>2593</v>
      </c>
      <c r="F171" s="139" t="s">
        <v>2594</v>
      </c>
      <c r="G171" s="140" t="s">
        <v>858</v>
      </c>
      <c r="H171" s="141">
        <v>1</v>
      </c>
      <c r="I171" s="142"/>
      <c r="J171" s="143">
        <f t="shared" si="20"/>
        <v>0</v>
      </c>
      <c r="K171" s="139" t="s">
        <v>1</v>
      </c>
      <c r="L171" s="32"/>
      <c r="M171" s="144" t="s">
        <v>1</v>
      </c>
      <c r="N171" s="145" t="s">
        <v>41</v>
      </c>
      <c r="P171" s="146">
        <f t="shared" si="21"/>
        <v>0</v>
      </c>
      <c r="Q171" s="146">
        <v>0</v>
      </c>
      <c r="R171" s="146">
        <f t="shared" si="22"/>
        <v>0</v>
      </c>
      <c r="S171" s="146">
        <v>0</v>
      </c>
      <c r="T171" s="147">
        <f t="shared" si="23"/>
        <v>0</v>
      </c>
      <c r="AR171" s="148" t="s">
        <v>207</v>
      </c>
      <c r="AT171" s="148" t="s">
        <v>189</v>
      </c>
      <c r="AU171" s="148" t="s">
        <v>84</v>
      </c>
      <c r="AY171" s="17" t="s">
        <v>186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7" t="s">
        <v>84</v>
      </c>
      <c r="BK171" s="149">
        <f t="shared" si="29"/>
        <v>0</v>
      </c>
      <c r="BL171" s="17" t="s">
        <v>207</v>
      </c>
      <c r="BM171" s="148" t="s">
        <v>804</v>
      </c>
    </row>
    <row r="172" spans="2:65" s="1" customFormat="1" ht="16.600000000000001" customHeight="1">
      <c r="B172" s="136"/>
      <c r="C172" s="137" t="s">
        <v>512</v>
      </c>
      <c r="D172" s="137" t="s">
        <v>189</v>
      </c>
      <c r="E172" s="138" t="s">
        <v>2595</v>
      </c>
      <c r="F172" s="139" t="s">
        <v>2596</v>
      </c>
      <c r="G172" s="140" t="s">
        <v>858</v>
      </c>
      <c r="H172" s="141">
        <v>1</v>
      </c>
      <c r="I172" s="142"/>
      <c r="J172" s="143">
        <f t="shared" si="20"/>
        <v>0</v>
      </c>
      <c r="K172" s="139" t="s">
        <v>1</v>
      </c>
      <c r="L172" s="32"/>
      <c r="M172" s="144" t="s">
        <v>1</v>
      </c>
      <c r="N172" s="145" t="s">
        <v>41</v>
      </c>
      <c r="P172" s="146">
        <f t="shared" si="21"/>
        <v>0</v>
      </c>
      <c r="Q172" s="146">
        <v>0</v>
      </c>
      <c r="R172" s="146">
        <f t="shared" si="22"/>
        <v>0</v>
      </c>
      <c r="S172" s="146">
        <v>0</v>
      </c>
      <c r="T172" s="147">
        <f t="shared" si="23"/>
        <v>0</v>
      </c>
      <c r="AR172" s="148" t="s">
        <v>207</v>
      </c>
      <c r="AT172" s="148" t="s">
        <v>189</v>
      </c>
      <c r="AU172" s="148" t="s">
        <v>84</v>
      </c>
      <c r="AY172" s="17" t="s">
        <v>186</v>
      </c>
      <c r="BE172" s="149">
        <f t="shared" si="24"/>
        <v>0</v>
      </c>
      <c r="BF172" s="149">
        <f t="shared" si="25"/>
        <v>0</v>
      </c>
      <c r="BG172" s="149">
        <f t="shared" si="26"/>
        <v>0</v>
      </c>
      <c r="BH172" s="149">
        <f t="shared" si="27"/>
        <v>0</v>
      </c>
      <c r="BI172" s="149">
        <f t="shared" si="28"/>
        <v>0</v>
      </c>
      <c r="BJ172" s="17" t="s">
        <v>84</v>
      </c>
      <c r="BK172" s="149">
        <f t="shared" si="29"/>
        <v>0</v>
      </c>
      <c r="BL172" s="17" t="s">
        <v>207</v>
      </c>
      <c r="BM172" s="148" t="s">
        <v>814</v>
      </c>
    </row>
    <row r="173" spans="2:65" s="11" customFormat="1" ht="25.95" customHeight="1">
      <c r="B173" s="124"/>
      <c r="D173" s="125" t="s">
        <v>75</v>
      </c>
      <c r="E173" s="126" t="s">
        <v>2136</v>
      </c>
      <c r="F173" s="126" t="s">
        <v>2602</v>
      </c>
      <c r="I173" s="127"/>
      <c r="J173" s="128">
        <f>BK173</f>
        <v>0</v>
      </c>
      <c r="L173" s="124"/>
      <c r="M173" s="129"/>
      <c r="P173" s="130">
        <f>SUM(P174:P183)</f>
        <v>0</v>
      </c>
      <c r="R173" s="130">
        <f>SUM(R174:R183)</f>
        <v>0</v>
      </c>
      <c r="T173" s="131">
        <f>SUM(T174:T183)</f>
        <v>0</v>
      </c>
      <c r="AR173" s="125" t="s">
        <v>84</v>
      </c>
      <c r="AT173" s="132" t="s">
        <v>75</v>
      </c>
      <c r="AU173" s="132" t="s">
        <v>76</v>
      </c>
      <c r="AY173" s="125" t="s">
        <v>186</v>
      </c>
      <c r="BK173" s="133">
        <f>SUM(BK174:BK183)</f>
        <v>0</v>
      </c>
    </row>
    <row r="174" spans="2:65" s="1" customFormat="1" ht="16.600000000000001" customHeight="1">
      <c r="B174" s="136"/>
      <c r="C174" s="137" t="s">
        <v>523</v>
      </c>
      <c r="D174" s="137" t="s">
        <v>189</v>
      </c>
      <c r="E174" s="138" t="s">
        <v>2598</v>
      </c>
      <c r="F174" s="139" t="s">
        <v>2599</v>
      </c>
      <c r="G174" s="140" t="s">
        <v>858</v>
      </c>
      <c r="H174" s="141">
        <v>1</v>
      </c>
      <c r="I174" s="142"/>
      <c r="J174" s="143">
        <f t="shared" ref="J174:J183" si="30">ROUND(I174*H174,2)</f>
        <v>0</v>
      </c>
      <c r="K174" s="139" t="s">
        <v>1</v>
      </c>
      <c r="L174" s="32"/>
      <c r="M174" s="144" t="s">
        <v>1</v>
      </c>
      <c r="N174" s="145" t="s">
        <v>41</v>
      </c>
      <c r="P174" s="146">
        <f t="shared" ref="P174:P183" si="31">O174*H174</f>
        <v>0</v>
      </c>
      <c r="Q174" s="146">
        <v>0</v>
      </c>
      <c r="R174" s="146">
        <f t="shared" ref="R174:R183" si="32">Q174*H174</f>
        <v>0</v>
      </c>
      <c r="S174" s="146">
        <v>0</v>
      </c>
      <c r="T174" s="147">
        <f t="shared" ref="T174:T183" si="33">S174*H174</f>
        <v>0</v>
      </c>
      <c r="AR174" s="148" t="s">
        <v>207</v>
      </c>
      <c r="AT174" s="148" t="s">
        <v>189</v>
      </c>
      <c r="AU174" s="148" t="s">
        <v>84</v>
      </c>
      <c r="AY174" s="17" t="s">
        <v>186</v>
      </c>
      <c r="BE174" s="149">
        <f t="shared" ref="BE174:BE183" si="34">IF(N174="základní",J174,0)</f>
        <v>0</v>
      </c>
      <c r="BF174" s="149">
        <f t="shared" ref="BF174:BF183" si="35">IF(N174="snížená",J174,0)</f>
        <v>0</v>
      </c>
      <c r="BG174" s="149">
        <f t="shared" ref="BG174:BG183" si="36">IF(N174="zákl. přenesená",J174,0)</f>
        <v>0</v>
      </c>
      <c r="BH174" s="149">
        <f t="shared" ref="BH174:BH183" si="37">IF(N174="sníž. přenesená",J174,0)</f>
        <v>0</v>
      </c>
      <c r="BI174" s="149">
        <f t="shared" ref="BI174:BI183" si="38">IF(N174="nulová",J174,0)</f>
        <v>0</v>
      </c>
      <c r="BJ174" s="17" t="s">
        <v>84</v>
      </c>
      <c r="BK174" s="149">
        <f t="shared" ref="BK174:BK183" si="39">ROUND(I174*H174,2)</f>
        <v>0</v>
      </c>
      <c r="BL174" s="17" t="s">
        <v>207</v>
      </c>
      <c r="BM174" s="148" t="s">
        <v>824</v>
      </c>
    </row>
    <row r="175" spans="2:65" s="1" customFormat="1" ht="16.600000000000001" customHeight="1">
      <c r="B175" s="136"/>
      <c r="C175" s="137" t="s">
        <v>546</v>
      </c>
      <c r="D175" s="137" t="s">
        <v>189</v>
      </c>
      <c r="E175" s="138" t="s">
        <v>2600</v>
      </c>
      <c r="F175" s="139" t="s">
        <v>2601</v>
      </c>
      <c r="G175" s="140" t="s">
        <v>858</v>
      </c>
      <c r="H175" s="141">
        <v>1</v>
      </c>
      <c r="I175" s="142"/>
      <c r="J175" s="143">
        <f t="shared" si="30"/>
        <v>0</v>
      </c>
      <c r="K175" s="139" t="s">
        <v>1</v>
      </c>
      <c r="L175" s="32"/>
      <c r="M175" s="144" t="s">
        <v>1</v>
      </c>
      <c r="N175" s="145" t="s">
        <v>41</v>
      </c>
      <c r="P175" s="146">
        <f t="shared" si="31"/>
        <v>0</v>
      </c>
      <c r="Q175" s="146">
        <v>0</v>
      </c>
      <c r="R175" s="146">
        <f t="shared" si="32"/>
        <v>0</v>
      </c>
      <c r="S175" s="146">
        <v>0</v>
      </c>
      <c r="T175" s="147">
        <f t="shared" si="33"/>
        <v>0</v>
      </c>
      <c r="AR175" s="148" t="s">
        <v>207</v>
      </c>
      <c r="AT175" s="148" t="s">
        <v>189</v>
      </c>
      <c r="AU175" s="148" t="s">
        <v>84</v>
      </c>
      <c r="AY175" s="17" t="s">
        <v>186</v>
      </c>
      <c r="BE175" s="149">
        <f t="shared" si="34"/>
        <v>0</v>
      </c>
      <c r="BF175" s="149">
        <f t="shared" si="35"/>
        <v>0</v>
      </c>
      <c r="BG175" s="149">
        <f t="shared" si="36"/>
        <v>0</v>
      </c>
      <c r="BH175" s="149">
        <f t="shared" si="37"/>
        <v>0</v>
      </c>
      <c r="BI175" s="149">
        <f t="shared" si="38"/>
        <v>0</v>
      </c>
      <c r="BJ175" s="17" t="s">
        <v>84</v>
      </c>
      <c r="BK175" s="149">
        <f t="shared" si="39"/>
        <v>0</v>
      </c>
      <c r="BL175" s="17" t="s">
        <v>207</v>
      </c>
      <c r="BM175" s="148" t="s">
        <v>837</v>
      </c>
    </row>
    <row r="176" spans="2:65" s="1" customFormat="1" ht="16.600000000000001" customHeight="1">
      <c r="B176" s="136"/>
      <c r="C176" s="137" t="s">
        <v>550</v>
      </c>
      <c r="D176" s="137" t="s">
        <v>189</v>
      </c>
      <c r="E176" s="138" t="s">
        <v>2577</v>
      </c>
      <c r="F176" s="139" t="s">
        <v>2578</v>
      </c>
      <c r="G176" s="140" t="s">
        <v>858</v>
      </c>
      <c r="H176" s="141">
        <v>1</v>
      </c>
      <c r="I176" s="142"/>
      <c r="J176" s="143">
        <f t="shared" si="30"/>
        <v>0</v>
      </c>
      <c r="K176" s="139" t="s">
        <v>1</v>
      </c>
      <c r="L176" s="32"/>
      <c r="M176" s="144" t="s">
        <v>1</v>
      </c>
      <c r="N176" s="145" t="s">
        <v>41</v>
      </c>
      <c r="P176" s="146">
        <f t="shared" si="31"/>
        <v>0</v>
      </c>
      <c r="Q176" s="146">
        <v>0</v>
      </c>
      <c r="R176" s="146">
        <f t="shared" si="32"/>
        <v>0</v>
      </c>
      <c r="S176" s="146">
        <v>0</v>
      </c>
      <c r="T176" s="147">
        <f t="shared" si="33"/>
        <v>0</v>
      </c>
      <c r="AR176" s="148" t="s">
        <v>207</v>
      </c>
      <c r="AT176" s="148" t="s">
        <v>189</v>
      </c>
      <c r="AU176" s="148" t="s">
        <v>84</v>
      </c>
      <c r="AY176" s="17" t="s">
        <v>186</v>
      </c>
      <c r="BE176" s="149">
        <f t="shared" si="34"/>
        <v>0</v>
      </c>
      <c r="BF176" s="149">
        <f t="shared" si="35"/>
        <v>0</v>
      </c>
      <c r="BG176" s="149">
        <f t="shared" si="36"/>
        <v>0</v>
      </c>
      <c r="BH176" s="149">
        <f t="shared" si="37"/>
        <v>0</v>
      </c>
      <c r="BI176" s="149">
        <f t="shared" si="38"/>
        <v>0</v>
      </c>
      <c r="BJ176" s="17" t="s">
        <v>84</v>
      </c>
      <c r="BK176" s="149">
        <f t="shared" si="39"/>
        <v>0</v>
      </c>
      <c r="BL176" s="17" t="s">
        <v>207</v>
      </c>
      <c r="BM176" s="148" t="s">
        <v>850</v>
      </c>
    </row>
    <row r="177" spans="2:65" s="1" customFormat="1" ht="16.600000000000001" customHeight="1">
      <c r="B177" s="136"/>
      <c r="C177" s="137" t="s">
        <v>554</v>
      </c>
      <c r="D177" s="137" t="s">
        <v>189</v>
      </c>
      <c r="E177" s="138" t="s">
        <v>2579</v>
      </c>
      <c r="F177" s="139" t="s">
        <v>2580</v>
      </c>
      <c r="G177" s="140" t="s">
        <v>858</v>
      </c>
      <c r="H177" s="141">
        <v>3</v>
      </c>
      <c r="I177" s="142"/>
      <c r="J177" s="143">
        <f t="shared" si="30"/>
        <v>0</v>
      </c>
      <c r="K177" s="139" t="s">
        <v>1</v>
      </c>
      <c r="L177" s="32"/>
      <c r="M177" s="144" t="s">
        <v>1</v>
      </c>
      <c r="N177" s="145" t="s">
        <v>41</v>
      </c>
      <c r="P177" s="146">
        <f t="shared" si="31"/>
        <v>0</v>
      </c>
      <c r="Q177" s="146">
        <v>0</v>
      </c>
      <c r="R177" s="146">
        <f t="shared" si="32"/>
        <v>0</v>
      </c>
      <c r="S177" s="146">
        <v>0</v>
      </c>
      <c r="T177" s="147">
        <f t="shared" si="33"/>
        <v>0</v>
      </c>
      <c r="AR177" s="148" t="s">
        <v>207</v>
      </c>
      <c r="AT177" s="148" t="s">
        <v>189</v>
      </c>
      <c r="AU177" s="148" t="s">
        <v>84</v>
      </c>
      <c r="AY177" s="17" t="s">
        <v>186</v>
      </c>
      <c r="BE177" s="149">
        <f t="shared" si="34"/>
        <v>0</v>
      </c>
      <c r="BF177" s="149">
        <f t="shared" si="35"/>
        <v>0</v>
      </c>
      <c r="BG177" s="149">
        <f t="shared" si="36"/>
        <v>0</v>
      </c>
      <c r="BH177" s="149">
        <f t="shared" si="37"/>
        <v>0</v>
      </c>
      <c r="BI177" s="149">
        <f t="shared" si="38"/>
        <v>0</v>
      </c>
      <c r="BJ177" s="17" t="s">
        <v>84</v>
      </c>
      <c r="BK177" s="149">
        <f t="shared" si="39"/>
        <v>0</v>
      </c>
      <c r="BL177" s="17" t="s">
        <v>207</v>
      </c>
      <c r="BM177" s="148" t="s">
        <v>861</v>
      </c>
    </row>
    <row r="178" spans="2:65" s="1" customFormat="1" ht="16.600000000000001" customHeight="1">
      <c r="B178" s="136"/>
      <c r="C178" s="137" t="s">
        <v>562</v>
      </c>
      <c r="D178" s="137" t="s">
        <v>189</v>
      </c>
      <c r="E178" s="138" t="s">
        <v>2585</v>
      </c>
      <c r="F178" s="139" t="s">
        <v>2586</v>
      </c>
      <c r="G178" s="140" t="s">
        <v>858</v>
      </c>
      <c r="H178" s="141">
        <v>2</v>
      </c>
      <c r="I178" s="142"/>
      <c r="J178" s="143">
        <f t="shared" si="30"/>
        <v>0</v>
      </c>
      <c r="K178" s="139" t="s">
        <v>1</v>
      </c>
      <c r="L178" s="32"/>
      <c r="M178" s="144" t="s">
        <v>1</v>
      </c>
      <c r="N178" s="145" t="s">
        <v>41</v>
      </c>
      <c r="P178" s="146">
        <f t="shared" si="31"/>
        <v>0</v>
      </c>
      <c r="Q178" s="146">
        <v>0</v>
      </c>
      <c r="R178" s="146">
        <f t="shared" si="32"/>
        <v>0</v>
      </c>
      <c r="S178" s="146">
        <v>0</v>
      </c>
      <c r="T178" s="147">
        <f t="shared" si="33"/>
        <v>0</v>
      </c>
      <c r="AR178" s="148" t="s">
        <v>207</v>
      </c>
      <c r="AT178" s="148" t="s">
        <v>189</v>
      </c>
      <c r="AU178" s="148" t="s">
        <v>84</v>
      </c>
      <c r="AY178" s="17" t="s">
        <v>186</v>
      </c>
      <c r="BE178" s="149">
        <f t="shared" si="34"/>
        <v>0</v>
      </c>
      <c r="BF178" s="149">
        <f t="shared" si="35"/>
        <v>0</v>
      </c>
      <c r="BG178" s="149">
        <f t="shared" si="36"/>
        <v>0</v>
      </c>
      <c r="BH178" s="149">
        <f t="shared" si="37"/>
        <v>0</v>
      </c>
      <c r="BI178" s="149">
        <f t="shared" si="38"/>
        <v>0</v>
      </c>
      <c r="BJ178" s="17" t="s">
        <v>84</v>
      </c>
      <c r="BK178" s="149">
        <f t="shared" si="39"/>
        <v>0</v>
      </c>
      <c r="BL178" s="17" t="s">
        <v>207</v>
      </c>
      <c r="BM178" s="148" t="s">
        <v>873</v>
      </c>
    </row>
    <row r="179" spans="2:65" s="1" customFormat="1" ht="16.600000000000001" customHeight="1">
      <c r="B179" s="136"/>
      <c r="C179" s="137" t="s">
        <v>568</v>
      </c>
      <c r="D179" s="137" t="s">
        <v>189</v>
      </c>
      <c r="E179" s="138" t="s">
        <v>2587</v>
      </c>
      <c r="F179" s="139" t="s">
        <v>2588</v>
      </c>
      <c r="G179" s="140" t="s">
        <v>858</v>
      </c>
      <c r="H179" s="141">
        <v>18</v>
      </c>
      <c r="I179" s="142"/>
      <c r="J179" s="143">
        <f t="shared" si="30"/>
        <v>0</v>
      </c>
      <c r="K179" s="139" t="s">
        <v>1</v>
      </c>
      <c r="L179" s="32"/>
      <c r="M179" s="144" t="s">
        <v>1</v>
      </c>
      <c r="N179" s="145" t="s">
        <v>41</v>
      </c>
      <c r="P179" s="146">
        <f t="shared" si="31"/>
        <v>0</v>
      </c>
      <c r="Q179" s="146">
        <v>0</v>
      </c>
      <c r="R179" s="146">
        <f t="shared" si="32"/>
        <v>0</v>
      </c>
      <c r="S179" s="146">
        <v>0</v>
      </c>
      <c r="T179" s="147">
        <f t="shared" si="33"/>
        <v>0</v>
      </c>
      <c r="AR179" s="148" t="s">
        <v>207</v>
      </c>
      <c r="AT179" s="148" t="s">
        <v>189</v>
      </c>
      <c r="AU179" s="148" t="s">
        <v>84</v>
      </c>
      <c r="AY179" s="17" t="s">
        <v>186</v>
      </c>
      <c r="BE179" s="149">
        <f t="shared" si="34"/>
        <v>0</v>
      </c>
      <c r="BF179" s="149">
        <f t="shared" si="35"/>
        <v>0</v>
      </c>
      <c r="BG179" s="149">
        <f t="shared" si="36"/>
        <v>0</v>
      </c>
      <c r="BH179" s="149">
        <f t="shared" si="37"/>
        <v>0</v>
      </c>
      <c r="BI179" s="149">
        <f t="shared" si="38"/>
        <v>0</v>
      </c>
      <c r="BJ179" s="17" t="s">
        <v>84</v>
      </c>
      <c r="BK179" s="149">
        <f t="shared" si="39"/>
        <v>0</v>
      </c>
      <c r="BL179" s="17" t="s">
        <v>207</v>
      </c>
      <c r="BM179" s="148" t="s">
        <v>881</v>
      </c>
    </row>
    <row r="180" spans="2:65" s="1" customFormat="1" ht="16.600000000000001" customHeight="1">
      <c r="B180" s="136"/>
      <c r="C180" s="137" t="s">
        <v>628</v>
      </c>
      <c r="D180" s="137" t="s">
        <v>189</v>
      </c>
      <c r="E180" s="138" t="s">
        <v>2589</v>
      </c>
      <c r="F180" s="139" t="s">
        <v>2590</v>
      </c>
      <c r="G180" s="140" t="s">
        <v>858</v>
      </c>
      <c r="H180" s="141">
        <v>4</v>
      </c>
      <c r="I180" s="142"/>
      <c r="J180" s="143">
        <f t="shared" si="30"/>
        <v>0</v>
      </c>
      <c r="K180" s="139" t="s">
        <v>1</v>
      </c>
      <c r="L180" s="32"/>
      <c r="M180" s="144" t="s">
        <v>1</v>
      </c>
      <c r="N180" s="145" t="s">
        <v>41</v>
      </c>
      <c r="P180" s="146">
        <f t="shared" si="31"/>
        <v>0</v>
      </c>
      <c r="Q180" s="146">
        <v>0</v>
      </c>
      <c r="R180" s="146">
        <f t="shared" si="32"/>
        <v>0</v>
      </c>
      <c r="S180" s="146">
        <v>0</v>
      </c>
      <c r="T180" s="147">
        <f t="shared" si="33"/>
        <v>0</v>
      </c>
      <c r="AR180" s="148" t="s">
        <v>207</v>
      </c>
      <c r="AT180" s="148" t="s">
        <v>189</v>
      </c>
      <c r="AU180" s="148" t="s">
        <v>84</v>
      </c>
      <c r="AY180" s="17" t="s">
        <v>186</v>
      </c>
      <c r="BE180" s="149">
        <f t="shared" si="34"/>
        <v>0</v>
      </c>
      <c r="BF180" s="149">
        <f t="shared" si="35"/>
        <v>0</v>
      </c>
      <c r="BG180" s="149">
        <f t="shared" si="36"/>
        <v>0</v>
      </c>
      <c r="BH180" s="149">
        <f t="shared" si="37"/>
        <v>0</v>
      </c>
      <c r="BI180" s="149">
        <f t="shared" si="38"/>
        <v>0</v>
      </c>
      <c r="BJ180" s="17" t="s">
        <v>84</v>
      </c>
      <c r="BK180" s="149">
        <f t="shared" si="39"/>
        <v>0</v>
      </c>
      <c r="BL180" s="17" t="s">
        <v>207</v>
      </c>
      <c r="BM180" s="148" t="s">
        <v>890</v>
      </c>
    </row>
    <row r="181" spans="2:65" s="1" customFormat="1" ht="16.600000000000001" customHeight="1">
      <c r="B181" s="136"/>
      <c r="C181" s="137" t="s">
        <v>635</v>
      </c>
      <c r="D181" s="137" t="s">
        <v>189</v>
      </c>
      <c r="E181" s="138" t="s">
        <v>2591</v>
      </c>
      <c r="F181" s="139" t="s">
        <v>2592</v>
      </c>
      <c r="G181" s="140" t="s">
        <v>858</v>
      </c>
      <c r="H181" s="141">
        <v>1</v>
      </c>
      <c r="I181" s="142"/>
      <c r="J181" s="143">
        <f t="shared" si="30"/>
        <v>0</v>
      </c>
      <c r="K181" s="139" t="s">
        <v>1</v>
      </c>
      <c r="L181" s="32"/>
      <c r="M181" s="144" t="s">
        <v>1</v>
      </c>
      <c r="N181" s="145" t="s">
        <v>41</v>
      </c>
      <c r="P181" s="146">
        <f t="shared" si="31"/>
        <v>0</v>
      </c>
      <c r="Q181" s="146">
        <v>0</v>
      </c>
      <c r="R181" s="146">
        <f t="shared" si="32"/>
        <v>0</v>
      </c>
      <c r="S181" s="146">
        <v>0</v>
      </c>
      <c r="T181" s="147">
        <f t="shared" si="33"/>
        <v>0</v>
      </c>
      <c r="AR181" s="148" t="s">
        <v>207</v>
      </c>
      <c r="AT181" s="148" t="s">
        <v>189</v>
      </c>
      <c r="AU181" s="148" t="s">
        <v>84</v>
      </c>
      <c r="AY181" s="17" t="s">
        <v>186</v>
      </c>
      <c r="BE181" s="149">
        <f t="shared" si="34"/>
        <v>0</v>
      </c>
      <c r="BF181" s="149">
        <f t="shared" si="35"/>
        <v>0</v>
      </c>
      <c r="BG181" s="149">
        <f t="shared" si="36"/>
        <v>0</v>
      </c>
      <c r="BH181" s="149">
        <f t="shared" si="37"/>
        <v>0</v>
      </c>
      <c r="BI181" s="149">
        <f t="shared" si="38"/>
        <v>0</v>
      </c>
      <c r="BJ181" s="17" t="s">
        <v>84</v>
      </c>
      <c r="BK181" s="149">
        <f t="shared" si="39"/>
        <v>0</v>
      </c>
      <c r="BL181" s="17" t="s">
        <v>207</v>
      </c>
      <c r="BM181" s="148" t="s">
        <v>904</v>
      </c>
    </row>
    <row r="182" spans="2:65" s="1" customFormat="1" ht="24.2" customHeight="1">
      <c r="B182" s="136"/>
      <c r="C182" s="137" t="s">
        <v>639</v>
      </c>
      <c r="D182" s="137" t="s">
        <v>189</v>
      </c>
      <c r="E182" s="138" t="s">
        <v>2593</v>
      </c>
      <c r="F182" s="139" t="s">
        <v>2594</v>
      </c>
      <c r="G182" s="140" t="s">
        <v>858</v>
      </c>
      <c r="H182" s="141">
        <v>1</v>
      </c>
      <c r="I182" s="142"/>
      <c r="J182" s="143">
        <f t="shared" si="30"/>
        <v>0</v>
      </c>
      <c r="K182" s="139" t="s">
        <v>1</v>
      </c>
      <c r="L182" s="32"/>
      <c r="M182" s="144" t="s">
        <v>1</v>
      </c>
      <c r="N182" s="145" t="s">
        <v>41</v>
      </c>
      <c r="P182" s="146">
        <f t="shared" si="31"/>
        <v>0</v>
      </c>
      <c r="Q182" s="146">
        <v>0</v>
      </c>
      <c r="R182" s="146">
        <f t="shared" si="32"/>
        <v>0</v>
      </c>
      <c r="S182" s="146">
        <v>0</v>
      </c>
      <c r="T182" s="147">
        <f t="shared" si="33"/>
        <v>0</v>
      </c>
      <c r="AR182" s="148" t="s">
        <v>207</v>
      </c>
      <c r="AT182" s="148" t="s">
        <v>189</v>
      </c>
      <c r="AU182" s="148" t="s">
        <v>84</v>
      </c>
      <c r="AY182" s="17" t="s">
        <v>186</v>
      </c>
      <c r="BE182" s="149">
        <f t="shared" si="34"/>
        <v>0</v>
      </c>
      <c r="BF182" s="149">
        <f t="shared" si="35"/>
        <v>0</v>
      </c>
      <c r="BG182" s="149">
        <f t="shared" si="36"/>
        <v>0</v>
      </c>
      <c r="BH182" s="149">
        <f t="shared" si="37"/>
        <v>0</v>
      </c>
      <c r="BI182" s="149">
        <f t="shared" si="38"/>
        <v>0</v>
      </c>
      <c r="BJ182" s="17" t="s">
        <v>84</v>
      </c>
      <c r="BK182" s="149">
        <f t="shared" si="39"/>
        <v>0</v>
      </c>
      <c r="BL182" s="17" t="s">
        <v>207</v>
      </c>
      <c r="BM182" s="148" t="s">
        <v>912</v>
      </c>
    </row>
    <row r="183" spans="2:65" s="1" customFormat="1" ht="16.600000000000001" customHeight="1">
      <c r="B183" s="136"/>
      <c r="C183" s="137" t="s">
        <v>646</v>
      </c>
      <c r="D183" s="137" t="s">
        <v>189</v>
      </c>
      <c r="E183" s="138" t="s">
        <v>2595</v>
      </c>
      <c r="F183" s="139" t="s">
        <v>2596</v>
      </c>
      <c r="G183" s="140" t="s">
        <v>858</v>
      </c>
      <c r="H183" s="141">
        <v>1</v>
      </c>
      <c r="I183" s="142"/>
      <c r="J183" s="143">
        <f t="shared" si="30"/>
        <v>0</v>
      </c>
      <c r="K183" s="139" t="s">
        <v>1</v>
      </c>
      <c r="L183" s="32"/>
      <c r="M183" s="144" t="s">
        <v>1</v>
      </c>
      <c r="N183" s="145" t="s">
        <v>41</v>
      </c>
      <c r="P183" s="146">
        <f t="shared" si="31"/>
        <v>0</v>
      </c>
      <c r="Q183" s="146">
        <v>0</v>
      </c>
      <c r="R183" s="146">
        <f t="shared" si="32"/>
        <v>0</v>
      </c>
      <c r="S183" s="146">
        <v>0</v>
      </c>
      <c r="T183" s="147">
        <f t="shared" si="33"/>
        <v>0</v>
      </c>
      <c r="AR183" s="148" t="s">
        <v>207</v>
      </c>
      <c r="AT183" s="148" t="s">
        <v>189</v>
      </c>
      <c r="AU183" s="148" t="s">
        <v>84</v>
      </c>
      <c r="AY183" s="17" t="s">
        <v>186</v>
      </c>
      <c r="BE183" s="149">
        <f t="shared" si="34"/>
        <v>0</v>
      </c>
      <c r="BF183" s="149">
        <f t="shared" si="35"/>
        <v>0</v>
      </c>
      <c r="BG183" s="149">
        <f t="shared" si="36"/>
        <v>0</v>
      </c>
      <c r="BH183" s="149">
        <f t="shared" si="37"/>
        <v>0</v>
      </c>
      <c r="BI183" s="149">
        <f t="shared" si="38"/>
        <v>0</v>
      </c>
      <c r="BJ183" s="17" t="s">
        <v>84</v>
      </c>
      <c r="BK183" s="149">
        <f t="shared" si="39"/>
        <v>0</v>
      </c>
      <c r="BL183" s="17" t="s">
        <v>207</v>
      </c>
      <c r="BM183" s="148" t="s">
        <v>922</v>
      </c>
    </row>
    <row r="184" spans="2:65" s="11" customFormat="1" ht="25.95" customHeight="1">
      <c r="B184" s="124"/>
      <c r="D184" s="125" t="s">
        <v>75</v>
      </c>
      <c r="E184" s="126" t="s">
        <v>2141</v>
      </c>
      <c r="F184" s="126" t="s">
        <v>2603</v>
      </c>
      <c r="I184" s="127"/>
      <c r="J184" s="128">
        <f>BK184</f>
        <v>0</v>
      </c>
      <c r="L184" s="124"/>
      <c r="M184" s="129"/>
      <c r="P184" s="130">
        <f>SUM(P185:P192)</f>
        <v>0</v>
      </c>
      <c r="R184" s="130">
        <f>SUM(R185:R192)</f>
        <v>0</v>
      </c>
      <c r="T184" s="131">
        <f>SUM(T185:T192)</f>
        <v>0</v>
      </c>
      <c r="AR184" s="125" t="s">
        <v>84</v>
      </c>
      <c r="AT184" s="132" t="s">
        <v>75</v>
      </c>
      <c r="AU184" s="132" t="s">
        <v>76</v>
      </c>
      <c r="AY184" s="125" t="s">
        <v>186</v>
      </c>
      <c r="BK184" s="133">
        <f>SUM(BK185:BK192)</f>
        <v>0</v>
      </c>
    </row>
    <row r="185" spans="2:65" s="1" customFormat="1" ht="16.600000000000001" customHeight="1">
      <c r="B185" s="136"/>
      <c r="C185" s="137" t="s">
        <v>652</v>
      </c>
      <c r="D185" s="137" t="s">
        <v>189</v>
      </c>
      <c r="E185" s="138" t="s">
        <v>2598</v>
      </c>
      <c r="F185" s="139" t="s">
        <v>2599</v>
      </c>
      <c r="G185" s="140" t="s">
        <v>858</v>
      </c>
      <c r="H185" s="141">
        <v>1</v>
      </c>
      <c r="I185" s="142"/>
      <c r="J185" s="143">
        <f t="shared" ref="J185:J192" si="40">ROUND(I185*H185,2)</f>
        <v>0</v>
      </c>
      <c r="K185" s="139" t="s">
        <v>1</v>
      </c>
      <c r="L185" s="32"/>
      <c r="M185" s="144" t="s">
        <v>1</v>
      </c>
      <c r="N185" s="145" t="s">
        <v>41</v>
      </c>
      <c r="P185" s="146">
        <f t="shared" ref="P185:P192" si="41">O185*H185</f>
        <v>0</v>
      </c>
      <c r="Q185" s="146">
        <v>0</v>
      </c>
      <c r="R185" s="146">
        <f t="shared" ref="R185:R192" si="42">Q185*H185</f>
        <v>0</v>
      </c>
      <c r="S185" s="146">
        <v>0</v>
      </c>
      <c r="T185" s="147">
        <f t="shared" ref="T185:T192" si="43">S185*H185</f>
        <v>0</v>
      </c>
      <c r="AR185" s="148" t="s">
        <v>207</v>
      </c>
      <c r="AT185" s="148" t="s">
        <v>189</v>
      </c>
      <c r="AU185" s="148" t="s">
        <v>84</v>
      </c>
      <c r="AY185" s="17" t="s">
        <v>186</v>
      </c>
      <c r="BE185" s="149">
        <f t="shared" ref="BE185:BE192" si="44">IF(N185="základní",J185,0)</f>
        <v>0</v>
      </c>
      <c r="BF185" s="149">
        <f t="shared" ref="BF185:BF192" si="45">IF(N185="snížená",J185,0)</f>
        <v>0</v>
      </c>
      <c r="BG185" s="149">
        <f t="shared" ref="BG185:BG192" si="46">IF(N185="zákl. přenesená",J185,0)</f>
        <v>0</v>
      </c>
      <c r="BH185" s="149">
        <f t="shared" ref="BH185:BH192" si="47">IF(N185="sníž. přenesená",J185,0)</f>
        <v>0</v>
      </c>
      <c r="BI185" s="149">
        <f t="shared" ref="BI185:BI192" si="48">IF(N185="nulová",J185,0)</f>
        <v>0</v>
      </c>
      <c r="BJ185" s="17" t="s">
        <v>84</v>
      </c>
      <c r="BK185" s="149">
        <f t="shared" ref="BK185:BK192" si="49">ROUND(I185*H185,2)</f>
        <v>0</v>
      </c>
      <c r="BL185" s="17" t="s">
        <v>207</v>
      </c>
      <c r="BM185" s="148" t="s">
        <v>933</v>
      </c>
    </row>
    <row r="186" spans="2:65" s="1" customFormat="1" ht="16.600000000000001" customHeight="1">
      <c r="B186" s="136"/>
      <c r="C186" s="137" t="s">
        <v>658</v>
      </c>
      <c r="D186" s="137" t="s">
        <v>189</v>
      </c>
      <c r="E186" s="138" t="s">
        <v>2577</v>
      </c>
      <c r="F186" s="139" t="s">
        <v>2578</v>
      </c>
      <c r="G186" s="140" t="s">
        <v>858</v>
      </c>
      <c r="H186" s="141">
        <v>1</v>
      </c>
      <c r="I186" s="142"/>
      <c r="J186" s="143">
        <f t="shared" si="40"/>
        <v>0</v>
      </c>
      <c r="K186" s="139" t="s">
        <v>1</v>
      </c>
      <c r="L186" s="32"/>
      <c r="M186" s="144" t="s">
        <v>1</v>
      </c>
      <c r="N186" s="145" t="s">
        <v>41</v>
      </c>
      <c r="P186" s="146">
        <f t="shared" si="41"/>
        <v>0</v>
      </c>
      <c r="Q186" s="146">
        <v>0</v>
      </c>
      <c r="R186" s="146">
        <f t="shared" si="42"/>
        <v>0</v>
      </c>
      <c r="S186" s="146">
        <v>0</v>
      </c>
      <c r="T186" s="147">
        <f t="shared" si="43"/>
        <v>0</v>
      </c>
      <c r="AR186" s="148" t="s">
        <v>207</v>
      </c>
      <c r="AT186" s="148" t="s">
        <v>189</v>
      </c>
      <c r="AU186" s="148" t="s">
        <v>84</v>
      </c>
      <c r="AY186" s="17" t="s">
        <v>186</v>
      </c>
      <c r="BE186" s="149">
        <f t="shared" si="44"/>
        <v>0</v>
      </c>
      <c r="BF186" s="149">
        <f t="shared" si="45"/>
        <v>0</v>
      </c>
      <c r="BG186" s="149">
        <f t="shared" si="46"/>
        <v>0</v>
      </c>
      <c r="BH186" s="149">
        <f t="shared" si="47"/>
        <v>0</v>
      </c>
      <c r="BI186" s="149">
        <f t="shared" si="48"/>
        <v>0</v>
      </c>
      <c r="BJ186" s="17" t="s">
        <v>84</v>
      </c>
      <c r="BK186" s="149">
        <f t="shared" si="49"/>
        <v>0</v>
      </c>
      <c r="BL186" s="17" t="s">
        <v>207</v>
      </c>
      <c r="BM186" s="148" t="s">
        <v>944</v>
      </c>
    </row>
    <row r="187" spans="2:65" s="1" customFormat="1" ht="16.600000000000001" customHeight="1">
      <c r="B187" s="136"/>
      <c r="C187" s="137" t="s">
        <v>662</v>
      </c>
      <c r="D187" s="137" t="s">
        <v>189</v>
      </c>
      <c r="E187" s="138" t="s">
        <v>2579</v>
      </c>
      <c r="F187" s="139" t="s">
        <v>2580</v>
      </c>
      <c r="G187" s="140" t="s">
        <v>858</v>
      </c>
      <c r="H187" s="141">
        <v>2</v>
      </c>
      <c r="I187" s="142"/>
      <c r="J187" s="143">
        <f t="shared" si="40"/>
        <v>0</v>
      </c>
      <c r="K187" s="139" t="s">
        <v>1</v>
      </c>
      <c r="L187" s="32"/>
      <c r="M187" s="144" t="s">
        <v>1</v>
      </c>
      <c r="N187" s="145" t="s">
        <v>41</v>
      </c>
      <c r="P187" s="146">
        <f t="shared" si="41"/>
        <v>0</v>
      </c>
      <c r="Q187" s="146">
        <v>0</v>
      </c>
      <c r="R187" s="146">
        <f t="shared" si="42"/>
        <v>0</v>
      </c>
      <c r="S187" s="146">
        <v>0</v>
      </c>
      <c r="T187" s="147">
        <f t="shared" si="43"/>
        <v>0</v>
      </c>
      <c r="AR187" s="148" t="s">
        <v>207</v>
      </c>
      <c r="AT187" s="148" t="s">
        <v>189</v>
      </c>
      <c r="AU187" s="148" t="s">
        <v>84</v>
      </c>
      <c r="AY187" s="17" t="s">
        <v>186</v>
      </c>
      <c r="BE187" s="149">
        <f t="shared" si="44"/>
        <v>0</v>
      </c>
      <c r="BF187" s="149">
        <f t="shared" si="45"/>
        <v>0</v>
      </c>
      <c r="BG187" s="149">
        <f t="shared" si="46"/>
        <v>0</v>
      </c>
      <c r="BH187" s="149">
        <f t="shared" si="47"/>
        <v>0</v>
      </c>
      <c r="BI187" s="149">
        <f t="shared" si="48"/>
        <v>0</v>
      </c>
      <c r="BJ187" s="17" t="s">
        <v>84</v>
      </c>
      <c r="BK187" s="149">
        <f t="shared" si="49"/>
        <v>0</v>
      </c>
      <c r="BL187" s="17" t="s">
        <v>207</v>
      </c>
      <c r="BM187" s="148" t="s">
        <v>955</v>
      </c>
    </row>
    <row r="188" spans="2:65" s="1" customFormat="1" ht="16.600000000000001" customHeight="1">
      <c r="B188" s="136"/>
      <c r="C188" s="137" t="s">
        <v>667</v>
      </c>
      <c r="D188" s="137" t="s">
        <v>189</v>
      </c>
      <c r="E188" s="138" t="s">
        <v>2587</v>
      </c>
      <c r="F188" s="139" t="s">
        <v>2588</v>
      </c>
      <c r="G188" s="140" t="s">
        <v>858</v>
      </c>
      <c r="H188" s="141">
        <v>8</v>
      </c>
      <c r="I188" s="142"/>
      <c r="J188" s="143">
        <f t="shared" si="40"/>
        <v>0</v>
      </c>
      <c r="K188" s="139" t="s">
        <v>1</v>
      </c>
      <c r="L188" s="32"/>
      <c r="M188" s="144" t="s">
        <v>1</v>
      </c>
      <c r="N188" s="145" t="s">
        <v>41</v>
      </c>
      <c r="P188" s="146">
        <f t="shared" si="41"/>
        <v>0</v>
      </c>
      <c r="Q188" s="146">
        <v>0</v>
      </c>
      <c r="R188" s="146">
        <f t="shared" si="42"/>
        <v>0</v>
      </c>
      <c r="S188" s="146">
        <v>0</v>
      </c>
      <c r="T188" s="147">
        <f t="shared" si="43"/>
        <v>0</v>
      </c>
      <c r="AR188" s="148" t="s">
        <v>207</v>
      </c>
      <c r="AT188" s="148" t="s">
        <v>189</v>
      </c>
      <c r="AU188" s="148" t="s">
        <v>84</v>
      </c>
      <c r="AY188" s="17" t="s">
        <v>186</v>
      </c>
      <c r="BE188" s="149">
        <f t="shared" si="44"/>
        <v>0</v>
      </c>
      <c r="BF188" s="149">
        <f t="shared" si="45"/>
        <v>0</v>
      </c>
      <c r="BG188" s="149">
        <f t="shared" si="46"/>
        <v>0</v>
      </c>
      <c r="BH188" s="149">
        <f t="shared" si="47"/>
        <v>0</v>
      </c>
      <c r="BI188" s="149">
        <f t="shared" si="48"/>
        <v>0</v>
      </c>
      <c r="BJ188" s="17" t="s">
        <v>84</v>
      </c>
      <c r="BK188" s="149">
        <f t="shared" si="49"/>
        <v>0</v>
      </c>
      <c r="BL188" s="17" t="s">
        <v>207</v>
      </c>
      <c r="BM188" s="148" t="s">
        <v>968</v>
      </c>
    </row>
    <row r="189" spans="2:65" s="1" customFormat="1" ht="16.600000000000001" customHeight="1">
      <c r="B189" s="136"/>
      <c r="C189" s="137" t="s">
        <v>672</v>
      </c>
      <c r="D189" s="137" t="s">
        <v>189</v>
      </c>
      <c r="E189" s="138" t="s">
        <v>2589</v>
      </c>
      <c r="F189" s="139" t="s">
        <v>2590</v>
      </c>
      <c r="G189" s="140" t="s">
        <v>858</v>
      </c>
      <c r="H189" s="141">
        <v>3</v>
      </c>
      <c r="I189" s="142"/>
      <c r="J189" s="143">
        <f t="shared" si="40"/>
        <v>0</v>
      </c>
      <c r="K189" s="139" t="s">
        <v>1</v>
      </c>
      <c r="L189" s="32"/>
      <c r="M189" s="144" t="s">
        <v>1</v>
      </c>
      <c r="N189" s="145" t="s">
        <v>41</v>
      </c>
      <c r="P189" s="146">
        <f t="shared" si="41"/>
        <v>0</v>
      </c>
      <c r="Q189" s="146">
        <v>0</v>
      </c>
      <c r="R189" s="146">
        <f t="shared" si="42"/>
        <v>0</v>
      </c>
      <c r="S189" s="146">
        <v>0</v>
      </c>
      <c r="T189" s="147">
        <f t="shared" si="43"/>
        <v>0</v>
      </c>
      <c r="AR189" s="148" t="s">
        <v>207</v>
      </c>
      <c r="AT189" s="148" t="s">
        <v>189</v>
      </c>
      <c r="AU189" s="148" t="s">
        <v>84</v>
      </c>
      <c r="AY189" s="17" t="s">
        <v>186</v>
      </c>
      <c r="BE189" s="149">
        <f t="shared" si="44"/>
        <v>0</v>
      </c>
      <c r="BF189" s="149">
        <f t="shared" si="45"/>
        <v>0</v>
      </c>
      <c r="BG189" s="149">
        <f t="shared" si="46"/>
        <v>0</v>
      </c>
      <c r="BH189" s="149">
        <f t="shared" si="47"/>
        <v>0</v>
      </c>
      <c r="BI189" s="149">
        <f t="shared" si="48"/>
        <v>0</v>
      </c>
      <c r="BJ189" s="17" t="s">
        <v>84</v>
      </c>
      <c r="BK189" s="149">
        <f t="shared" si="49"/>
        <v>0</v>
      </c>
      <c r="BL189" s="17" t="s">
        <v>207</v>
      </c>
      <c r="BM189" s="148" t="s">
        <v>976</v>
      </c>
    </row>
    <row r="190" spans="2:65" s="1" customFormat="1" ht="16.600000000000001" customHeight="1">
      <c r="B190" s="136"/>
      <c r="C190" s="137" t="s">
        <v>676</v>
      </c>
      <c r="D190" s="137" t="s">
        <v>189</v>
      </c>
      <c r="E190" s="138" t="s">
        <v>2591</v>
      </c>
      <c r="F190" s="139" t="s">
        <v>2592</v>
      </c>
      <c r="G190" s="140" t="s">
        <v>858</v>
      </c>
      <c r="H190" s="141">
        <v>1</v>
      </c>
      <c r="I190" s="142"/>
      <c r="J190" s="143">
        <f t="shared" si="40"/>
        <v>0</v>
      </c>
      <c r="K190" s="139" t="s">
        <v>1</v>
      </c>
      <c r="L190" s="32"/>
      <c r="M190" s="144" t="s">
        <v>1</v>
      </c>
      <c r="N190" s="145" t="s">
        <v>41</v>
      </c>
      <c r="P190" s="146">
        <f t="shared" si="41"/>
        <v>0</v>
      </c>
      <c r="Q190" s="146">
        <v>0</v>
      </c>
      <c r="R190" s="146">
        <f t="shared" si="42"/>
        <v>0</v>
      </c>
      <c r="S190" s="146">
        <v>0</v>
      </c>
      <c r="T190" s="147">
        <f t="shared" si="43"/>
        <v>0</v>
      </c>
      <c r="AR190" s="148" t="s">
        <v>207</v>
      </c>
      <c r="AT190" s="148" t="s">
        <v>189</v>
      </c>
      <c r="AU190" s="148" t="s">
        <v>84</v>
      </c>
      <c r="AY190" s="17" t="s">
        <v>186</v>
      </c>
      <c r="BE190" s="149">
        <f t="shared" si="44"/>
        <v>0</v>
      </c>
      <c r="BF190" s="149">
        <f t="shared" si="45"/>
        <v>0</v>
      </c>
      <c r="BG190" s="149">
        <f t="shared" si="46"/>
        <v>0</v>
      </c>
      <c r="BH190" s="149">
        <f t="shared" si="47"/>
        <v>0</v>
      </c>
      <c r="BI190" s="149">
        <f t="shared" si="48"/>
        <v>0</v>
      </c>
      <c r="BJ190" s="17" t="s">
        <v>84</v>
      </c>
      <c r="BK190" s="149">
        <f t="shared" si="49"/>
        <v>0</v>
      </c>
      <c r="BL190" s="17" t="s">
        <v>207</v>
      </c>
      <c r="BM190" s="148" t="s">
        <v>986</v>
      </c>
    </row>
    <row r="191" spans="2:65" s="1" customFormat="1" ht="24.2" customHeight="1">
      <c r="B191" s="136"/>
      <c r="C191" s="137" t="s">
        <v>680</v>
      </c>
      <c r="D191" s="137" t="s">
        <v>189</v>
      </c>
      <c r="E191" s="138" t="s">
        <v>2593</v>
      </c>
      <c r="F191" s="139" t="s">
        <v>2594</v>
      </c>
      <c r="G191" s="140" t="s">
        <v>858</v>
      </c>
      <c r="H191" s="141">
        <v>1</v>
      </c>
      <c r="I191" s="142"/>
      <c r="J191" s="143">
        <f t="shared" si="40"/>
        <v>0</v>
      </c>
      <c r="K191" s="139" t="s">
        <v>1</v>
      </c>
      <c r="L191" s="32"/>
      <c r="M191" s="144" t="s">
        <v>1</v>
      </c>
      <c r="N191" s="145" t="s">
        <v>41</v>
      </c>
      <c r="P191" s="146">
        <f t="shared" si="41"/>
        <v>0</v>
      </c>
      <c r="Q191" s="146">
        <v>0</v>
      </c>
      <c r="R191" s="146">
        <f t="shared" si="42"/>
        <v>0</v>
      </c>
      <c r="S191" s="146">
        <v>0</v>
      </c>
      <c r="T191" s="147">
        <f t="shared" si="43"/>
        <v>0</v>
      </c>
      <c r="AR191" s="148" t="s">
        <v>207</v>
      </c>
      <c r="AT191" s="148" t="s">
        <v>189</v>
      </c>
      <c r="AU191" s="148" t="s">
        <v>84</v>
      </c>
      <c r="AY191" s="17" t="s">
        <v>186</v>
      </c>
      <c r="BE191" s="149">
        <f t="shared" si="44"/>
        <v>0</v>
      </c>
      <c r="BF191" s="149">
        <f t="shared" si="45"/>
        <v>0</v>
      </c>
      <c r="BG191" s="149">
        <f t="shared" si="46"/>
        <v>0</v>
      </c>
      <c r="BH191" s="149">
        <f t="shared" si="47"/>
        <v>0</v>
      </c>
      <c r="BI191" s="149">
        <f t="shared" si="48"/>
        <v>0</v>
      </c>
      <c r="BJ191" s="17" t="s">
        <v>84</v>
      </c>
      <c r="BK191" s="149">
        <f t="shared" si="49"/>
        <v>0</v>
      </c>
      <c r="BL191" s="17" t="s">
        <v>207</v>
      </c>
      <c r="BM191" s="148" t="s">
        <v>994</v>
      </c>
    </row>
    <row r="192" spans="2:65" s="1" customFormat="1" ht="16.600000000000001" customHeight="1">
      <c r="B192" s="136"/>
      <c r="C192" s="137" t="s">
        <v>685</v>
      </c>
      <c r="D192" s="137" t="s">
        <v>189</v>
      </c>
      <c r="E192" s="138" t="s">
        <v>2595</v>
      </c>
      <c r="F192" s="139" t="s">
        <v>2596</v>
      </c>
      <c r="G192" s="140" t="s">
        <v>858</v>
      </c>
      <c r="H192" s="141">
        <v>1</v>
      </c>
      <c r="I192" s="142"/>
      <c r="J192" s="143">
        <f t="shared" si="40"/>
        <v>0</v>
      </c>
      <c r="K192" s="139" t="s">
        <v>1</v>
      </c>
      <c r="L192" s="32"/>
      <c r="M192" s="144" t="s">
        <v>1</v>
      </c>
      <c r="N192" s="145" t="s">
        <v>41</v>
      </c>
      <c r="P192" s="146">
        <f t="shared" si="41"/>
        <v>0</v>
      </c>
      <c r="Q192" s="146">
        <v>0</v>
      </c>
      <c r="R192" s="146">
        <f t="shared" si="42"/>
        <v>0</v>
      </c>
      <c r="S192" s="146">
        <v>0</v>
      </c>
      <c r="T192" s="147">
        <f t="shared" si="43"/>
        <v>0</v>
      </c>
      <c r="AR192" s="148" t="s">
        <v>207</v>
      </c>
      <c r="AT192" s="148" t="s">
        <v>189</v>
      </c>
      <c r="AU192" s="148" t="s">
        <v>84</v>
      </c>
      <c r="AY192" s="17" t="s">
        <v>186</v>
      </c>
      <c r="BE192" s="149">
        <f t="shared" si="44"/>
        <v>0</v>
      </c>
      <c r="BF192" s="149">
        <f t="shared" si="45"/>
        <v>0</v>
      </c>
      <c r="BG192" s="149">
        <f t="shared" si="46"/>
        <v>0</v>
      </c>
      <c r="BH192" s="149">
        <f t="shared" si="47"/>
        <v>0</v>
      </c>
      <c r="BI192" s="149">
        <f t="shared" si="48"/>
        <v>0</v>
      </c>
      <c r="BJ192" s="17" t="s">
        <v>84</v>
      </c>
      <c r="BK192" s="149">
        <f t="shared" si="49"/>
        <v>0</v>
      </c>
      <c r="BL192" s="17" t="s">
        <v>207</v>
      </c>
      <c r="BM192" s="148" t="s">
        <v>1002</v>
      </c>
    </row>
    <row r="193" spans="2:65" s="11" customFormat="1" ht="25.95" customHeight="1">
      <c r="B193" s="124"/>
      <c r="D193" s="125" t="s">
        <v>75</v>
      </c>
      <c r="E193" s="126" t="s">
        <v>2163</v>
      </c>
      <c r="F193" s="126" t="s">
        <v>2604</v>
      </c>
      <c r="I193" s="127"/>
      <c r="J193" s="128">
        <f>BK193</f>
        <v>0</v>
      </c>
      <c r="L193" s="124"/>
      <c r="M193" s="129"/>
      <c r="P193" s="130">
        <f>SUM(P194:P201)</f>
        <v>0</v>
      </c>
      <c r="R193" s="130">
        <f>SUM(R194:R201)</f>
        <v>0</v>
      </c>
      <c r="T193" s="131">
        <f>SUM(T194:T201)</f>
        <v>0</v>
      </c>
      <c r="AR193" s="125" t="s">
        <v>84</v>
      </c>
      <c r="AT193" s="132" t="s">
        <v>75</v>
      </c>
      <c r="AU193" s="132" t="s">
        <v>76</v>
      </c>
      <c r="AY193" s="125" t="s">
        <v>186</v>
      </c>
      <c r="BK193" s="133">
        <f>SUM(BK194:BK201)</f>
        <v>0</v>
      </c>
    </row>
    <row r="194" spans="2:65" s="1" customFormat="1" ht="16.600000000000001" customHeight="1">
      <c r="B194" s="136"/>
      <c r="C194" s="137" t="s">
        <v>690</v>
      </c>
      <c r="D194" s="137" t="s">
        <v>189</v>
      </c>
      <c r="E194" s="138" t="s">
        <v>2598</v>
      </c>
      <c r="F194" s="139" t="s">
        <v>2599</v>
      </c>
      <c r="G194" s="140" t="s">
        <v>858</v>
      </c>
      <c r="H194" s="141">
        <v>1</v>
      </c>
      <c r="I194" s="142"/>
      <c r="J194" s="143">
        <f t="shared" ref="J194:J201" si="50">ROUND(I194*H194,2)</f>
        <v>0</v>
      </c>
      <c r="K194" s="139" t="s">
        <v>1</v>
      </c>
      <c r="L194" s="32"/>
      <c r="M194" s="144" t="s">
        <v>1</v>
      </c>
      <c r="N194" s="145" t="s">
        <v>41</v>
      </c>
      <c r="P194" s="146">
        <f t="shared" ref="P194:P201" si="51">O194*H194</f>
        <v>0</v>
      </c>
      <c r="Q194" s="146">
        <v>0</v>
      </c>
      <c r="R194" s="146">
        <f t="shared" ref="R194:R201" si="52">Q194*H194</f>
        <v>0</v>
      </c>
      <c r="S194" s="146">
        <v>0</v>
      </c>
      <c r="T194" s="147">
        <f t="shared" ref="T194:T201" si="53">S194*H194</f>
        <v>0</v>
      </c>
      <c r="AR194" s="148" t="s">
        <v>207</v>
      </c>
      <c r="AT194" s="148" t="s">
        <v>189</v>
      </c>
      <c r="AU194" s="148" t="s">
        <v>84</v>
      </c>
      <c r="AY194" s="17" t="s">
        <v>186</v>
      </c>
      <c r="BE194" s="149">
        <f t="shared" ref="BE194:BE201" si="54">IF(N194="základní",J194,0)</f>
        <v>0</v>
      </c>
      <c r="BF194" s="149">
        <f t="shared" ref="BF194:BF201" si="55">IF(N194="snížená",J194,0)</f>
        <v>0</v>
      </c>
      <c r="BG194" s="149">
        <f t="shared" ref="BG194:BG201" si="56">IF(N194="zákl. přenesená",J194,0)</f>
        <v>0</v>
      </c>
      <c r="BH194" s="149">
        <f t="shared" ref="BH194:BH201" si="57">IF(N194="sníž. přenesená",J194,0)</f>
        <v>0</v>
      </c>
      <c r="BI194" s="149">
        <f t="shared" ref="BI194:BI201" si="58">IF(N194="nulová",J194,0)</f>
        <v>0</v>
      </c>
      <c r="BJ194" s="17" t="s">
        <v>84</v>
      </c>
      <c r="BK194" s="149">
        <f t="shared" ref="BK194:BK201" si="59">ROUND(I194*H194,2)</f>
        <v>0</v>
      </c>
      <c r="BL194" s="17" t="s">
        <v>207</v>
      </c>
      <c r="BM194" s="148" t="s">
        <v>1010</v>
      </c>
    </row>
    <row r="195" spans="2:65" s="1" customFormat="1" ht="16.600000000000001" customHeight="1">
      <c r="B195" s="136"/>
      <c r="C195" s="137" t="s">
        <v>694</v>
      </c>
      <c r="D195" s="137" t="s">
        <v>189</v>
      </c>
      <c r="E195" s="138" t="s">
        <v>2600</v>
      </c>
      <c r="F195" s="139" t="s">
        <v>2601</v>
      </c>
      <c r="G195" s="140" t="s">
        <v>858</v>
      </c>
      <c r="H195" s="141">
        <v>1</v>
      </c>
      <c r="I195" s="142"/>
      <c r="J195" s="143">
        <f t="shared" si="50"/>
        <v>0</v>
      </c>
      <c r="K195" s="139" t="s">
        <v>1</v>
      </c>
      <c r="L195" s="32"/>
      <c r="M195" s="144" t="s">
        <v>1</v>
      </c>
      <c r="N195" s="145" t="s">
        <v>41</v>
      </c>
      <c r="P195" s="146">
        <f t="shared" si="51"/>
        <v>0</v>
      </c>
      <c r="Q195" s="146">
        <v>0</v>
      </c>
      <c r="R195" s="146">
        <f t="shared" si="52"/>
        <v>0</v>
      </c>
      <c r="S195" s="146">
        <v>0</v>
      </c>
      <c r="T195" s="147">
        <f t="shared" si="53"/>
        <v>0</v>
      </c>
      <c r="AR195" s="148" t="s">
        <v>207</v>
      </c>
      <c r="AT195" s="148" t="s">
        <v>189</v>
      </c>
      <c r="AU195" s="148" t="s">
        <v>84</v>
      </c>
      <c r="AY195" s="17" t="s">
        <v>186</v>
      </c>
      <c r="BE195" s="149">
        <f t="shared" si="54"/>
        <v>0</v>
      </c>
      <c r="BF195" s="149">
        <f t="shared" si="55"/>
        <v>0</v>
      </c>
      <c r="BG195" s="149">
        <f t="shared" si="56"/>
        <v>0</v>
      </c>
      <c r="BH195" s="149">
        <f t="shared" si="57"/>
        <v>0</v>
      </c>
      <c r="BI195" s="149">
        <f t="shared" si="58"/>
        <v>0</v>
      </c>
      <c r="BJ195" s="17" t="s">
        <v>84</v>
      </c>
      <c r="BK195" s="149">
        <f t="shared" si="59"/>
        <v>0</v>
      </c>
      <c r="BL195" s="17" t="s">
        <v>207</v>
      </c>
      <c r="BM195" s="148" t="s">
        <v>1019</v>
      </c>
    </row>
    <row r="196" spans="2:65" s="1" customFormat="1" ht="16.600000000000001" customHeight="1">
      <c r="B196" s="136"/>
      <c r="C196" s="137" t="s">
        <v>700</v>
      </c>
      <c r="D196" s="137" t="s">
        <v>189</v>
      </c>
      <c r="E196" s="138" t="s">
        <v>2577</v>
      </c>
      <c r="F196" s="139" t="s">
        <v>2578</v>
      </c>
      <c r="G196" s="140" t="s">
        <v>858</v>
      </c>
      <c r="H196" s="141">
        <v>1</v>
      </c>
      <c r="I196" s="142"/>
      <c r="J196" s="143">
        <f t="shared" si="50"/>
        <v>0</v>
      </c>
      <c r="K196" s="139" t="s">
        <v>1</v>
      </c>
      <c r="L196" s="32"/>
      <c r="M196" s="144" t="s">
        <v>1</v>
      </c>
      <c r="N196" s="145" t="s">
        <v>41</v>
      </c>
      <c r="P196" s="146">
        <f t="shared" si="51"/>
        <v>0</v>
      </c>
      <c r="Q196" s="146">
        <v>0</v>
      </c>
      <c r="R196" s="146">
        <f t="shared" si="52"/>
        <v>0</v>
      </c>
      <c r="S196" s="146">
        <v>0</v>
      </c>
      <c r="T196" s="147">
        <f t="shared" si="53"/>
        <v>0</v>
      </c>
      <c r="AR196" s="148" t="s">
        <v>207</v>
      </c>
      <c r="AT196" s="148" t="s">
        <v>189</v>
      </c>
      <c r="AU196" s="148" t="s">
        <v>84</v>
      </c>
      <c r="AY196" s="17" t="s">
        <v>186</v>
      </c>
      <c r="BE196" s="149">
        <f t="shared" si="54"/>
        <v>0</v>
      </c>
      <c r="BF196" s="149">
        <f t="shared" si="55"/>
        <v>0</v>
      </c>
      <c r="BG196" s="149">
        <f t="shared" si="56"/>
        <v>0</v>
      </c>
      <c r="BH196" s="149">
        <f t="shared" si="57"/>
        <v>0</v>
      </c>
      <c r="BI196" s="149">
        <f t="shared" si="58"/>
        <v>0</v>
      </c>
      <c r="BJ196" s="17" t="s">
        <v>84</v>
      </c>
      <c r="BK196" s="149">
        <f t="shared" si="59"/>
        <v>0</v>
      </c>
      <c r="BL196" s="17" t="s">
        <v>207</v>
      </c>
      <c r="BM196" s="148" t="s">
        <v>1029</v>
      </c>
    </row>
    <row r="197" spans="2:65" s="1" customFormat="1" ht="16.600000000000001" customHeight="1">
      <c r="B197" s="136"/>
      <c r="C197" s="137" t="s">
        <v>711</v>
      </c>
      <c r="D197" s="137" t="s">
        <v>189</v>
      </c>
      <c r="E197" s="138" t="s">
        <v>2579</v>
      </c>
      <c r="F197" s="139" t="s">
        <v>2580</v>
      </c>
      <c r="G197" s="140" t="s">
        <v>858</v>
      </c>
      <c r="H197" s="141">
        <v>3</v>
      </c>
      <c r="I197" s="142"/>
      <c r="J197" s="143">
        <f t="shared" si="50"/>
        <v>0</v>
      </c>
      <c r="K197" s="139" t="s">
        <v>1</v>
      </c>
      <c r="L197" s="32"/>
      <c r="M197" s="144" t="s">
        <v>1</v>
      </c>
      <c r="N197" s="145" t="s">
        <v>41</v>
      </c>
      <c r="P197" s="146">
        <f t="shared" si="51"/>
        <v>0</v>
      </c>
      <c r="Q197" s="146">
        <v>0</v>
      </c>
      <c r="R197" s="146">
        <f t="shared" si="52"/>
        <v>0</v>
      </c>
      <c r="S197" s="146">
        <v>0</v>
      </c>
      <c r="T197" s="147">
        <f t="shared" si="53"/>
        <v>0</v>
      </c>
      <c r="AR197" s="148" t="s">
        <v>207</v>
      </c>
      <c r="AT197" s="148" t="s">
        <v>189</v>
      </c>
      <c r="AU197" s="148" t="s">
        <v>84</v>
      </c>
      <c r="AY197" s="17" t="s">
        <v>186</v>
      </c>
      <c r="BE197" s="149">
        <f t="shared" si="54"/>
        <v>0</v>
      </c>
      <c r="BF197" s="149">
        <f t="shared" si="55"/>
        <v>0</v>
      </c>
      <c r="BG197" s="149">
        <f t="shared" si="56"/>
        <v>0</v>
      </c>
      <c r="BH197" s="149">
        <f t="shared" si="57"/>
        <v>0</v>
      </c>
      <c r="BI197" s="149">
        <f t="shared" si="58"/>
        <v>0</v>
      </c>
      <c r="BJ197" s="17" t="s">
        <v>84</v>
      </c>
      <c r="BK197" s="149">
        <f t="shared" si="59"/>
        <v>0</v>
      </c>
      <c r="BL197" s="17" t="s">
        <v>207</v>
      </c>
      <c r="BM197" s="148" t="s">
        <v>1040</v>
      </c>
    </row>
    <row r="198" spans="2:65" s="1" customFormat="1" ht="16.600000000000001" customHeight="1">
      <c r="B198" s="136"/>
      <c r="C198" s="137" t="s">
        <v>722</v>
      </c>
      <c r="D198" s="137" t="s">
        <v>189</v>
      </c>
      <c r="E198" s="138" t="s">
        <v>2587</v>
      </c>
      <c r="F198" s="139" t="s">
        <v>2588</v>
      </c>
      <c r="G198" s="140" t="s">
        <v>858</v>
      </c>
      <c r="H198" s="141">
        <v>16</v>
      </c>
      <c r="I198" s="142"/>
      <c r="J198" s="143">
        <f t="shared" si="50"/>
        <v>0</v>
      </c>
      <c r="K198" s="139" t="s">
        <v>1</v>
      </c>
      <c r="L198" s="32"/>
      <c r="M198" s="144" t="s">
        <v>1</v>
      </c>
      <c r="N198" s="145" t="s">
        <v>41</v>
      </c>
      <c r="P198" s="146">
        <f t="shared" si="51"/>
        <v>0</v>
      </c>
      <c r="Q198" s="146">
        <v>0</v>
      </c>
      <c r="R198" s="146">
        <f t="shared" si="52"/>
        <v>0</v>
      </c>
      <c r="S198" s="146">
        <v>0</v>
      </c>
      <c r="T198" s="147">
        <f t="shared" si="53"/>
        <v>0</v>
      </c>
      <c r="AR198" s="148" t="s">
        <v>207</v>
      </c>
      <c r="AT198" s="148" t="s">
        <v>189</v>
      </c>
      <c r="AU198" s="148" t="s">
        <v>84</v>
      </c>
      <c r="AY198" s="17" t="s">
        <v>186</v>
      </c>
      <c r="BE198" s="149">
        <f t="shared" si="54"/>
        <v>0</v>
      </c>
      <c r="BF198" s="149">
        <f t="shared" si="55"/>
        <v>0</v>
      </c>
      <c r="BG198" s="149">
        <f t="shared" si="56"/>
        <v>0</v>
      </c>
      <c r="BH198" s="149">
        <f t="shared" si="57"/>
        <v>0</v>
      </c>
      <c r="BI198" s="149">
        <f t="shared" si="58"/>
        <v>0</v>
      </c>
      <c r="BJ198" s="17" t="s">
        <v>84</v>
      </c>
      <c r="BK198" s="149">
        <f t="shared" si="59"/>
        <v>0</v>
      </c>
      <c r="BL198" s="17" t="s">
        <v>207</v>
      </c>
      <c r="BM198" s="148" t="s">
        <v>1051</v>
      </c>
    </row>
    <row r="199" spans="2:65" s="1" customFormat="1" ht="16.600000000000001" customHeight="1">
      <c r="B199" s="136"/>
      <c r="C199" s="137" t="s">
        <v>734</v>
      </c>
      <c r="D199" s="137" t="s">
        <v>189</v>
      </c>
      <c r="E199" s="138" t="s">
        <v>2589</v>
      </c>
      <c r="F199" s="139" t="s">
        <v>2590</v>
      </c>
      <c r="G199" s="140" t="s">
        <v>858</v>
      </c>
      <c r="H199" s="141">
        <v>6</v>
      </c>
      <c r="I199" s="142"/>
      <c r="J199" s="143">
        <f t="shared" si="50"/>
        <v>0</v>
      </c>
      <c r="K199" s="139" t="s">
        <v>1</v>
      </c>
      <c r="L199" s="32"/>
      <c r="M199" s="144" t="s">
        <v>1</v>
      </c>
      <c r="N199" s="145" t="s">
        <v>41</v>
      </c>
      <c r="P199" s="146">
        <f t="shared" si="51"/>
        <v>0</v>
      </c>
      <c r="Q199" s="146">
        <v>0</v>
      </c>
      <c r="R199" s="146">
        <f t="shared" si="52"/>
        <v>0</v>
      </c>
      <c r="S199" s="146">
        <v>0</v>
      </c>
      <c r="T199" s="147">
        <f t="shared" si="53"/>
        <v>0</v>
      </c>
      <c r="AR199" s="148" t="s">
        <v>207</v>
      </c>
      <c r="AT199" s="148" t="s">
        <v>189</v>
      </c>
      <c r="AU199" s="148" t="s">
        <v>84</v>
      </c>
      <c r="AY199" s="17" t="s">
        <v>186</v>
      </c>
      <c r="BE199" s="149">
        <f t="shared" si="54"/>
        <v>0</v>
      </c>
      <c r="BF199" s="149">
        <f t="shared" si="55"/>
        <v>0</v>
      </c>
      <c r="BG199" s="149">
        <f t="shared" si="56"/>
        <v>0</v>
      </c>
      <c r="BH199" s="149">
        <f t="shared" si="57"/>
        <v>0</v>
      </c>
      <c r="BI199" s="149">
        <f t="shared" si="58"/>
        <v>0</v>
      </c>
      <c r="BJ199" s="17" t="s">
        <v>84</v>
      </c>
      <c r="BK199" s="149">
        <f t="shared" si="59"/>
        <v>0</v>
      </c>
      <c r="BL199" s="17" t="s">
        <v>207</v>
      </c>
      <c r="BM199" s="148" t="s">
        <v>1060</v>
      </c>
    </row>
    <row r="200" spans="2:65" s="1" customFormat="1" ht="24.2" customHeight="1">
      <c r="B200" s="136"/>
      <c r="C200" s="137" t="s">
        <v>739</v>
      </c>
      <c r="D200" s="137" t="s">
        <v>189</v>
      </c>
      <c r="E200" s="138" t="s">
        <v>2593</v>
      </c>
      <c r="F200" s="139" t="s">
        <v>2594</v>
      </c>
      <c r="G200" s="140" t="s">
        <v>858</v>
      </c>
      <c r="H200" s="141">
        <v>1</v>
      </c>
      <c r="I200" s="142"/>
      <c r="J200" s="143">
        <f t="shared" si="50"/>
        <v>0</v>
      </c>
      <c r="K200" s="139" t="s">
        <v>1</v>
      </c>
      <c r="L200" s="32"/>
      <c r="M200" s="144" t="s">
        <v>1</v>
      </c>
      <c r="N200" s="145" t="s">
        <v>41</v>
      </c>
      <c r="P200" s="146">
        <f t="shared" si="51"/>
        <v>0</v>
      </c>
      <c r="Q200" s="146">
        <v>0</v>
      </c>
      <c r="R200" s="146">
        <f t="shared" si="52"/>
        <v>0</v>
      </c>
      <c r="S200" s="146">
        <v>0</v>
      </c>
      <c r="T200" s="147">
        <f t="shared" si="53"/>
        <v>0</v>
      </c>
      <c r="AR200" s="148" t="s">
        <v>207</v>
      </c>
      <c r="AT200" s="148" t="s">
        <v>189</v>
      </c>
      <c r="AU200" s="148" t="s">
        <v>84</v>
      </c>
      <c r="AY200" s="17" t="s">
        <v>186</v>
      </c>
      <c r="BE200" s="149">
        <f t="shared" si="54"/>
        <v>0</v>
      </c>
      <c r="BF200" s="149">
        <f t="shared" si="55"/>
        <v>0</v>
      </c>
      <c r="BG200" s="149">
        <f t="shared" si="56"/>
        <v>0</v>
      </c>
      <c r="BH200" s="149">
        <f t="shared" si="57"/>
        <v>0</v>
      </c>
      <c r="BI200" s="149">
        <f t="shared" si="58"/>
        <v>0</v>
      </c>
      <c r="BJ200" s="17" t="s">
        <v>84</v>
      </c>
      <c r="BK200" s="149">
        <f t="shared" si="59"/>
        <v>0</v>
      </c>
      <c r="BL200" s="17" t="s">
        <v>207</v>
      </c>
      <c r="BM200" s="148" t="s">
        <v>1071</v>
      </c>
    </row>
    <row r="201" spans="2:65" s="1" customFormat="1" ht="16.600000000000001" customHeight="1">
      <c r="B201" s="136"/>
      <c r="C201" s="137" t="s">
        <v>745</v>
      </c>
      <c r="D201" s="137" t="s">
        <v>189</v>
      </c>
      <c r="E201" s="138" t="s">
        <v>2595</v>
      </c>
      <c r="F201" s="139" t="s">
        <v>2596</v>
      </c>
      <c r="G201" s="140" t="s">
        <v>858</v>
      </c>
      <c r="H201" s="141">
        <v>1</v>
      </c>
      <c r="I201" s="142"/>
      <c r="J201" s="143">
        <f t="shared" si="50"/>
        <v>0</v>
      </c>
      <c r="K201" s="139" t="s">
        <v>1</v>
      </c>
      <c r="L201" s="32"/>
      <c r="M201" s="144" t="s">
        <v>1</v>
      </c>
      <c r="N201" s="145" t="s">
        <v>41</v>
      </c>
      <c r="P201" s="146">
        <f t="shared" si="51"/>
        <v>0</v>
      </c>
      <c r="Q201" s="146">
        <v>0</v>
      </c>
      <c r="R201" s="146">
        <f t="shared" si="52"/>
        <v>0</v>
      </c>
      <c r="S201" s="146">
        <v>0</v>
      </c>
      <c r="T201" s="147">
        <f t="shared" si="53"/>
        <v>0</v>
      </c>
      <c r="AR201" s="148" t="s">
        <v>207</v>
      </c>
      <c r="AT201" s="148" t="s">
        <v>189</v>
      </c>
      <c r="AU201" s="148" t="s">
        <v>84</v>
      </c>
      <c r="AY201" s="17" t="s">
        <v>186</v>
      </c>
      <c r="BE201" s="149">
        <f t="shared" si="54"/>
        <v>0</v>
      </c>
      <c r="BF201" s="149">
        <f t="shared" si="55"/>
        <v>0</v>
      </c>
      <c r="BG201" s="149">
        <f t="shared" si="56"/>
        <v>0</v>
      </c>
      <c r="BH201" s="149">
        <f t="shared" si="57"/>
        <v>0</v>
      </c>
      <c r="BI201" s="149">
        <f t="shared" si="58"/>
        <v>0</v>
      </c>
      <c r="BJ201" s="17" t="s">
        <v>84</v>
      </c>
      <c r="BK201" s="149">
        <f t="shared" si="59"/>
        <v>0</v>
      </c>
      <c r="BL201" s="17" t="s">
        <v>207</v>
      </c>
      <c r="BM201" s="148" t="s">
        <v>1080</v>
      </c>
    </row>
    <row r="202" spans="2:65" s="11" customFormat="1" ht="25.95" customHeight="1">
      <c r="B202" s="124"/>
      <c r="D202" s="125" t="s">
        <v>75</v>
      </c>
      <c r="E202" s="126" t="s">
        <v>2167</v>
      </c>
      <c r="F202" s="126" t="s">
        <v>2605</v>
      </c>
      <c r="I202" s="127"/>
      <c r="J202" s="128">
        <f>BK202</f>
        <v>0</v>
      </c>
      <c r="L202" s="124"/>
      <c r="M202" s="129"/>
      <c r="P202" s="130">
        <f>SUM(P203:P211)</f>
        <v>0</v>
      </c>
      <c r="R202" s="130">
        <f>SUM(R203:R211)</f>
        <v>0</v>
      </c>
      <c r="T202" s="131">
        <f>SUM(T203:T211)</f>
        <v>0</v>
      </c>
      <c r="AR202" s="125" t="s">
        <v>84</v>
      </c>
      <c r="AT202" s="132" t="s">
        <v>75</v>
      </c>
      <c r="AU202" s="132" t="s">
        <v>76</v>
      </c>
      <c r="AY202" s="125" t="s">
        <v>186</v>
      </c>
      <c r="BK202" s="133">
        <f>SUM(BK203:BK211)</f>
        <v>0</v>
      </c>
    </row>
    <row r="203" spans="2:65" s="1" customFormat="1" ht="16.600000000000001" customHeight="1">
      <c r="B203" s="136"/>
      <c r="C203" s="137" t="s">
        <v>750</v>
      </c>
      <c r="D203" s="137" t="s">
        <v>189</v>
      </c>
      <c r="E203" s="138" t="s">
        <v>2573</v>
      </c>
      <c r="F203" s="139" t="s">
        <v>2574</v>
      </c>
      <c r="G203" s="140" t="s">
        <v>858</v>
      </c>
      <c r="H203" s="141">
        <v>1</v>
      </c>
      <c r="I203" s="142"/>
      <c r="J203" s="143">
        <f t="shared" ref="J203:J211" si="60">ROUND(I203*H203,2)</f>
        <v>0</v>
      </c>
      <c r="K203" s="139" t="s">
        <v>1</v>
      </c>
      <c r="L203" s="32"/>
      <c r="M203" s="144" t="s">
        <v>1</v>
      </c>
      <c r="N203" s="145" t="s">
        <v>41</v>
      </c>
      <c r="P203" s="146">
        <f t="shared" ref="P203:P211" si="61">O203*H203</f>
        <v>0</v>
      </c>
      <c r="Q203" s="146">
        <v>0</v>
      </c>
      <c r="R203" s="146">
        <f t="shared" ref="R203:R211" si="62">Q203*H203</f>
        <v>0</v>
      </c>
      <c r="S203" s="146">
        <v>0</v>
      </c>
      <c r="T203" s="147">
        <f t="shared" ref="T203:T211" si="63">S203*H203</f>
        <v>0</v>
      </c>
      <c r="AR203" s="148" t="s">
        <v>207</v>
      </c>
      <c r="AT203" s="148" t="s">
        <v>189</v>
      </c>
      <c r="AU203" s="148" t="s">
        <v>84</v>
      </c>
      <c r="AY203" s="17" t="s">
        <v>186</v>
      </c>
      <c r="BE203" s="149">
        <f t="shared" ref="BE203:BE211" si="64">IF(N203="základní",J203,0)</f>
        <v>0</v>
      </c>
      <c r="BF203" s="149">
        <f t="shared" ref="BF203:BF211" si="65">IF(N203="snížená",J203,0)</f>
        <v>0</v>
      </c>
      <c r="BG203" s="149">
        <f t="shared" ref="BG203:BG211" si="66">IF(N203="zákl. přenesená",J203,0)</f>
        <v>0</v>
      </c>
      <c r="BH203" s="149">
        <f t="shared" ref="BH203:BH211" si="67">IF(N203="sníž. přenesená",J203,0)</f>
        <v>0</v>
      </c>
      <c r="BI203" s="149">
        <f t="shared" ref="BI203:BI211" si="68">IF(N203="nulová",J203,0)</f>
        <v>0</v>
      </c>
      <c r="BJ203" s="17" t="s">
        <v>84</v>
      </c>
      <c r="BK203" s="149">
        <f t="shared" ref="BK203:BK211" si="69">ROUND(I203*H203,2)</f>
        <v>0</v>
      </c>
      <c r="BL203" s="17" t="s">
        <v>207</v>
      </c>
      <c r="BM203" s="148" t="s">
        <v>1089</v>
      </c>
    </row>
    <row r="204" spans="2:65" s="1" customFormat="1" ht="16.600000000000001" customHeight="1">
      <c r="B204" s="136"/>
      <c r="C204" s="137" t="s">
        <v>755</v>
      </c>
      <c r="D204" s="137" t="s">
        <v>189</v>
      </c>
      <c r="E204" s="138" t="s">
        <v>2606</v>
      </c>
      <c r="F204" s="139" t="s">
        <v>2607</v>
      </c>
      <c r="G204" s="140" t="s">
        <v>858</v>
      </c>
      <c r="H204" s="141">
        <v>1</v>
      </c>
      <c r="I204" s="142"/>
      <c r="J204" s="143">
        <f t="shared" si="60"/>
        <v>0</v>
      </c>
      <c r="K204" s="139" t="s">
        <v>1</v>
      </c>
      <c r="L204" s="32"/>
      <c r="M204" s="144" t="s">
        <v>1</v>
      </c>
      <c r="N204" s="145" t="s">
        <v>41</v>
      </c>
      <c r="P204" s="146">
        <f t="shared" si="61"/>
        <v>0</v>
      </c>
      <c r="Q204" s="146">
        <v>0</v>
      </c>
      <c r="R204" s="146">
        <f t="shared" si="62"/>
        <v>0</v>
      </c>
      <c r="S204" s="146">
        <v>0</v>
      </c>
      <c r="T204" s="147">
        <f t="shared" si="63"/>
        <v>0</v>
      </c>
      <c r="AR204" s="148" t="s">
        <v>207</v>
      </c>
      <c r="AT204" s="148" t="s">
        <v>189</v>
      </c>
      <c r="AU204" s="148" t="s">
        <v>84</v>
      </c>
      <c r="AY204" s="17" t="s">
        <v>186</v>
      </c>
      <c r="BE204" s="149">
        <f t="shared" si="64"/>
        <v>0</v>
      </c>
      <c r="BF204" s="149">
        <f t="shared" si="65"/>
        <v>0</v>
      </c>
      <c r="BG204" s="149">
        <f t="shared" si="66"/>
        <v>0</v>
      </c>
      <c r="BH204" s="149">
        <f t="shared" si="67"/>
        <v>0</v>
      </c>
      <c r="BI204" s="149">
        <f t="shared" si="68"/>
        <v>0</v>
      </c>
      <c r="BJ204" s="17" t="s">
        <v>84</v>
      </c>
      <c r="BK204" s="149">
        <f t="shared" si="69"/>
        <v>0</v>
      </c>
      <c r="BL204" s="17" t="s">
        <v>207</v>
      </c>
      <c r="BM204" s="148" t="s">
        <v>1101</v>
      </c>
    </row>
    <row r="205" spans="2:65" s="1" customFormat="1" ht="16.600000000000001" customHeight="1">
      <c r="B205" s="136"/>
      <c r="C205" s="137" t="s">
        <v>760</v>
      </c>
      <c r="D205" s="137" t="s">
        <v>189</v>
      </c>
      <c r="E205" s="138" t="s">
        <v>2577</v>
      </c>
      <c r="F205" s="139" t="s">
        <v>2578</v>
      </c>
      <c r="G205" s="140" t="s">
        <v>858</v>
      </c>
      <c r="H205" s="141">
        <v>1</v>
      </c>
      <c r="I205" s="142"/>
      <c r="J205" s="143">
        <f t="shared" si="60"/>
        <v>0</v>
      </c>
      <c r="K205" s="139" t="s">
        <v>1</v>
      </c>
      <c r="L205" s="32"/>
      <c r="M205" s="144" t="s">
        <v>1</v>
      </c>
      <c r="N205" s="145" t="s">
        <v>41</v>
      </c>
      <c r="P205" s="146">
        <f t="shared" si="61"/>
        <v>0</v>
      </c>
      <c r="Q205" s="146">
        <v>0</v>
      </c>
      <c r="R205" s="146">
        <f t="shared" si="62"/>
        <v>0</v>
      </c>
      <c r="S205" s="146">
        <v>0</v>
      </c>
      <c r="T205" s="147">
        <f t="shared" si="63"/>
        <v>0</v>
      </c>
      <c r="AR205" s="148" t="s">
        <v>207</v>
      </c>
      <c r="AT205" s="148" t="s">
        <v>189</v>
      </c>
      <c r="AU205" s="148" t="s">
        <v>84</v>
      </c>
      <c r="AY205" s="17" t="s">
        <v>186</v>
      </c>
      <c r="BE205" s="149">
        <f t="shared" si="64"/>
        <v>0</v>
      </c>
      <c r="BF205" s="149">
        <f t="shared" si="65"/>
        <v>0</v>
      </c>
      <c r="BG205" s="149">
        <f t="shared" si="66"/>
        <v>0</v>
      </c>
      <c r="BH205" s="149">
        <f t="shared" si="67"/>
        <v>0</v>
      </c>
      <c r="BI205" s="149">
        <f t="shared" si="68"/>
        <v>0</v>
      </c>
      <c r="BJ205" s="17" t="s">
        <v>84</v>
      </c>
      <c r="BK205" s="149">
        <f t="shared" si="69"/>
        <v>0</v>
      </c>
      <c r="BL205" s="17" t="s">
        <v>207</v>
      </c>
      <c r="BM205" s="148" t="s">
        <v>1112</v>
      </c>
    </row>
    <row r="206" spans="2:65" s="1" customFormat="1" ht="16.600000000000001" customHeight="1">
      <c r="B206" s="136"/>
      <c r="C206" s="137" t="s">
        <v>765</v>
      </c>
      <c r="D206" s="137" t="s">
        <v>189</v>
      </c>
      <c r="E206" s="138" t="s">
        <v>2608</v>
      </c>
      <c r="F206" s="139" t="s">
        <v>2609</v>
      </c>
      <c r="G206" s="140" t="s">
        <v>858</v>
      </c>
      <c r="H206" s="141">
        <v>7</v>
      </c>
      <c r="I206" s="142"/>
      <c r="J206" s="143">
        <f t="shared" si="60"/>
        <v>0</v>
      </c>
      <c r="K206" s="139" t="s">
        <v>1</v>
      </c>
      <c r="L206" s="32"/>
      <c r="M206" s="144" t="s">
        <v>1</v>
      </c>
      <c r="N206" s="145" t="s">
        <v>41</v>
      </c>
      <c r="P206" s="146">
        <f t="shared" si="61"/>
        <v>0</v>
      </c>
      <c r="Q206" s="146">
        <v>0</v>
      </c>
      <c r="R206" s="146">
        <f t="shared" si="62"/>
        <v>0</v>
      </c>
      <c r="S206" s="146">
        <v>0</v>
      </c>
      <c r="T206" s="147">
        <f t="shared" si="63"/>
        <v>0</v>
      </c>
      <c r="AR206" s="148" t="s">
        <v>207</v>
      </c>
      <c r="AT206" s="148" t="s">
        <v>189</v>
      </c>
      <c r="AU206" s="148" t="s">
        <v>84</v>
      </c>
      <c r="AY206" s="17" t="s">
        <v>186</v>
      </c>
      <c r="BE206" s="149">
        <f t="shared" si="64"/>
        <v>0</v>
      </c>
      <c r="BF206" s="149">
        <f t="shared" si="65"/>
        <v>0</v>
      </c>
      <c r="BG206" s="149">
        <f t="shared" si="66"/>
        <v>0</v>
      </c>
      <c r="BH206" s="149">
        <f t="shared" si="67"/>
        <v>0</v>
      </c>
      <c r="BI206" s="149">
        <f t="shared" si="68"/>
        <v>0</v>
      </c>
      <c r="BJ206" s="17" t="s">
        <v>84</v>
      </c>
      <c r="BK206" s="149">
        <f t="shared" si="69"/>
        <v>0</v>
      </c>
      <c r="BL206" s="17" t="s">
        <v>207</v>
      </c>
      <c r="BM206" s="148" t="s">
        <v>1124</v>
      </c>
    </row>
    <row r="207" spans="2:65" s="1" customFormat="1" ht="16.600000000000001" customHeight="1">
      <c r="B207" s="136"/>
      <c r="C207" s="137" t="s">
        <v>776</v>
      </c>
      <c r="D207" s="137" t="s">
        <v>189</v>
      </c>
      <c r="E207" s="138" t="s">
        <v>2585</v>
      </c>
      <c r="F207" s="139" t="s">
        <v>2586</v>
      </c>
      <c r="G207" s="140" t="s">
        <v>858</v>
      </c>
      <c r="H207" s="141">
        <v>1</v>
      </c>
      <c r="I207" s="142"/>
      <c r="J207" s="143">
        <f t="shared" si="60"/>
        <v>0</v>
      </c>
      <c r="K207" s="139" t="s">
        <v>1</v>
      </c>
      <c r="L207" s="32"/>
      <c r="M207" s="144" t="s">
        <v>1</v>
      </c>
      <c r="N207" s="145" t="s">
        <v>41</v>
      </c>
      <c r="P207" s="146">
        <f t="shared" si="61"/>
        <v>0</v>
      </c>
      <c r="Q207" s="146">
        <v>0</v>
      </c>
      <c r="R207" s="146">
        <f t="shared" si="62"/>
        <v>0</v>
      </c>
      <c r="S207" s="146">
        <v>0</v>
      </c>
      <c r="T207" s="147">
        <f t="shared" si="63"/>
        <v>0</v>
      </c>
      <c r="AR207" s="148" t="s">
        <v>207</v>
      </c>
      <c r="AT207" s="148" t="s">
        <v>189</v>
      </c>
      <c r="AU207" s="148" t="s">
        <v>84</v>
      </c>
      <c r="AY207" s="17" t="s">
        <v>186</v>
      </c>
      <c r="BE207" s="149">
        <f t="shared" si="64"/>
        <v>0</v>
      </c>
      <c r="BF207" s="149">
        <f t="shared" si="65"/>
        <v>0</v>
      </c>
      <c r="BG207" s="149">
        <f t="shared" si="66"/>
        <v>0</v>
      </c>
      <c r="BH207" s="149">
        <f t="shared" si="67"/>
        <v>0</v>
      </c>
      <c r="BI207" s="149">
        <f t="shared" si="68"/>
        <v>0</v>
      </c>
      <c r="BJ207" s="17" t="s">
        <v>84</v>
      </c>
      <c r="BK207" s="149">
        <f t="shared" si="69"/>
        <v>0</v>
      </c>
      <c r="BL207" s="17" t="s">
        <v>207</v>
      </c>
      <c r="BM207" s="148" t="s">
        <v>1135</v>
      </c>
    </row>
    <row r="208" spans="2:65" s="1" customFormat="1" ht="16.600000000000001" customHeight="1">
      <c r="B208" s="136"/>
      <c r="C208" s="137" t="s">
        <v>781</v>
      </c>
      <c r="D208" s="137" t="s">
        <v>189</v>
      </c>
      <c r="E208" s="138" t="s">
        <v>2587</v>
      </c>
      <c r="F208" s="139" t="s">
        <v>2588</v>
      </c>
      <c r="G208" s="140" t="s">
        <v>858</v>
      </c>
      <c r="H208" s="141">
        <v>1</v>
      </c>
      <c r="I208" s="142"/>
      <c r="J208" s="143">
        <f t="shared" si="60"/>
        <v>0</v>
      </c>
      <c r="K208" s="139" t="s">
        <v>1</v>
      </c>
      <c r="L208" s="32"/>
      <c r="M208" s="144" t="s">
        <v>1</v>
      </c>
      <c r="N208" s="145" t="s">
        <v>41</v>
      </c>
      <c r="P208" s="146">
        <f t="shared" si="61"/>
        <v>0</v>
      </c>
      <c r="Q208" s="146">
        <v>0</v>
      </c>
      <c r="R208" s="146">
        <f t="shared" si="62"/>
        <v>0</v>
      </c>
      <c r="S208" s="146">
        <v>0</v>
      </c>
      <c r="T208" s="147">
        <f t="shared" si="63"/>
        <v>0</v>
      </c>
      <c r="AR208" s="148" t="s">
        <v>207</v>
      </c>
      <c r="AT208" s="148" t="s">
        <v>189</v>
      </c>
      <c r="AU208" s="148" t="s">
        <v>84</v>
      </c>
      <c r="AY208" s="17" t="s">
        <v>186</v>
      </c>
      <c r="BE208" s="149">
        <f t="shared" si="64"/>
        <v>0</v>
      </c>
      <c r="BF208" s="149">
        <f t="shared" si="65"/>
        <v>0</v>
      </c>
      <c r="BG208" s="149">
        <f t="shared" si="66"/>
        <v>0</v>
      </c>
      <c r="BH208" s="149">
        <f t="shared" si="67"/>
        <v>0</v>
      </c>
      <c r="BI208" s="149">
        <f t="shared" si="68"/>
        <v>0</v>
      </c>
      <c r="BJ208" s="17" t="s">
        <v>84</v>
      </c>
      <c r="BK208" s="149">
        <f t="shared" si="69"/>
        <v>0</v>
      </c>
      <c r="BL208" s="17" t="s">
        <v>207</v>
      </c>
      <c r="BM208" s="148" t="s">
        <v>1149</v>
      </c>
    </row>
    <row r="209" spans="2:65" s="1" customFormat="1" ht="16.600000000000001" customHeight="1">
      <c r="B209" s="136"/>
      <c r="C209" s="137" t="s">
        <v>787</v>
      </c>
      <c r="D209" s="137" t="s">
        <v>189</v>
      </c>
      <c r="E209" s="138" t="s">
        <v>2591</v>
      </c>
      <c r="F209" s="139" t="s">
        <v>2592</v>
      </c>
      <c r="G209" s="140" t="s">
        <v>858</v>
      </c>
      <c r="H209" s="141">
        <v>1</v>
      </c>
      <c r="I209" s="142"/>
      <c r="J209" s="143">
        <f t="shared" si="60"/>
        <v>0</v>
      </c>
      <c r="K209" s="139" t="s">
        <v>1</v>
      </c>
      <c r="L209" s="32"/>
      <c r="M209" s="144" t="s">
        <v>1</v>
      </c>
      <c r="N209" s="145" t="s">
        <v>41</v>
      </c>
      <c r="P209" s="146">
        <f t="shared" si="61"/>
        <v>0</v>
      </c>
      <c r="Q209" s="146">
        <v>0</v>
      </c>
      <c r="R209" s="146">
        <f t="shared" si="62"/>
        <v>0</v>
      </c>
      <c r="S209" s="146">
        <v>0</v>
      </c>
      <c r="T209" s="147">
        <f t="shared" si="63"/>
        <v>0</v>
      </c>
      <c r="AR209" s="148" t="s">
        <v>207</v>
      </c>
      <c r="AT209" s="148" t="s">
        <v>189</v>
      </c>
      <c r="AU209" s="148" t="s">
        <v>84</v>
      </c>
      <c r="AY209" s="17" t="s">
        <v>186</v>
      </c>
      <c r="BE209" s="149">
        <f t="shared" si="64"/>
        <v>0</v>
      </c>
      <c r="BF209" s="149">
        <f t="shared" si="65"/>
        <v>0</v>
      </c>
      <c r="BG209" s="149">
        <f t="shared" si="66"/>
        <v>0</v>
      </c>
      <c r="BH209" s="149">
        <f t="shared" si="67"/>
        <v>0</v>
      </c>
      <c r="BI209" s="149">
        <f t="shared" si="68"/>
        <v>0</v>
      </c>
      <c r="BJ209" s="17" t="s">
        <v>84</v>
      </c>
      <c r="BK209" s="149">
        <f t="shared" si="69"/>
        <v>0</v>
      </c>
      <c r="BL209" s="17" t="s">
        <v>207</v>
      </c>
      <c r="BM209" s="148" t="s">
        <v>1160</v>
      </c>
    </row>
    <row r="210" spans="2:65" s="1" customFormat="1" ht="24.2" customHeight="1">
      <c r="B210" s="136"/>
      <c r="C210" s="137" t="s">
        <v>793</v>
      </c>
      <c r="D210" s="137" t="s">
        <v>189</v>
      </c>
      <c r="E210" s="138" t="s">
        <v>2610</v>
      </c>
      <c r="F210" s="139" t="s">
        <v>2611</v>
      </c>
      <c r="G210" s="140" t="s">
        <v>858</v>
      </c>
      <c r="H210" s="141">
        <v>1</v>
      </c>
      <c r="I210" s="142"/>
      <c r="J210" s="143">
        <f t="shared" si="60"/>
        <v>0</v>
      </c>
      <c r="K210" s="139" t="s">
        <v>1</v>
      </c>
      <c r="L210" s="32"/>
      <c r="M210" s="144" t="s">
        <v>1</v>
      </c>
      <c r="N210" s="145" t="s">
        <v>41</v>
      </c>
      <c r="P210" s="146">
        <f t="shared" si="61"/>
        <v>0</v>
      </c>
      <c r="Q210" s="146">
        <v>0</v>
      </c>
      <c r="R210" s="146">
        <f t="shared" si="62"/>
        <v>0</v>
      </c>
      <c r="S210" s="146">
        <v>0</v>
      </c>
      <c r="T210" s="147">
        <f t="shared" si="63"/>
        <v>0</v>
      </c>
      <c r="AR210" s="148" t="s">
        <v>207</v>
      </c>
      <c r="AT210" s="148" t="s">
        <v>189</v>
      </c>
      <c r="AU210" s="148" t="s">
        <v>84</v>
      </c>
      <c r="AY210" s="17" t="s">
        <v>186</v>
      </c>
      <c r="BE210" s="149">
        <f t="shared" si="64"/>
        <v>0</v>
      </c>
      <c r="BF210" s="149">
        <f t="shared" si="65"/>
        <v>0</v>
      </c>
      <c r="BG210" s="149">
        <f t="shared" si="66"/>
        <v>0</v>
      </c>
      <c r="BH210" s="149">
        <f t="shared" si="67"/>
        <v>0</v>
      </c>
      <c r="BI210" s="149">
        <f t="shared" si="68"/>
        <v>0</v>
      </c>
      <c r="BJ210" s="17" t="s">
        <v>84</v>
      </c>
      <c r="BK210" s="149">
        <f t="shared" si="69"/>
        <v>0</v>
      </c>
      <c r="BL210" s="17" t="s">
        <v>207</v>
      </c>
      <c r="BM210" s="148" t="s">
        <v>1186</v>
      </c>
    </row>
    <row r="211" spans="2:65" s="1" customFormat="1" ht="16.600000000000001" customHeight="1">
      <c r="B211" s="136"/>
      <c r="C211" s="137" t="s">
        <v>798</v>
      </c>
      <c r="D211" s="137" t="s">
        <v>189</v>
      </c>
      <c r="E211" s="138" t="s">
        <v>2595</v>
      </c>
      <c r="F211" s="139" t="s">
        <v>2596</v>
      </c>
      <c r="G211" s="140" t="s">
        <v>858</v>
      </c>
      <c r="H211" s="141">
        <v>1</v>
      </c>
      <c r="I211" s="142"/>
      <c r="J211" s="143">
        <f t="shared" si="60"/>
        <v>0</v>
      </c>
      <c r="K211" s="139" t="s">
        <v>1</v>
      </c>
      <c r="L211" s="32"/>
      <c r="M211" s="144" t="s">
        <v>1</v>
      </c>
      <c r="N211" s="145" t="s">
        <v>41</v>
      </c>
      <c r="P211" s="146">
        <f t="shared" si="61"/>
        <v>0</v>
      </c>
      <c r="Q211" s="146">
        <v>0</v>
      </c>
      <c r="R211" s="146">
        <f t="shared" si="62"/>
        <v>0</v>
      </c>
      <c r="S211" s="146">
        <v>0</v>
      </c>
      <c r="T211" s="147">
        <f t="shared" si="63"/>
        <v>0</v>
      </c>
      <c r="AR211" s="148" t="s">
        <v>207</v>
      </c>
      <c r="AT211" s="148" t="s">
        <v>189</v>
      </c>
      <c r="AU211" s="148" t="s">
        <v>84</v>
      </c>
      <c r="AY211" s="17" t="s">
        <v>186</v>
      </c>
      <c r="BE211" s="149">
        <f t="shared" si="64"/>
        <v>0</v>
      </c>
      <c r="BF211" s="149">
        <f t="shared" si="65"/>
        <v>0</v>
      </c>
      <c r="BG211" s="149">
        <f t="shared" si="66"/>
        <v>0</v>
      </c>
      <c r="BH211" s="149">
        <f t="shared" si="67"/>
        <v>0</v>
      </c>
      <c r="BI211" s="149">
        <f t="shared" si="68"/>
        <v>0</v>
      </c>
      <c r="BJ211" s="17" t="s">
        <v>84</v>
      </c>
      <c r="BK211" s="149">
        <f t="shared" si="69"/>
        <v>0</v>
      </c>
      <c r="BL211" s="17" t="s">
        <v>207</v>
      </c>
      <c r="BM211" s="148" t="s">
        <v>1196</v>
      </c>
    </row>
    <row r="212" spans="2:65" s="11" customFormat="1" ht="25.95" customHeight="1">
      <c r="B212" s="124"/>
      <c r="D212" s="125" t="s">
        <v>75</v>
      </c>
      <c r="E212" s="126" t="s">
        <v>2187</v>
      </c>
      <c r="F212" s="126" t="s">
        <v>2612</v>
      </c>
      <c r="I212" s="127"/>
      <c r="J212" s="128">
        <f>BK212</f>
        <v>0</v>
      </c>
      <c r="L212" s="124"/>
      <c r="M212" s="129"/>
      <c r="P212" s="130">
        <f>SUM(P213:P230)</f>
        <v>0</v>
      </c>
      <c r="R212" s="130">
        <f>SUM(R213:R230)</f>
        <v>0</v>
      </c>
      <c r="T212" s="131">
        <f>SUM(T213:T230)</f>
        <v>0</v>
      </c>
      <c r="AR212" s="125" t="s">
        <v>84</v>
      </c>
      <c r="AT212" s="132" t="s">
        <v>75</v>
      </c>
      <c r="AU212" s="132" t="s">
        <v>76</v>
      </c>
      <c r="AY212" s="125" t="s">
        <v>186</v>
      </c>
      <c r="BK212" s="133">
        <f>SUM(BK213:BK230)</f>
        <v>0</v>
      </c>
    </row>
    <row r="213" spans="2:65" s="1" customFormat="1" ht="21.75" customHeight="1">
      <c r="B213" s="136"/>
      <c r="C213" s="137" t="s">
        <v>804</v>
      </c>
      <c r="D213" s="137" t="s">
        <v>189</v>
      </c>
      <c r="E213" s="138" t="s">
        <v>2613</v>
      </c>
      <c r="F213" s="139" t="s">
        <v>2614</v>
      </c>
      <c r="G213" s="140" t="s">
        <v>858</v>
      </c>
      <c r="H213" s="141">
        <v>43</v>
      </c>
      <c r="I213" s="142"/>
      <c r="J213" s="143">
        <f t="shared" ref="J213:J229" si="70">ROUND(I213*H213,2)</f>
        <v>0</v>
      </c>
      <c r="K213" s="139" t="s">
        <v>1</v>
      </c>
      <c r="L213" s="32"/>
      <c r="M213" s="144" t="s">
        <v>1</v>
      </c>
      <c r="N213" s="145" t="s">
        <v>41</v>
      </c>
      <c r="P213" s="146">
        <f t="shared" ref="P213:P229" si="71">O213*H213</f>
        <v>0</v>
      </c>
      <c r="Q213" s="146">
        <v>0</v>
      </c>
      <c r="R213" s="146">
        <f t="shared" ref="R213:R229" si="72">Q213*H213</f>
        <v>0</v>
      </c>
      <c r="S213" s="146">
        <v>0</v>
      </c>
      <c r="T213" s="147">
        <f t="shared" ref="T213:T229" si="73">S213*H213</f>
        <v>0</v>
      </c>
      <c r="AR213" s="148" t="s">
        <v>207</v>
      </c>
      <c r="AT213" s="148" t="s">
        <v>189</v>
      </c>
      <c r="AU213" s="148" t="s">
        <v>84</v>
      </c>
      <c r="AY213" s="17" t="s">
        <v>186</v>
      </c>
      <c r="BE213" s="149">
        <f t="shared" ref="BE213:BE229" si="74">IF(N213="základní",J213,0)</f>
        <v>0</v>
      </c>
      <c r="BF213" s="149">
        <f t="shared" ref="BF213:BF229" si="75">IF(N213="snížená",J213,0)</f>
        <v>0</v>
      </c>
      <c r="BG213" s="149">
        <f t="shared" ref="BG213:BG229" si="76">IF(N213="zákl. přenesená",J213,0)</f>
        <v>0</v>
      </c>
      <c r="BH213" s="149">
        <f t="shared" ref="BH213:BH229" si="77">IF(N213="sníž. přenesená",J213,0)</f>
        <v>0</v>
      </c>
      <c r="BI213" s="149">
        <f t="shared" ref="BI213:BI229" si="78">IF(N213="nulová",J213,0)</f>
        <v>0</v>
      </c>
      <c r="BJ213" s="17" t="s">
        <v>84</v>
      </c>
      <c r="BK213" s="149">
        <f t="shared" ref="BK213:BK229" si="79">ROUND(I213*H213,2)</f>
        <v>0</v>
      </c>
      <c r="BL213" s="17" t="s">
        <v>207</v>
      </c>
      <c r="BM213" s="148" t="s">
        <v>1210</v>
      </c>
    </row>
    <row r="214" spans="2:65" s="1" customFormat="1" ht="16.600000000000001" customHeight="1">
      <c r="B214" s="136"/>
      <c r="C214" s="137" t="s">
        <v>809</v>
      </c>
      <c r="D214" s="137" t="s">
        <v>189</v>
      </c>
      <c r="E214" s="138" t="s">
        <v>2615</v>
      </c>
      <c r="F214" s="139" t="s">
        <v>2616</v>
      </c>
      <c r="G214" s="140" t="s">
        <v>858</v>
      </c>
      <c r="H214" s="141">
        <v>4</v>
      </c>
      <c r="I214" s="142"/>
      <c r="J214" s="143">
        <f t="shared" si="70"/>
        <v>0</v>
      </c>
      <c r="K214" s="139" t="s">
        <v>1</v>
      </c>
      <c r="L214" s="32"/>
      <c r="M214" s="144" t="s">
        <v>1</v>
      </c>
      <c r="N214" s="145" t="s">
        <v>41</v>
      </c>
      <c r="P214" s="146">
        <f t="shared" si="71"/>
        <v>0</v>
      </c>
      <c r="Q214" s="146">
        <v>0</v>
      </c>
      <c r="R214" s="146">
        <f t="shared" si="72"/>
        <v>0</v>
      </c>
      <c r="S214" s="146">
        <v>0</v>
      </c>
      <c r="T214" s="147">
        <f t="shared" si="73"/>
        <v>0</v>
      </c>
      <c r="AR214" s="148" t="s">
        <v>207</v>
      </c>
      <c r="AT214" s="148" t="s">
        <v>189</v>
      </c>
      <c r="AU214" s="148" t="s">
        <v>84</v>
      </c>
      <c r="AY214" s="17" t="s">
        <v>186</v>
      </c>
      <c r="BE214" s="149">
        <f t="shared" si="74"/>
        <v>0</v>
      </c>
      <c r="BF214" s="149">
        <f t="shared" si="75"/>
        <v>0</v>
      </c>
      <c r="BG214" s="149">
        <f t="shared" si="76"/>
        <v>0</v>
      </c>
      <c r="BH214" s="149">
        <f t="shared" si="77"/>
        <v>0</v>
      </c>
      <c r="BI214" s="149">
        <f t="shared" si="78"/>
        <v>0</v>
      </c>
      <c r="BJ214" s="17" t="s">
        <v>84</v>
      </c>
      <c r="BK214" s="149">
        <f t="shared" si="79"/>
        <v>0</v>
      </c>
      <c r="BL214" s="17" t="s">
        <v>207</v>
      </c>
      <c r="BM214" s="148" t="s">
        <v>1246</v>
      </c>
    </row>
    <row r="215" spans="2:65" s="1" customFormat="1" ht="21.75" customHeight="1">
      <c r="B215" s="136"/>
      <c r="C215" s="137" t="s">
        <v>814</v>
      </c>
      <c r="D215" s="137" t="s">
        <v>189</v>
      </c>
      <c r="E215" s="138" t="s">
        <v>2617</v>
      </c>
      <c r="F215" s="139" t="s">
        <v>2618</v>
      </c>
      <c r="G215" s="140" t="s">
        <v>858</v>
      </c>
      <c r="H215" s="141">
        <v>7</v>
      </c>
      <c r="I215" s="142"/>
      <c r="J215" s="143">
        <f t="shared" si="70"/>
        <v>0</v>
      </c>
      <c r="K215" s="139" t="s">
        <v>1</v>
      </c>
      <c r="L215" s="32"/>
      <c r="M215" s="144" t="s">
        <v>1</v>
      </c>
      <c r="N215" s="145" t="s">
        <v>41</v>
      </c>
      <c r="P215" s="146">
        <f t="shared" si="71"/>
        <v>0</v>
      </c>
      <c r="Q215" s="146">
        <v>0</v>
      </c>
      <c r="R215" s="146">
        <f t="shared" si="72"/>
        <v>0</v>
      </c>
      <c r="S215" s="146">
        <v>0</v>
      </c>
      <c r="T215" s="147">
        <f t="shared" si="73"/>
        <v>0</v>
      </c>
      <c r="AR215" s="148" t="s">
        <v>207</v>
      </c>
      <c r="AT215" s="148" t="s">
        <v>189</v>
      </c>
      <c r="AU215" s="148" t="s">
        <v>84</v>
      </c>
      <c r="AY215" s="17" t="s">
        <v>186</v>
      </c>
      <c r="BE215" s="149">
        <f t="shared" si="74"/>
        <v>0</v>
      </c>
      <c r="BF215" s="149">
        <f t="shared" si="75"/>
        <v>0</v>
      </c>
      <c r="BG215" s="149">
        <f t="shared" si="76"/>
        <v>0</v>
      </c>
      <c r="BH215" s="149">
        <f t="shared" si="77"/>
        <v>0</v>
      </c>
      <c r="BI215" s="149">
        <f t="shared" si="78"/>
        <v>0</v>
      </c>
      <c r="BJ215" s="17" t="s">
        <v>84</v>
      </c>
      <c r="BK215" s="149">
        <f t="shared" si="79"/>
        <v>0</v>
      </c>
      <c r="BL215" s="17" t="s">
        <v>207</v>
      </c>
      <c r="BM215" s="148" t="s">
        <v>1255</v>
      </c>
    </row>
    <row r="216" spans="2:65" s="1" customFormat="1" ht="24.2" customHeight="1">
      <c r="B216" s="136"/>
      <c r="C216" s="137" t="s">
        <v>820</v>
      </c>
      <c r="D216" s="137" t="s">
        <v>189</v>
      </c>
      <c r="E216" s="138" t="s">
        <v>2619</v>
      </c>
      <c r="F216" s="139" t="s">
        <v>2620</v>
      </c>
      <c r="G216" s="140" t="s">
        <v>858</v>
      </c>
      <c r="H216" s="141">
        <v>2</v>
      </c>
      <c r="I216" s="142"/>
      <c r="J216" s="143">
        <f t="shared" si="70"/>
        <v>0</v>
      </c>
      <c r="K216" s="139" t="s">
        <v>1</v>
      </c>
      <c r="L216" s="32"/>
      <c r="M216" s="144" t="s">
        <v>1</v>
      </c>
      <c r="N216" s="145" t="s">
        <v>41</v>
      </c>
      <c r="P216" s="146">
        <f t="shared" si="71"/>
        <v>0</v>
      </c>
      <c r="Q216" s="146">
        <v>0</v>
      </c>
      <c r="R216" s="146">
        <f t="shared" si="72"/>
        <v>0</v>
      </c>
      <c r="S216" s="146">
        <v>0</v>
      </c>
      <c r="T216" s="147">
        <f t="shared" si="73"/>
        <v>0</v>
      </c>
      <c r="AR216" s="148" t="s">
        <v>207</v>
      </c>
      <c r="AT216" s="148" t="s">
        <v>189</v>
      </c>
      <c r="AU216" s="148" t="s">
        <v>84</v>
      </c>
      <c r="AY216" s="17" t="s">
        <v>186</v>
      </c>
      <c r="BE216" s="149">
        <f t="shared" si="74"/>
        <v>0</v>
      </c>
      <c r="BF216" s="149">
        <f t="shared" si="75"/>
        <v>0</v>
      </c>
      <c r="BG216" s="149">
        <f t="shared" si="76"/>
        <v>0</v>
      </c>
      <c r="BH216" s="149">
        <f t="shared" si="77"/>
        <v>0</v>
      </c>
      <c r="BI216" s="149">
        <f t="shared" si="78"/>
        <v>0</v>
      </c>
      <c r="BJ216" s="17" t="s">
        <v>84</v>
      </c>
      <c r="BK216" s="149">
        <f t="shared" si="79"/>
        <v>0</v>
      </c>
      <c r="BL216" s="17" t="s">
        <v>207</v>
      </c>
      <c r="BM216" s="148" t="s">
        <v>1266</v>
      </c>
    </row>
    <row r="217" spans="2:65" s="1" customFormat="1" ht="16.600000000000001" customHeight="1">
      <c r="B217" s="136"/>
      <c r="C217" s="137" t="s">
        <v>824</v>
      </c>
      <c r="D217" s="137" t="s">
        <v>189</v>
      </c>
      <c r="E217" s="138" t="s">
        <v>2621</v>
      </c>
      <c r="F217" s="139" t="s">
        <v>2622</v>
      </c>
      <c r="G217" s="140" t="s">
        <v>858</v>
      </c>
      <c r="H217" s="141">
        <v>3</v>
      </c>
      <c r="I217" s="142"/>
      <c r="J217" s="143">
        <f t="shared" si="70"/>
        <v>0</v>
      </c>
      <c r="K217" s="139" t="s">
        <v>1</v>
      </c>
      <c r="L217" s="32"/>
      <c r="M217" s="144" t="s">
        <v>1</v>
      </c>
      <c r="N217" s="145" t="s">
        <v>41</v>
      </c>
      <c r="P217" s="146">
        <f t="shared" si="71"/>
        <v>0</v>
      </c>
      <c r="Q217" s="146">
        <v>0</v>
      </c>
      <c r="R217" s="146">
        <f t="shared" si="72"/>
        <v>0</v>
      </c>
      <c r="S217" s="146">
        <v>0</v>
      </c>
      <c r="T217" s="147">
        <f t="shared" si="73"/>
        <v>0</v>
      </c>
      <c r="AR217" s="148" t="s">
        <v>207</v>
      </c>
      <c r="AT217" s="148" t="s">
        <v>189</v>
      </c>
      <c r="AU217" s="148" t="s">
        <v>84</v>
      </c>
      <c r="AY217" s="17" t="s">
        <v>186</v>
      </c>
      <c r="BE217" s="149">
        <f t="shared" si="74"/>
        <v>0</v>
      </c>
      <c r="BF217" s="149">
        <f t="shared" si="75"/>
        <v>0</v>
      </c>
      <c r="BG217" s="149">
        <f t="shared" si="76"/>
        <v>0</v>
      </c>
      <c r="BH217" s="149">
        <f t="shared" si="77"/>
        <v>0</v>
      </c>
      <c r="BI217" s="149">
        <f t="shared" si="78"/>
        <v>0</v>
      </c>
      <c r="BJ217" s="17" t="s">
        <v>84</v>
      </c>
      <c r="BK217" s="149">
        <f t="shared" si="79"/>
        <v>0</v>
      </c>
      <c r="BL217" s="17" t="s">
        <v>207</v>
      </c>
      <c r="BM217" s="148" t="s">
        <v>1277</v>
      </c>
    </row>
    <row r="218" spans="2:65" s="1" customFormat="1" ht="21.75" customHeight="1">
      <c r="B218" s="136"/>
      <c r="C218" s="137" t="s">
        <v>828</v>
      </c>
      <c r="D218" s="137" t="s">
        <v>189</v>
      </c>
      <c r="E218" s="138" t="s">
        <v>2623</v>
      </c>
      <c r="F218" s="139" t="s">
        <v>2624</v>
      </c>
      <c r="G218" s="140" t="s">
        <v>858</v>
      </c>
      <c r="H218" s="141">
        <v>200</v>
      </c>
      <c r="I218" s="142"/>
      <c r="J218" s="143">
        <f t="shared" si="70"/>
        <v>0</v>
      </c>
      <c r="K218" s="139" t="s">
        <v>1</v>
      </c>
      <c r="L218" s="32"/>
      <c r="M218" s="144" t="s">
        <v>1</v>
      </c>
      <c r="N218" s="145" t="s">
        <v>41</v>
      </c>
      <c r="P218" s="146">
        <f t="shared" si="71"/>
        <v>0</v>
      </c>
      <c r="Q218" s="146">
        <v>0</v>
      </c>
      <c r="R218" s="146">
        <f t="shared" si="72"/>
        <v>0</v>
      </c>
      <c r="S218" s="146">
        <v>0</v>
      </c>
      <c r="T218" s="147">
        <f t="shared" si="73"/>
        <v>0</v>
      </c>
      <c r="AR218" s="148" t="s">
        <v>207</v>
      </c>
      <c r="AT218" s="148" t="s">
        <v>189</v>
      </c>
      <c r="AU218" s="148" t="s">
        <v>84</v>
      </c>
      <c r="AY218" s="17" t="s">
        <v>186</v>
      </c>
      <c r="BE218" s="149">
        <f t="shared" si="74"/>
        <v>0</v>
      </c>
      <c r="BF218" s="149">
        <f t="shared" si="75"/>
        <v>0</v>
      </c>
      <c r="BG218" s="149">
        <f t="shared" si="76"/>
        <v>0</v>
      </c>
      <c r="BH218" s="149">
        <f t="shared" si="77"/>
        <v>0</v>
      </c>
      <c r="BI218" s="149">
        <f t="shared" si="78"/>
        <v>0</v>
      </c>
      <c r="BJ218" s="17" t="s">
        <v>84</v>
      </c>
      <c r="BK218" s="149">
        <f t="shared" si="79"/>
        <v>0</v>
      </c>
      <c r="BL218" s="17" t="s">
        <v>207</v>
      </c>
      <c r="BM218" s="148" t="s">
        <v>1288</v>
      </c>
    </row>
    <row r="219" spans="2:65" s="1" customFormat="1" ht="16.600000000000001" customHeight="1">
      <c r="B219" s="136"/>
      <c r="C219" s="137" t="s">
        <v>837</v>
      </c>
      <c r="D219" s="137" t="s">
        <v>189</v>
      </c>
      <c r="E219" s="138" t="s">
        <v>2625</v>
      </c>
      <c r="F219" s="139" t="s">
        <v>2626</v>
      </c>
      <c r="G219" s="140" t="s">
        <v>858</v>
      </c>
      <c r="H219" s="141">
        <v>8</v>
      </c>
      <c r="I219" s="142"/>
      <c r="J219" s="143">
        <f t="shared" si="70"/>
        <v>0</v>
      </c>
      <c r="K219" s="139" t="s">
        <v>1</v>
      </c>
      <c r="L219" s="32"/>
      <c r="M219" s="144" t="s">
        <v>1</v>
      </c>
      <c r="N219" s="145" t="s">
        <v>41</v>
      </c>
      <c r="P219" s="146">
        <f t="shared" si="71"/>
        <v>0</v>
      </c>
      <c r="Q219" s="146">
        <v>0</v>
      </c>
      <c r="R219" s="146">
        <f t="shared" si="72"/>
        <v>0</v>
      </c>
      <c r="S219" s="146">
        <v>0</v>
      </c>
      <c r="T219" s="147">
        <f t="shared" si="73"/>
        <v>0</v>
      </c>
      <c r="AR219" s="148" t="s">
        <v>207</v>
      </c>
      <c r="AT219" s="148" t="s">
        <v>189</v>
      </c>
      <c r="AU219" s="148" t="s">
        <v>84</v>
      </c>
      <c r="AY219" s="17" t="s">
        <v>186</v>
      </c>
      <c r="BE219" s="149">
        <f t="shared" si="74"/>
        <v>0</v>
      </c>
      <c r="BF219" s="149">
        <f t="shared" si="75"/>
        <v>0</v>
      </c>
      <c r="BG219" s="149">
        <f t="shared" si="76"/>
        <v>0</v>
      </c>
      <c r="BH219" s="149">
        <f t="shared" si="77"/>
        <v>0</v>
      </c>
      <c r="BI219" s="149">
        <f t="shared" si="78"/>
        <v>0</v>
      </c>
      <c r="BJ219" s="17" t="s">
        <v>84</v>
      </c>
      <c r="BK219" s="149">
        <f t="shared" si="79"/>
        <v>0</v>
      </c>
      <c r="BL219" s="17" t="s">
        <v>207</v>
      </c>
      <c r="BM219" s="148" t="s">
        <v>1299</v>
      </c>
    </row>
    <row r="220" spans="2:65" s="1" customFormat="1" ht="16.600000000000001" customHeight="1">
      <c r="B220" s="136"/>
      <c r="C220" s="137" t="s">
        <v>845</v>
      </c>
      <c r="D220" s="137" t="s">
        <v>189</v>
      </c>
      <c r="E220" s="138" t="s">
        <v>2627</v>
      </c>
      <c r="F220" s="139" t="s">
        <v>2628</v>
      </c>
      <c r="G220" s="140" t="s">
        <v>858</v>
      </c>
      <c r="H220" s="141">
        <v>1</v>
      </c>
      <c r="I220" s="142"/>
      <c r="J220" s="143">
        <f t="shared" si="70"/>
        <v>0</v>
      </c>
      <c r="K220" s="139" t="s">
        <v>1</v>
      </c>
      <c r="L220" s="32"/>
      <c r="M220" s="144" t="s">
        <v>1</v>
      </c>
      <c r="N220" s="145" t="s">
        <v>41</v>
      </c>
      <c r="P220" s="146">
        <f t="shared" si="71"/>
        <v>0</v>
      </c>
      <c r="Q220" s="146">
        <v>0</v>
      </c>
      <c r="R220" s="146">
        <f t="shared" si="72"/>
        <v>0</v>
      </c>
      <c r="S220" s="146">
        <v>0</v>
      </c>
      <c r="T220" s="147">
        <f t="shared" si="73"/>
        <v>0</v>
      </c>
      <c r="AR220" s="148" t="s">
        <v>207</v>
      </c>
      <c r="AT220" s="148" t="s">
        <v>189</v>
      </c>
      <c r="AU220" s="148" t="s">
        <v>84</v>
      </c>
      <c r="AY220" s="17" t="s">
        <v>186</v>
      </c>
      <c r="BE220" s="149">
        <f t="shared" si="74"/>
        <v>0</v>
      </c>
      <c r="BF220" s="149">
        <f t="shared" si="75"/>
        <v>0</v>
      </c>
      <c r="BG220" s="149">
        <f t="shared" si="76"/>
        <v>0</v>
      </c>
      <c r="BH220" s="149">
        <f t="shared" si="77"/>
        <v>0</v>
      </c>
      <c r="BI220" s="149">
        <f t="shared" si="78"/>
        <v>0</v>
      </c>
      <c r="BJ220" s="17" t="s">
        <v>84</v>
      </c>
      <c r="BK220" s="149">
        <f t="shared" si="79"/>
        <v>0</v>
      </c>
      <c r="BL220" s="17" t="s">
        <v>207</v>
      </c>
      <c r="BM220" s="148" t="s">
        <v>1308</v>
      </c>
    </row>
    <row r="221" spans="2:65" s="1" customFormat="1" ht="16.600000000000001" customHeight="1">
      <c r="B221" s="136"/>
      <c r="C221" s="137" t="s">
        <v>850</v>
      </c>
      <c r="D221" s="137" t="s">
        <v>189</v>
      </c>
      <c r="E221" s="138" t="s">
        <v>2629</v>
      </c>
      <c r="F221" s="139" t="s">
        <v>2630</v>
      </c>
      <c r="G221" s="140" t="s">
        <v>858</v>
      </c>
      <c r="H221" s="141">
        <v>2</v>
      </c>
      <c r="I221" s="142"/>
      <c r="J221" s="143">
        <f t="shared" si="70"/>
        <v>0</v>
      </c>
      <c r="K221" s="139" t="s">
        <v>1</v>
      </c>
      <c r="L221" s="32"/>
      <c r="M221" s="144" t="s">
        <v>1</v>
      </c>
      <c r="N221" s="145" t="s">
        <v>41</v>
      </c>
      <c r="P221" s="146">
        <f t="shared" si="71"/>
        <v>0</v>
      </c>
      <c r="Q221" s="146">
        <v>0</v>
      </c>
      <c r="R221" s="146">
        <f t="shared" si="72"/>
        <v>0</v>
      </c>
      <c r="S221" s="146">
        <v>0</v>
      </c>
      <c r="T221" s="147">
        <f t="shared" si="73"/>
        <v>0</v>
      </c>
      <c r="AR221" s="148" t="s">
        <v>207</v>
      </c>
      <c r="AT221" s="148" t="s">
        <v>189</v>
      </c>
      <c r="AU221" s="148" t="s">
        <v>84</v>
      </c>
      <c r="AY221" s="17" t="s">
        <v>186</v>
      </c>
      <c r="BE221" s="149">
        <f t="shared" si="74"/>
        <v>0</v>
      </c>
      <c r="BF221" s="149">
        <f t="shared" si="75"/>
        <v>0</v>
      </c>
      <c r="BG221" s="149">
        <f t="shared" si="76"/>
        <v>0</v>
      </c>
      <c r="BH221" s="149">
        <f t="shared" si="77"/>
        <v>0</v>
      </c>
      <c r="BI221" s="149">
        <f t="shared" si="78"/>
        <v>0</v>
      </c>
      <c r="BJ221" s="17" t="s">
        <v>84</v>
      </c>
      <c r="BK221" s="149">
        <f t="shared" si="79"/>
        <v>0</v>
      </c>
      <c r="BL221" s="17" t="s">
        <v>207</v>
      </c>
      <c r="BM221" s="148" t="s">
        <v>1318</v>
      </c>
    </row>
    <row r="222" spans="2:65" s="1" customFormat="1" ht="24.2" customHeight="1">
      <c r="B222" s="136"/>
      <c r="C222" s="137" t="s">
        <v>855</v>
      </c>
      <c r="D222" s="137" t="s">
        <v>189</v>
      </c>
      <c r="E222" s="138" t="s">
        <v>2631</v>
      </c>
      <c r="F222" s="139" t="s">
        <v>2632</v>
      </c>
      <c r="G222" s="140" t="s">
        <v>192</v>
      </c>
      <c r="H222" s="141">
        <v>1</v>
      </c>
      <c r="I222" s="142"/>
      <c r="J222" s="143">
        <f t="shared" si="70"/>
        <v>0</v>
      </c>
      <c r="K222" s="139" t="s">
        <v>1</v>
      </c>
      <c r="L222" s="32"/>
      <c r="M222" s="144" t="s">
        <v>1</v>
      </c>
      <c r="N222" s="145" t="s">
        <v>41</v>
      </c>
      <c r="P222" s="146">
        <f t="shared" si="71"/>
        <v>0</v>
      </c>
      <c r="Q222" s="146">
        <v>0</v>
      </c>
      <c r="R222" s="146">
        <f t="shared" si="72"/>
        <v>0</v>
      </c>
      <c r="S222" s="146">
        <v>0</v>
      </c>
      <c r="T222" s="147">
        <f t="shared" si="73"/>
        <v>0</v>
      </c>
      <c r="AR222" s="148" t="s">
        <v>207</v>
      </c>
      <c r="AT222" s="148" t="s">
        <v>189</v>
      </c>
      <c r="AU222" s="148" t="s">
        <v>84</v>
      </c>
      <c r="AY222" s="17" t="s">
        <v>186</v>
      </c>
      <c r="BE222" s="149">
        <f t="shared" si="74"/>
        <v>0</v>
      </c>
      <c r="BF222" s="149">
        <f t="shared" si="75"/>
        <v>0</v>
      </c>
      <c r="BG222" s="149">
        <f t="shared" si="76"/>
        <v>0</v>
      </c>
      <c r="BH222" s="149">
        <f t="shared" si="77"/>
        <v>0</v>
      </c>
      <c r="BI222" s="149">
        <f t="shared" si="78"/>
        <v>0</v>
      </c>
      <c r="BJ222" s="17" t="s">
        <v>84</v>
      </c>
      <c r="BK222" s="149">
        <f t="shared" si="79"/>
        <v>0</v>
      </c>
      <c r="BL222" s="17" t="s">
        <v>207</v>
      </c>
      <c r="BM222" s="148" t="s">
        <v>1327</v>
      </c>
    </row>
    <row r="223" spans="2:65" s="1" customFormat="1" ht="24.2" customHeight="1">
      <c r="B223" s="136"/>
      <c r="C223" s="137" t="s">
        <v>861</v>
      </c>
      <c r="D223" s="137" t="s">
        <v>189</v>
      </c>
      <c r="E223" s="138" t="s">
        <v>2633</v>
      </c>
      <c r="F223" s="139" t="s">
        <v>2634</v>
      </c>
      <c r="G223" s="140" t="s">
        <v>192</v>
      </c>
      <c r="H223" s="141">
        <v>5</v>
      </c>
      <c r="I223" s="142"/>
      <c r="J223" s="143">
        <f t="shared" si="70"/>
        <v>0</v>
      </c>
      <c r="K223" s="139" t="s">
        <v>1</v>
      </c>
      <c r="L223" s="32"/>
      <c r="M223" s="144" t="s">
        <v>1</v>
      </c>
      <c r="N223" s="145" t="s">
        <v>41</v>
      </c>
      <c r="P223" s="146">
        <f t="shared" si="71"/>
        <v>0</v>
      </c>
      <c r="Q223" s="146">
        <v>0</v>
      </c>
      <c r="R223" s="146">
        <f t="shared" si="72"/>
        <v>0</v>
      </c>
      <c r="S223" s="146">
        <v>0</v>
      </c>
      <c r="T223" s="147">
        <f t="shared" si="73"/>
        <v>0</v>
      </c>
      <c r="AR223" s="148" t="s">
        <v>207</v>
      </c>
      <c r="AT223" s="148" t="s">
        <v>189</v>
      </c>
      <c r="AU223" s="148" t="s">
        <v>84</v>
      </c>
      <c r="AY223" s="17" t="s">
        <v>186</v>
      </c>
      <c r="BE223" s="149">
        <f t="shared" si="74"/>
        <v>0</v>
      </c>
      <c r="BF223" s="149">
        <f t="shared" si="75"/>
        <v>0</v>
      </c>
      <c r="BG223" s="149">
        <f t="shared" si="76"/>
        <v>0</v>
      </c>
      <c r="BH223" s="149">
        <f t="shared" si="77"/>
        <v>0</v>
      </c>
      <c r="BI223" s="149">
        <f t="shared" si="78"/>
        <v>0</v>
      </c>
      <c r="BJ223" s="17" t="s">
        <v>84</v>
      </c>
      <c r="BK223" s="149">
        <f t="shared" si="79"/>
        <v>0</v>
      </c>
      <c r="BL223" s="17" t="s">
        <v>207</v>
      </c>
      <c r="BM223" s="148" t="s">
        <v>1335</v>
      </c>
    </row>
    <row r="224" spans="2:65" s="1" customFormat="1" ht="24.2" customHeight="1">
      <c r="B224" s="136"/>
      <c r="C224" s="137" t="s">
        <v>866</v>
      </c>
      <c r="D224" s="137" t="s">
        <v>189</v>
      </c>
      <c r="E224" s="138" t="s">
        <v>2635</v>
      </c>
      <c r="F224" s="139" t="s">
        <v>2636</v>
      </c>
      <c r="G224" s="140" t="s">
        <v>192</v>
      </c>
      <c r="H224" s="141">
        <v>1</v>
      </c>
      <c r="I224" s="142"/>
      <c r="J224" s="143">
        <f t="shared" si="70"/>
        <v>0</v>
      </c>
      <c r="K224" s="139" t="s">
        <v>1</v>
      </c>
      <c r="L224" s="32"/>
      <c r="M224" s="144" t="s">
        <v>1</v>
      </c>
      <c r="N224" s="145" t="s">
        <v>41</v>
      </c>
      <c r="P224" s="146">
        <f t="shared" si="71"/>
        <v>0</v>
      </c>
      <c r="Q224" s="146">
        <v>0</v>
      </c>
      <c r="R224" s="146">
        <f t="shared" si="72"/>
        <v>0</v>
      </c>
      <c r="S224" s="146">
        <v>0</v>
      </c>
      <c r="T224" s="147">
        <f t="shared" si="73"/>
        <v>0</v>
      </c>
      <c r="AR224" s="148" t="s">
        <v>207</v>
      </c>
      <c r="AT224" s="148" t="s">
        <v>189</v>
      </c>
      <c r="AU224" s="148" t="s">
        <v>84</v>
      </c>
      <c r="AY224" s="17" t="s">
        <v>186</v>
      </c>
      <c r="BE224" s="149">
        <f t="shared" si="74"/>
        <v>0</v>
      </c>
      <c r="BF224" s="149">
        <f t="shared" si="75"/>
        <v>0</v>
      </c>
      <c r="BG224" s="149">
        <f t="shared" si="76"/>
        <v>0</v>
      </c>
      <c r="BH224" s="149">
        <f t="shared" si="77"/>
        <v>0</v>
      </c>
      <c r="BI224" s="149">
        <f t="shared" si="78"/>
        <v>0</v>
      </c>
      <c r="BJ224" s="17" t="s">
        <v>84</v>
      </c>
      <c r="BK224" s="149">
        <f t="shared" si="79"/>
        <v>0</v>
      </c>
      <c r="BL224" s="17" t="s">
        <v>207</v>
      </c>
      <c r="BM224" s="148" t="s">
        <v>1343</v>
      </c>
    </row>
    <row r="225" spans="2:65" s="1" customFormat="1" ht="16.600000000000001" customHeight="1">
      <c r="B225" s="136"/>
      <c r="C225" s="137" t="s">
        <v>873</v>
      </c>
      <c r="D225" s="137" t="s">
        <v>189</v>
      </c>
      <c r="E225" s="138" t="s">
        <v>2637</v>
      </c>
      <c r="F225" s="139" t="s">
        <v>2638</v>
      </c>
      <c r="G225" s="140" t="s">
        <v>858</v>
      </c>
      <c r="H225" s="141">
        <v>270</v>
      </c>
      <c r="I225" s="142"/>
      <c r="J225" s="143">
        <f t="shared" si="70"/>
        <v>0</v>
      </c>
      <c r="K225" s="139" t="s">
        <v>1</v>
      </c>
      <c r="L225" s="32"/>
      <c r="M225" s="144" t="s">
        <v>1</v>
      </c>
      <c r="N225" s="145" t="s">
        <v>41</v>
      </c>
      <c r="P225" s="146">
        <f t="shared" si="71"/>
        <v>0</v>
      </c>
      <c r="Q225" s="146">
        <v>0</v>
      </c>
      <c r="R225" s="146">
        <f t="shared" si="72"/>
        <v>0</v>
      </c>
      <c r="S225" s="146">
        <v>0</v>
      </c>
      <c r="T225" s="147">
        <f t="shared" si="73"/>
        <v>0</v>
      </c>
      <c r="AR225" s="148" t="s">
        <v>207</v>
      </c>
      <c r="AT225" s="148" t="s">
        <v>189</v>
      </c>
      <c r="AU225" s="148" t="s">
        <v>84</v>
      </c>
      <c r="AY225" s="17" t="s">
        <v>186</v>
      </c>
      <c r="BE225" s="149">
        <f t="shared" si="74"/>
        <v>0</v>
      </c>
      <c r="BF225" s="149">
        <f t="shared" si="75"/>
        <v>0</v>
      </c>
      <c r="BG225" s="149">
        <f t="shared" si="76"/>
        <v>0</v>
      </c>
      <c r="BH225" s="149">
        <f t="shared" si="77"/>
        <v>0</v>
      </c>
      <c r="BI225" s="149">
        <f t="shared" si="78"/>
        <v>0</v>
      </c>
      <c r="BJ225" s="17" t="s">
        <v>84</v>
      </c>
      <c r="BK225" s="149">
        <f t="shared" si="79"/>
        <v>0</v>
      </c>
      <c r="BL225" s="17" t="s">
        <v>207</v>
      </c>
      <c r="BM225" s="148" t="s">
        <v>1351</v>
      </c>
    </row>
    <row r="226" spans="2:65" s="1" customFormat="1" ht="16.600000000000001" customHeight="1">
      <c r="B226" s="136"/>
      <c r="C226" s="137" t="s">
        <v>877</v>
      </c>
      <c r="D226" s="137" t="s">
        <v>189</v>
      </c>
      <c r="E226" s="138" t="s">
        <v>2639</v>
      </c>
      <c r="F226" s="139" t="s">
        <v>2640</v>
      </c>
      <c r="G226" s="140" t="s">
        <v>858</v>
      </c>
      <c r="H226" s="141">
        <v>25</v>
      </c>
      <c r="I226" s="142"/>
      <c r="J226" s="143">
        <f t="shared" si="70"/>
        <v>0</v>
      </c>
      <c r="K226" s="139" t="s">
        <v>1</v>
      </c>
      <c r="L226" s="32"/>
      <c r="M226" s="144" t="s">
        <v>1</v>
      </c>
      <c r="N226" s="145" t="s">
        <v>41</v>
      </c>
      <c r="P226" s="146">
        <f t="shared" si="71"/>
        <v>0</v>
      </c>
      <c r="Q226" s="146">
        <v>0</v>
      </c>
      <c r="R226" s="146">
        <f t="shared" si="72"/>
        <v>0</v>
      </c>
      <c r="S226" s="146">
        <v>0</v>
      </c>
      <c r="T226" s="147">
        <f t="shared" si="73"/>
        <v>0</v>
      </c>
      <c r="AR226" s="148" t="s">
        <v>207</v>
      </c>
      <c r="AT226" s="148" t="s">
        <v>189</v>
      </c>
      <c r="AU226" s="148" t="s">
        <v>84</v>
      </c>
      <c r="AY226" s="17" t="s">
        <v>186</v>
      </c>
      <c r="BE226" s="149">
        <f t="shared" si="74"/>
        <v>0</v>
      </c>
      <c r="BF226" s="149">
        <f t="shared" si="75"/>
        <v>0</v>
      </c>
      <c r="BG226" s="149">
        <f t="shared" si="76"/>
        <v>0</v>
      </c>
      <c r="BH226" s="149">
        <f t="shared" si="77"/>
        <v>0</v>
      </c>
      <c r="BI226" s="149">
        <f t="shared" si="78"/>
        <v>0</v>
      </c>
      <c r="BJ226" s="17" t="s">
        <v>84</v>
      </c>
      <c r="BK226" s="149">
        <f t="shared" si="79"/>
        <v>0</v>
      </c>
      <c r="BL226" s="17" t="s">
        <v>207</v>
      </c>
      <c r="BM226" s="148" t="s">
        <v>1359</v>
      </c>
    </row>
    <row r="227" spans="2:65" s="1" customFormat="1" ht="16.600000000000001" customHeight="1">
      <c r="B227" s="136"/>
      <c r="C227" s="137" t="s">
        <v>881</v>
      </c>
      <c r="D227" s="137" t="s">
        <v>189</v>
      </c>
      <c r="E227" s="138" t="s">
        <v>2641</v>
      </c>
      <c r="F227" s="139" t="s">
        <v>2642</v>
      </c>
      <c r="G227" s="140" t="s">
        <v>858</v>
      </c>
      <c r="H227" s="141">
        <v>2</v>
      </c>
      <c r="I227" s="142"/>
      <c r="J227" s="143">
        <f t="shared" si="70"/>
        <v>0</v>
      </c>
      <c r="K227" s="139" t="s">
        <v>1</v>
      </c>
      <c r="L227" s="32"/>
      <c r="M227" s="144" t="s">
        <v>1</v>
      </c>
      <c r="N227" s="145" t="s">
        <v>41</v>
      </c>
      <c r="P227" s="146">
        <f t="shared" si="71"/>
        <v>0</v>
      </c>
      <c r="Q227" s="146">
        <v>0</v>
      </c>
      <c r="R227" s="146">
        <f t="shared" si="72"/>
        <v>0</v>
      </c>
      <c r="S227" s="146">
        <v>0</v>
      </c>
      <c r="T227" s="147">
        <f t="shared" si="73"/>
        <v>0</v>
      </c>
      <c r="AR227" s="148" t="s">
        <v>207</v>
      </c>
      <c r="AT227" s="148" t="s">
        <v>189</v>
      </c>
      <c r="AU227" s="148" t="s">
        <v>84</v>
      </c>
      <c r="AY227" s="17" t="s">
        <v>186</v>
      </c>
      <c r="BE227" s="149">
        <f t="shared" si="74"/>
        <v>0</v>
      </c>
      <c r="BF227" s="149">
        <f t="shared" si="75"/>
        <v>0</v>
      </c>
      <c r="BG227" s="149">
        <f t="shared" si="76"/>
        <v>0</v>
      </c>
      <c r="BH227" s="149">
        <f t="shared" si="77"/>
        <v>0</v>
      </c>
      <c r="BI227" s="149">
        <f t="shared" si="78"/>
        <v>0</v>
      </c>
      <c r="BJ227" s="17" t="s">
        <v>84</v>
      </c>
      <c r="BK227" s="149">
        <f t="shared" si="79"/>
        <v>0</v>
      </c>
      <c r="BL227" s="17" t="s">
        <v>207</v>
      </c>
      <c r="BM227" s="148" t="s">
        <v>1367</v>
      </c>
    </row>
    <row r="228" spans="2:65" s="1" customFormat="1" ht="16.600000000000001" customHeight="1">
      <c r="B228" s="136"/>
      <c r="C228" s="137" t="s">
        <v>886</v>
      </c>
      <c r="D228" s="137" t="s">
        <v>189</v>
      </c>
      <c r="E228" s="138" t="s">
        <v>2643</v>
      </c>
      <c r="F228" s="139" t="s">
        <v>2644</v>
      </c>
      <c r="G228" s="140" t="s">
        <v>192</v>
      </c>
      <c r="H228" s="141">
        <v>2</v>
      </c>
      <c r="I228" s="142"/>
      <c r="J228" s="143">
        <f t="shared" si="70"/>
        <v>0</v>
      </c>
      <c r="K228" s="139" t="s">
        <v>1</v>
      </c>
      <c r="L228" s="32"/>
      <c r="M228" s="144" t="s">
        <v>1</v>
      </c>
      <c r="N228" s="145" t="s">
        <v>41</v>
      </c>
      <c r="P228" s="146">
        <f t="shared" si="71"/>
        <v>0</v>
      </c>
      <c r="Q228" s="146">
        <v>0</v>
      </c>
      <c r="R228" s="146">
        <f t="shared" si="72"/>
        <v>0</v>
      </c>
      <c r="S228" s="146">
        <v>0</v>
      </c>
      <c r="T228" s="147">
        <f t="shared" si="73"/>
        <v>0</v>
      </c>
      <c r="AR228" s="148" t="s">
        <v>207</v>
      </c>
      <c r="AT228" s="148" t="s">
        <v>189</v>
      </c>
      <c r="AU228" s="148" t="s">
        <v>84</v>
      </c>
      <c r="AY228" s="17" t="s">
        <v>186</v>
      </c>
      <c r="BE228" s="149">
        <f t="shared" si="74"/>
        <v>0</v>
      </c>
      <c r="BF228" s="149">
        <f t="shared" si="75"/>
        <v>0</v>
      </c>
      <c r="BG228" s="149">
        <f t="shared" si="76"/>
        <v>0</v>
      </c>
      <c r="BH228" s="149">
        <f t="shared" si="77"/>
        <v>0</v>
      </c>
      <c r="BI228" s="149">
        <f t="shared" si="78"/>
        <v>0</v>
      </c>
      <c r="BJ228" s="17" t="s">
        <v>84</v>
      </c>
      <c r="BK228" s="149">
        <f t="shared" si="79"/>
        <v>0</v>
      </c>
      <c r="BL228" s="17" t="s">
        <v>207</v>
      </c>
      <c r="BM228" s="148" t="s">
        <v>1375</v>
      </c>
    </row>
    <row r="229" spans="2:65" s="1" customFormat="1" ht="16.600000000000001" customHeight="1">
      <c r="B229" s="136"/>
      <c r="C229" s="137" t="s">
        <v>890</v>
      </c>
      <c r="D229" s="137" t="s">
        <v>189</v>
      </c>
      <c r="E229" s="138" t="s">
        <v>2645</v>
      </c>
      <c r="F229" s="139" t="s">
        <v>2646</v>
      </c>
      <c r="G229" s="140" t="s">
        <v>192</v>
      </c>
      <c r="H229" s="141">
        <v>1</v>
      </c>
      <c r="I229" s="142"/>
      <c r="J229" s="143">
        <f t="shared" si="70"/>
        <v>0</v>
      </c>
      <c r="K229" s="139" t="s">
        <v>1</v>
      </c>
      <c r="L229" s="32"/>
      <c r="M229" s="144" t="s">
        <v>1</v>
      </c>
      <c r="N229" s="145" t="s">
        <v>41</v>
      </c>
      <c r="P229" s="146">
        <f t="shared" si="71"/>
        <v>0</v>
      </c>
      <c r="Q229" s="146">
        <v>0</v>
      </c>
      <c r="R229" s="146">
        <f t="shared" si="72"/>
        <v>0</v>
      </c>
      <c r="S229" s="146">
        <v>0</v>
      </c>
      <c r="T229" s="147">
        <f t="shared" si="73"/>
        <v>0</v>
      </c>
      <c r="AR229" s="148" t="s">
        <v>207</v>
      </c>
      <c r="AT229" s="148" t="s">
        <v>189</v>
      </c>
      <c r="AU229" s="148" t="s">
        <v>84</v>
      </c>
      <c r="AY229" s="17" t="s">
        <v>186</v>
      </c>
      <c r="BE229" s="149">
        <f t="shared" si="74"/>
        <v>0</v>
      </c>
      <c r="BF229" s="149">
        <f t="shared" si="75"/>
        <v>0</v>
      </c>
      <c r="BG229" s="149">
        <f t="shared" si="76"/>
        <v>0</v>
      </c>
      <c r="BH229" s="149">
        <f t="shared" si="77"/>
        <v>0</v>
      </c>
      <c r="BI229" s="149">
        <f t="shared" si="78"/>
        <v>0</v>
      </c>
      <c r="BJ229" s="17" t="s">
        <v>84</v>
      </c>
      <c r="BK229" s="149">
        <f t="shared" si="79"/>
        <v>0</v>
      </c>
      <c r="BL229" s="17" t="s">
        <v>207</v>
      </c>
      <c r="BM229" s="148" t="s">
        <v>1383</v>
      </c>
    </row>
    <row r="230" spans="2:65" s="1" customFormat="1" ht="18.45">
      <c r="B230" s="32"/>
      <c r="D230" s="157" t="s">
        <v>470</v>
      </c>
      <c r="F230" s="187" t="s">
        <v>2647</v>
      </c>
      <c r="I230" s="188"/>
      <c r="L230" s="32"/>
      <c r="M230" s="189"/>
      <c r="T230" s="56"/>
      <c r="AT230" s="17" t="s">
        <v>470</v>
      </c>
      <c r="AU230" s="17" t="s">
        <v>84</v>
      </c>
    </row>
    <row r="231" spans="2:65" s="11" customFormat="1" ht="25.95" customHeight="1">
      <c r="B231" s="124"/>
      <c r="D231" s="125" t="s">
        <v>75</v>
      </c>
      <c r="E231" s="126" t="s">
        <v>2503</v>
      </c>
      <c r="F231" s="126" t="s">
        <v>2648</v>
      </c>
      <c r="I231" s="127"/>
      <c r="J231" s="128">
        <f>BK231</f>
        <v>0</v>
      </c>
      <c r="L231" s="124"/>
      <c r="M231" s="129"/>
      <c r="P231" s="130">
        <f>SUM(P232:P294)</f>
        <v>0</v>
      </c>
      <c r="R231" s="130">
        <f>SUM(R232:R294)</f>
        <v>0</v>
      </c>
      <c r="T231" s="131">
        <f>SUM(T232:T294)</f>
        <v>0</v>
      </c>
      <c r="AR231" s="125" t="s">
        <v>84</v>
      </c>
      <c r="AT231" s="132" t="s">
        <v>75</v>
      </c>
      <c r="AU231" s="132" t="s">
        <v>76</v>
      </c>
      <c r="AY231" s="125" t="s">
        <v>186</v>
      </c>
      <c r="BK231" s="133">
        <f>SUM(BK232:BK294)</f>
        <v>0</v>
      </c>
    </row>
    <row r="232" spans="2:65" s="1" customFormat="1" ht="16.600000000000001" customHeight="1">
      <c r="B232" s="136"/>
      <c r="C232" s="137" t="s">
        <v>896</v>
      </c>
      <c r="D232" s="137" t="s">
        <v>189</v>
      </c>
      <c r="E232" s="138" t="s">
        <v>2649</v>
      </c>
      <c r="F232" s="139" t="s">
        <v>2650</v>
      </c>
      <c r="G232" s="140" t="s">
        <v>858</v>
      </c>
      <c r="H232" s="141">
        <v>6</v>
      </c>
      <c r="I232" s="142"/>
      <c r="J232" s="143">
        <f t="shared" ref="J232:J263" si="80">ROUND(I232*H232,2)</f>
        <v>0</v>
      </c>
      <c r="K232" s="139" t="s">
        <v>1</v>
      </c>
      <c r="L232" s="32"/>
      <c r="M232" s="144" t="s">
        <v>1</v>
      </c>
      <c r="N232" s="145" t="s">
        <v>41</v>
      </c>
      <c r="P232" s="146">
        <f t="shared" ref="P232:P263" si="81">O232*H232</f>
        <v>0</v>
      </c>
      <c r="Q232" s="146">
        <v>0</v>
      </c>
      <c r="R232" s="146">
        <f t="shared" ref="R232:R263" si="82">Q232*H232</f>
        <v>0</v>
      </c>
      <c r="S232" s="146">
        <v>0</v>
      </c>
      <c r="T232" s="147">
        <f t="shared" ref="T232:T263" si="83">S232*H232</f>
        <v>0</v>
      </c>
      <c r="AR232" s="148" t="s">
        <v>207</v>
      </c>
      <c r="AT232" s="148" t="s">
        <v>189</v>
      </c>
      <c r="AU232" s="148" t="s">
        <v>84</v>
      </c>
      <c r="AY232" s="17" t="s">
        <v>186</v>
      </c>
      <c r="BE232" s="149">
        <f t="shared" ref="BE232:BE263" si="84">IF(N232="základní",J232,0)</f>
        <v>0</v>
      </c>
      <c r="BF232" s="149">
        <f t="shared" ref="BF232:BF263" si="85">IF(N232="snížená",J232,0)</f>
        <v>0</v>
      </c>
      <c r="BG232" s="149">
        <f t="shared" ref="BG232:BG263" si="86">IF(N232="zákl. přenesená",J232,0)</f>
        <v>0</v>
      </c>
      <c r="BH232" s="149">
        <f t="shared" ref="BH232:BH263" si="87">IF(N232="sníž. přenesená",J232,0)</f>
        <v>0</v>
      </c>
      <c r="BI232" s="149">
        <f t="shared" ref="BI232:BI263" si="88">IF(N232="nulová",J232,0)</f>
        <v>0</v>
      </c>
      <c r="BJ232" s="17" t="s">
        <v>84</v>
      </c>
      <c r="BK232" s="149">
        <f t="shared" ref="BK232:BK263" si="89">ROUND(I232*H232,2)</f>
        <v>0</v>
      </c>
      <c r="BL232" s="17" t="s">
        <v>207</v>
      </c>
      <c r="BM232" s="148" t="s">
        <v>1391</v>
      </c>
    </row>
    <row r="233" spans="2:65" s="1" customFormat="1" ht="16.600000000000001" customHeight="1">
      <c r="B233" s="136"/>
      <c r="C233" s="137" t="s">
        <v>904</v>
      </c>
      <c r="D233" s="137" t="s">
        <v>189</v>
      </c>
      <c r="E233" s="138" t="s">
        <v>2651</v>
      </c>
      <c r="F233" s="139" t="s">
        <v>2652</v>
      </c>
      <c r="G233" s="140" t="s">
        <v>858</v>
      </c>
      <c r="H233" s="141">
        <v>6</v>
      </c>
      <c r="I233" s="142"/>
      <c r="J233" s="143">
        <f t="shared" si="80"/>
        <v>0</v>
      </c>
      <c r="K233" s="139" t="s">
        <v>1</v>
      </c>
      <c r="L233" s="32"/>
      <c r="M233" s="144" t="s">
        <v>1</v>
      </c>
      <c r="N233" s="145" t="s">
        <v>41</v>
      </c>
      <c r="P233" s="146">
        <f t="shared" si="81"/>
        <v>0</v>
      </c>
      <c r="Q233" s="146">
        <v>0</v>
      </c>
      <c r="R233" s="146">
        <f t="shared" si="82"/>
        <v>0</v>
      </c>
      <c r="S233" s="146">
        <v>0</v>
      </c>
      <c r="T233" s="147">
        <f t="shared" si="83"/>
        <v>0</v>
      </c>
      <c r="AR233" s="148" t="s">
        <v>207</v>
      </c>
      <c r="AT233" s="148" t="s">
        <v>189</v>
      </c>
      <c r="AU233" s="148" t="s">
        <v>84</v>
      </c>
      <c r="AY233" s="17" t="s">
        <v>186</v>
      </c>
      <c r="BE233" s="149">
        <f t="shared" si="84"/>
        <v>0</v>
      </c>
      <c r="BF233" s="149">
        <f t="shared" si="85"/>
        <v>0</v>
      </c>
      <c r="BG233" s="149">
        <f t="shared" si="86"/>
        <v>0</v>
      </c>
      <c r="BH233" s="149">
        <f t="shared" si="87"/>
        <v>0</v>
      </c>
      <c r="BI233" s="149">
        <f t="shared" si="88"/>
        <v>0</v>
      </c>
      <c r="BJ233" s="17" t="s">
        <v>84</v>
      </c>
      <c r="BK233" s="149">
        <f t="shared" si="89"/>
        <v>0</v>
      </c>
      <c r="BL233" s="17" t="s">
        <v>207</v>
      </c>
      <c r="BM233" s="148" t="s">
        <v>1399</v>
      </c>
    </row>
    <row r="234" spans="2:65" s="1" customFormat="1" ht="16.600000000000001" customHeight="1">
      <c r="B234" s="136"/>
      <c r="C234" s="137" t="s">
        <v>627</v>
      </c>
      <c r="D234" s="137" t="s">
        <v>189</v>
      </c>
      <c r="E234" s="138" t="s">
        <v>2653</v>
      </c>
      <c r="F234" s="139" t="s">
        <v>2654</v>
      </c>
      <c r="G234" s="140" t="s">
        <v>858</v>
      </c>
      <c r="H234" s="141">
        <v>3</v>
      </c>
      <c r="I234" s="142"/>
      <c r="J234" s="143">
        <f t="shared" si="80"/>
        <v>0</v>
      </c>
      <c r="K234" s="139" t="s">
        <v>1</v>
      </c>
      <c r="L234" s="32"/>
      <c r="M234" s="144" t="s">
        <v>1</v>
      </c>
      <c r="N234" s="145" t="s">
        <v>41</v>
      </c>
      <c r="P234" s="146">
        <f t="shared" si="81"/>
        <v>0</v>
      </c>
      <c r="Q234" s="146">
        <v>0</v>
      </c>
      <c r="R234" s="146">
        <f t="shared" si="82"/>
        <v>0</v>
      </c>
      <c r="S234" s="146">
        <v>0</v>
      </c>
      <c r="T234" s="147">
        <f t="shared" si="83"/>
        <v>0</v>
      </c>
      <c r="AR234" s="148" t="s">
        <v>207</v>
      </c>
      <c r="AT234" s="148" t="s">
        <v>189</v>
      </c>
      <c r="AU234" s="148" t="s">
        <v>84</v>
      </c>
      <c r="AY234" s="17" t="s">
        <v>186</v>
      </c>
      <c r="BE234" s="149">
        <f t="shared" si="84"/>
        <v>0</v>
      </c>
      <c r="BF234" s="149">
        <f t="shared" si="85"/>
        <v>0</v>
      </c>
      <c r="BG234" s="149">
        <f t="shared" si="86"/>
        <v>0</v>
      </c>
      <c r="BH234" s="149">
        <f t="shared" si="87"/>
        <v>0</v>
      </c>
      <c r="BI234" s="149">
        <f t="shared" si="88"/>
        <v>0</v>
      </c>
      <c r="BJ234" s="17" t="s">
        <v>84</v>
      </c>
      <c r="BK234" s="149">
        <f t="shared" si="89"/>
        <v>0</v>
      </c>
      <c r="BL234" s="17" t="s">
        <v>207</v>
      </c>
      <c r="BM234" s="148" t="s">
        <v>1407</v>
      </c>
    </row>
    <row r="235" spans="2:65" s="1" customFormat="1" ht="16.600000000000001" customHeight="1">
      <c r="B235" s="136"/>
      <c r="C235" s="137" t="s">
        <v>912</v>
      </c>
      <c r="D235" s="137" t="s">
        <v>189</v>
      </c>
      <c r="E235" s="138" t="s">
        <v>2655</v>
      </c>
      <c r="F235" s="139" t="s">
        <v>2656</v>
      </c>
      <c r="G235" s="140" t="s">
        <v>858</v>
      </c>
      <c r="H235" s="141">
        <v>4</v>
      </c>
      <c r="I235" s="142"/>
      <c r="J235" s="143">
        <f t="shared" si="80"/>
        <v>0</v>
      </c>
      <c r="K235" s="139" t="s">
        <v>1</v>
      </c>
      <c r="L235" s="32"/>
      <c r="M235" s="144" t="s">
        <v>1</v>
      </c>
      <c r="N235" s="145" t="s">
        <v>41</v>
      </c>
      <c r="P235" s="146">
        <f t="shared" si="81"/>
        <v>0</v>
      </c>
      <c r="Q235" s="146">
        <v>0</v>
      </c>
      <c r="R235" s="146">
        <f t="shared" si="82"/>
        <v>0</v>
      </c>
      <c r="S235" s="146">
        <v>0</v>
      </c>
      <c r="T235" s="147">
        <f t="shared" si="83"/>
        <v>0</v>
      </c>
      <c r="AR235" s="148" t="s">
        <v>207</v>
      </c>
      <c r="AT235" s="148" t="s">
        <v>189</v>
      </c>
      <c r="AU235" s="148" t="s">
        <v>84</v>
      </c>
      <c r="AY235" s="17" t="s">
        <v>186</v>
      </c>
      <c r="BE235" s="149">
        <f t="shared" si="84"/>
        <v>0</v>
      </c>
      <c r="BF235" s="149">
        <f t="shared" si="85"/>
        <v>0</v>
      </c>
      <c r="BG235" s="149">
        <f t="shared" si="86"/>
        <v>0</v>
      </c>
      <c r="BH235" s="149">
        <f t="shared" si="87"/>
        <v>0</v>
      </c>
      <c r="BI235" s="149">
        <f t="shared" si="88"/>
        <v>0</v>
      </c>
      <c r="BJ235" s="17" t="s">
        <v>84</v>
      </c>
      <c r="BK235" s="149">
        <f t="shared" si="89"/>
        <v>0</v>
      </c>
      <c r="BL235" s="17" t="s">
        <v>207</v>
      </c>
      <c r="BM235" s="148" t="s">
        <v>1415</v>
      </c>
    </row>
    <row r="236" spans="2:65" s="1" customFormat="1" ht="16.600000000000001" customHeight="1">
      <c r="B236" s="136"/>
      <c r="C236" s="137" t="s">
        <v>918</v>
      </c>
      <c r="D236" s="137" t="s">
        <v>189</v>
      </c>
      <c r="E236" s="138" t="s">
        <v>2657</v>
      </c>
      <c r="F236" s="139" t="s">
        <v>2658</v>
      </c>
      <c r="G236" s="140" t="s">
        <v>858</v>
      </c>
      <c r="H236" s="141">
        <v>3</v>
      </c>
      <c r="I236" s="142"/>
      <c r="J236" s="143">
        <f t="shared" si="80"/>
        <v>0</v>
      </c>
      <c r="K236" s="139" t="s">
        <v>1</v>
      </c>
      <c r="L236" s="32"/>
      <c r="M236" s="144" t="s">
        <v>1</v>
      </c>
      <c r="N236" s="145" t="s">
        <v>41</v>
      </c>
      <c r="P236" s="146">
        <f t="shared" si="81"/>
        <v>0</v>
      </c>
      <c r="Q236" s="146">
        <v>0</v>
      </c>
      <c r="R236" s="146">
        <f t="shared" si="82"/>
        <v>0</v>
      </c>
      <c r="S236" s="146">
        <v>0</v>
      </c>
      <c r="T236" s="147">
        <f t="shared" si="83"/>
        <v>0</v>
      </c>
      <c r="AR236" s="148" t="s">
        <v>207</v>
      </c>
      <c r="AT236" s="148" t="s">
        <v>189</v>
      </c>
      <c r="AU236" s="148" t="s">
        <v>84</v>
      </c>
      <c r="AY236" s="17" t="s">
        <v>186</v>
      </c>
      <c r="BE236" s="149">
        <f t="shared" si="84"/>
        <v>0</v>
      </c>
      <c r="BF236" s="149">
        <f t="shared" si="85"/>
        <v>0</v>
      </c>
      <c r="BG236" s="149">
        <f t="shared" si="86"/>
        <v>0</v>
      </c>
      <c r="BH236" s="149">
        <f t="shared" si="87"/>
        <v>0</v>
      </c>
      <c r="BI236" s="149">
        <f t="shared" si="88"/>
        <v>0</v>
      </c>
      <c r="BJ236" s="17" t="s">
        <v>84</v>
      </c>
      <c r="BK236" s="149">
        <f t="shared" si="89"/>
        <v>0</v>
      </c>
      <c r="BL236" s="17" t="s">
        <v>207</v>
      </c>
      <c r="BM236" s="148" t="s">
        <v>1424</v>
      </c>
    </row>
    <row r="237" spans="2:65" s="1" customFormat="1" ht="16.600000000000001" customHeight="1">
      <c r="B237" s="136"/>
      <c r="C237" s="137" t="s">
        <v>922</v>
      </c>
      <c r="D237" s="137" t="s">
        <v>189</v>
      </c>
      <c r="E237" s="138" t="s">
        <v>2659</v>
      </c>
      <c r="F237" s="139" t="s">
        <v>2660</v>
      </c>
      <c r="G237" s="140" t="s">
        <v>858</v>
      </c>
      <c r="H237" s="141">
        <v>1</v>
      </c>
      <c r="I237" s="142"/>
      <c r="J237" s="143">
        <f t="shared" si="80"/>
        <v>0</v>
      </c>
      <c r="K237" s="139" t="s">
        <v>1</v>
      </c>
      <c r="L237" s="32"/>
      <c r="M237" s="144" t="s">
        <v>1</v>
      </c>
      <c r="N237" s="145" t="s">
        <v>41</v>
      </c>
      <c r="P237" s="146">
        <f t="shared" si="81"/>
        <v>0</v>
      </c>
      <c r="Q237" s="146">
        <v>0</v>
      </c>
      <c r="R237" s="146">
        <f t="shared" si="82"/>
        <v>0</v>
      </c>
      <c r="S237" s="146">
        <v>0</v>
      </c>
      <c r="T237" s="147">
        <f t="shared" si="83"/>
        <v>0</v>
      </c>
      <c r="AR237" s="148" t="s">
        <v>207</v>
      </c>
      <c r="AT237" s="148" t="s">
        <v>189</v>
      </c>
      <c r="AU237" s="148" t="s">
        <v>84</v>
      </c>
      <c r="AY237" s="17" t="s">
        <v>186</v>
      </c>
      <c r="BE237" s="149">
        <f t="shared" si="84"/>
        <v>0</v>
      </c>
      <c r="BF237" s="149">
        <f t="shared" si="85"/>
        <v>0</v>
      </c>
      <c r="BG237" s="149">
        <f t="shared" si="86"/>
        <v>0</v>
      </c>
      <c r="BH237" s="149">
        <f t="shared" si="87"/>
        <v>0</v>
      </c>
      <c r="BI237" s="149">
        <f t="shared" si="88"/>
        <v>0</v>
      </c>
      <c r="BJ237" s="17" t="s">
        <v>84</v>
      </c>
      <c r="BK237" s="149">
        <f t="shared" si="89"/>
        <v>0</v>
      </c>
      <c r="BL237" s="17" t="s">
        <v>207</v>
      </c>
      <c r="BM237" s="148" t="s">
        <v>1432</v>
      </c>
    </row>
    <row r="238" spans="2:65" s="1" customFormat="1" ht="16.600000000000001" customHeight="1">
      <c r="B238" s="136"/>
      <c r="C238" s="137" t="s">
        <v>928</v>
      </c>
      <c r="D238" s="137" t="s">
        <v>189</v>
      </c>
      <c r="E238" s="138" t="s">
        <v>2661</v>
      </c>
      <c r="F238" s="139" t="s">
        <v>2662</v>
      </c>
      <c r="G238" s="140" t="s">
        <v>858</v>
      </c>
      <c r="H238" s="141">
        <v>8</v>
      </c>
      <c r="I238" s="142"/>
      <c r="J238" s="143">
        <f t="shared" si="80"/>
        <v>0</v>
      </c>
      <c r="K238" s="139" t="s">
        <v>1</v>
      </c>
      <c r="L238" s="32"/>
      <c r="M238" s="144" t="s">
        <v>1</v>
      </c>
      <c r="N238" s="145" t="s">
        <v>41</v>
      </c>
      <c r="P238" s="146">
        <f t="shared" si="81"/>
        <v>0</v>
      </c>
      <c r="Q238" s="146">
        <v>0</v>
      </c>
      <c r="R238" s="146">
        <f t="shared" si="82"/>
        <v>0</v>
      </c>
      <c r="S238" s="146">
        <v>0</v>
      </c>
      <c r="T238" s="147">
        <f t="shared" si="83"/>
        <v>0</v>
      </c>
      <c r="AR238" s="148" t="s">
        <v>207</v>
      </c>
      <c r="AT238" s="148" t="s">
        <v>189</v>
      </c>
      <c r="AU238" s="148" t="s">
        <v>84</v>
      </c>
      <c r="AY238" s="17" t="s">
        <v>186</v>
      </c>
      <c r="BE238" s="149">
        <f t="shared" si="84"/>
        <v>0</v>
      </c>
      <c r="BF238" s="149">
        <f t="shared" si="85"/>
        <v>0</v>
      </c>
      <c r="BG238" s="149">
        <f t="shared" si="86"/>
        <v>0</v>
      </c>
      <c r="BH238" s="149">
        <f t="shared" si="87"/>
        <v>0</v>
      </c>
      <c r="BI238" s="149">
        <f t="shared" si="88"/>
        <v>0</v>
      </c>
      <c r="BJ238" s="17" t="s">
        <v>84</v>
      </c>
      <c r="BK238" s="149">
        <f t="shared" si="89"/>
        <v>0</v>
      </c>
      <c r="BL238" s="17" t="s">
        <v>207</v>
      </c>
      <c r="BM238" s="148" t="s">
        <v>1440</v>
      </c>
    </row>
    <row r="239" spans="2:65" s="1" customFormat="1" ht="16.600000000000001" customHeight="1">
      <c r="B239" s="136"/>
      <c r="C239" s="137" t="s">
        <v>933</v>
      </c>
      <c r="D239" s="137" t="s">
        <v>189</v>
      </c>
      <c r="E239" s="138" t="s">
        <v>2663</v>
      </c>
      <c r="F239" s="139" t="s">
        <v>2664</v>
      </c>
      <c r="G239" s="140" t="s">
        <v>858</v>
      </c>
      <c r="H239" s="141">
        <v>5</v>
      </c>
      <c r="I239" s="142"/>
      <c r="J239" s="143">
        <f t="shared" si="80"/>
        <v>0</v>
      </c>
      <c r="K239" s="139" t="s">
        <v>1</v>
      </c>
      <c r="L239" s="32"/>
      <c r="M239" s="144" t="s">
        <v>1</v>
      </c>
      <c r="N239" s="145" t="s">
        <v>41</v>
      </c>
      <c r="P239" s="146">
        <f t="shared" si="81"/>
        <v>0</v>
      </c>
      <c r="Q239" s="146">
        <v>0</v>
      </c>
      <c r="R239" s="146">
        <f t="shared" si="82"/>
        <v>0</v>
      </c>
      <c r="S239" s="146">
        <v>0</v>
      </c>
      <c r="T239" s="147">
        <f t="shared" si="83"/>
        <v>0</v>
      </c>
      <c r="AR239" s="148" t="s">
        <v>207</v>
      </c>
      <c r="AT239" s="148" t="s">
        <v>189</v>
      </c>
      <c r="AU239" s="148" t="s">
        <v>84</v>
      </c>
      <c r="AY239" s="17" t="s">
        <v>186</v>
      </c>
      <c r="BE239" s="149">
        <f t="shared" si="84"/>
        <v>0</v>
      </c>
      <c r="BF239" s="149">
        <f t="shared" si="85"/>
        <v>0</v>
      </c>
      <c r="BG239" s="149">
        <f t="shared" si="86"/>
        <v>0</v>
      </c>
      <c r="BH239" s="149">
        <f t="shared" si="87"/>
        <v>0</v>
      </c>
      <c r="BI239" s="149">
        <f t="shared" si="88"/>
        <v>0</v>
      </c>
      <c r="BJ239" s="17" t="s">
        <v>84</v>
      </c>
      <c r="BK239" s="149">
        <f t="shared" si="89"/>
        <v>0</v>
      </c>
      <c r="BL239" s="17" t="s">
        <v>207</v>
      </c>
      <c r="BM239" s="148" t="s">
        <v>1448</v>
      </c>
    </row>
    <row r="240" spans="2:65" s="1" customFormat="1" ht="16.600000000000001" customHeight="1">
      <c r="B240" s="136"/>
      <c r="C240" s="137" t="s">
        <v>938</v>
      </c>
      <c r="D240" s="137" t="s">
        <v>189</v>
      </c>
      <c r="E240" s="138" t="s">
        <v>2665</v>
      </c>
      <c r="F240" s="139" t="s">
        <v>2666</v>
      </c>
      <c r="G240" s="140" t="s">
        <v>858</v>
      </c>
      <c r="H240" s="141">
        <v>1</v>
      </c>
      <c r="I240" s="142"/>
      <c r="J240" s="143">
        <f t="shared" si="80"/>
        <v>0</v>
      </c>
      <c r="K240" s="139" t="s">
        <v>1</v>
      </c>
      <c r="L240" s="32"/>
      <c r="M240" s="144" t="s">
        <v>1</v>
      </c>
      <c r="N240" s="145" t="s">
        <v>41</v>
      </c>
      <c r="P240" s="146">
        <f t="shared" si="81"/>
        <v>0</v>
      </c>
      <c r="Q240" s="146">
        <v>0</v>
      </c>
      <c r="R240" s="146">
        <f t="shared" si="82"/>
        <v>0</v>
      </c>
      <c r="S240" s="146">
        <v>0</v>
      </c>
      <c r="T240" s="147">
        <f t="shared" si="83"/>
        <v>0</v>
      </c>
      <c r="AR240" s="148" t="s">
        <v>207</v>
      </c>
      <c r="AT240" s="148" t="s">
        <v>189</v>
      </c>
      <c r="AU240" s="148" t="s">
        <v>84</v>
      </c>
      <c r="AY240" s="17" t="s">
        <v>186</v>
      </c>
      <c r="BE240" s="149">
        <f t="shared" si="84"/>
        <v>0</v>
      </c>
      <c r="BF240" s="149">
        <f t="shared" si="85"/>
        <v>0</v>
      </c>
      <c r="BG240" s="149">
        <f t="shared" si="86"/>
        <v>0</v>
      </c>
      <c r="BH240" s="149">
        <f t="shared" si="87"/>
        <v>0</v>
      </c>
      <c r="BI240" s="149">
        <f t="shared" si="88"/>
        <v>0</v>
      </c>
      <c r="BJ240" s="17" t="s">
        <v>84</v>
      </c>
      <c r="BK240" s="149">
        <f t="shared" si="89"/>
        <v>0</v>
      </c>
      <c r="BL240" s="17" t="s">
        <v>207</v>
      </c>
      <c r="BM240" s="148" t="s">
        <v>1458</v>
      </c>
    </row>
    <row r="241" spans="2:65" s="1" customFormat="1" ht="16.600000000000001" customHeight="1">
      <c r="B241" s="136"/>
      <c r="C241" s="137" t="s">
        <v>944</v>
      </c>
      <c r="D241" s="137" t="s">
        <v>189</v>
      </c>
      <c r="E241" s="138" t="s">
        <v>2667</v>
      </c>
      <c r="F241" s="139" t="s">
        <v>2668</v>
      </c>
      <c r="G241" s="140" t="s">
        <v>858</v>
      </c>
      <c r="H241" s="141">
        <v>7</v>
      </c>
      <c r="I241" s="142"/>
      <c r="J241" s="143">
        <f t="shared" si="80"/>
        <v>0</v>
      </c>
      <c r="K241" s="139" t="s">
        <v>1</v>
      </c>
      <c r="L241" s="32"/>
      <c r="M241" s="144" t="s">
        <v>1</v>
      </c>
      <c r="N241" s="145" t="s">
        <v>41</v>
      </c>
      <c r="P241" s="146">
        <f t="shared" si="81"/>
        <v>0</v>
      </c>
      <c r="Q241" s="146">
        <v>0</v>
      </c>
      <c r="R241" s="146">
        <f t="shared" si="82"/>
        <v>0</v>
      </c>
      <c r="S241" s="146">
        <v>0</v>
      </c>
      <c r="T241" s="147">
        <f t="shared" si="83"/>
        <v>0</v>
      </c>
      <c r="AR241" s="148" t="s">
        <v>207</v>
      </c>
      <c r="AT241" s="148" t="s">
        <v>189</v>
      </c>
      <c r="AU241" s="148" t="s">
        <v>84</v>
      </c>
      <c r="AY241" s="17" t="s">
        <v>186</v>
      </c>
      <c r="BE241" s="149">
        <f t="shared" si="84"/>
        <v>0</v>
      </c>
      <c r="BF241" s="149">
        <f t="shared" si="85"/>
        <v>0</v>
      </c>
      <c r="BG241" s="149">
        <f t="shared" si="86"/>
        <v>0</v>
      </c>
      <c r="BH241" s="149">
        <f t="shared" si="87"/>
        <v>0</v>
      </c>
      <c r="BI241" s="149">
        <f t="shared" si="88"/>
        <v>0</v>
      </c>
      <c r="BJ241" s="17" t="s">
        <v>84</v>
      </c>
      <c r="BK241" s="149">
        <f t="shared" si="89"/>
        <v>0</v>
      </c>
      <c r="BL241" s="17" t="s">
        <v>207</v>
      </c>
      <c r="BM241" s="148" t="s">
        <v>1467</v>
      </c>
    </row>
    <row r="242" spans="2:65" s="1" customFormat="1" ht="16.600000000000001" customHeight="1">
      <c r="B242" s="136"/>
      <c r="C242" s="137" t="s">
        <v>948</v>
      </c>
      <c r="D242" s="137" t="s">
        <v>189</v>
      </c>
      <c r="E242" s="138" t="s">
        <v>2669</v>
      </c>
      <c r="F242" s="139" t="s">
        <v>2670</v>
      </c>
      <c r="G242" s="140" t="s">
        <v>858</v>
      </c>
      <c r="H242" s="141">
        <v>5</v>
      </c>
      <c r="I242" s="142"/>
      <c r="J242" s="143">
        <f t="shared" si="80"/>
        <v>0</v>
      </c>
      <c r="K242" s="139" t="s">
        <v>1</v>
      </c>
      <c r="L242" s="32"/>
      <c r="M242" s="144" t="s">
        <v>1</v>
      </c>
      <c r="N242" s="145" t="s">
        <v>41</v>
      </c>
      <c r="P242" s="146">
        <f t="shared" si="81"/>
        <v>0</v>
      </c>
      <c r="Q242" s="146">
        <v>0</v>
      </c>
      <c r="R242" s="146">
        <f t="shared" si="82"/>
        <v>0</v>
      </c>
      <c r="S242" s="146">
        <v>0</v>
      </c>
      <c r="T242" s="147">
        <f t="shared" si="83"/>
        <v>0</v>
      </c>
      <c r="AR242" s="148" t="s">
        <v>207</v>
      </c>
      <c r="AT242" s="148" t="s">
        <v>189</v>
      </c>
      <c r="AU242" s="148" t="s">
        <v>84</v>
      </c>
      <c r="AY242" s="17" t="s">
        <v>186</v>
      </c>
      <c r="BE242" s="149">
        <f t="shared" si="84"/>
        <v>0</v>
      </c>
      <c r="BF242" s="149">
        <f t="shared" si="85"/>
        <v>0</v>
      </c>
      <c r="BG242" s="149">
        <f t="shared" si="86"/>
        <v>0</v>
      </c>
      <c r="BH242" s="149">
        <f t="shared" si="87"/>
        <v>0</v>
      </c>
      <c r="BI242" s="149">
        <f t="shared" si="88"/>
        <v>0</v>
      </c>
      <c r="BJ242" s="17" t="s">
        <v>84</v>
      </c>
      <c r="BK242" s="149">
        <f t="shared" si="89"/>
        <v>0</v>
      </c>
      <c r="BL242" s="17" t="s">
        <v>207</v>
      </c>
      <c r="BM242" s="148" t="s">
        <v>1476</v>
      </c>
    </row>
    <row r="243" spans="2:65" s="1" customFormat="1" ht="16.600000000000001" customHeight="1">
      <c r="B243" s="136"/>
      <c r="C243" s="137" t="s">
        <v>955</v>
      </c>
      <c r="D243" s="137" t="s">
        <v>189</v>
      </c>
      <c r="E243" s="138" t="s">
        <v>2671</v>
      </c>
      <c r="F243" s="139" t="s">
        <v>2672</v>
      </c>
      <c r="G243" s="140" t="s">
        <v>858</v>
      </c>
      <c r="H243" s="141">
        <v>1</v>
      </c>
      <c r="I243" s="142"/>
      <c r="J243" s="143">
        <f t="shared" si="80"/>
        <v>0</v>
      </c>
      <c r="K243" s="139" t="s">
        <v>1</v>
      </c>
      <c r="L243" s="32"/>
      <c r="M243" s="144" t="s">
        <v>1</v>
      </c>
      <c r="N243" s="145" t="s">
        <v>41</v>
      </c>
      <c r="P243" s="146">
        <f t="shared" si="81"/>
        <v>0</v>
      </c>
      <c r="Q243" s="146">
        <v>0</v>
      </c>
      <c r="R243" s="146">
        <f t="shared" si="82"/>
        <v>0</v>
      </c>
      <c r="S243" s="146">
        <v>0</v>
      </c>
      <c r="T243" s="147">
        <f t="shared" si="83"/>
        <v>0</v>
      </c>
      <c r="AR243" s="148" t="s">
        <v>207</v>
      </c>
      <c r="AT243" s="148" t="s">
        <v>189</v>
      </c>
      <c r="AU243" s="148" t="s">
        <v>84</v>
      </c>
      <c r="AY243" s="17" t="s">
        <v>186</v>
      </c>
      <c r="BE243" s="149">
        <f t="shared" si="84"/>
        <v>0</v>
      </c>
      <c r="BF243" s="149">
        <f t="shared" si="85"/>
        <v>0</v>
      </c>
      <c r="BG243" s="149">
        <f t="shared" si="86"/>
        <v>0</v>
      </c>
      <c r="BH243" s="149">
        <f t="shared" si="87"/>
        <v>0</v>
      </c>
      <c r="BI243" s="149">
        <f t="shared" si="88"/>
        <v>0</v>
      </c>
      <c r="BJ243" s="17" t="s">
        <v>84</v>
      </c>
      <c r="BK243" s="149">
        <f t="shared" si="89"/>
        <v>0</v>
      </c>
      <c r="BL243" s="17" t="s">
        <v>207</v>
      </c>
      <c r="BM243" s="148" t="s">
        <v>1486</v>
      </c>
    </row>
    <row r="244" spans="2:65" s="1" customFormat="1" ht="16.600000000000001" customHeight="1">
      <c r="B244" s="136"/>
      <c r="C244" s="137" t="s">
        <v>963</v>
      </c>
      <c r="D244" s="137" t="s">
        <v>189</v>
      </c>
      <c r="E244" s="138" t="s">
        <v>2673</v>
      </c>
      <c r="F244" s="139" t="s">
        <v>2674</v>
      </c>
      <c r="G244" s="140" t="s">
        <v>858</v>
      </c>
      <c r="H244" s="141">
        <v>2</v>
      </c>
      <c r="I244" s="142"/>
      <c r="J244" s="143">
        <f t="shared" si="80"/>
        <v>0</v>
      </c>
      <c r="K244" s="139" t="s">
        <v>1</v>
      </c>
      <c r="L244" s="32"/>
      <c r="M244" s="144" t="s">
        <v>1</v>
      </c>
      <c r="N244" s="145" t="s">
        <v>41</v>
      </c>
      <c r="P244" s="146">
        <f t="shared" si="81"/>
        <v>0</v>
      </c>
      <c r="Q244" s="146">
        <v>0</v>
      </c>
      <c r="R244" s="146">
        <f t="shared" si="82"/>
        <v>0</v>
      </c>
      <c r="S244" s="146">
        <v>0</v>
      </c>
      <c r="T244" s="147">
        <f t="shared" si="83"/>
        <v>0</v>
      </c>
      <c r="AR244" s="148" t="s">
        <v>207</v>
      </c>
      <c r="AT244" s="148" t="s">
        <v>189</v>
      </c>
      <c r="AU244" s="148" t="s">
        <v>84</v>
      </c>
      <c r="AY244" s="17" t="s">
        <v>186</v>
      </c>
      <c r="BE244" s="149">
        <f t="shared" si="84"/>
        <v>0</v>
      </c>
      <c r="BF244" s="149">
        <f t="shared" si="85"/>
        <v>0</v>
      </c>
      <c r="BG244" s="149">
        <f t="shared" si="86"/>
        <v>0</v>
      </c>
      <c r="BH244" s="149">
        <f t="shared" si="87"/>
        <v>0</v>
      </c>
      <c r="BI244" s="149">
        <f t="shared" si="88"/>
        <v>0</v>
      </c>
      <c r="BJ244" s="17" t="s">
        <v>84</v>
      </c>
      <c r="BK244" s="149">
        <f t="shared" si="89"/>
        <v>0</v>
      </c>
      <c r="BL244" s="17" t="s">
        <v>207</v>
      </c>
      <c r="BM244" s="148" t="s">
        <v>1499</v>
      </c>
    </row>
    <row r="245" spans="2:65" s="1" customFormat="1" ht="16.600000000000001" customHeight="1">
      <c r="B245" s="136"/>
      <c r="C245" s="137" t="s">
        <v>968</v>
      </c>
      <c r="D245" s="137" t="s">
        <v>189</v>
      </c>
      <c r="E245" s="138" t="s">
        <v>2675</v>
      </c>
      <c r="F245" s="139" t="s">
        <v>2676</v>
      </c>
      <c r="G245" s="140" t="s">
        <v>858</v>
      </c>
      <c r="H245" s="141">
        <v>4</v>
      </c>
      <c r="I245" s="142"/>
      <c r="J245" s="143">
        <f t="shared" si="80"/>
        <v>0</v>
      </c>
      <c r="K245" s="139" t="s">
        <v>1</v>
      </c>
      <c r="L245" s="32"/>
      <c r="M245" s="144" t="s">
        <v>1</v>
      </c>
      <c r="N245" s="145" t="s">
        <v>41</v>
      </c>
      <c r="P245" s="146">
        <f t="shared" si="81"/>
        <v>0</v>
      </c>
      <c r="Q245" s="146">
        <v>0</v>
      </c>
      <c r="R245" s="146">
        <f t="shared" si="82"/>
        <v>0</v>
      </c>
      <c r="S245" s="146">
        <v>0</v>
      </c>
      <c r="T245" s="147">
        <f t="shared" si="83"/>
        <v>0</v>
      </c>
      <c r="AR245" s="148" t="s">
        <v>207</v>
      </c>
      <c r="AT245" s="148" t="s">
        <v>189</v>
      </c>
      <c r="AU245" s="148" t="s">
        <v>84</v>
      </c>
      <c r="AY245" s="17" t="s">
        <v>186</v>
      </c>
      <c r="BE245" s="149">
        <f t="shared" si="84"/>
        <v>0</v>
      </c>
      <c r="BF245" s="149">
        <f t="shared" si="85"/>
        <v>0</v>
      </c>
      <c r="BG245" s="149">
        <f t="shared" si="86"/>
        <v>0</v>
      </c>
      <c r="BH245" s="149">
        <f t="shared" si="87"/>
        <v>0</v>
      </c>
      <c r="BI245" s="149">
        <f t="shared" si="88"/>
        <v>0</v>
      </c>
      <c r="BJ245" s="17" t="s">
        <v>84</v>
      </c>
      <c r="BK245" s="149">
        <f t="shared" si="89"/>
        <v>0</v>
      </c>
      <c r="BL245" s="17" t="s">
        <v>207</v>
      </c>
      <c r="BM245" s="148" t="s">
        <v>1509</v>
      </c>
    </row>
    <row r="246" spans="2:65" s="1" customFormat="1" ht="16.600000000000001" customHeight="1">
      <c r="B246" s="136"/>
      <c r="C246" s="137" t="s">
        <v>971</v>
      </c>
      <c r="D246" s="137" t="s">
        <v>189</v>
      </c>
      <c r="E246" s="138" t="s">
        <v>2677</v>
      </c>
      <c r="F246" s="139" t="s">
        <v>2678</v>
      </c>
      <c r="G246" s="140" t="s">
        <v>858</v>
      </c>
      <c r="H246" s="141">
        <v>19</v>
      </c>
      <c r="I246" s="142"/>
      <c r="J246" s="143">
        <f t="shared" si="80"/>
        <v>0</v>
      </c>
      <c r="K246" s="139" t="s">
        <v>1</v>
      </c>
      <c r="L246" s="32"/>
      <c r="M246" s="144" t="s">
        <v>1</v>
      </c>
      <c r="N246" s="145" t="s">
        <v>41</v>
      </c>
      <c r="P246" s="146">
        <f t="shared" si="81"/>
        <v>0</v>
      </c>
      <c r="Q246" s="146">
        <v>0</v>
      </c>
      <c r="R246" s="146">
        <f t="shared" si="82"/>
        <v>0</v>
      </c>
      <c r="S246" s="146">
        <v>0</v>
      </c>
      <c r="T246" s="147">
        <f t="shared" si="83"/>
        <v>0</v>
      </c>
      <c r="AR246" s="148" t="s">
        <v>207</v>
      </c>
      <c r="AT246" s="148" t="s">
        <v>189</v>
      </c>
      <c r="AU246" s="148" t="s">
        <v>84</v>
      </c>
      <c r="AY246" s="17" t="s">
        <v>186</v>
      </c>
      <c r="BE246" s="149">
        <f t="shared" si="84"/>
        <v>0</v>
      </c>
      <c r="BF246" s="149">
        <f t="shared" si="85"/>
        <v>0</v>
      </c>
      <c r="BG246" s="149">
        <f t="shared" si="86"/>
        <v>0</v>
      </c>
      <c r="BH246" s="149">
        <f t="shared" si="87"/>
        <v>0</v>
      </c>
      <c r="BI246" s="149">
        <f t="shared" si="88"/>
        <v>0</v>
      </c>
      <c r="BJ246" s="17" t="s">
        <v>84</v>
      </c>
      <c r="BK246" s="149">
        <f t="shared" si="89"/>
        <v>0</v>
      </c>
      <c r="BL246" s="17" t="s">
        <v>207</v>
      </c>
      <c r="BM246" s="148" t="s">
        <v>1518</v>
      </c>
    </row>
    <row r="247" spans="2:65" s="1" customFormat="1" ht="16.600000000000001" customHeight="1">
      <c r="B247" s="136"/>
      <c r="C247" s="137" t="s">
        <v>976</v>
      </c>
      <c r="D247" s="137" t="s">
        <v>189</v>
      </c>
      <c r="E247" s="138" t="s">
        <v>2679</v>
      </c>
      <c r="F247" s="139" t="s">
        <v>2680</v>
      </c>
      <c r="G247" s="140" t="s">
        <v>858</v>
      </c>
      <c r="H247" s="141">
        <v>7</v>
      </c>
      <c r="I247" s="142"/>
      <c r="J247" s="143">
        <f t="shared" si="80"/>
        <v>0</v>
      </c>
      <c r="K247" s="139" t="s">
        <v>1</v>
      </c>
      <c r="L247" s="32"/>
      <c r="M247" s="144" t="s">
        <v>1</v>
      </c>
      <c r="N247" s="145" t="s">
        <v>41</v>
      </c>
      <c r="P247" s="146">
        <f t="shared" si="81"/>
        <v>0</v>
      </c>
      <c r="Q247" s="146">
        <v>0</v>
      </c>
      <c r="R247" s="146">
        <f t="shared" si="82"/>
        <v>0</v>
      </c>
      <c r="S247" s="146">
        <v>0</v>
      </c>
      <c r="T247" s="147">
        <f t="shared" si="83"/>
        <v>0</v>
      </c>
      <c r="AR247" s="148" t="s">
        <v>207</v>
      </c>
      <c r="AT247" s="148" t="s">
        <v>189</v>
      </c>
      <c r="AU247" s="148" t="s">
        <v>84</v>
      </c>
      <c r="AY247" s="17" t="s">
        <v>186</v>
      </c>
      <c r="BE247" s="149">
        <f t="shared" si="84"/>
        <v>0</v>
      </c>
      <c r="BF247" s="149">
        <f t="shared" si="85"/>
        <v>0</v>
      </c>
      <c r="BG247" s="149">
        <f t="shared" si="86"/>
        <v>0</v>
      </c>
      <c r="BH247" s="149">
        <f t="shared" si="87"/>
        <v>0</v>
      </c>
      <c r="BI247" s="149">
        <f t="shared" si="88"/>
        <v>0</v>
      </c>
      <c r="BJ247" s="17" t="s">
        <v>84</v>
      </c>
      <c r="BK247" s="149">
        <f t="shared" si="89"/>
        <v>0</v>
      </c>
      <c r="BL247" s="17" t="s">
        <v>207</v>
      </c>
      <c r="BM247" s="148" t="s">
        <v>1527</v>
      </c>
    </row>
    <row r="248" spans="2:65" s="1" customFormat="1" ht="16.600000000000001" customHeight="1">
      <c r="B248" s="136"/>
      <c r="C248" s="137" t="s">
        <v>980</v>
      </c>
      <c r="D248" s="137" t="s">
        <v>189</v>
      </c>
      <c r="E248" s="138" t="s">
        <v>2681</v>
      </c>
      <c r="F248" s="139" t="s">
        <v>2682</v>
      </c>
      <c r="G248" s="140" t="s">
        <v>858</v>
      </c>
      <c r="H248" s="141">
        <v>4</v>
      </c>
      <c r="I248" s="142"/>
      <c r="J248" s="143">
        <f t="shared" si="80"/>
        <v>0</v>
      </c>
      <c r="K248" s="139" t="s">
        <v>1</v>
      </c>
      <c r="L248" s="32"/>
      <c r="M248" s="144" t="s">
        <v>1</v>
      </c>
      <c r="N248" s="145" t="s">
        <v>41</v>
      </c>
      <c r="P248" s="146">
        <f t="shared" si="81"/>
        <v>0</v>
      </c>
      <c r="Q248" s="146">
        <v>0</v>
      </c>
      <c r="R248" s="146">
        <f t="shared" si="82"/>
        <v>0</v>
      </c>
      <c r="S248" s="146">
        <v>0</v>
      </c>
      <c r="T248" s="147">
        <f t="shared" si="83"/>
        <v>0</v>
      </c>
      <c r="AR248" s="148" t="s">
        <v>207</v>
      </c>
      <c r="AT248" s="148" t="s">
        <v>189</v>
      </c>
      <c r="AU248" s="148" t="s">
        <v>84</v>
      </c>
      <c r="AY248" s="17" t="s">
        <v>186</v>
      </c>
      <c r="BE248" s="149">
        <f t="shared" si="84"/>
        <v>0</v>
      </c>
      <c r="BF248" s="149">
        <f t="shared" si="85"/>
        <v>0</v>
      </c>
      <c r="BG248" s="149">
        <f t="shared" si="86"/>
        <v>0</v>
      </c>
      <c r="BH248" s="149">
        <f t="shared" si="87"/>
        <v>0</v>
      </c>
      <c r="BI248" s="149">
        <f t="shared" si="88"/>
        <v>0</v>
      </c>
      <c r="BJ248" s="17" t="s">
        <v>84</v>
      </c>
      <c r="BK248" s="149">
        <f t="shared" si="89"/>
        <v>0</v>
      </c>
      <c r="BL248" s="17" t="s">
        <v>207</v>
      </c>
      <c r="BM248" s="148" t="s">
        <v>1537</v>
      </c>
    </row>
    <row r="249" spans="2:65" s="1" customFormat="1" ht="16.600000000000001" customHeight="1">
      <c r="B249" s="136"/>
      <c r="C249" s="137" t="s">
        <v>986</v>
      </c>
      <c r="D249" s="137" t="s">
        <v>189</v>
      </c>
      <c r="E249" s="138" t="s">
        <v>2683</v>
      </c>
      <c r="F249" s="139" t="s">
        <v>2684</v>
      </c>
      <c r="G249" s="140" t="s">
        <v>858</v>
      </c>
      <c r="H249" s="141">
        <v>4</v>
      </c>
      <c r="I249" s="142"/>
      <c r="J249" s="143">
        <f t="shared" si="80"/>
        <v>0</v>
      </c>
      <c r="K249" s="139" t="s">
        <v>1</v>
      </c>
      <c r="L249" s="32"/>
      <c r="M249" s="144" t="s">
        <v>1</v>
      </c>
      <c r="N249" s="145" t="s">
        <v>41</v>
      </c>
      <c r="P249" s="146">
        <f t="shared" si="81"/>
        <v>0</v>
      </c>
      <c r="Q249" s="146">
        <v>0</v>
      </c>
      <c r="R249" s="146">
        <f t="shared" si="82"/>
        <v>0</v>
      </c>
      <c r="S249" s="146">
        <v>0</v>
      </c>
      <c r="T249" s="147">
        <f t="shared" si="83"/>
        <v>0</v>
      </c>
      <c r="AR249" s="148" t="s">
        <v>207</v>
      </c>
      <c r="AT249" s="148" t="s">
        <v>189</v>
      </c>
      <c r="AU249" s="148" t="s">
        <v>84</v>
      </c>
      <c r="AY249" s="17" t="s">
        <v>186</v>
      </c>
      <c r="BE249" s="149">
        <f t="shared" si="84"/>
        <v>0</v>
      </c>
      <c r="BF249" s="149">
        <f t="shared" si="85"/>
        <v>0</v>
      </c>
      <c r="BG249" s="149">
        <f t="shared" si="86"/>
        <v>0</v>
      </c>
      <c r="BH249" s="149">
        <f t="shared" si="87"/>
        <v>0</v>
      </c>
      <c r="BI249" s="149">
        <f t="shared" si="88"/>
        <v>0</v>
      </c>
      <c r="BJ249" s="17" t="s">
        <v>84</v>
      </c>
      <c r="BK249" s="149">
        <f t="shared" si="89"/>
        <v>0</v>
      </c>
      <c r="BL249" s="17" t="s">
        <v>207</v>
      </c>
      <c r="BM249" s="148" t="s">
        <v>1547</v>
      </c>
    </row>
    <row r="250" spans="2:65" s="1" customFormat="1" ht="16.600000000000001" customHeight="1">
      <c r="B250" s="136"/>
      <c r="C250" s="137" t="s">
        <v>990</v>
      </c>
      <c r="D250" s="137" t="s">
        <v>189</v>
      </c>
      <c r="E250" s="138" t="s">
        <v>2685</v>
      </c>
      <c r="F250" s="139" t="s">
        <v>2686</v>
      </c>
      <c r="G250" s="140" t="s">
        <v>858</v>
      </c>
      <c r="H250" s="141">
        <v>2</v>
      </c>
      <c r="I250" s="142"/>
      <c r="J250" s="143">
        <f t="shared" si="80"/>
        <v>0</v>
      </c>
      <c r="K250" s="139" t="s">
        <v>1</v>
      </c>
      <c r="L250" s="32"/>
      <c r="M250" s="144" t="s">
        <v>1</v>
      </c>
      <c r="N250" s="145" t="s">
        <v>41</v>
      </c>
      <c r="P250" s="146">
        <f t="shared" si="81"/>
        <v>0</v>
      </c>
      <c r="Q250" s="146">
        <v>0</v>
      </c>
      <c r="R250" s="146">
        <f t="shared" si="82"/>
        <v>0</v>
      </c>
      <c r="S250" s="146">
        <v>0</v>
      </c>
      <c r="T250" s="147">
        <f t="shared" si="83"/>
        <v>0</v>
      </c>
      <c r="AR250" s="148" t="s">
        <v>207</v>
      </c>
      <c r="AT250" s="148" t="s">
        <v>189</v>
      </c>
      <c r="AU250" s="148" t="s">
        <v>84</v>
      </c>
      <c r="AY250" s="17" t="s">
        <v>186</v>
      </c>
      <c r="BE250" s="149">
        <f t="shared" si="84"/>
        <v>0</v>
      </c>
      <c r="BF250" s="149">
        <f t="shared" si="85"/>
        <v>0</v>
      </c>
      <c r="BG250" s="149">
        <f t="shared" si="86"/>
        <v>0</v>
      </c>
      <c r="BH250" s="149">
        <f t="shared" si="87"/>
        <v>0</v>
      </c>
      <c r="BI250" s="149">
        <f t="shared" si="88"/>
        <v>0</v>
      </c>
      <c r="BJ250" s="17" t="s">
        <v>84</v>
      </c>
      <c r="BK250" s="149">
        <f t="shared" si="89"/>
        <v>0</v>
      </c>
      <c r="BL250" s="17" t="s">
        <v>207</v>
      </c>
      <c r="BM250" s="148" t="s">
        <v>1555</v>
      </c>
    </row>
    <row r="251" spans="2:65" s="1" customFormat="1" ht="16.600000000000001" customHeight="1">
      <c r="B251" s="136"/>
      <c r="C251" s="137" t="s">
        <v>994</v>
      </c>
      <c r="D251" s="137" t="s">
        <v>189</v>
      </c>
      <c r="E251" s="138" t="s">
        <v>2687</v>
      </c>
      <c r="F251" s="139" t="s">
        <v>2688</v>
      </c>
      <c r="G251" s="140" t="s">
        <v>858</v>
      </c>
      <c r="H251" s="141">
        <v>1</v>
      </c>
      <c r="I251" s="142"/>
      <c r="J251" s="143">
        <f t="shared" si="80"/>
        <v>0</v>
      </c>
      <c r="K251" s="139" t="s">
        <v>1</v>
      </c>
      <c r="L251" s="32"/>
      <c r="M251" s="144" t="s">
        <v>1</v>
      </c>
      <c r="N251" s="145" t="s">
        <v>41</v>
      </c>
      <c r="P251" s="146">
        <f t="shared" si="81"/>
        <v>0</v>
      </c>
      <c r="Q251" s="146">
        <v>0</v>
      </c>
      <c r="R251" s="146">
        <f t="shared" si="82"/>
        <v>0</v>
      </c>
      <c r="S251" s="146">
        <v>0</v>
      </c>
      <c r="T251" s="147">
        <f t="shared" si="83"/>
        <v>0</v>
      </c>
      <c r="AR251" s="148" t="s">
        <v>207</v>
      </c>
      <c r="AT251" s="148" t="s">
        <v>189</v>
      </c>
      <c r="AU251" s="148" t="s">
        <v>84</v>
      </c>
      <c r="AY251" s="17" t="s">
        <v>186</v>
      </c>
      <c r="BE251" s="149">
        <f t="shared" si="84"/>
        <v>0</v>
      </c>
      <c r="BF251" s="149">
        <f t="shared" si="85"/>
        <v>0</v>
      </c>
      <c r="BG251" s="149">
        <f t="shared" si="86"/>
        <v>0</v>
      </c>
      <c r="BH251" s="149">
        <f t="shared" si="87"/>
        <v>0</v>
      </c>
      <c r="BI251" s="149">
        <f t="shared" si="88"/>
        <v>0</v>
      </c>
      <c r="BJ251" s="17" t="s">
        <v>84</v>
      </c>
      <c r="BK251" s="149">
        <f t="shared" si="89"/>
        <v>0</v>
      </c>
      <c r="BL251" s="17" t="s">
        <v>207</v>
      </c>
      <c r="BM251" s="148" t="s">
        <v>1565</v>
      </c>
    </row>
    <row r="252" spans="2:65" s="1" customFormat="1" ht="16.600000000000001" customHeight="1">
      <c r="B252" s="136"/>
      <c r="C252" s="137" t="s">
        <v>998</v>
      </c>
      <c r="D252" s="137" t="s">
        <v>189</v>
      </c>
      <c r="E252" s="138" t="s">
        <v>2689</v>
      </c>
      <c r="F252" s="139" t="s">
        <v>2690</v>
      </c>
      <c r="G252" s="140" t="s">
        <v>858</v>
      </c>
      <c r="H252" s="141">
        <v>1</v>
      </c>
      <c r="I252" s="142"/>
      <c r="J252" s="143">
        <f t="shared" si="80"/>
        <v>0</v>
      </c>
      <c r="K252" s="139" t="s">
        <v>1</v>
      </c>
      <c r="L252" s="32"/>
      <c r="M252" s="144" t="s">
        <v>1</v>
      </c>
      <c r="N252" s="145" t="s">
        <v>41</v>
      </c>
      <c r="P252" s="146">
        <f t="shared" si="81"/>
        <v>0</v>
      </c>
      <c r="Q252" s="146">
        <v>0</v>
      </c>
      <c r="R252" s="146">
        <f t="shared" si="82"/>
        <v>0</v>
      </c>
      <c r="S252" s="146">
        <v>0</v>
      </c>
      <c r="T252" s="147">
        <f t="shared" si="83"/>
        <v>0</v>
      </c>
      <c r="AR252" s="148" t="s">
        <v>207</v>
      </c>
      <c r="AT252" s="148" t="s">
        <v>189</v>
      </c>
      <c r="AU252" s="148" t="s">
        <v>84</v>
      </c>
      <c r="AY252" s="17" t="s">
        <v>186</v>
      </c>
      <c r="BE252" s="149">
        <f t="shared" si="84"/>
        <v>0</v>
      </c>
      <c r="BF252" s="149">
        <f t="shared" si="85"/>
        <v>0</v>
      </c>
      <c r="BG252" s="149">
        <f t="shared" si="86"/>
        <v>0</v>
      </c>
      <c r="BH252" s="149">
        <f t="shared" si="87"/>
        <v>0</v>
      </c>
      <c r="BI252" s="149">
        <f t="shared" si="88"/>
        <v>0</v>
      </c>
      <c r="BJ252" s="17" t="s">
        <v>84</v>
      </c>
      <c r="BK252" s="149">
        <f t="shared" si="89"/>
        <v>0</v>
      </c>
      <c r="BL252" s="17" t="s">
        <v>207</v>
      </c>
      <c r="BM252" s="148" t="s">
        <v>1577</v>
      </c>
    </row>
    <row r="253" spans="2:65" s="1" customFormat="1" ht="16.600000000000001" customHeight="1">
      <c r="B253" s="136"/>
      <c r="C253" s="137" t="s">
        <v>1002</v>
      </c>
      <c r="D253" s="137" t="s">
        <v>189</v>
      </c>
      <c r="E253" s="138" t="s">
        <v>2691</v>
      </c>
      <c r="F253" s="139" t="s">
        <v>2692</v>
      </c>
      <c r="G253" s="140" t="s">
        <v>858</v>
      </c>
      <c r="H253" s="141">
        <v>2</v>
      </c>
      <c r="I253" s="142"/>
      <c r="J253" s="143">
        <f t="shared" si="80"/>
        <v>0</v>
      </c>
      <c r="K253" s="139" t="s">
        <v>1</v>
      </c>
      <c r="L253" s="32"/>
      <c r="M253" s="144" t="s">
        <v>1</v>
      </c>
      <c r="N253" s="145" t="s">
        <v>41</v>
      </c>
      <c r="P253" s="146">
        <f t="shared" si="81"/>
        <v>0</v>
      </c>
      <c r="Q253" s="146">
        <v>0</v>
      </c>
      <c r="R253" s="146">
        <f t="shared" si="82"/>
        <v>0</v>
      </c>
      <c r="S253" s="146">
        <v>0</v>
      </c>
      <c r="T253" s="147">
        <f t="shared" si="83"/>
        <v>0</v>
      </c>
      <c r="AR253" s="148" t="s">
        <v>207</v>
      </c>
      <c r="AT253" s="148" t="s">
        <v>189</v>
      </c>
      <c r="AU253" s="148" t="s">
        <v>84</v>
      </c>
      <c r="AY253" s="17" t="s">
        <v>186</v>
      </c>
      <c r="BE253" s="149">
        <f t="shared" si="84"/>
        <v>0</v>
      </c>
      <c r="BF253" s="149">
        <f t="shared" si="85"/>
        <v>0</v>
      </c>
      <c r="BG253" s="149">
        <f t="shared" si="86"/>
        <v>0</v>
      </c>
      <c r="BH253" s="149">
        <f t="shared" si="87"/>
        <v>0</v>
      </c>
      <c r="BI253" s="149">
        <f t="shared" si="88"/>
        <v>0</v>
      </c>
      <c r="BJ253" s="17" t="s">
        <v>84</v>
      </c>
      <c r="BK253" s="149">
        <f t="shared" si="89"/>
        <v>0</v>
      </c>
      <c r="BL253" s="17" t="s">
        <v>207</v>
      </c>
      <c r="BM253" s="148" t="s">
        <v>1589</v>
      </c>
    </row>
    <row r="254" spans="2:65" s="1" customFormat="1" ht="16.600000000000001" customHeight="1">
      <c r="B254" s="136"/>
      <c r="C254" s="137" t="s">
        <v>1006</v>
      </c>
      <c r="D254" s="137" t="s">
        <v>189</v>
      </c>
      <c r="E254" s="138" t="s">
        <v>2693</v>
      </c>
      <c r="F254" s="139" t="s">
        <v>2694</v>
      </c>
      <c r="G254" s="140" t="s">
        <v>858</v>
      </c>
      <c r="H254" s="141">
        <v>5</v>
      </c>
      <c r="I254" s="142"/>
      <c r="J254" s="143">
        <f t="shared" si="80"/>
        <v>0</v>
      </c>
      <c r="K254" s="139" t="s">
        <v>1</v>
      </c>
      <c r="L254" s="32"/>
      <c r="M254" s="144" t="s">
        <v>1</v>
      </c>
      <c r="N254" s="145" t="s">
        <v>41</v>
      </c>
      <c r="P254" s="146">
        <f t="shared" si="81"/>
        <v>0</v>
      </c>
      <c r="Q254" s="146">
        <v>0</v>
      </c>
      <c r="R254" s="146">
        <f t="shared" si="82"/>
        <v>0</v>
      </c>
      <c r="S254" s="146">
        <v>0</v>
      </c>
      <c r="T254" s="147">
        <f t="shared" si="83"/>
        <v>0</v>
      </c>
      <c r="AR254" s="148" t="s">
        <v>207</v>
      </c>
      <c r="AT254" s="148" t="s">
        <v>189</v>
      </c>
      <c r="AU254" s="148" t="s">
        <v>84</v>
      </c>
      <c r="AY254" s="17" t="s">
        <v>186</v>
      </c>
      <c r="BE254" s="149">
        <f t="shared" si="84"/>
        <v>0</v>
      </c>
      <c r="BF254" s="149">
        <f t="shared" si="85"/>
        <v>0</v>
      </c>
      <c r="BG254" s="149">
        <f t="shared" si="86"/>
        <v>0</v>
      </c>
      <c r="BH254" s="149">
        <f t="shared" si="87"/>
        <v>0</v>
      </c>
      <c r="BI254" s="149">
        <f t="shared" si="88"/>
        <v>0</v>
      </c>
      <c r="BJ254" s="17" t="s">
        <v>84</v>
      </c>
      <c r="BK254" s="149">
        <f t="shared" si="89"/>
        <v>0</v>
      </c>
      <c r="BL254" s="17" t="s">
        <v>207</v>
      </c>
      <c r="BM254" s="148" t="s">
        <v>1603</v>
      </c>
    </row>
    <row r="255" spans="2:65" s="1" customFormat="1" ht="16.600000000000001" customHeight="1">
      <c r="B255" s="136"/>
      <c r="C255" s="137" t="s">
        <v>1010</v>
      </c>
      <c r="D255" s="137" t="s">
        <v>189</v>
      </c>
      <c r="E255" s="138" t="s">
        <v>2695</v>
      </c>
      <c r="F255" s="139" t="s">
        <v>2696</v>
      </c>
      <c r="G255" s="140" t="s">
        <v>858</v>
      </c>
      <c r="H255" s="141">
        <v>3</v>
      </c>
      <c r="I255" s="142"/>
      <c r="J255" s="143">
        <f t="shared" si="80"/>
        <v>0</v>
      </c>
      <c r="K255" s="139" t="s">
        <v>1</v>
      </c>
      <c r="L255" s="32"/>
      <c r="M255" s="144" t="s">
        <v>1</v>
      </c>
      <c r="N255" s="145" t="s">
        <v>41</v>
      </c>
      <c r="P255" s="146">
        <f t="shared" si="81"/>
        <v>0</v>
      </c>
      <c r="Q255" s="146">
        <v>0</v>
      </c>
      <c r="R255" s="146">
        <f t="shared" si="82"/>
        <v>0</v>
      </c>
      <c r="S255" s="146">
        <v>0</v>
      </c>
      <c r="T255" s="147">
        <f t="shared" si="83"/>
        <v>0</v>
      </c>
      <c r="AR255" s="148" t="s">
        <v>207</v>
      </c>
      <c r="AT255" s="148" t="s">
        <v>189</v>
      </c>
      <c r="AU255" s="148" t="s">
        <v>84</v>
      </c>
      <c r="AY255" s="17" t="s">
        <v>186</v>
      </c>
      <c r="BE255" s="149">
        <f t="shared" si="84"/>
        <v>0</v>
      </c>
      <c r="BF255" s="149">
        <f t="shared" si="85"/>
        <v>0</v>
      </c>
      <c r="BG255" s="149">
        <f t="shared" si="86"/>
        <v>0</v>
      </c>
      <c r="BH255" s="149">
        <f t="shared" si="87"/>
        <v>0</v>
      </c>
      <c r="BI255" s="149">
        <f t="shared" si="88"/>
        <v>0</v>
      </c>
      <c r="BJ255" s="17" t="s">
        <v>84</v>
      </c>
      <c r="BK255" s="149">
        <f t="shared" si="89"/>
        <v>0</v>
      </c>
      <c r="BL255" s="17" t="s">
        <v>207</v>
      </c>
      <c r="BM255" s="148" t="s">
        <v>1615</v>
      </c>
    </row>
    <row r="256" spans="2:65" s="1" customFormat="1" ht="16.600000000000001" customHeight="1">
      <c r="B256" s="136"/>
      <c r="C256" s="137" t="s">
        <v>1015</v>
      </c>
      <c r="D256" s="137" t="s">
        <v>189</v>
      </c>
      <c r="E256" s="138" t="s">
        <v>2697</v>
      </c>
      <c r="F256" s="139" t="s">
        <v>2698</v>
      </c>
      <c r="G256" s="140" t="s">
        <v>858</v>
      </c>
      <c r="H256" s="141">
        <v>7</v>
      </c>
      <c r="I256" s="142"/>
      <c r="J256" s="143">
        <f t="shared" si="80"/>
        <v>0</v>
      </c>
      <c r="K256" s="139" t="s">
        <v>1</v>
      </c>
      <c r="L256" s="32"/>
      <c r="M256" s="144" t="s">
        <v>1</v>
      </c>
      <c r="N256" s="145" t="s">
        <v>41</v>
      </c>
      <c r="P256" s="146">
        <f t="shared" si="81"/>
        <v>0</v>
      </c>
      <c r="Q256" s="146">
        <v>0</v>
      </c>
      <c r="R256" s="146">
        <f t="shared" si="82"/>
        <v>0</v>
      </c>
      <c r="S256" s="146">
        <v>0</v>
      </c>
      <c r="T256" s="147">
        <f t="shared" si="83"/>
        <v>0</v>
      </c>
      <c r="AR256" s="148" t="s">
        <v>207</v>
      </c>
      <c r="AT256" s="148" t="s">
        <v>189</v>
      </c>
      <c r="AU256" s="148" t="s">
        <v>84</v>
      </c>
      <c r="AY256" s="17" t="s">
        <v>186</v>
      </c>
      <c r="BE256" s="149">
        <f t="shared" si="84"/>
        <v>0</v>
      </c>
      <c r="BF256" s="149">
        <f t="shared" si="85"/>
        <v>0</v>
      </c>
      <c r="BG256" s="149">
        <f t="shared" si="86"/>
        <v>0</v>
      </c>
      <c r="BH256" s="149">
        <f t="shared" si="87"/>
        <v>0</v>
      </c>
      <c r="BI256" s="149">
        <f t="shared" si="88"/>
        <v>0</v>
      </c>
      <c r="BJ256" s="17" t="s">
        <v>84</v>
      </c>
      <c r="BK256" s="149">
        <f t="shared" si="89"/>
        <v>0</v>
      </c>
      <c r="BL256" s="17" t="s">
        <v>207</v>
      </c>
      <c r="BM256" s="148" t="s">
        <v>1624</v>
      </c>
    </row>
    <row r="257" spans="2:65" s="1" customFormat="1" ht="16.600000000000001" customHeight="1">
      <c r="B257" s="136"/>
      <c r="C257" s="137" t="s">
        <v>1019</v>
      </c>
      <c r="D257" s="137" t="s">
        <v>189</v>
      </c>
      <c r="E257" s="138" t="s">
        <v>2699</v>
      </c>
      <c r="F257" s="139" t="s">
        <v>2700</v>
      </c>
      <c r="G257" s="140" t="s">
        <v>858</v>
      </c>
      <c r="H257" s="141">
        <v>2</v>
      </c>
      <c r="I257" s="142"/>
      <c r="J257" s="143">
        <f t="shared" si="80"/>
        <v>0</v>
      </c>
      <c r="K257" s="139" t="s">
        <v>1</v>
      </c>
      <c r="L257" s="32"/>
      <c r="M257" s="144" t="s">
        <v>1</v>
      </c>
      <c r="N257" s="145" t="s">
        <v>41</v>
      </c>
      <c r="P257" s="146">
        <f t="shared" si="81"/>
        <v>0</v>
      </c>
      <c r="Q257" s="146">
        <v>0</v>
      </c>
      <c r="R257" s="146">
        <f t="shared" si="82"/>
        <v>0</v>
      </c>
      <c r="S257" s="146">
        <v>0</v>
      </c>
      <c r="T257" s="147">
        <f t="shared" si="83"/>
        <v>0</v>
      </c>
      <c r="AR257" s="148" t="s">
        <v>207</v>
      </c>
      <c r="AT257" s="148" t="s">
        <v>189</v>
      </c>
      <c r="AU257" s="148" t="s">
        <v>84</v>
      </c>
      <c r="AY257" s="17" t="s">
        <v>186</v>
      </c>
      <c r="BE257" s="149">
        <f t="shared" si="84"/>
        <v>0</v>
      </c>
      <c r="BF257" s="149">
        <f t="shared" si="85"/>
        <v>0</v>
      </c>
      <c r="BG257" s="149">
        <f t="shared" si="86"/>
        <v>0</v>
      </c>
      <c r="BH257" s="149">
        <f t="shared" si="87"/>
        <v>0</v>
      </c>
      <c r="BI257" s="149">
        <f t="shared" si="88"/>
        <v>0</v>
      </c>
      <c r="BJ257" s="17" t="s">
        <v>84</v>
      </c>
      <c r="BK257" s="149">
        <f t="shared" si="89"/>
        <v>0</v>
      </c>
      <c r="BL257" s="17" t="s">
        <v>207</v>
      </c>
      <c r="BM257" s="148" t="s">
        <v>1634</v>
      </c>
    </row>
    <row r="258" spans="2:65" s="1" customFormat="1" ht="21.75" customHeight="1">
      <c r="B258" s="136"/>
      <c r="C258" s="137" t="s">
        <v>1023</v>
      </c>
      <c r="D258" s="137" t="s">
        <v>189</v>
      </c>
      <c r="E258" s="138" t="s">
        <v>2701</v>
      </c>
      <c r="F258" s="139" t="s">
        <v>2702</v>
      </c>
      <c r="G258" s="140" t="s">
        <v>858</v>
      </c>
      <c r="H258" s="141">
        <v>4</v>
      </c>
      <c r="I258" s="142"/>
      <c r="J258" s="143">
        <f t="shared" si="80"/>
        <v>0</v>
      </c>
      <c r="K258" s="139" t="s">
        <v>1</v>
      </c>
      <c r="L258" s="32"/>
      <c r="M258" s="144" t="s">
        <v>1</v>
      </c>
      <c r="N258" s="145" t="s">
        <v>41</v>
      </c>
      <c r="P258" s="146">
        <f t="shared" si="81"/>
        <v>0</v>
      </c>
      <c r="Q258" s="146">
        <v>0</v>
      </c>
      <c r="R258" s="146">
        <f t="shared" si="82"/>
        <v>0</v>
      </c>
      <c r="S258" s="146">
        <v>0</v>
      </c>
      <c r="T258" s="147">
        <f t="shared" si="83"/>
        <v>0</v>
      </c>
      <c r="AR258" s="148" t="s">
        <v>207</v>
      </c>
      <c r="AT258" s="148" t="s">
        <v>189</v>
      </c>
      <c r="AU258" s="148" t="s">
        <v>84</v>
      </c>
      <c r="AY258" s="17" t="s">
        <v>186</v>
      </c>
      <c r="BE258" s="149">
        <f t="shared" si="84"/>
        <v>0</v>
      </c>
      <c r="BF258" s="149">
        <f t="shared" si="85"/>
        <v>0</v>
      </c>
      <c r="BG258" s="149">
        <f t="shared" si="86"/>
        <v>0</v>
      </c>
      <c r="BH258" s="149">
        <f t="shared" si="87"/>
        <v>0</v>
      </c>
      <c r="BI258" s="149">
        <f t="shared" si="88"/>
        <v>0</v>
      </c>
      <c r="BJ258" s="17" t="s">
        <v>84</v>
      </c>
      <c r="BK258" s="149">
        <f t="shared" si="89"/>
        <v>0</v>
      </c>
      <c r="BL258" s="17" t="s">
        <v>207</v>
      </c>
      <c r="BM258" s="148" t="s">
        <v>1643</v>
      </c>
    </row>
    <row r="259" spans="2:65" s="1" customFormat="1" ht="16.600000000000001" customHeight="1">
      <c r="B259" s="136"/>
      <c r="C259" s="137" t="s">
        <v>1029</v>
      </c>
      <c r="D259" s="137" t="s">
        <v>189</v>
      </c>
      <c r="E259" s="138" t="s">
        <v>2703</v>
      </c>
      <c r="F259" s="139" t="s">
        <v>2704</v>
      </c>
      <c r="G259" s="140" t="s">
        <v>858</v>
      </c>
      <c r="H259" s="141">
        <v>6</v>
      </c>
      <c r="I259" s="142"/>
      <c r="J259" s="143">
        <f t="shared" si="80"/>
        <v>0</v>
      </c>
      <c r="K259" s="139" t="s">
        <v>1</v>
      </c>
      <c r="L259" s="32"/>
      <c r="M259" s="144" t="s">
        <v>1</v>
      </c>
      <c r="N259" s="145" t="s">
        <v>41</v>
      </c>
      <c r="P259" s="146">
        <f t="shared" si="81"/>
        <v>0</v>
      </c>
      <c r="Q259" s="146">
        <v>0</v>
      </c>
      <c r="R259" s="146">
        <f t="shared" si="82"/>
        <v>0</v>
      </c>
      <c r="S259" s="146">
        <v>0</v>
      </c>
      <c r="T259" s="147">
        <f t="shared" si="83"/>
        <v>0</v>
      </c>
      <c r="AR259" s="148" t="s">
        <v>207</v>
      </c>
      <c r="AT259" s="148" t="s">
        <v>189</v>
      </c>
      <c r="AU259" s="148" t="s">
        <v>84</v>
      </c>
      <c r="AY259" s="17" t="s">
        <v>186</v>
      </c>
      <c r="BE259" s="149">
        <f t="shared" si="84"/>
        <v>0</v>
      </c>
      <c r="BF259" s="149">
        <f t="shared" si="85"/>
        <v>0</v>
      </c>
      <c r="BG259" s="149">
        <f t="shared" si="86"/>
        <v>0</v>
      </c>
      <c r="BH259" s="149">
        <f t="shared" si="87"/>
        <v>0</v>
      </c>
      <c r="BI259" s="149">
        <f t="shared" si="88"/>
        <v>0</v>
      </c>
      <c r="BJ259" s="17" t="s">
        <v>84</v>
      </c>
      <c r="BK259" s="149">
        <f t="shared" si="89"/>
        <v>0</v>
      </c>
      <c r="BL259" s="17" t="s">
        <v>207</v>
      </c>
      <c r="BM259" s="148" t="s">
        <v>1663</v>
      </c>
    </row>
    <row r="260" spans="2:65" s="1" customFormat="1" ht="16.600000000000001" customHeight="1">
      <c r="B260" s="136"/>
      <c r="C260" s="137" t="s">
        <v>1033</v>
      </c>
      <c r="D260" s="137" t="s">
        <v>189</v>
      </c>
      <c r="E260" s="138" t="s">
        <v>2705</v>
      </c>
      <c r="F260" s="139" t="s">
        <v>2706</v>
      </c>
      <c r="G260" s="140" t="s">
        <v>858</v>
      </c>
      <c r="H260" s="141">
        <v>6</v>
      </c>
      <c r="I260" s="142"/>
      <c r="J260" s="143">
        <f t="shared" si="80"/>
        <v>0</v>
      </c>
      <c r="K260" s="139" t="s">
        <v>1</v>
      </c>
      <c r="L260" s="32"/>
      <c r="M260" s="144" t="s">
        <v>1</v>
      </c>
      <c r="N260" s="145" t="s">
        <v>41</v>
      </c>
      <c r="P260" s="146">
        <f t="shared" si="81"/>
        <v>0</v>
      </c>
      <c r="Q260" s="146">
        <v>0</v>
      </c>
      <c r="R260" s="146">
        <f t="shared" si="82"/>
        <v>0</v>
      </c>
      <c r="S260" s="146">
        <v>0</v>
      </c>
      <c r="T260" s="147">
        <f t="shared" si="83"/>
        <v>0</v>
      </c>
      <c r="AR260" s="148" t="s">
        <v>207</v>
      </c>
      <c r="AT260" s="148" t="s">
        <v>189</v>
      </c>
      <c r="AU260" s="148" t="s">
        <v>84</v>
      </c>
      <c r="AY260" s="17" t="s">
        <v>186</v>
      </c>
      <c r="BE260" s="149">
        <f t="shared" si="84"/>
        <v>0</v>
      </c>
      <c r="BF260" s="149">
        <f t="shared" si="85"/>
        <v>0</v>
      </c>
      <c r="BG260" s="149">
        <f t="shared" si="86"/>
        <v>0</v>
      </c>
      <c r="BH260" s="149">
        <f t="shared" si="87"/>
        <v>0</v>
      </c>
      <c r="BI260" s="149">
        <f t="shared" si="88"/>
        <v>0</v>
      </c>
      <c r="BJ260" s="17" t="s">
        <v>84</v>
      </c>
      <c r="BK260" s="149">
        <f t="shared" si="89"/>
        <v>0</v>
      </c>
      <c r="BL260" s="17" t="s">
        <v>207</v>
      </c>
      <c r="BM260" s="148" t="s">
        <v>1672</v>
      </c>
    </row>
    <row r="261" spans="2:65" s="1" customFormat="1" ht="16.600000000000001" customHeight="1">
      <c r="B261" s="136"/>
      <c r="C261" s="137" t="s">
        <v>1040</v>
      </c>
      <c r="D261" s="137" t="s">
        <v>189</v>
      </c>
      <c r="E261" s="138" t="s">
        <v>2707</v>
      </c>
      <c r="F261" s="139" t="s">
        <v>2708</v>
      </c>
      <c r="G261" s="140" t="s">
        <v>858</v>
      </c>
      <c r="H261" s="141">
        <v>1</v>
      </c>
      <c r="I261" s="142"/>
      <c r="J261" s="143">
        <f t="shared" si="80"/>
        <v>0</v>
      </c>
      <c r="K261" s="139" t="s">
        <v>1</v>
      </c>
      <c r="L261" s="32"/>
      <c r="M261" s="144" t="s">
        <v>1</v>
      </c>
      <c r="N261" s="145" t="s">
        <v>41</v>
      </c>
      <c r="P261" s="146">
        <f t="shared" si="81"/>
        <v>0</v>
      </c>
      <c r="Q261" s="146">
        <v>0</v>
      </c>
      <c r="R261" s="146">
        <f t="shared" si="82"/>
        <v>0</v>
      </c>
      <c r="S261" s="146">
        <v>0</v>
      </c>
      <c r="T261" s="147">
        <f t="shared" si="83"/>
        <v>0</v>
      </c>
      <c r="AR261" s="148" t="s">
        <v>207</v>
      </c>
      <c r="AT261" s="148" t="s">
        <v>189</v>
      </c>
      <c r="AU261" s="148" t="s">
        <v>84</v>
      </c>
      <c r="AY261" s="17" t="s">
        <v>186</v>
      </c>
      <c r="BE261" s="149">
        <f t="shared" si="84"/>
        <v>0</v>
      </c>
      <c r="BF261" s="149">
        <f t="shared" si="85"/>
        <v>0</v>
      </c>
      <c r="BG261" s="149">
        <f t="shared" si="86"/>
        <v>0</v>
      </c>
      <c r="BH261" s="149">
        <f t="shared" si="87"/>
        <v>0</v>
      </c>
      <c r="BI261" s="149">
        <f t="shared" si="88"/>
        <v>0</v>
      </c>
      <c r="BJ261" s="17" t="s">
        <v>84</v>
      </c>
      <c r="BK261" s="149">
        <f t="shared" si="89"/>
        <v>0</v>
      </c>
      <c r="BL261" s="17" t="s">
        <v>207</v>
      </c>
      <c r="BM261" s="148" t="s">
        <v>1682</v>
      </c>
    </row>
    <row r="262" spans="2:65" s="1" customFormat="1" ht="16.600000000000001" customHeight="1">
      <c r="B262" s="136"/>
      <c r="C262" s="137" t="s">
        <v>1044</v>
      </c>
      <c r="D262" s="137" t="s">
        <v>189</v>
      </c>
      <c r="E262" s="138" t="s">
        <v>2709</v>
      </c>
      <c r="F262" s="139" t="s">
        <v>2710</v>
      </c>
      <c r="G262" s="140" t="s">
        <v>858</v>
      </c>
      <c r="H262" s="141">
        <v>2</v>
      </c>
      <c r="I262" s="142"/>
      <c r="J262" s="143">
        <f t="shared" si="80"/>
        <v>0</v>
      </c>
      <c r="K262" s="139" t="s">
        <v>1</v>
      </c>
      <c r="L262" s="32"/>
      <c r="M262" s="144" t="s">
        <v>1</v>
      </c>
      <c r="N262" s="145" t="s">
        <v>41</v>
      </c>
      <c r="P262" s="146">
        <f t="shared" si="81"/>
        <v>0</v>
      </c>
      <c r="Q262" s="146">
        <v>0</v>
      </c>
      <c r="R262" s="146">
        <f t="shared" si="82"/>
        <v>0</v>
      </c>
      <c r="S262" s="146">
        <v>0</v>
      </c>
      <c r="T262" s="147">
        <f t="shared" si="83"/>
        <v>0</v>
      </c>
      <c r="AR262" s="148" t="s">
        <v>207</v>
      </c>
      <c r="AT262" s="148" t="s">
        <v>189</v>
      </c>
      <c r="AU262" s="148" t="s">
        <v>84</v>
      </c>
      <c r="AY262" s="17" t="s">
        <v>186</v>
      </c>
      <c r="BE262" s="149">
        <f t="shared" si="84"/>
        <v>0</v>
      </c>
      <c r="BF262" s="149">
        <f t="shared" si="85"/>
        <v>0</v>
      </c>
      <c r="BG262" s="149">
        <f t="shared" si="86"/>
        <v>0</v>
      </c>
      <c r="BH262" s="149">
        <f t="shared" si="87"/>
        <v>0</v>
      </c>
      <c r="BI262" s="149">
        <f t="shared" si="88"/>
        <v>0</v>
      </c>
      <c r="BJ262" s="17" t="s">
        <v>84</v>
      </c>
      <c r="BK262" s="149">
        <f t="shared" si="89"/>
        <v>0</v>
      </c>
      <c r="BL262" s="17" t="s">
        <v>207</v>
      </c>
      <c r="BM262" s="148" t="s">
        <v>1701</v>
      </c>
    </row>
    <row r="263" spans="2:65" s="1" customFormat="1" ht="16.600000000000001" customHeight="1">
      <c r="B263" s="136"/>
      <c r="C263" s="137" t="s">
        <v>1051</v>
      </c>
      <c r="D263" s="137" t="s">
        <v>189</v>
      </c>
      <c r="E263" s="138" t="s">
        <v>2711</v>
      </c>
      <c r="F263" s="139" t="s">
        <v>2712</v>
      </c>
      <c r="G263" s="140" t="s">
        <v>858</v>
      </c>
      <c r="H263" s="141">
        <v>5</v>
      </c>
      <c r="I263" s="142"/>
      <c r="J263" s="143">
        <f t="shared" si="80"/>
        <v>0</v>
      </c>
      <c r="K263" s="139" t="s">
        <v>1</v>
      </c>
      <c r="L263" s="32"/>
      <c r="M263" s="144" t="s">
        <v>1</v>
      </c>
      <c r="N263" s="145" t="s">
        <v>41</v>
      </c>
      <c r="P263" s="146">
        <f t="shared" si="81"/>
        <v>0</v>
      </c>
      <c r="Q263" s="146">
        <v>0</v>
      </c>
      <c r="R263" s="146">
        <f t="shared" si="82"/>
        <v>0</v>
      </c>
      <c r="S263" s="146">
        <v>0</v>
      </c>
      <c r="T263" s="147">
        <f t="shared" si="83"/>
        <v>0</v>
      </c>
      <c r="AR263" s="148" t="s">
        <v>207</v>
      </c>
      <c r="AT263" s="148" t="s">
        <v>189</v>
      </c>
      <c r="AU263" s="148" t="s">
        <v>84</v>
      </c>
      <c r="AY263" s="17" t="s">
        <v>186</v>
      </c>
      <c r="BE263" s="149">
        <f t="shared" si="84"/>
        <v>0</v>
      </c>
      <c r="BF263" s="149">
        <f t="shared" si="85"/>
        <v>0</v>
      </c>
      <c r="BG263" s="149">
        <f t="shared" si="86"/>
        <v>0</v>
      </c>
      <c r="BH263" s="149">
        <f t="shared" si="87"/>
        <v>0</v>
      </c>
      <c r="BI263" s="149">
        <f t="shared" si="88"/>
        <v>0</v>
      </c>
      <c r="BJ263" s="17" t="s">
        <v>84</v>
      </c>
      <c r="BK263" s="149">
        <f t="shared" si="89"/>
        <v>0</v>
      </c>
      <c r="BL263" s="17" t="s">
        <v>207</v>
      </c>
      <c r="BM263" s="148" t="s">
        <v>1712</v>
      </c>
    </row>
    <row r="264" spans="2:65" s="1" customFormat="1" ht="16.600000000000001" customHeight="1">
      <c r="B264" s="136"/>
      <c r="C264" s="137" t="s">
        <v>1056</v>
      </c>
      <c r="D264" s="137" t="s">
        <v>189</v>
      </c>
      <c r="E264" s="138" t="s">
        <v>2713</v>
      </c>
      <c r="F264" s="139" t="s">
        <v>2714</v>
      </c>
      <c r="G264" s="140" t="s">
        <v>858</v>
      </c>
      <c r="H264" s="141">
        <v>4</v>
      </c>
      <c r="I264" s="142"/>
      <c r="J264" s="143">
        <f t="shared" ref="J264:J295" si="90">ROUND(I264*H264,2)</f>
        <v>0</v>
      </c>
      <c r="K264" s="139" t="s">
        <v>1</v>
      </c>
      <c r="L264" s="32"/>
      <c r="M264" s="144" t="s">
        <v>1</v>
      </c>
      <c r="N264" s="145" t="s">
        <v>41</v>
      </c>
      <c r="P264" s="146">
        <f t="shared" ref="P264:P295" si="91">O264*H264</f>
        <v>0</v>
      </c>
      <c r="Q264" s="146">
        <v>0</v>
      </c>
      <c r="R264" s="146">
        <f t="shared" ref="R264:R295" si="92">Q264*H264</f>
        <v>0</v>
      </c>
      <c r="S264" s="146">
        <v>0</v>
      </c>
      <c r="T264" s="147">
        <f t="shared" ref="T264:T295" si="93">S264*H264</f>
        <v>0</v>
      </c>
      <c r="AR264" s="148" t="s">
        <v>207</v>
      </c>
      <c r="AT264" s="148" t="s">
        <v>189</v>
      </c>
      <c r="AU264" s="148" t="s">
        <v>84</v>
      </c>
      <c r="AY264" s="17" t="s">
        <v>186</v>
      </c>
      <c r="BE264" s="149">
        <f t="shared" ref="BE264:BE294" si="94">IF(N264="základní",J264,0)</f>
        <v>0</v>
      </c>
      <c r="BF264" s="149">
        <f t="shared" ref="BF264:BF294" si="95">IF(N264="snížená",J264,0)</f>
        <v>0</v>
      </c>
      <c r="BG264" s="149">
        <f t="shared" ref="BG264:BG294" si="96">IF(N264="zákl. přenesená",J264,0)</f>
        <v>0</v>
      </c>
      <c r="BH264" s="149">
        <f t="shared" ref="BH264:BH294" si="97">IF(N264="sníž. přenesená",J264,0)</f>
        <v>0</v>
      </c>
      <c r="BI264" s="149">
        <f t="shared" ref="BI264:BI294" si="98">IF(N264="nulová",J264,0)</f>
        <v>0</v>
      </c>
      <c r="BJ264" s="17" t="s">
        <v>84</v>
      </c>
      <c r="BK264" s="149">
        <f t="shared" ref="BK264:BK294" si="99">ROUND(I264*H264,2)</f>
        <v>0</v>
      </c>
      <c r="BL264" s="17" t="s">
        <v>207</v>
      </c>
      <c r="BM264" s="148" t="s">
        <v>1727</v>
      </c>
    </row>
    <row r="265" spans="2:65" s="1" customFormat="1" ht="16.600000000000001" customHeight="1">
      <c r="B265" s="136"/>
      <c r="C265" s="137" t="s">
        <v>1060</v>
      </c>
      <c r="D265" s="137" t="s">
        <v>189</v>
      </c>
      <c r="E265" s="138" t="s">
        <v>2715</v>
      </c>
      <c r="F265" s="139" t="s">
        <v>2716</v>
      </c>
      <c r="G265" s="140" t="s">
        <v>858</v>
      </c>
      <c r="H265" s="141">
        <v>1</v>
      </c>
      <c r="I265" s="142"/>
      <c r="J265" s="143">
        <f t="shared" si="90"/>
        <v>0</v>
      </c>
      <c r="K265" s="139" t="s">
        <v>1</v>
      </c>
      <c r="L265" s="32"/>
      <c r="M265" s="144" t="s">
        <v>1</v>
      </c>
      <c r="N265" s="145" t="s">
        <v>41</v>
      </c>
      <c r="P265" s="146">
        <f t="shared" si="91"/>
        <v>0</v>
      </c>
      <c r="Q265" s="146">
        <v>0</v>
      </c>
      <c r="R265" s="146">
        <f t="shared" si="92"/>
        <v>0</v>
      </c>
      <c r="S265" s="146">
        <v>0</v>
      </c>
      <c r="T265" s="147">
        <f t="shared" si="93"/>
        <v>0</v>
      </c>
      <c r="AR265" s="148" t="s">
        <v>207</v>
      </c>
      <c r="AT265" s="148" t="s">
        <v>189</v>
      </c>
      <c r="AU265" s="148" t="s">
        <v>84</v>
      </c>
      <c r="AY265" s="17" t="s">
        <v>186</v>
      </c>
      <c r="BE265" s="149">
        <f t="shared" si="94"/>
        <v>0</v>
      </c>
      <c r="BF265" s="149">
        <f t="shared" si="95"/>
        <v>0</v>
      </c>
      <c r="BG265" s="149">
        <f t="shared" si="96"/>
        <v>0</v>
      </c>
      <c r="BH265" s="149">
        <f t="shared" si="97"/>
        <v>0</v>
      </c>
      <c r="BI265" s="149">
        <f t="shared" si="98"/>
        <v>0</v>
      </c>
      <c r="BJ265" s="17" t="s">
        <v>84</v>
      </c>
      <c r="BK265" s="149">
        <f t="shared" si="99"/>
        <v>0</v>
      </c>
      <c r="BL265" s="17" t="s">
        <v>207</v>
      </c>
      <c r="BM265" s="148" t="s">
        <v>1737</v>
      </c>
    </row>
    <row r="266" spans="2:65" s="1" customFormat="1" ht="16.600000000000001" customHeight="1">
      <c r="B266" s="136"/>
      <c r="C266" s="137" t="s">
        <v>1065</v>
      </c>
      <c r="D266" s="137" t="s">
        <v>189</v>
      </c>
      <c r="E266" s="138" t="s">
        <v>2717</v>
      </c>
      <c r="F266" s="139" t="s">
        <v>2718</v>
      </c>
      <c r="G266" s="140" t="s">
        <v>858</v>
      </c>
      <c r="H266" s="141">
        <v>1</v>
      </c>
      <c r="I266" s="142"/>
      <c r="J266" s="143">
        <f t="shared" si="90"/>
        <v>0</v>
      </c>
      <c r="K266" s="139" t="s">
        <v>1</v>
      </c>
      <c r="L266" s="32"/>
      <c r="M266" s="144" t="s">
        <v>1</v>
      </c>
      <c r="N266" s="145" t="s">
        <v>41</v>
      </c>
      <c r="P266" s="146">
        <f t="shared" si="91"/>
        <v>0</v>
      </c>
      <c r="Q266" s="146">
        <v>0</v>
      </c>
      <c r="R266" s="146">
        <f t="shared" si="92"/>
        <v>0</v>
      </c>
      <c r="S266" s="146">
        <v>0</v>
      </c>
      <c r="T266" s="147">
        <f t="shared" si="93"/>
        <v>0</v>
      </c>
      <c r="AR266" s="148" t="s">
        <v>207</v>
      </c>
      <c r="AT266" s="148" t="s">
        <v>189</v>
      </c>
      <c r="AU266" s="148" t="s">
        <v>84</v>
      </c>
      <c r="AY266" s="17" t="s">
        <v>186</v>
      </c>
      <c r="BE266" s="149">
        <f t="shared" si="94"/>
        <v>0</v>
      </c>
      <c r="BF266" s="149">
        <f t="shared" si="95"/>
        <v>0</v>
      </c>
      <c r="BG266" s="149">
        <f t="shared" si="96"/>
        <v>0</v>
      </c>
      <c r="BH266" s="149">
        <f t="shared" si="97"/>
        <v>0</v>
      </c>
      <c r="BI266" s="149">
        <f t="shared" si="98"/>
        <v>0</v>
      </c>
      <c r="BJ266" s="17" t="s">
        <v>84</v>
      </c>
      <c r="BK266" s="149">
        <f t="shared" si="99"/>
        <v>0</v>
      </c>
      <c r="BL266" s="17" t="s">
        <v>207</v>
      </c>
      <c r="BM266" s="148" t="s">
        <v>1747</v>
      </c>
    </row>
    <row r="267" spans="2:65" s="1" customFormat="1" ht="16.600000000000001" customHeight="1">
      <c r="B267" s="136"/>
      <c r="C267" s="137" t="s">
        <v>1071</v>
      </c>
      <c r="D267" s="137" t="s">
        <v>189</v>
      </c>
      <c r="E267" s="138" t="s">
        <v>2719</v>
      </c>
      <c r="F267" s="139" t="s">
        <v>2720</v>
      </c>
      <c r="G267" s="140" t="s">
        <v>858</v>
      </c>
      <c r="H267" s="141">
        <v>2</v>
      </c>
      <c r="I267" s="142"/>
      <c r="J267" s="143">
        <f t="shared" si="90"/>
        <v>0</v>
      </c>
      <c r="K267" s="139" t="s">
        <v>1</v>
      </c>
      <c r="L267" s="32"/>
      <c r="M267" s="144" t="s">
        <v>1</v>
      </c>
      <c r="N267" s="145" t="s">
        <v>41</v>
      </c>
      <c r="P267" s="146">
        <f t="shared" si="91"/>
        <v>0</v>
      </c>
      <c r="Q267" s="146">
        <v>0</v>
      </c>
      <c r="R267" s="146">
        <f t="shared" si="92"/>
        <v>0</v>
      </c>
      <c r="S267" s="146">
        <v>0</v>
      </c>
      <c r="T267" s="147">
        <f t="shared" si="93"/>
        <v>0</v>
      </c>
      <c r="AR267" s="148" t="s">
        <v>207</v>
      </c>
      <c r="AT267" s="148" t="s">
        <v>189</v>
      </c>
      <c r="AU267" s="148" t="s">
        <v>84</v>
      </c>
      <c r="AY267" s="17" t="s">
        <v>186</v>
      </c>
      <c r="BE267" s="149">
        <f t="shared" si="94"/>
        <v>0</v>
      </c>
      <c r="BF267" s="149">
        <f t="shared" si="95"/>
        <v>0</v>
      </c>
      <c r="BG267" s="149">
        <f t="shared" si="96"/>
        <v>0</v>
      </c>
      <c r="BH267" s="149">
        <f t="shared" si="97"/>
        <v>0</v>
      </c>
      <c r="BI267" s="149">
        <f t="shared" si="98"/>
        <v>0</v>
      </c>
      <c r="BJ267" s="17" t="s">
        <v>84</v>
      </c>
      <c r="BK267" s="149">
        <f t="shared" si="99"/>
        <v>0</v>
      </c>
      <c r="BL267" s="17" t="s">
        <v>207</v>
      </c>
      <c r="BM267" s="148" t="s">
        <v>1755</v>
      </c>
    </row>
    <row r="268" spans="2:65" s="1" customFormat="1" ht="16.600000000000001" customHeight="1">
      <c r="B268" s="136"/>
      <c r="C268" s="137" t="s">
        <v>1075</v>
      </c>
      <c r="D268" s="137" t="s">
        <v>189</v>
      </c>
      <c r="E268" s="138" t="s">
        <v>2721</v>
      </c>
      <c r="F268" s="139" t="s">
        <v>2722</v>
      </c>
      <c r="G268" s="140" t="s">
        <v>858</v>
      </c>
      <c r="H268" s="141">
        <v>4</v>
      </c>
      <c r="I268" s="142"/>
      <c r="J268" s="143">
        <f t="shared" si="90"/>
        <v>0</v>
      </c>
      <c r="K268" s="139" t="s">
        <v>1</v>
      </c>
      <c r="L268" s="32"/>
      <c r="M268" s="144" t="s">
        <v>1</v>
      </c>
      <c r="N268" s="145" t="s">
        <v>41</v>
      </c>
      <c r="P268" s="146">
        <f t="shared" si="91"/>
        <v>0</v>
      </c>
      <c r="Q268" s="146">
        <v>0</v>
      </c>
      <c r="R268" s="146">
        <f t="shared" si="92"/>
        <v>0</v>
      </c>
      <c r="S268" s="146">
        <v>0</v>
      </c>
      <c r="T268" s="147">
        <f t="shared" si="93"/>
        <v>0</v>
      </c>
      <c r="AR268" s="148" t="s">
        <v>207</v>
      </c>
      <c r="AT268" s="148" t="s">
        <v>189</v>
      </c>
      <c r="AU268" s="148" t="s">
        <v>84</v>
      </c>
      <c r="AY268" s="17" t="s">
        <v>186</v>
      </c>
      <c r="BE268" s="149">
        <f t="shared" si="94"/>
        <v>0</v>
      </c>
      <c r="BF268" s="149">
        <f t="shared" si="95"/>
        <v>0</v>
      </c>
      <c r="BG268" s="149">
        <f t="shared" si="96"/>
        <v>0</v>
      </c>
      <c r="BH268" s="149">
        <f t="shared" si="97"/>
        <v>0</v>
      </c>
      <c r="BI268" s="149">
        <f t="shared" si="98"/>
        <v>0</v>
      </c>
      <c r="BJ268" s="17" t="s">
        <v>84</v>
      </c>
      <c r="BK268" s="149">
        <f t="shared" si="99"/>
        <v>0</v>
      </c>
      <c r="BL268" s="17" t="s">
        <v>207</v>
      </c>
      <c r="BM268" s="148" t="s">
        <v>1765</v>
      </c>
    </row>
    <row r="269" spans="2:65" s="1" customFormat="1" ht="16.600000000000001" customHeight="1">
      <c r="B269" s="136"/>
      <c r="C269" s="137" t="s">
        <v>1080</v>
      </c>
      <c r="D269" s="137" t="s">
        <v>189</v>
      </c>
      <c r="E269" s="138" t="s">
        <v>2723</v>
      </c>
      <c r="F269" s="139" t="s">
        <v>2724</v>
      </c>
      <c r="G269" s="140" t="s">
        <v>858</v>
      </c>
      <c r="H269" s="141">
        <v>26</v>
      </c>
      <c r="I269" s="142"/>
      <c r="J269" s="143">
        <f t="shared" si="90"/>
        <v>0</v>
      </c>
      <c r="K269" s="139" t="s">
        <v>1</v>
      </c>
      <c r="L269" s="32"/>
      <c r="M269" s="144" t="s">
        <v>1</v>
      </c>
      <c r="N269" s="145" t="s">
        <v>41</v>
      </c>
      <c r="P269" s="146">
        <f t="shared" si="91"/>
        <v>0</v>
      </c>
      <c r="Q269" s="146">
        <v>0</v>
      </c>
      <c r="R269" s="146">
        <f t="shared" si="92"/>
        <v>0</v>
      </c>
      <c r="S269" s="146">
        <v>0</v>
      </c>
      <c r="T269" s="147">
        <f t="shared" si="93"/>
        <v>0</v>
      </c>
      <c r="AR269" s="148" t="s">
        <v>207</v>
      </c>
      <c r="AT269" s="148" t="s">
        <v>189</v>
      </c>
      <c r="AU269" s="148" t="s">
        <v>84</v>
      </c>
      <c r="AY269" s="17" t="s">
        <v>186</v>
      </c>
      <c r="BE269" s="149">
        <f t="shared" si="94"/>
        <v>0</v>
      </c>
      <c r="BF269" s="149">
        <f t="shared" si="95"/>
        <v>0</v>
      </c>
      <c r="BG269" s="149">
        <f t="shared" si="96"/>
        <v>0</v>
      </c>
      <c r="BH269" s="149">
        <f t="shared" si="97"/>
        <v>0</v>
      </c>
      <c r="BI269" s="149">
        <f t="shared" si="98"/>
        <v>0</v>
      </c>
      <c r="BJ269" s="17" t="s">
        <v>84</v>
      </c>
      <c r="BK269" s="149">
        <f t="shared" si="99"/>
        <v>0</v>
      </c>
      <c r="BL269" s="17" t="s">
        <v>207</v>
      </c>
      <c r="BM269" s="148" t="s">
        <v>1776</v>
      </c>
    </row>
    <row r="270" spans="2:65" s="1" customFormat="1" ht="16.600000000000001" customHeight="1">
      <c r="B270" s="136"/>
      <c r="C270" s="137" t="s">
        <v>1084</v>
      </c>
      <c r="D270" s="137" t="s">
        <v>189</v>
      </c>
      <c r="E270" s="138" t="s">
        <v>2725</v>
      </c>
      <c r="F270" s="139" t="s">
        <v>2726</v>
      </c>
      <c r="G270" s="140" t="s">
        <v>858</v>
      </c>
      <c r="H270" s="141">
        <v>2</v>
      </c>
      <c r="I270" s="142"/>
      <c r="J270" s="143">
        <f t="shared" si="90"/>
        <v>0</v>
      </c>
      <c r="K270" s="139" t="s">
        <v>1</v>
      </c>
      <c r="L270" s="32"/>
      <c r="M270" s="144" t="s">
        <v>1</v>
      </c>
      <c r="N270" s="145" t="s">
        <v>41</v>
      </c>
      <c r="P270" s="146">
        <f t="shared" si="91"/>
        <v>0</v>
      </c>
      <c r="Q270" s="146">
        <v>0</v>
      </c>
      <c r="R270" s="146">
        <f t="shared" si="92"/>
        <v>0</v>
      </c>
      <c r="S270" s="146">
        <v>0</v>
      </c>
      <c r="T270" s="147">
        <f t="shared" si="93"/>
        <v>0</v>
      </c>
      <c r="AR270" s="148" t="s">
        <v>207</v>
      </c>
      <c r="AT270" s="148" t="s">
        <v>189</v>
      </c>
      <c r="AU270" s="148" t="s">
        <v>84</v>
      </c>
      <c r="AY270" s="17" t="s">
        <v>186</v>
      </c>
      <c r="BE270" s="149">
        <f t="shared" si="94"/>
        <v>0</v>
      </c>
      <c r="BF270" s="149">
        <f t="shared" si="95"/>
        <v>0</v>
      </c>
      <c r="BG270" s="149">
        <f t="shared" si="96"/>
        <v>0</v>
      </c>
      <c r="BH270" s="149">
        <f t="shared" si="97"/>
        <v>0</v>
      </c>
      <c r="BI270" s="149">
        <f t="shared" si="98"/>
        <v>0</v>
      </c>
      <c r="BJ270" s="17" t="s">
        <v>84</v>
      </c>
      <c r="BK270" s="149">
        <f t="shared" si="99"/>
        <v>0</v>
      </c>
      <c r="BL270" s="17" t="s">
        <v>207</v>
      </c>
      <c r="BM270" s="148" t="s">
        <v>245</v>
      </c>
    </row>
    <row r="271" spans="2:65" s="1" customFormat="1" ht="16.600000000000001" customHeight="1">
      <c r="B271" s="136"/>
      <c r="C271" s="137" t="s">
        <v>1089</v>
      </c>
      <c r="D271" s="137" t="s">
        <v>189</v>
      </c>
      <c r="E271" s="138" t="s">
        <v>2727</v>
      </c>
      <c r="F271" s="139" t="s">
        <v>2728</v>
      </c>
      <c r="G271" s="140" t="s">
        <v>858</v>
      </c>
      <c r="H271" s="141">
        <v>4</v>
      </c>
      <c r="I271" s="142"/>
      <c r="J271" s="143">
        <f t="shared" si="90"/>
        <v>0</v>
      </c>
      <c r="K271" s="139" t="s">
        <v>1</v>
      </c>
      <c r="L271" s="32"/>
      <c r="M271" s="144" t="s">
        <v>1</v>
      </c>
      <c r="N271" s="145" t="s">
        <v>41</v>
      </c>
      <c r="P271" s="146">
        <f t="shared" si="91"/>
        <v>0</v>
      </c>
      <c r="Q271" s="146">
        <v>0</v>
      </c>
      <c r="R271" s="146">
        <f t="shared" si="92"/>
        <v>0</v>
      </c>
      <c r="S271" s="146">
        <v>0</v>
      </c>
      <c r="T271" s="147">
        <f t="shared" si="93"/>
        <v>0</v>
      </c>
      <c r="AR271" s="148" t="s">
        <v>207</v>
      </c>
      <c r="AT271" s="148" t="s">
        <v>189</v>
      </c>
      <c r="AU271" s="148" t="s">
        <v>84</v>
      </c>
      <c r="AY271" s="17" t="s">
        <v>186</v>
      </c>
      <c r="BE271" s="149">
        <f t="shared" si="94"/>
        <v>0</v>
      </c>
      <c r="BF271" s="149">
        <f t="shared" si="95"/>
        <v>0</v>
      </c>
      <c r="BG271" s="149">
        <f t="shared" si="96"/>
        <v>0</v>
      </c>
      <c r="BH271" s="149">
        <f t="shared" si="97"/>
        <v>0</v>
      </c>
      <c r="BI271" s="149">
        <f t="shared" si="98"/>
        <v>0</v>
      </c>
      <c r="BJ271" s="17" t="s">
        <v>84</v>
      </c>
      <c r="BK271" s="149">
        <f t="shared" si="99"/>
        <v>0</v>
      </c>
      <c r="BL271" s="17" t="s">
        <v>207</v>
      </c>
      <c r="BM271" s="148" t="s">
        <v>1799</v>
      </c>
    </row>
    <row r="272" spans="2:65" s="1" customFormat="1" ht="16.600000000000001" customHeight="1">
      <c r="B272" s="136"/>
      <c r="C272" s="137" t="s">
        <v>1095</v>
      </c>
      <c r="D272" s="137" t="s">
        <v>189</v>
      </c>
      <c r="E272" s="138" t="s">
        <v>2729</v>
      </c>
      <c r="F272" s="139" t="s">
        <v>2730</v>
      </c>
      <c r="G272" s="140" t="s">
        <v>858</v>
      </c>
      <c r="H272" s="141">
        <v>1</v>
      </c>
      <c r="I272" s="142"/>
      <c r="J272" s="143">
        <f t="shared" si="90"/>
        <v>0</v>
      </c>
      <c r="K272" s="139" t="s">
        <v>1</v>
      </c>
      <c r="L272" s="32"/>
      <c r="M272" s="144" t="s">
        <v>1</v>
      </c>
      <c r="N272" s="145" t="s">
        <v>41</v>
      </c>
      <c r="P272" s="146">
        <f t="shared" si="91"/>
        <v>0</v>
      </c>
      <c r="Q272" s="146">
        <v>0</v>
      </c>
      <c r="R272" s="146">
        <f t="shared" si="92"/>
        <v>0</v>
      </c>
      <c r="S272" s="146">
        <v>0</v>
      </c>
      <c r="T272" s="147">
        <f t="shared" si="93"/>
        <v>0</v>
      </c>
      <c r="AR272" s="148" t="s">
        <v>207</v>
      </c>
      <c r="AT272" s="148" t="s">
        <v>189</v>
      </c>
      <c r="AU272" s="148" t="s">
        <v>84</v>
      </c>
      <c r="AY272" s="17" t="s">
        <v>186</v>
      </c>
      <c r="BE272" s="149">
        <f t="shared" si="94"/>
        <v>0</v>
      </c>
      <c r="BF272" s="149">
        <f t="shared" si="95"/>
        <v>0</v>
      </c>
      <c r="BG272" s="149">
        <f t="shared" si="96"/>
        <v>0</v>
      </c>
      <c r="BH272" s="149">
        <f t="shared" si="97"/>
        <v>0</v>
      </c>
      <c r="BI272" s="149">
        <f t="shared" si="98"/>
        <v>0</v>
      </c>
      <c r="BJ272" s="17" t="s">
        <v>84</v>
      </c>
      <c r="BK272" s="149">
        <f t="shared" si="99"/>
        <v>0</v>
      </c>
      <c r="BL272" s="17" t="s">
        <v>207</v>
      </c>
      <c r="BM272" s="148" t="s">
        <v>1832</v>
      </c>
    </row>
    <row r="273" spans="2:65" s="1" customFormat="1" ht="16.600000000000001" customHeight="1">
      <c r="B273" s="136"/>
      <c r="C273" s="137" t="s">
        <v>1101</v>
      </c>
      <c r="D273" s="137" t="s">
        <v>189</v>
      </c>
      <c r="E273" s="138" t="s">
        <v>2731</v>
      </c>
      <c r="F273" s="139" t="s">
        <v>2732</v>
      </c>
      <c r="G273" s="140" t="s">
        <v>858</v>
      </c>
      <c r="H273" s="141">
        <v>9</v>
      </c>
      <c r="I273" s="142"/>
      <c r="J273" s="143">
        <f t="shared" si="90"/>
        <v>0</v>
      </c>
      <c r="K273" s="139" t="s">
        <v>1</v>
      </c>
      <c r="L273" s="32"/>
      <c r="M273" s="144" t="s">
        <v>1</v>
      </c>
      <c r="N273" s="145" t="s">
        <v>41</v>
      </c>
      <c r="P273" s="146">
        <f t="shared" si="91"/>
        <v>0</v>
      </c>
      <c r="Q273" s="146">
        <v>0</v>
      </c>
      <c r="R273" s="146">
        <f t="shared" si="92"/>
        <v>0</v>
      </c>
      <c r="S273" s="146">
        <v>0</v>
      </c>
      <c r="T273" s="147">
        <f t="shared" si="93"/>
        <v>0</v>
      </c>
      <c r="AR273" s="148" t="s">
        <v>207</v>
      </c>
      <c r="AT273" s="148" t="s">
        <v>189</v>
      </c>
      <c r="AU273" s="148" t="s">
        <v>84</v>
      </c>
      <c r="AY273" s="17" t="s">
        <v>186</v>
      </c>
      <c r="BE273" s="149">
        <f t="shared" si="94"/>
        <v>0</v>
      </c>
      <c r="BF273" s="149">
        <f t="shared" si="95"/>
        <v>0</v>
      </c>
      <c r="BG273" s="149">
        <f t="shared" si="96"/>
        <v>0</v>
      </c>
      <c r="BH273" s="149">
        <f t="shared" si="97"/>
        <v>0</v>
      </c>
      <c r="BI273" s="149">
        <f t="shared" si="98"/>
        <v>0</v>
      </c>
      <c r="BJ273" s="17" t="s">
        <v>84</v>
      </c>
      <c r="BK273" s="149">
        <f t="shared" si="99"/>
        <v>0</v>
      </c>
      <c r="BL273" s="17" t="s">
        <v>207</v>
      </c>
      <c r="BM273" s="148" t="s">
        <v>1848</v>
      </c>
    </row>
    <row r="274" spans="2:65" s="1" customFormat="1" ht="16.600000000000001" customHeight="1">
      <c r="B274" s="136"/>
      <c r="C274" s="137" t="s">
        <v>1107</v>
      </c>
      <c r="D274" s="137" t="s">
        <v>189</v>
      </c>
      <c r="E274" s="138" t="s">
        <v>2733</v>
      </c>
      <c r="F274" s="139" t="s">
        <v>2734</v>
      </c>
      <c r="G274" s="140" t="s">
        <v>858</v>
      </c>
      <c r="H274" s="141">
        <v>2</v>
      </c>
      <c r="I274" s="142"/>
      <c r="J274" s="143">
        <f t="shared" si="90"/>
        <v>0</v>
      </c>
      <c r="K274" s="139" t="s">
        <v>1</v>
      </c>
      <c r="L274" s="32"/>
      <c r="M274" s="144" t="s">
        <v>1</v>
      </c>
      <c r="N274" s="145" t="s">
        <v>41</v>
      </c>
      <c r="P274" s="146">
        <f t="shared" si="91"/>
        <v>0</v>
      </c>
      <c r="Q274" s="146">
        <v>0</v>
      </c>
      <c r="R274" s="146">
        <f t="shared" si="92"/>
        <v>0</v>
      </c>
      <c r="S274" s="146">
        <v>0</v>
      </c>
      <c r="T274" s="147">
        <f t="shared" si="93"/>
        <v>0</v>
      </c>
      <c r="AR274" s="148" t="s">
        <v>207</v>
      </c>
      <c r="AT274" s="148" t="s">
        <v>189</v>
      </c>
      <c r="AU274" s="148" t="s">
        <v>84</v>
      </c>
      <c r="AY274" s="17" t="s">
        <v>186</v>
      </c>
      <c r="BE274" s="149">
        <f t="shared" si="94"/>
        <v>0</v>
      </c>
      <c r="BF274" s="149">
        <f t="shared" si="95"/>
        <v>0</v>
      </c>
      <c r="BG274" s="149">
        <f t="shared" si="96"/>
        <v>0</v>
      </c>
      <c r="BH274" s="149">
        <f t="shared" si="97"/>
        <v>0</v>
      </c>
      <c r="BI274" s="149">
        <f t="shared" si="98"/>
        <v>0</v>
      </c>
      <c r="BJ274" s="17" t="s">
        <v>84</v>
      </c>
      <c r="BK274" s="149">
        <f t="shared" si="99"/>
        <v>0</v>
      </c>
      <c r="BL274" s="17" t="s">
        <v>207</v>
      </c>
      <c r="BM274" s="148" t="s">
        <v>1858</v>
      </c>
    </row>
    <row r="275" spans="2:65" s="1" customFormat="1" ht="16.600000000000001" customHeight="1">
      <c r="B275" s="136"/>
      <c r="C275" s="137" t="s">
        <v>1112</v>
      </c>
      <c r="D275" s="137" t="s">
        <v>189</v>
      </c>
      <c r="E275" s="138" t="s">
        <v>2735</v>
      </c>
      <c r="F275" s="139" t="s">
        <v>2736</v>
      </c>
      <c r="G275" s="140" t="s">
        <v>858</v>
      </c>
      <c r="H275" s="141">
        <v>1</v>
      </c>
      <c r="I275" s="142"/>
      <c r="J275" s="143">
        <f t="shared" si="90"/>
        <v>0</v>
      </c>
      <c r="K275" s="139" t="s">
        <v>1</v>
      </c>
      <c r="L275" s="32"/>
      <c r="M275" s="144" t="s">
        <v>1</v>
      </c>
      <c r="N275" s="145" t="s">
        <v>41</v>
      </c>
      <c r="P275" s="146">
        <f t="shared" si="91"/>
        <v>0</v>
      </c>
      <c r="Q275" s="146">
        <v>0</v>
      </c>
      <c r="R275" s="146">
        <f t="shared" si="92"/>
        <v>0</v>
      </c>
      <c r="S275" s="146">
        <v>0</v>
      </c>
      <c r="T275" s="147">
        <f t="shared" si="93"/>
        <v>0</v>
      </c>
      <c r="AR275" s="148" t="s">
        <v>207</v>
      </c>
      <c r="AT275" s="148" t="s">
        <v>189</v>
      </c>
      <c r="AU275" s="148" t="s">
        <v>84</v>
      </c>
      <c r="AY275" s="17" t="s">
        <v>186</v>
      </c>
      <c r="BE275" s="149">
        <f t="shared" si="94"/>
        <v>0</v>
      </c>
      <c r="BF275" s="149">
        <f t="shared" si="95"/>
        <v>0</v>
      </c>
      <c r="BG275" s="149">
        <f t="shared" si="96"/>
        <v>0</v>
      </c>
      <c r="BH275" s="149">
        <f t="shared" si="97"/>
        <v>0</v>
      </c>
      <c r="BI275" s="149">
        <f t="shared" si="98"/>
        <v>0</v>
      </c>
      <c r="BJ275" s="17" t="s">
        <v>84</v>
      </c>
      <c r="BK275" s="149">
        <f t="shared" si="99"/>
        <v>0</v>
      </c>
      <c r="BL275" s="17" t="s">
        <v>207</v>
      </c>
      <c r="BM275" s="148" t="s">
        <v>1864</v>
      </c>
    </row>
    <row r="276" spans="2:65" s="1" customFormat="1" ht="16.600000000000001" customHeight="1">
      <c r="B276" s="136"/>
      <c r="C276" s="137" t="s">
        <v>1118</v>
      </c>
      <c r="D276" s="137" t="s">
        <v>189</v>
      </c>
      <c r="E276" s="138" t="s">
        <v>2737</v>
      </c>
      <c r="F276" s="139" t="s">
        <v>2738</v>
      </c>
      <c r="G276" s="140" t="s">
        <v>858</v>
      </c>
      <c r="H276" s="141">
        <v>2</v>
      </c>
      <c r="I276" s="142"/>
      <c r="J276" s="143">
        <f t="shared" si="90"/>
        <v>0</v>
      </c>
      <c r="K276" s="139" t="s">
        <v>1</v>
      </c>
      <c r="L276" s="32"/>
      <c r="M276" s="144" t="s">
        <v>1</v>
      </c>
      <c r="N276" s="145" t="s">
        <v>41</v>
      </c>
      <c r="P276" s="146">
        <f t="shared" si="91"/>
        <v>0</v>
      </c>
      <c r="Q276" s="146">
        <v>0</v>
      </c>
      <c r="R276" s="146">
        <f t="shared" si="92"/>
        <v>0</v>
      </c>
      <c r="S276" s="146">
        <v>0</v>
      </c>
      <c r="T276" s="147">
        <f t="shared" si="93"/>
        <v>0</v>
      </c>
      <c r="AR276" s="148" t="s">
        <v>207</v>
      </c>
      <c r="AT276" s="148" t="s">
        <v>189</v>
      </c>
      <c r="AU276" s="148" t="s">
        <v>84</v>
      </c>
      <c r="AY276" s="17" t="s">
        <v>186</v>
      </c>
      <c r="BE276" s="149">
        <f t="shared" si="94"/>
        <v>0</v>
      </c>
      <c r="BF276" s="149">
        <f t="shared" si="95"/>
        <v>0</v>
      </c>
      <c r="BG276" s="149">
        <f t="shared" si="96"/>
        <v>0</v>
      </c>
      <c r="BH276" s="149">
        <f t="shared" si="97"/>
        <v>0</v>
      </c>
      <c r="BI276" s="149">
        <f t="shared" si="98"/>
        <v>0</v>
      </c>
      <c r="BJ276" s="17" t="s">
        <v>84</v>
      </c>
      <c r="BK276" s="149">
        <f t="shared" si="99"/>
        <v>0</v>
      </c>
      <c r="BL276" s="17" t="s">
        <v>207</v>
      </c>
      <c r="BM276" s="148" t="s">
        <v>1870</v>
      </c>
    </row>
    <row r="277" spans="2:65" s="1" customFormat="1" ht="16.600000000000001" customHeight="1">
      <c r="B277" s="136"/>
      <c r="C277" s="137" t="s">
        <v>1124</v>
      </c>
      <c r="D277" s="137" t="s">
        <v>189</v>
      </c>
      <c r="E277" s="138" t="s">
        <v>2739</v>
      </c>
      <c r="F277" s="139" t="s">
        <v>2740</v>
      </c>
      <c r="G277" s="140" t="s">
        <v>858</v>
      </c>
      <c r="H277" s="141">
        <v>4</v>
      </c>
      <c r="I277" s="142"/>
      <c r="J277" s="143">
        <f t="shared" si="90"/>
        <v>0</v>
      </c>
      <c r="K277" s="139" t="s">
        <v>1</v>
      </c>
      <c r="L277" s="32"/>
      <c r="M277" s="144" t="s">
        <v>1</v>
      </c>
      <c r="N277" s="145" t="s">
        <v>41</v>
      </c>
      <c r="P277" s="146">
        <f t="shared" si="91"/>
        <v>0</v>
      </c>
      <c r="Q277" s="146">
        <v>0</v>
      </c>
      <c r="R277" s="146">
        <f t="shared" si="92"/>
        <v>0</v>
      </c>
      <c r="S277" s="146">
        <v>0</v>
      </c>
      <c r="T277" s="147">
        <f t="shared" si="93"/>
        <v>0</v>
      </c>
      <c r="AR277" s="148" t="s">
        <v>207</v>
      </c>
      <c r="AT277" s="148" t="s">
        <v>189</v>
      </c>
      <c r="AU277" s="148" t="s">
        <v>84</v>
      </c>
      <c r="AY277" s="17" t="s">
        <v>186</v>
      </c>
      <c r="BE277" s="149">
        <f t="shared" si="94"/>
        <v>0</v>
      </c>
      <c r="BF277" s="149">
        <f t="shared" si="95"/>
        <v>0</v>
      </c>
      <c r="BG277" s="149">
        <f t="shared" si="96"/>
        <v>0</v>
      </c>
      <c r="BH277" s="149">
        <f t="shared" si="97"/>
        <v>0</v>
      </c>
      <c r="BI277" s="149">
        <f t="shared" si="98"/>
        <v>0</v>
      </c>
      <c r="BJ277" s="17" t="s">
        <v>84</v>
      </c>
      <c r="BK277" s="149">
        <f t="shared" si="99"/>
        <v>0</v>
      </c>
      <c r="BL277" s="17" t="s">
        <v>207</v>
      </c>
      <c r="BM277" s="148" t="s">
        <v>2466</v>
      </c>
    </row>
    <row r="278" spans="2:65" s="1" customFormat="1" ht="16.600000000000001" customHeight="1">
      <c r="B278" s="136"/>
      <c r="C278" s="137" t="s">
        <v>1130</v>
      </c>
      <c r="D278" s="137" t="s">
        <v>189</v>
      </c>
      <c r="E278" s="138" t="s">
        <v>2741</v>
      </c>
      <c r="F278" s="139" t="s">
        <v>2742</v>
      </c>
      <c r="G278" s="140" t="s">
        <v>858</v>
      </c>
      <c r="H278" s="141">
        <v>2</v>
      </c>
      <c r="I278" s="142"/>
      <c r="J278" s="143">
        <f t="shared" si="90"/>
        <v>0</v>
      </c>
      <c r="K278" s="139" t="s">
        <v>1</v>
      </c>
      <c r="L278" s="32"/>
      <c r="M278" s="144" t="s">
        <v>1</v>
      </c>
      <c r="N278" s="145" t="s">
        <v>41</v>
      </c>
      <c r="P278" s="146">
        <f t="shared" si="91"/>
        <v>0</v>
      </c>
      <c r="Q278" s="146">
        <v>0</v>
      </c>
      <c r="R278" s="146">
        <f t="shared" si="92"/>
        <v>0</v>
      </c>
      <c r="S278" s="146">
        <v>0</v>
      </c>
      <c r="T278" s="147">
        <f t="shared" si="93"/>
        <v>0</v>
      </c>
      <c r="AR278" s="148" t="s">
        <v>207</v>
      </c>
      <c r="AT278" s="148" t="s">
        <v>189</v>
      </c>
      <c r="AU278" s="148" t="s">
        <v>84</v>
      </c>
      <c r="AY278" s="17" t="s">
        <v>186</v>
      </c>
      <c r="BE278" s="149">
        <f t="shared" si="94"/>
        <v>0</v>
      </c>
      <c r="BF278" s="149">
        <f t="shared" si="95"/>
        <v>0</v>
      </c>
      <c r="BG278" s="149">
        <f t="shared" si="96"/>
        <v>0</v>
      </c>
      <c r="BH278" s="149">
        <f t="shared" si="97"/>
        <v>0</v>
      </c>
      <c r="BI278" s="149">
        <f t="shared" si="98"/>
        <v>0</v>
      </c>
      <c r="BJ278" s="17" t="s">
        <v>84</v>
      </c>
      <c r="BK278" s="149">
        <f t="shared" si="99"/>
        <v>0</v>
      </c>
      <c r="BL278" s="17" t="s">
        <v>207</v>
      </c>
      <c r="BM278" s="148" t="s">
        <v>2469</v>
      </c>
    </row>
    <row r="279" spans="2:65" s="1" customFormat="1" ht="16.600000000000001" customHeight="1">
      <c r="B279" s="136"/>
      <c r="C279" s="137" t="s">
        <v>1135</v>
      </c>
      <c r="D279" s="137" t="s">
        <v>189</v>
      </c>
      <c r="E279" s="138" t="s">
        <v>2743</v>
      </c>
      <c r="F279" s="139" t="s">
        <v>2744</v>
      </c>
      <c r="G279" s="140" t="s">
        <v>858</v>
      </c>
      <c r="H279" s="141">
        <v>4</v>
      </c>
      <c r="I279" s="142"/>
      <c r="J279" s="143">
        <f t="shared" si="90"/>
        <v>0</v>
      </c>
      <c r="K279" s="139" t="s">
        <v>1</v>
      </c>
      <c r="L279" s="32"/>
      <c r="M279" s="144" t="s">
        <v>1</v>
      </c>
      <c r="N279" s="145" t="s">
        <v>41</v>
      </c>
      <c r="P279" s="146">
        <f t="shared" si="91"/>
        <v>0</v>
      </c>
      <c r="Q279" s="146">
        <v>0</v>
      </c>
      <c r="R279" s="146">
        <f t="shared" si="92"/>
        <v>0</v>
      </c>
      <c r="S279" s="146">
        <v>0</v>
      </c>
      <c r="T279" s="147">
        <f t="shared" si="93"/>
        <v>0</v>
      </c>
      <c r="AR279" s="148" t="s">
        <v>207</v>
      </c>
      <c r="AT279" s="148" t="s">
        <v>189</v>
      </c>
      <c r="AU279" s="148" t="s">
        <v>84</v>
      </c>
      <c r="AY279" s="17" t="s">
        <v>186</v>
      </c>
      <c r="BE279" s="149">
        <f t="shared" si="94"/>
        <v>0</v>
      </c>
      <c r="BF279" s="149">
        <f t="shared" si="95"/>
        <v>0</v>
      </c>
      <c r="BG279" s="149">
        <f t="shared" si="96"/>
        <v>0</v>
      </c>
      <c r="BH279" s="149">
        <f t="shared" si="97"/>
        <v>0</v>
      </c>
      <c r="BI279" s="149">
        <f t="shared" si="98"/>
        <v>0</v>
      </c>
      <c r="BJ279" s="17" t="s">
        <v>84</v>
      </c>
      <c r="BK279" s="149">
        <f t="shared" si="99"/>
        <v>0</v>
      </c>
      <c r="BL279" s="17" t="s">
        <v>207</v>
      </c>
      <c r="BM279" s="148" t="s">
        <v>2471</v>
      </c>
    </row>
    <row r="280" spans="2:65" s="1" customFormat="1" ht="16.600000000000001" customHeight="1">
      <c r="B280" s="136"/>
      <c r="C280" s="137" t="s">
        <v>1141</v>
      </c>
      <c r="D280" s="137" t="s">
        <v>189</v>
      </c>
      <c r="E280" s="138" t="s">
        <v>2745</v>
      </c>
      <c r="F280" s="139" t="s">
        <v>2746</v>
      </c>
      <c r="G280" s="140" t="s">
        <v>858</v>
      </c>
      <c r="H280" s="141">
        <v>2</v>
      </c>
      <c r="I280" s="142"/>
      <c r="J280" s="143">
        <f t="shared" si="90"/>
        <v>0</v>
      </c>
      <c r="K280" s="139" t="s">
        <v>1</v>
      </c>
      <c r="L280" s="32"/>
      <c r="M280" s="144" t="s">
        <v>1</v>
      </c>
      <c r="N280" s="145" t="s">
        <v>41</v>
      </c>
      <c r="P280" s="146">
        <f t="shared" si="91"/>
        <v>0</v>
      </c>
      <c r="Q280" s="146">
        <v>0</v>
      </c>
      <c r="R280" s="146">
        <f t="shared" si="92"/>
        <v>0</v>
      </c>
      <c r="S280" s="146">
        <v>0</v>
      </c>
      <c r="T280" s="147">
        <f t="shared" si="93"/>
        <v>0</v>
      </c>
      <c r="AR280" s="148" t="s">
        <v>207</v>
      </c>
      <c r="AT280" s="148" t="s">
        <v>189</v>
      </c>
      <c r="AU280" s="148" t="s">
        <v>84</v>
      </c>
      <c r="AY280" s="17" t="s">
        <v>186</v>
      </c>
      <c r="BE280" s="149">
        <f t="shared" si="94"/>
        <v>0</v>
      </c>
      <c r="BF280" s="149">
        <f t="shared" si="95"/>
        <v>0</v>
      </c>
      <c r="BG280" s="149">
        <f t="shared" si="96"/>
        <v>0</v>
      </c>
      <c r="BH280" s="149">
        <f t="shared" si="97"/>
        <v>0</v>
      </c>
      <c r="BI280" s="149">
        <f t="shared" si="98"/>
        <v>0</v>
      </c>
      <c r="BJ280" s="17" t="s">
        <v>84</v>
      </c>
      <c r="BK280" s="149">
        <f t="shared" si="99"/>
        <v>0</v>
      </c>
      <c r="BL280" s="17" t="s">
        <v>207</v>
      </c>
      <c r="BM280" s="148" t="s">
        <v>2473</v>
      </c>
    </row>
    <row r="281" spans="2:65" s="1" customFormat="1" ht="16.600000000000001" customHeight="1">
      <c r="B281" s="136"/>
      <c r="C281" s="137" t="s">
        <v>1149</v>
      </c>
      <c r="D281" s="137" t="s">
        <v>189</v>
      </c>
      <c r="E281" s="138" t="s">
        <v>2747</v>
      </c>
      <c r="F281" s="139" t="s">
        <v>2748</v>
      </c>
      <c r="G281" s="140" t="s">
        <v>858</v>
      </c>
      <c r="H281" s="141">
        <v>4</v>
      </c>
      <c r="I281" s="142"/>
      <c r="J281" s="143">
        <f t="shared" si="90"/>
        <v>0</v>
      </c>
      <c r="K281" s="139" t="s">
        <v>1</v>
      </c>
      <c r="L281" s="32"/>
      <c r="M281" s="144" t="s">
        <v>1</v>
      </c>
      <c r="N281" s="145" t="s">
        <v>41</v>
      </c>
      <c r="P281" s="146">
        <f t="shared" si="91"/>
        <v>0</v>
      </c>
      <c r="Q281" s="146">
        <v>0</v>
      </c>
      <c r="R281" s="146">
        <f t="shared" si="92"/>
        <v>0</v>
      </c>
      <c r="S281" s="146">
        <v>0</v>
      </c>
      <c r="T281" s="147">
        <f t="shared" si="93"/>
        <v>0</v>
      </c>
      <c r="AR281" s="148" t="s">
        <v>207</v>
      </c>
      <c r="AT281" s="148" t="s">
        <v>189</v>
      </c>
      <c r="AU281" s="148" t="s">
        <v>84</v>
      </c>
      <c r="AY281" s="17" t="s">
        <v>186</v>
      </c>
      <c r="BE281" s="149">
        <f t="shared" si="94"/>
        <v>0</v>
      </c>
      <c r="BF281" s="149">
        <f t="shared" si="95"/>
        <v>0</v>
      </c>
      <c r="BG281" s="149">
        <f t="shared" si="96"/>
        <v>0</v>
      </c>
      <c r="BH281" s="149">
        <f t="shared" si="97"/>
        <v>0</v>
      </c>
      <c r="BI281" s="149">
        <f t="shared" si="98"/>
        <v>0</v>
      </c>
      <c r="BJ281" s="17" t="s">
        <v>84</v>
      </c>
      <c r="BK281" s="149">
        <f t="shared" si="99"/>
        <v>0</v>
      </c>
      <c r="BL281" s="17" t="s">
        <v>207</v>
      </c>
      <c r="BM281" s="148" t="s">
        <v>2476</v>
      </c>
    </row>
    <row r="282" spans="2:65" s="1" customFormat="1" ht="16.600000000000001" customHeight="1">
      <c r="B282" s="136"/>
      <c r="C282" s="137" t="s">
        <v>1155</v>
      </c>
      <c r="D282" s="137" t="s">
        <v>189</v>
      </c>
      <c r="E282" s="138" t="s">
        <v>2749</v>
      </c>
      <c r="F282" s="139" t="s">
        <v>2750</v>
      </c>
      <c r="G282" s="140" t="s">
        <v>858</v>
      </c>
      <c r="H282" s="141">
        <v>5</v>
      </c>
      <c r="I282" s="142"/>
      <c r="J282" s="143">
        <f t="shared" si="90"/>
        <v>0</v>
      </c>
      <c r="K282" s="139" t="s">
        <v>1</v>
      </c>
      <c r="L282" s="32"/>
      <c r="M282" s="144" t="s">
        <v>1</v>
      </c>
      <c r="N282" s="145" t="s">
        <v>41</v>
      </c>
      <c r="P282" s="146">
        <f t="shared" si="91"/>
        <v>0</v>
      </c>
      <c r="Q282" s="146">
        <v>0</v>
      </c>
      <c r="R282" s="146">
        <f t="shared" si="92"/>
        <v>0</v>
      </c>
      <c r="S282" s="146">
        <v>0</v>
      </c>
      <c r="T282" s="147">
        <f t="shared" si="93"/>
        <v>0</v>
      </c>
      <c r="AR282" s="148" t="s">
        <v>207</v>
      </c>
      <c r="AT282" s="148" t="s">
        <v>189</v>
      </c>
      <c r="AU282" s="148" t="s">
        <v>84</v>
      </c>
      <c r="AY282" s="17" t="s">
        <v>186</v>
      </c>
      <c r="BE282" s="149">
        <f t="shared" si="94"/>
        <v>0</v>
      </c>
      <c r="BF282" s="149">
        <f t="shared" si="95"/>
        <v>0</v>
      </c>
      <c r="BG282" s="149">
        <f t="shared" si="96"/>
        <v>0</v>
      </c>
      <c r="BH282" s="149">
        <f t="shared" si="97"/>
        <v>0</v>
      </c>
      <c r="BI282" s="149">
        <f t="shared" si="98"/>
        <v>0</v>
      </c>
      <c r="BJ282" s="17" t="s">
        <v>84</v>
      </c>
      <c r="BK282" s="149">
        <f t="shared" si="99"/>
        <v>0</v>
      </c>
      <c r="BL282" s="17" t="s">
        <v>207</v>
      </c>
      <c r="BM282" s="148" t="s">
        <v>2479</v>
      </c>
    </row>
    <row r="283" spans="2:65" s="1" customFormat="1" ht="16.600000000000001" customHeight="1">
      <c r="B283" s="136"/>
      <c r="C283" s="137" t="s">
        <v>1160</v>
      </c>
      <c r="D283" s="137" t="s">
        <v>189</v>
      </c>
      <c r="E283" s="138" t="s">
        <v>2751</v>
      </c>
      <c r="F283" s="139" t="s">
        <v>2752</v>
      </c>
      <c r="G283" s="140" t="s">
        <v>858</v>
      </c>
      <c r="H283" s="141">
        <v>2</v>
      </c>
      <c r="I283" s="142"/>
      <c r="J283" s="143">
        <f t="shared" si="90"/>
        <v>0</v>
      </c>
      <c r="K283" s="139" t="s">
        <v>1</v>
      </c>
      <c r="L283" s="32"/>
      <c r="M283" s="144" t="s">
        <v>1</v>
      </c>
      <c r="N283" s="145" t="s">
        <v>41</v>
      </c>
      <c r="P283" s="146">
        <f t="shared" si="91"/>
        <v>0</v>
      </c>
      <c r="Q283" s="146">
        <v>0</v>
      </c>
      <c r="R283" s="146">
        <f t="shared" si="92"/>
        <v>0</v>
      </c>
      <c r="S283" s="146">
        <v>0</v>
      </c>
      <c r="T283" s="147">
        <f t="shared" si="93"/>
        <v>0</v>
      </c>
      <c r="AR283" s="148" t="s">
        <v>207</v>
      </c>
      <c r="AT283" s="148" t="s">
        <v>189</v>
      </c>
      <c r="AU283" s="148" t="s">
        <v>84</v>
      </c>
      <c r="AY283" s="17" t="s">
        <v>186</v>
      </c>
      <c r="BE283" s="149">
        <f t="shared" si="94"/>
        <v>0</v>
      </c>
      <c r="BF283" s="149">
        <f t="shared" si="95"/>
        <v>0</v>
      </c>
      <c r="BG283" s="149">
        <f t="shared" si="96"/>
        <v>0</v>
      </c>
      <c r="BH283" s="149">
        <f t="shared" si="97"/>
        <v>0</v>
      </c>
      <c r="BI283" s="149">
        <f t="shared" si="98"/>
        <v>0</v>
      </c>
      <c r="BJ283" s="17" t="s">
        <v>84</v>
      </c>
      <c r="BK283" s="149">
        <f t="shared" si="99"/>
        <v>0</v>
      </c>
      <c r="BL283" s="17" t="s">
        <v>207</v>
      </c>
      <c r="BM283" s="148" t="s">
        <v>2482</v>
      </c>
    </row>
    <row r="284" spans="2:65" s="1" customFormat="1" ht="16.600000000000001" customHeight="1">
      <c r="B284" s="136"/>
      <c r="C284" s="137" t="s">
        <v>1178</v>
      </c>
      <c r="D284" s="137" t="s">
        <v>189</v>
      </c>
      <c r="E284" s="138" t="s">
        <v>2753</v>
      </c>
      <c r="F284" s="139" t="s">
        <v>2754</v>
      </c>
      <c r="G284" s="140" t="s">
        <v>858</v>
      </c>
      <c r="H284" s="141">
        <v>23</v>
      </c>
      <c r="I284" s="142"/>
      <c r="J284" s="143">
        <f t="shared" si="90"/>
        <v>0</v>
      </c>
      <c r="K284" s="139" t="s">
        <v>1</v>
      </c>
      <c r="L284" s="32"/>
      <c r="M284" s="144" t="s">
        <v>1</v>
      </c>
      <c r="N284" s="145" t="s">
        <v>41</v>
      </c>
      <c r="P284" s="146">
        <f t="shared" si="91"/>
        <v>0</v>
      </c>
      <c r="Q284" s="146">
        <v>0</v>
      </c>
      <c r="R284" s="146">
        <f t="shared" si="92"/>
        <v>0</v>
      </c>
      <c r="S284" s="146">
        <v>0</v>
      </c>
      <c r="T284" s="147">
        <f t="shared" si="93"/>
        <v>0</v>
      </c>
      <c r="AR284" s="148" t="s">
        <v>207</v>
      </c>
      <c r="AT284" s="148" t="s">
        <v>189</v>
      </c>
      <c r="AU284" s="148" t="s">
        <v>84</v>
      </c>
      <c r="AY284" s="17" t="s">
        <v>186</v>
      </c>
      <c r="BE284" s="149">
        <f t="shared" si="94"/>
        <v>0</v>
      </c>
      <c r="BF284" s="149">
        <f t="shared" si="95"/>
        <v>0</v>
      </c>
      <c r="BG284" s="149">
        <f t="shared" si="96"/>
        <v>0</v>
      </c>
      <c r="BH284" s="149">
        <f t="shared" si="97"/>
        <v>0</v>
      </c>
      <c r="BI284" s="149">
        <f t="shared" si="98"/>
        <v>0</v>
      </c>
      <c r="BJ284" s="17" t="s">
        <v>84</v>
      </c>
      <c r="BK284" s="149">
        <f t="shared" si="99"/>
        <v>0</v>
      </c>
      <c r="BL284" s="17" t="s">
        <v>207</v>
      </c>
      <c r="BM284" s="148" t="s">
        <v>2483</v>
      </c>
    </row>
    <row r="285" spans="2:65" s="1" customFormat="1" ht="16.600000000000001" customHeight="1">
      <c r="B285" s="136"/>
      <c r="C285" s="137" t="s">
        <v>1186</v>
      </c>
      <c r="D285" s="137" t="s">
        <v>189</v>
      </c>
      <c r="E285" s="138" t="s">
        <v>2755</v>
      </c>
      <c r="F285" s="139" t="s">
        <v>2756</v>
      </c>
      <c r="G285" s="140" t="s">
        <v>858</v>
      </c>
      <c r="H285" s="141">
        <v>7</v>
      </c>
      <c r="I285" s="142"/>
      <c r="J285" s="143">
        <f t="shared" si="90"/>
        <v>0</v>
      </c>
      <c r="K285" s="139" t="s">
        <v>1</v>
      </c>
      <c r="L285" s="32"/>
      <c r="M285" s="144" t="s">
        <v>1</v>
      </c>
      <c r="N285" s="145" t="s">
        <v>41</v>
      </c>
      <c r="P285" s="146">
        <f t="shared" si="91"/>
        <v>0</v>
      </c>
      <c r="Q285" s="146">
        <v>0</v>
      </c>
      <c r="R285" s="146">
        <f t="shared" si="92"/>
        <v>0</v>
      </c>
      <c r="S285" s="146">
        <v>0</v>
      </c>
      <c r="T285" s="147">
        <f t="shared" si="93"/>
        <v>0</v>
      </c>
      <c r="AR285" s="148" t="s">
        <v>207</v>
      </c>
      <c r="AT285" s="148" t="s">
        <v>189</v>
      </c>
      <c r="AU285" s="148" t="s">
        <v>84</v>
      </c>
      <c r="AY285" s="17" t="s">
        <v>186</v>
      </c>
      <c r="BE285" s="149">
        <f t="shared" si="94"/>
        <v>0</v>
      </c>
      <c r="BF285" s="149">
        <f t="shared" si="95"/>
        <v>0</v>
      </c>
      <c r="BG285" s="149">
        <f t="shared" si="96"/>
        <v>0</v>
      </c>
      <c r="BH285" s="149">
        <f t="shared" si="97"/>
        <v>0</v>
      </c>
      <c r="BI285" s="149">
        <f t="shared" si="98"/>
        <v>0</v>
      </c>
      <c r="BJ285" s="17" t="s">
        <v>84</v>
      </c>
      <c r="BK285" s="149">
        <f t="shared" si="99"/>
        <v>0</v>
      </c>
      <c r="BL285" s="17" t="s">
        <v>207</v>
      </c>
      <c r="BM285" s="148" t="s">
        <v>2484</v>
      </c>
    </row>
    <row r="286" spans="2:65" s="1" customFormat="1" ht="16.600000000000001" customHeight="1">
      <c r="B286" s="136"/>
      <c r="C286" s="137" t="s">
        <v>1191</v>
      </c>
      <c r="D286" s="137" t="s">
        <v>189</v>
      </c>
      <c r="E286" s="138" t="s">
        <v>2757</v>
      </c>
      <c r="F286" s="139" t="s">
        <v>2758</v>
      </c>
      <c r="G286" s="140" t="s">
        <v>858</v>
      </c>
      <c r="H286" s="141">
        <v>3</v>
      </c>
      <c r="I286" s="142"/>
      <c r="J286" s="143">
        <f t="shared" si="90"/>
        <v>0</v>
      </c>
      <c r="K286" s="139" t="s">
        <v>1</v>
      </c>
      <c r="L286" s="32"/>
      <c r="M286" s="144" t="s">
        <v>1</v>
      </c>
      <c r="N286" s="145" t="s">
        <v>41</v>
      </c>
      <c r="P286" s="146">
        <f t="shared" si="91"/>
        <v>0</v>
      </c>
      <c r="Q286" s="146">
        <v>0</v>
      </c>
      <c r="R286" s="146">
        <f t="shared" si="92"/>
        <v>0</v>
      </c>
      <c r="S286" s="146">
        <v>0</v>
      </c>
      <c r="T286" s="147">
        <f t="shared" si="93"/>
        <v>0</v>
      </c>
      <c r="AR286" s="148" t="s">
        <v>207</v>
      </c>
      <c r="AT286" s="148" t="s">
        <v>189</v>
      </c>
      <c r="AU286" s="148" t="s">
        <v>84</v>
      </c>
      <c r="AY286" s="17" t="s">
        <v>186</v>
      </c>
      <c r="BE286" s="149">
        <f t="shared" si="94"/>
        <v>0</v>
      </c>
      <c r="BF286" s="149">
        <f t="shared" si="95"/>
        <v>0</v>
      </c>
      <c r="BG286" s="149">
        <f t="shared" si="96"/>
        <v>0</v>
      </c>
      <c r="BH286" s="149">
        <f t="shared" si="97"/>
        <v>0</v>
      </c>
      <c r="BI286" s="149">
        <f t="shared" si="98"/>
        <v>0</v>
      </c>
      <c r="BJ286" s="17" t="s">
        <v>84</v>
      </c>
      <c r="BK286" s="149">
        <f t="shared" si="99"/>
        <v>0</v>
      </c>
      <c r="BL286" s="17" t="s">
        <v>207</v>
      </c>
      <c r="BM286" s="148" t="s">
        <v>2487</v>
      </c>
    </row>
    <row r="287" spans="2:65" s="1" customFormat="1" ht="16.600000000000001" customHeight="1">
      <c r="B287" s="136"/>
      <c r="C287" s="137" t="s">
        <v>1196</v>
      </c>
      <c r="D287" s="137" t="s">
        <v>189</v>
      </c>
      <c r="E287" s="138" t="s">
        <v>2759</v>
      </c>
      <c r="F287" s="139" t="s">
        <v>2760</v>
      </c>
      <c r="G287" s="140" t="s">
        <v>858</v>
      </c>
      <c r="H287" s="141">
        <v>1</v>
      </c>
      <c r="I287" s="142"/>
      <c r="J287" s="143">
        <f t="shared" si="90"/>
        <v>0</v>
      </c>
      <c r="K287" s="139" t="s">
        <v>1</v>
      </c>
      <c r="L287" s="32"/>
      <c r="M287" s="144" t="s">
        <v>1</v>
      </c>
      <c r="N287" s="145" t="s">
        <v>41</v>
      </c>
      <c r="P287" s="146">
        <f t="shared" si="91"/>
        <v>0</v>
      </c>
      <c r="Q287" s="146">
        <v>0</v>
      </c>
      <c r="R287" s="146">
        <f t="shared" si="92"/>
        <v>0</v>
      </c>
      <c r="S287" s="146">
        <v>0</v>
      </c>
      <c r="T287" s="147">
        <f t="shared" si="93"/>
        <v>0</v>
      </c>
      <c r="AR287" s="148" t="s">
        <v>207</v>
      </c>
      <c r="AT287" s="148" t="s">
        <v>189</v>
      </c>
      <c r="AU287" s="148" t="s">
        <v>84</v>
      </c>
      <c r="AY287" s="17" t="s">
        <v>186</v>
      </c>
      <c r="BE287" s="149">
        <f t="shared" si="94"/>
        <v>0</v>
      </c>
      <c r="BF287" s="149">
        <f t="shared" si="95"/>
        <v>0</v>
      </c>
      <c r="BG287" s="149">
        <f t="shared" si="96"/>
        <v>0</v>
      </c>
      <c r="BH287" s="149">
        <f t="shared" si="97"/>
        <v>0</v>
      </c>
      <c r="BI287" s="149">
        <f t="shared" si="98"/>
        <v>0</v>
      </c>
      <c r="BJ287" s="17" t="s">
        <v>84</v>
      </c>
      <c r="BK287" s="149">
        <f t="shared" si="99"/>
        <v>0</v>
      </c>
      <c r="BL287" s="17" t="s">
        <v>207</v>
      </c>
      <c r="BM287" s="148" t="s">
        <v>2490</v>
      </c>
    </row>
    <row r="288" spans="2:65" s="1" customFormat="1" ht="16.600000000000001" customHeight="1">
      <c r="B288" s="136"/>
      <c r="C288" s="137" t="s">
        <v>1203</v>
      </c>
      <c r="D288" s="137" t="s">
        <v>189</v>
      </c>
      <c r="E288" s="138" t="s">
        <v>2761</v>
      </c>
      <c r="F288" s="139" t="s">
        <v>2762</v>
      </c>
      <c r="G288" s="140" t="s">
        <v>858</v>
      </c>
      <c r="H288" s="141">
        <v>6</v>
      </c>
      <c r="I288" s="142"/>
      <c r="J288" s="143">
        <f t="shared" si="90"/>
        <v>0</v>
      </c>
      <c r="K288" s="139" t="s">
        <v>1</v>
      </c>
      <c r="L288" s="32"/>
      <c r="M288" s="144" t="s">
        <v>1</v>
      </c>
      <c r="N288" s="145" t="s">
        <v>41</v>
      </c>
      <c r="P288" s="146">
        <f t="shared" si="91"/>
        <v>0</v>
      </c>
      <c r="Q288" s="146">
        <v>0</v>
      </c>
      <c r="R288" s="146">
        <f t="shared" si="92"/>
        <v>0</v>
      </c>
      <c r="S288" s="146">
        <v>0</v>
      </c>
      <c r="T288" s="147">
        <f t="shared" si="93"/>
        <v>0</v>
      </c>
      <c r="AR288" s="148" t="s">
        <v>207</v>
      </c>
      <c r="AT288" s="148" t="s">
        <v>189</v>
      </c>
      <c r="AU288" s="148" t="s">
        <v>84</v>
      </c>
      <c r="AY288" s="17" t="s">
        <v>186</v>
      </c>
      <c r="BE288" s="149">
        <f t="shared" si="94"/>
        <v>0</v>
      </c>
      <c r="BF288" s="149">
        <f t="shared" si="95"/>
        <v>0</v>
      </c>
      <c r="BG288" s="149">
        <f t="shared" si="96"/>
        <v>0</v>
      </c>
      <c r="BH288" s="149">
        <f t="shared" si="97"/>
        <v>0</v>
      </c>
      <c r="BI288" s="149">
        <f t="shared" si="98"/>
        <v>0</v>
      </c>
      <c r="BJ288" s="17" t="s">
        <v>84</v>
      </c>
      <c r="BK288" s="149">
        <f t="shared" si="99"/>
        <v>0</v>
      </c>
      <c r="BL288" s="17" t="s">
        <v>207</v>
      </c>
      <c r="BM288" s="148" t="s">
        <v>2493</v>
      </c>
    </row>
    <row r="289" spans="2:65" s="1" customFormat="1" ht="16.600000000000001" customHeight="1">
      <c r="B289" s="136"/>
      <c r="C289" s="137" t="s">
        <v>1210</v>
      </c>
      <c r="D289" s="137" t="s">
        <v>189</v>
      </c>
      <c r="E289" s="138" t="s">
        <v>2763</v>
      </c>
      <c r="F289" s="139" t="s">
        <v>2764</v>
      </c>
      <c r="G289" s="140" t="s">
        <v>858</v>
      </c>
      <c r="H289" s="141">
        <v>10</v>
      </c>
      <c r="I289" s="142"/>
      <c r="J289" s="143">
        <f t="shared" si="90"/>
        <v>0</v>
      </c>
      <c r="K289" s="139" t="s">
        <v>1</v>
      </c>
      <c r="L289" s="32"/>
      <c r="M289" s="144" t="s">
        <v>1</v>
      </c>
      <c r="N289" s="145" t="s">
        <v>41</v>
      </c>
      <c r="P289" s="146">
        <f t="shared" si="91"/>
        <v>0</v>
      </c>
      <c r="Q289" s="146">
        <v>0</v>
      </c>
      <c r="R289" s="146">
        <f t="shared" si="92"/>
        <v>0</v>
      </c>
      <c r="S289" s="146">
        <v>0</v>
      </c>
      <c r="T289" s="147">
        <f t="shared" si="93"/>
        <v>0</v>
      </c>
      <c r="AR289" s="148" t="s">
        <v>207</v>
      </c>
      <c r="AT289" s="148" t="s">
        <v>189</v>
      </c>
      <c r="AU289" s="148" t="s">
        <v>84</v>
      </c>
      <c r="AY289" s="17" t="s">
        <v>186</v>
      </c>
      <c r="BE289" s="149">
        <f t="shared" si="94"/>
        <v>0</v>
      </c>
      <c r="BF289" s="149">
        <f t="shared" si="95"/>
        <v>0</v>
      </c>
      <c r="BG289" s="149">
        <f t="shared" si="96"/>
        <v>0</v>
      </c>
      <c r="BH289" s="149">
        <f t="shared" si="97"/>
        <v>0</v>
      </c>
      <c r="BI289" s="149">
        <f t="shared" si="98"/>
        <v>0</v>
      </c>
      <c r="BJ289" s="17" t="s">
        <v>84</v>
      </c>
      <c r="BK289" s="149">
        <f t="shared" si="99"/>
        <v>0</v>
      </c>
      <c r="BL289" s="17" t="s">
        <v>207</v>
      </c>
      <c r="BM289" s="148" t="s">
        <v>2494</v>
      </c>
    </row>
    <row r="290" spans="2:65" s="1" customFormat="1" ht="24.2" customHeight="1">
      <c r="B290" s="136"/>
      <c r="C290" s="137" t="s">
        <v>1242</v>
      </c>
      <c r="D290" s="137" t="s">
        <v>189</v>
      </c>
      <c r="E290" s="138" t="s">
        <v>2765</v>
      </c>
      <c r="F290" s="139" t="s">
        <v>2766</v>
      </c>
      <c r="G290" s="140" t="s">
        <v>858</v>
      </c>
      <c r="H290" s="141">
        <v>13</v>
      </c>
      <c r="I290" s="142"/>
      <c r="J290" s="143">
        <f t="shared" si="90"/>
        <v>0</v>
      </c>
      <c r="K290" s="139" t="s">
        <v>1</v>
      </c>
      <c r="L290" s="32"/>
      <c r="M290" s="144" t="s">
        <v>1</v>
      </c>
      <c r="N290" s="145" t="s">
        <v>41</v>
      </c>
      <c r="P290" s="146">
        <f t="shared" si="91"/>
        <v>0</v>
      </c>
      <c r="Q290" s="146">
        <v>0</v>
      </c>
      <c r="R290" s="146">
        <f t="shared" si="92"/>
        <v>0</v>
      </c>
      <c r="S290" s="146">
        <v>0</v>
      </c>
      <c r="T290" s="147">
        <f t="shared" si="93"/>
        <v>0</v>
      </c>
      <c r="AR290" s="148" t="s">
        <v>207</v>
      </c>
      <c r="AT290" s="148" t="s">
        <v>189</v>
      </c>
      <c r="AU290" s="148" t="s">
        <v>84</v>
      </c>
      <c r="AY290" s="17" t="s">
        <v>186</v>
      </c>
      <c r="BE290" s="149">
        <f t="shared" si="94"/>
        <v>0</v>
      </c>
      <c r="BF290" s="149">
        <f t="shared" si="95"/>
        <v>0</v>
      </c>
      <c r="BG290" s="149">
        <f t="shared" si="96"/>
        <v>0</v>
      </c>
      <c r="BH290" s="149">
        <f t="shared" si="97"/>
        <v>0</v>
      </c>
      <c r="BI290" s="149">
        <f t="shared" si="98"/>
        <v>0</v>
      </c>
      <c r="BJ290" s="17" t="s">
        <v>84</v>
      </c>
      <c r="BK290" s="149">
        <f t="shared" si="99"/>
        <v>0</v>
      </c>
      <c r="BL290" s="17" t="s">
        <v>207</v>
      </c>
      <c r="BM290" s="148" t="s">
        <v>2495</v>
      </c>
    </row>
    <row r="291" spans="2:65" s="1" customFormat="1" ht="16.600000000000001" customHeight="1">
      <c r="B291" s="136"/>
      <c r="C291" s="137" t="s">
        <v>1246</v>
      </c>
      <c r="D291" s="137" t="s">
        <v>189</v>
      </c>
      <c r="E291" s="138" t="s">
        <v>2767</v>
      </c>
      <c r="F291" s="139" t="s">
        <v>2768</v>
      </c>
      <c r="G291" s="140" t="s">
        <v>858</v>
      </c>
      <c r="H291" s="141">
        <v>23</v>
      </c>
      <c r="I291" s="142"/>
      <c r="J291" s="143">
        <f t="shared" si="90"/>
        <v>0</v>
      </c>
      <c r="K291" s="139" t="s">
        <v>1</v>
      </c>
      <c r="L291" s="32"/>
      <c r="M291" s="144" t="s">
        <v>1</v>
      </c>
      <c r="N291" s="145" t="s">
        <v>41</v>
      </c>
      <c r="P291" s="146">
        <f t="shared" si="91"/>
        <v>0</v>
      </c>
      <c r="Q291" s="146">
        <v>0</v>
      </c>
      <c r="R291" s="146">
        <f t="shared" si="92"/>
        <v>0</v>
      </c>
      <c r="S291" s="146">
        <v>0</v>
      </c>
      <c r="T291" s="147">
        <f t="shared" si="93"/>
        <v>0</v>
      </c>
      <c r="AR291" s="148" t="s">
        <v>207</v>
      </c>
      <c r="AT291" s="148" t="s">
        <v>189</v>
      </c>
      <c r="AU291" s="148" t="s">
        <v>84</v>
      </c>
      <c r="AY291" s="17" t="s">
        <v>186</v>
      </c>
      <c r="BE291" s="149">
        <f t="shared" si="94"/>
        <v>0</v>
      </c>
      <c r="BF291" s="149">
        <f t="shared" si="95"/>
        <v>0</v>
      </c>
      <c r="BG291" s="149">
        <f t="shared" si="96"/>
        <v>0</v>
      </c>
      <c r="BH291" s="149">
        <f t="shared" si="97"/>
        <v>0</v>
      </c>
      <c r="BI291" s="149">
        <f t="shared" si="98"/>
        <v>0</v>
      </c>
      <c r="BJ291" s="17" t="s">
        <v>84</v>
      </c>
      <c r="BK291" s="149">
        <f t="shared" si="99"/>
        <v>0</v>
      </c>
      <c r="BL291" s="17" t="s">
        <v>207</v>
      </c>
      <c r="BM291" s="148" t="s">
        <v>2496</v>
      </c>
    </row>
    <row r="292" spans="2:65" s="1" customFormat="1" ht="16.600000000000001" customHeight="1">
      <c r="B292" s="136"/>
      <c r="C292" s="137" t="s">
        <v>1250</v>
      </c>
      <c r="D292" s="137" t="s">
        <v>189</v>
      </c>
      <c r="E292" s="138" t="s">
        <v>2769</v>
      </c>
      <c r="F292" s="139" t="s">
        <v>2770</v>
      </c>
      <c r="G292" s="140" t="s">
        <v>192</v>
      </c>
      <c r="H292" s="141">
        <v>4</v>
      </c>
      <c r="I292" s="142"/>
      <c r="J292" s="143">
        <f t="shared" si="90"/>
        <v>0</v>
      </c>
      <c r="K292" s="139" t="s">
        <v>1</v>
      </c>
      <c r="L292" s="32"/>
      <c r="M292" s="144" t="s">
        <v>1</v>
      </c>
      <c r="N292" s="145" t="s">
        <v>41</v>
      </c>
      <c r="P292" s="146">
        <f t="shared" si="91"/>
        <v>0</v>
      </c>
      <c r="Q292" s="146">
        <v>0</v>
      </c>
      <c r="R292" s="146">
        <f t="shared" si="92"/>
        <v>0</v>
      </c>
      <c r="S292" s="146">
        <v>0</v>
      </c>
      <c r="T292" s="147">
        <f t="shared" si="93"/>
        <v>0</v>
      </c>
      <c r="AR292" s="148" t="s">
        <v>207</v>
      </c>
      <c r="AT292" s="148" t="s">
        <v>189</v>
      </c>
      <c r="AU292" s="148" t="s">
        <v>84</v>
      </c>
      <c r="AY292" s="17" t="s">
        <v>186</v>
      </c>
      <c r="BE292" s="149">
        <f t="shared" si="94"/>
        <v>0</v>
      </c>
      <c r="BF292" s="149">
        <f t="shared" si="95"/>
        <v>0</v>
      </c>
      <c r="BG292" s="149">
        <f t="shared" si="96"/>
        <v>0</v>
      </c>
      <c r="BH292" s="149">
        <f t="shared" si="97"/>
        <v>0</v>
      </c>
      <c r="BI292" s="149">
        <f t="shared" si="98"/>
        <v>0</v>
      </c>
      <c r="BJ292" s="17" t="s">
        <v>84</v>
      </c>
      <c r="BK292" s="149">
        <f t="shared" si="99"/>
        <v>0</v>
      </c>
      <c r="BL292" s="17" t="s">
        <v>207</v>
      </c>
      <c r="BM292" s="148" t="s">
        <v>2497</v>
      </c>
    </row>
    <row r="293" spans="2:65" s="1" customFormat="1" ht="16.600000000000001" customHeight="1">
      <c r="B293" s="136"/>
      <c r="C293" s="137" t="s">
        <v>1255</v>
      </c>
      <c r="D293" s="137" t="s">
        <v>189</v>
      </c>
      <c r="E293" s="138" t="s">
        <v>2771</v>
      </c>
      <c r="F293" s="139" t="s">
        <v>2772</v>
      </c>
      <c r="G293" s="140" t="s">
        <v>192</v>
      </c>
      <c r="H293" s="141">
        <v>1</v>
      </c>
      <c r="I293" s="142"/>
      <c r="J293" s="143">
        <f t="shared" si="90"/>
        <v>0</v>
      </c>
      <c r="K293" s="139" t="s">
        <v>1</v>
      </c>
      <c r="L293" s="32"/>
      <c r="M293" s="144" t="s">
        <v>1</v>
      </c>
      <c r="N293" s="145" t="s">
        <v>41</v>
      </c>
      <c r="P293" s="146">
        <f t="shared" si="91"/>
        <v>0</v>
      </c>
      <c r="Q293" s="146">
        <v>0</v>
      </c>
      <c r="R293" s="146">
        <f t="shared" si="92"/>
        <v>0</v>
      </c>
      <c r="S293" s="146">
        <v>0</v>
      </c>
      <c r="T293" s="147">
        <f t="shared" si="93"/>
        <v>0</v>
      </c>
      <c r="AR293" s="148" t="s">
        <v>207</v>
      </c>
      <c r="AT293" s="148" t="s">
        <v>189</v>
      </c>
      <c r="AU293" s="148" t="s">
        <v>84</v>
      </c>
      <c r="AY293" s="17" t="s">
        <v>186</v>
      </c>
      <c r="BE293" s="149">
        <f t="shared" si="94"/>
        <v>0</v>
      </c>
      <c r="BF293" s="149">
        <f t="shared" si="95"/>
        <v>0</v>
      </c>
      <c r="BG293" s="149">
        <f t="shared" si="96"/>
        <v>0</v>
      </c>
      <c r="BH293" s="149">
        <f t="shared" si="97"/>
        <v>0</v>
      </c>
      <c r="BI293" s="149">
        <f t="shared" si="98"/>
        <v>0</v>
      </c>
      <c r="BJ293" s="17" t="s">
        <v>84</v>
      </c>
      <c r="BK293" s="149">
        <f t="shared" si="99"/>
        <v>0</v>
      </c>
      <c r="BL293" s="17" t="s">
        <v>207</v>
      </c>
      <c r="BM293" s="148" t="s">
        <v>2498</v>
      </c>
    </row>
    <row r="294" spans="2:65" s="1" customFormat="1" ht="16.600000000000001" customHeight="1">
      <c r="B294" s="136"/>
      <c r="C294" s="137" t="s">
        <v>1259</v>
      </c>
      <c r="D294" s="137" t="s">
        <v>189</v>
      </c>
      <c r="E294" s="138" t="s">
        <v>2773</v>
      </c>
      <c r="F294" s="139" t="s">
        <v>2646</v>
      </c>
      <c r="G294" s="140" t="s">
        <v>192</v>
      </c>
      <c r="H294" s="141">
        <v>1</v>
      </c>
      <c r="I294" s="142"/>
      <c r="J294" s="143">
        <f t="shared" si="90"/>
        <v>0</v>
      </c>
      <c r="K294" s="139" t="s">
        <v>1</v>
      </c>
      <c r="L294" s="32"/>
      <c r="M294" s="144" t="s">
        <v>1</v>
      </c>
      <c r="N294" s="145" t="s">
        <v>41</v>
      </c>
      <c r="P294" s="146">
        <f t="shared" si="91"/>
        <v>0</v>
      </c>
      <c r="Q294" s="146">
        <v>0</v>
      </c>
      <c r="R294" s="146">
        <f t="shared" si="92"/>
        <v>0</v>
      </c>
      <c r="S294" s="146">
        <v>0</v>
      </c>
      <c r="T294" s="147">
        <f t="shared" si="93"/>
        <v>0</v>
      </c>
      <c r="AR294" s="148" t="s">
        <v>207</v>
      </c>
      <c r="AT294" s="148" t="s">
        <v>189</v>
      </c>
      <c r="AU294" s="148" t="s">
        <v>84</v>
      </c>
      <c r="AY294" s="17" t="s">
        <v>186</v>
      </c>
      <c r="BE294" s="149">
        <f t="shared" si="94"/>
        <v>0</v>
      </c>
      <c r="BF294" s="149">
        <f t="shared" si="95"/>
        <v>0</v>
      </c>
      <c r="BG294" s="149">
        <f t="shared" si="96"/>
        <v>0</v>
      </c>
      <c r="BH294" s="149">
        <f t="shared" si="97"/>
        <v>0</v>
      </c>
      <c r="BI294" s="149">
        <f t="shared" si="98"/>
        <v>0</v>
      </c>
      <c r="BJ294" s="17" t="s">
        <v>84</v>
      </c>
      <c r="BK294" s="149">
        <f t="shared" si="99"/>
        <v>0</v>
      </c>
      <c r="BL294" s="17" t="s">
        <v>207</v>
      </c>
      <c r="BM294" s="148" t="s">
        <v>2499</v>
      </c>
    </row>
    <row r="295" spans="2:65" s="11" customFormat="1" ht="25.95" customHeight="1">
      <c r="B295" s="124"/>
      <c r="D295" s="125" t="s">
        <v>75</v>
      </c>
      <c r="E295" s="126" t="s">
        <v>2774</v>
      </c>
      <c r="F295" s="126" t="s">
        <v>2775</v>
      </c>
      <c r="I295" s="127"/>
      <c r="J295" s="128">
        <f>BK295</f>
        <v>0</v>
      </c>
      <c r="L295" s="124"/>
      <c r="M295" s="129"/>
      <c r="P295" s="130">
        <v>0</v>
      </c>
      <c r="R295" s="130">
        <v>0</v>
      </c>
      <c r="T295" s="131">
        <v>0</v>
      </c>
      <c r="AR295" s="125" t="s">
        <v>84</v>
      </c>
      <c r="AT295" s="132" t="s">
        <v>75</v>
      </c>
      <c r="AU295" s="132" t="s">
        <v>76</v>
      </c>
      <c r="AY295" s="125" t="s">
        <v>186</v>
      </c>
      <c r="BK295" s="133">
        <v>0</v>
      </c>
    </row>
    <row r="296" spans="2:65" s="11" customFormat="1" ht="25.95" customHeight="1">
      <c r="B296" s="124"/>
      <c r="D296" s="125" t="s">
        <v>75</v>
      </c>
      <c r="E296" s="126" t="s">
        <v>2776</v>
      </c>
      <c r="F296" s="126" t="s">
        <v>2777</v>
      </c>
      <c r="I296" s="127"/>
      <c r="J296" s="128">
        <f>BK296</f>
        <v>0</v>
      </c>
      <c r="L296" s="124"/>
      <c r="M296" s="129"/>
      <c r="P296" s="130">
        <f>SUM(P297:P302)</f>
        <v>0</v>
      </c>
      <c r="R296" s="130">
        <f>SUM(R297:R302)</f>
        <v>0</v>
      </c>
      <c r="T296" s="131">
        <f>SUM(T297:T302)</f>
        <v>0</v>
      </c>
      <c r="AR296" s="125" t="s">
        <v>84</v>
      </c>
      <c r="AT296" s="132" t="s">
        <v>75</v>
      </c>
      <c r="AU296" s="132" t="s">
        <v>76</v>
      </c>
      <c r="AY296" s="125" t="s">
        <v>186</v>
      </c>
      <c r="BK296" s="133">
        <f>SUM(BK297:BK302)</f>
        <v>0</v>
      </c>
    </row>
    <row r="297" spans="2:65" s="1" customFormat="1" ht="16.600000000000001" customHeight="1">
      <c r="B297" s="136"/>
      <c r="C297" s="137" t="s">
        <v>1266</v>
      </c>
      <c r="D297" s="137" t="s">
        <v>189</v>
      </c>
      <c r="E297" s="138" t="s">
        <v>2778</v>
      </c>
      <c r="F297" s="139" t="s">
        <v>2779</v>
      </c>
      <c r="G297" s="140" t="s">
        <v>192</v>
      </c>
      <c r="H297" s="141">
        <v>1</v>
      </c>
      <c r="I297" s="142"/>
      <c r="J297" s="143">
        <f t="shared" ref="J297:J302" si="100">ROUND(I297*H297,2)</f>
        <v>0</v>
      </c>
      <c r="K297" s="139" t="s">
        <v>1</v>
      </c>
      <c r="L297" s="32"/>
      <c r="M297" s="144" t="s">
        <v>1</v>
      </c>
      <c r="N297" s="145" t="s">
        <v>41</v>
      </c>
      <c r="P297" s="146">
        <f t="shared" ref="P297:P302" si="101">O297*H297</f>
        <v>0</v>
      </c>
      <c r="Q297" s="146">
        <v>0</v>
      </c>
      <c r="R297" s="146">
        <f t="shared" ref="R297:R302" si="102">Q297*H297</f>
        <v>0</v>
      </c>
      <c r="S297" s="146">
        <v>0</v>
      </c>
      <c r="T297" s="147">
        <f t="shared" ref="T297:T302" si="103">S297*H297</f>
        <v>0</v>
      </c>
      <c r="AR297" s="148" t="s">
        <v>207</v>
      </c>
      <c r="AT297" s="148" t="s">
        <v>189</v>
      </c>
      <c r="AU297" s="148" t="s">
        <v>84</v>
      </c>
      <c r="AY297" s="17" t="s">
        <v>186</v>
      </c>
      <c r="BE297" s="149">
        <f t="shared" ref="BE297:BE302" si="104">IF(N297="základní",J297,0)</f>
        <v>0</v>
      </c>
      <c r="BF297" s="149">
        <f t="shared" ref="BF297:BF302" si="105">IF(N297="snížená",J297,0)</f>
        <v>0</v>
      </c>
      <c r="BG297" s="149">
        <f t="shared" ref="BG297:BG302" si="106">IF(N297="zákl. přenesená",J297,0)</f>
        <v>0</v>
      </c>
      <c r="BH297" s="149">
        <f t="shared" ref="BH297:BH302" si="107">IF(N297="sníž. přenesená",J297,0)</f>
        <v>0</v>
      </c>
      <c r="BI297" s="149">
        <f t="shared" ref="BI297:BI302" si="108">IF(N297="nulová",J297,0)</f>
        <v>0</v>
      </c>
      <c r="BJ297" s="17" t="s">
        <v>84</v>
      </c>
      <c r="BK297" s="149">
        <f t="shared" ref="BK297:BK302" si="109">ROUND(I297*H297,2)</f>
        <v>0</v>
      </c>
      <c r="BL297" s="17" t="s">
        <v>207</v>
      </c>
      <c r="BM297" s="148" t="s">
        <v>2500</v>
      </c>
    </row>
    <row r="298" spans="2:65" s="1" customFormat="1" ht="16.600000000000001" customHeight="1">
      <c r="B298" s="136"/>
      <c r="C298" s="137" t="s">
        <v>1271</v>
      </c>
      <c r="D298" s="137" t="s">
        <v>189</v>
      </c>
      <c r="E298" s="138" t="s">
        <v>2780</v>
      </c>
      <c r="F298" s="139" t="s">
        <v>2781</v>
      </c>
      <c r="G298" s="140" t="s">
        <v>192</v>
      </c>
      <c r="H298" s="141">
        <v>1</v>
      </c>
      <c r="I298" s="142"/>
      <c r="J298" s="143">
        <f t="shared" si="100"/>
        <v>0</v>
      </c>
      <c r="K298" s="139" t="s">
        <v>1</v>
      </c>
      <c r="L298" s="32"/>
      <c r="M298" s="144" t="s">
        <v>1</v>
      </c>
      <c r="N298" s="145" t="s">
        <v>41</v>
      </c>
      <c r="P298" s="146">
        <f t="shared" si="101"/>
        <v>0</v>
      </c>
      <c r="Q298" s="146">
        <v>0</v>
      </c>
      <c r="R298" s="146">
        <f t="shared" si="102"/>
        <v>0</v>
      </c>
      <c r="S298" s="146">
        <v>0</v>
      </c>
      <c r="T298" s="147">
        <f t="shared" si="103"/>
        <v>0</v>
      </c>
      <c r="AR298" s="148" t="s">
        <v>207</v>
      </c>
      <c r="AT298" s="148" t="s">
        <v>189</v>
      </c>
      <c r="AU298" s="148" t="s">
        <v>84</v>
      </c>
      <c r="AY298" s="17" t="s">
        <v>186</v>
      </c>
      <c r="BE298" s="149">
        <f t="shared" si="104"/>
        <v>0</v>
      </c>
      <c r="BF298" s="149">
        <f t="shared" si="105"/>
        <v>0</v>
      </c>
      <c r="BG298" s="149">
        <f t="shared" si="106"/>
        <v>0</v>
      </c>
      <c r="BH298" s="149">
        <f t="shared" si="107"/>
        <v>0</v>
      </c>
      <c r="BI298" s="149">
        <f t="shared" si="108"/>
        <v>0</v>
      </c>
      <c r="BJ298" s="17" t="s">
        <v>84</v>
      </c>
      <c r="BK298" s="149">
        <f t="shared" si="109"/>
        <v>0</v>
      </c>
      <c r="BL298" s="17" t="s">
        <v>207</v>
      </c>
      <c r="BM298" s="148" t="s">
        <v>2501</v>
      </c>
    </row>
    <row r="299" spans="2:65" s="1" customFormat="1" ht="16.600000000000001" customHeight="1">
      <c r="B299" s="136"/>
      <c r="C299" s="137" t="s">
        <v>1277</v>
      </c>
      <c r="D299" s="137" t="s">
        <v>189</v>
      </c>
      <c r="E299" s="138" t="s">
        <v>2782</v>
      </c>
      <c r="F299" s="139" t="s">
        <v>2783</v>
      </c>
      <c r="G299" s="140" t="s">
        <v>192</v>
      </c>
      <c r="H299" s="141">
        <v>1</v>
      </c>
      <c r="I299" s="142"/>
      <c r="J299" s="143">
        <f t="shared" si="100"/>
        <v>0</v>
      </c>
      <c r="K299" s="139" t="s">
        <v>1</v>
      </c>
      <c r="L299" s="32"/>
      <c r="M299" s="144" t="s">
        <v>1</v>
      </c>
      <c r="N299" s="145" t="s">
        <v>41</v>
      </c>
      <c r="P299" s="146">
        <f t="shared" si="101"/>
        <v>0</v>
      </c>
      <c r="Q299" s="146">
        <v>0</v>
      </c>
      <c r="R299" s="146">
        <f t="shared" si="102"/>
        <v>0</v>
      </c>
      <c r="S299" s="146">
        <v>0</v>
      </c>
      <c r="T299" s="147">
        <f t="shared" si="103"/>
        <v>0</v>
      </c>
      <c r="AR299" s="148" t="s">
        <v>207</v>
      </c>
      <c r="AT299" s="148" t="s">
        <v>189</v>
      </c>
      <c r="AU299" s="148" t="s">
        <v>84</v>
      </c>
      <c r="AY299" s="17" t="s">
        <v>186</v>
      </c>
      <c r="BE299" s="149">
        <f t="shared" si="104"/>
        <v>0</v>
      </c>
      <c r="BF299" s="149">
        <f t="shared" si="105"/>
        <v>0</v>
      </c>
      <c r="BG299" s="149">
        <f t="shared" si="106"/>
        <v>0</v>
      </c>
      <c r="BH299" s="149">
        <f t="shared" si="107"/>
        <v>0</v>
      </c>
      <c r="BI299" s="149">
        <f t="shared" si="108"/>
        <v>0</v>
      </c>
      <c r="BJ299" s="17" t="s">
        <v>84</v>
      </c>
      <c r="BK299" s="149">
        <f t="shared" si="109"/>
        <v>0</v>
      </c>
      <c r="BL299" s="17" t="s">
        <v>207</v>
      </c>
      <c r="BM299" s="148" t="s">
        <v>2502</v>
      </c>
    </row>
    <row r="300" spans="2:65" s="1" customFormat="1" ht="16.600000000000001" customHeight="1">
      <c r="B300" s="136"/>
      <c r="C300" s="137" t="s">
        <v>1282</v>
      </c>
      <c r="D300" s="137" t="s">
        <v>189</v>
      </c>
      <c r="E300" s="138" t="s">
        <v>2784</v>
      </c>
      <c r="F300" s="139" t="s">
        <v>2785</v>
      </c>
      <c r="G300" s="140" t="s">
        <v>192</v>
      </c>
      <c r="H300" s="141">
        <v>1</v>
      </c>
      <c r="I300" s="142"/>
      <c r="J300" s="143">
        <f t="shared" si="100"/>
        <v>0</v>
      </c>
      <c r="K300" s="139" t="s">
        <v>1</v>
      </c>
      <c r="L300" s="32"/>
      <c r="M300" s="144" t="s">
        <v>1</v>
      </c>
      <c r="N300" s="145" t="s">
        <v>41</v>
      </c>
      <c r="P300" s="146">
        <f t="shared" si="101"/>
        <v>0</v>
      </c>
      <c r="Q300" s="146">
        <v>0</v>
      </c>
      <c r="R300" s="146">
        <f t="shared" si="102"/>
        <v>0</v>
      </c>
      <c r="S300" s="146">
        <v>0</v>
      </c>
      <c r="T300" s="147">
        <f t="shared" si="103"/>
        <v>0</v>
      </c>
      <c r="AR300" s="148" t="s">
        <v>207</v>
      </c>
      <c r="AT300" s="148" t="s">
        <v>189</v>
      </c>
      <c r="AU300" s="148" t="s">
        <v>84</v>
      </c>
      <c r="AY300" s="17" t="s">
        <v>186</v>
      </c>
      <c r="BE300" s="149">
        <f t="shared" si="104"/>
        <v>0</v>
      </c>
      <c r="BF300" s="149">
        <f t="shared" si="105"/>
        <v>0</v>
      </c>
      <c r="BG300" s="149">
        <f t="shared" si="106"/>
        <v>0</v>
      </c>
      <c r="BH300" s="149">
        <f t="shared" si="107"/>
        <v>0</v>
      </c>
      <c r="BI300" s="149">
        <f t="shared" si="108"/>
        <v>0</v>
      </c>
      <c r="BJ300" s="17" t="s">
        <v>84</v>
      </c>
      <c r="BK300" s="149">
        <f t="shared" si="109"/>
        <v>0</v>
      </c>
      <c r="BL300" s="17" t="s">
        <v>207</v>
      </c>
      <c r="BM300" s="148" t="s">
        <v>2506</v>
      </c>
    </row>
    <row r="301" spans="2:65" s="1" customFormat="1" ht="16.600000000000001" customHeight="1">
      <c r="B301" s="136"/>
      <c r="C301" s="137" t="s">
        <v>1288</v>
      </c>
      <c r="D301" s="137" t="s">
        <v>189</v>
      </c>
      <c r="E301" s="138" t="s">
        <v>2786</v>
      </c>
      <c r="F301" s="139" t="s">
        <v>2787</v>
      </c>
      <c r="G301" s="140" t="s">
        <v>192</v>
      </c>
      <c r="H301" s="141">
        <v>1</v>
      </c>
      <c r="I301" s="142"/>
      <c r="J301" s="143">
        <f t="shared" si="100"/>
        <v>0</v>
      </c>
      <c r="K301" s="139" t="s">
        <v>1</v>
      </c>
      <c r="L301" s="32"/>
      <c r="M301" s="144" t="s">
        <v>1</v>
      </c>
      <c r="N301" s="145" t="s">
        <v>41</v>
      </c>
      <c r="P301" s="146">
        <f t="shared" si="101"/>
        <v>0</v>
      </c>
      <c r="Q301" s="146">
        <v>0</v>
      </c>
      <c r="R301" s="146">
        <f t="shared" si="102"/>
        <v>0</v>
      </c>
      <c r="S301" s="146">
        <v>0</v>
      </c>
      <c r="T301" s="147">
        <f t="shared" si="103"/>
        <v>0</v>
      </c>
      <c r="AR301" s="148" t="s">
        <v>207</v>
      </c>
      <c r="AT301" s="148" t="s">
        <v>189</v>
      </c>
      <c r="AU301" s="148" t="s">
        <v>84</v>
      </c>
      <c r="AY301" s="17" t="s">
        <v>186</v>
      </c>
      <c r="BE301" s="149">
        <f t="shared" si="104"/>
        <v>0</v>
      </c>
      <c r="BF301" s="149">
        <f t="shared" si="105"/>
        <v>0</v>
      </c>
      <c r="BG301" s="149">
        <f t="shared" si="106"/>
        <v>0</v>
      </c>
      <c r="BH301" s="149">
        <f t="shared" si="107"/>
        <v>0</v>
      </c>
      <c r="BI301" s="149">
        <f t="shared" si="108"/>
        <v>0</v>
      </c>
      <c r="BJ301" s="17" t="s">
        <v>84</v>
      </c>
      <c r="BK301" s="149">
        <f t="shared" si="109"/>
        <v>0</v>
      </c>
      <c r="BL301" s="17" t="s">
        <v>207</v>
      </c>
      <c r="BM301" s="148" t="s">
        <v>2509</v>
      </c>
    </row>
    <row r="302" spans="2:65" s="1" customFormat="1" ht="16.600000000000001" customHeight="1">
      <c r="B302" s="136"/>
      <c r="C302" s="137" t="s">
        <v>1293</v>
      </c>
      <c r="D302" s="137" t="s">
        <v>189</v>
      </c>
      <c r="E302" s="138" t="s">
        <v>2788</v>
      </c>
      <c r="F302" s="139" t="s">
        <v>2789</v>
      </c>
      <c r="G302" s="140" t="s">
        <v>192</v>
      </c>
      <c r="H302" s="141">
        <v>1</v>
      </c>
      <c r="I302" s="142"/>
      <c r="J302" s="143">
        <f t="shared" si="100"/>
        <v>0</v>
      </c>
      <c r="K302" s="139" t="s">
        <v>1</v>
      </c>
      <c r="L302" s="32"/>
      <c r="M302" s="150" t="s">
        <v>1</v>
      </c>
      <c r="N302" s="151" t="s">
        <v>41</v>
      </c>
      <c r="O302" s="152"/>
      <c r="P302" s="153">
        <f t="shared" si="101"/>
        <v>0</v>
      </c>
      <c r="Q302" s="153">
        <v>0</v>
      </c>
      <c r="R302" s="153">
        <f t="shared" si="102"/>
        <v>0</v>
      </c>
      <c r="S302" s="153">
        <v>0</v>
      </c>
      <c r="T302" s="154">
        <f t="shared" si="103"/>
        <v>0</v>
      </c>
      <c r="AR302" s="148" t="s">
        <v>207</v>
      </c>
      <c r="AT302" s="148" t="s">
        <v>189</v>
      </c>
      <c r="AU302" s="148" t="s">
        <v>84</v>
      </c>
      <c r="AY302" s="17" t="s">
        <v>186</v>
      </c>
      <c r="BE302" s="149">
        <f t="shared" si="104"/>
        <v>0</v>
      </c>
      <c r="BF302" s="149">
        <f t="shared" si="105"/>
        <v>0</v>
      </c>
      <c r="BG302" s="149">
        <f t="shared" si="106"/>
        <v>0</v>
      </c>
      <c r="BH302" s="149">
        <f t="shared" si="107"/>
        <v>0</v>
      </c>
      <c r="BI302" s="149">
        <f t="shared" si="108"/>
        <v>0</v>
      </c>
      <c r="BJ302" s="17" t="s">
        <v>84</v>
      </c>
      <c r="BK302" s="149">
        <f t="shared" si="109"/>
        <v>0</v>
      </c>
      <c r="BL302" s="17" t="s">
        <v>207</v>
      </c>
      <c r="BM302" s="148" t="s">
        <v>2512</v>
      </c>
    </row>
    <row r="303" spans="2:65" s="1" customFormat="1" ht="6.95" customHeight="1">
      <c r="B303" s="44"/>
      <c r="C303" s="45"/>
      <c r="D303" s="45"/>
      <c r="E303" s="45"/>
      <c r="F303" s="45"/>
      <c r="G303" s="45"/>
      <c r="H303" s="45"/>
      <c r="I303" s="45"/>
      <c r="J303" s="45"/>
      <c r="K303" s="45"/>
      <c r="L303" s="32"/>
    </row>
  </sheetData>
  <autoFilter ref="C130:K302" xr:uid="{00000000-0009-0000-0000-000007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93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4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112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155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1.95" customHeight="1">
      <c r="B6" s="20"/>
      <c r="D6" s="27" t="s">
        <v>16</v>
      </c>
      <c r="L6" s="20"/>
    </row>
    <row r="7" spans="2:4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</row>
    <row r="8" spans="2:46" ht="11.95" customHeight="1">
      <c r="B8" s="20"/>
      <c r="D8" s="27" t="s">
        <v>156</v>
      </c>
      <c r="L8" s="20"/>
    </row>
    <row r="9" spans="2:46" s="1" customFormat="1" ht="16.600000000000001" customHeight="1">
      <c r="B9" s="32"/>
      <c r="E9" s="252" t="s">
        <v>228</v>
      </c>
      <c r="F9" s="254"/>
      <c r="G9" s="254"/>
      <c r="H9" s="254"/>
      <c r="L9" s="32"/>
    </row>
    <row r="10" spans="2:46" s="1" customFormat="1" ht="11.95" customHeight="1">
      <c r="B10" s="32"/>
      <c r="D10" s="27" t="s">
        <v>231</v>
      </c>
      <c r="L10" s="32"/>
    </row>
    <row r="11" spans="2:46" s="1" customFormat="1" ht="16.600000000000001" customHeight="1">
      <c r="B11" s="32"/>
      <c r="E11" s="208" t="s">
        <v>2790</v>
      </c>
      <c r="F11" s="254"/>
      <c r="G11" s="254"/>
      <c r="H11" s="254"/>
      <c r="L11" s="32"/>
    </row>
    <row r="12" spans="2:46" s="1" customFormat="1" ht="10.4">
      <c r="B12" s="32"/>
      <c r="L12" s="32"/>
    </row>
    <row r="13" spans="2:46" s="1" customFormat="1" ht="11.95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1.95" customHeight="1">
      <c r="B14" s="32"/>
      <c r="D14" s="27" t="s">
        <v>20</v>
      </c>
      <c r="F14" s="25" t="s">
        <v>1875</v>
      </c>
      <c r="I14" s="27" t="s">
        <v>22</v>
      </c>
      <c r="J14" s="52" t="str">
        <f>'Rekapitulace stavby'!AN8</f>
        <v>23. 12. 2024</v>
      </c>
      <c r="L14" s="32"/>
    </row>
    <row r="15" spans="2:46" s="1" customFormat="1" ht="10.8" customHeight="1">
      <c r="B15" s="32"/>
      <c r="L15" s="32"/>
    </row>
    <row r="16" spans="2:46" s="1" customFormat="1" ht="11.95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Město Benešov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1.95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5" t="str">
        <f>'Rekapitulace stavby'!E14</f>
        <v>Vyplň údaj</v>
      </c>
      <c r="F20" s="234"/>
      <c r="G20" s="234"/>
      <c r="H20" s="234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1.95" customHeight="1">
      <c r="B22" s="32"/>
      <c r="D22" s="27" t="s">
        <v>30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>Ateliér Jasné s.r.o., Praha 1</v>
      </c>
      <c r="I23" s="27" t="s">
        <v>27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1.95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Ing. Lenka Kasperová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1.95" customHeight="1">
      <c r="B28" s="32"/>
      <c r="D28" s="27" t="s">
        <v>35</v>
      </c>
      <c r="L28" s="32"/>
    </row>
    <row r="29" spans="2:12" s="7" customFormat="1" ht="16.600000000000001" customHeight="1">
      <c r="B29" s="94"/>
      <c r="E29" s="239" t="s">
        <v>1</v>
      </c>
      <c r="F29" s="239"/>
      <c r="G29" s="239"/>
      <c r="H29" s="23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ROUND(J126,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" customHeight="1">
      <c r="B35" s="32"/>
      <c r="D35" s="55" t="s">
        <v>40</v>
      </c>
      <c r="E35" s="27" t="s">
        <v>41</v>
      </c>
      <c r="F35" s="86">
        <f>ROUND((SUM(BE126:BE192)),  2)</f>
        <v>0</v>
      </c>
      <c r="I35" s="96">
        <v>0.21</v>
      </c>
      <c r="J35" s="86">
        <f>ROUND(((SUM(BE126:BE192))*I35),  2)</f>
        <v>0</v>
      </c>
      <c r="L35" s="32"/>
    </row>
    <row r="36" spans="2:12" s="1" customFormat="1" ht="14.4" customHeight="1">
      <c r="B36" s="32"/>
      <c r="E36" s="27" t="s">
        <v>42</v>
      </c>
      <c r="F36" s="86">
        <f>ROUND((SUM(BF126:BF192)),  2)</f>
        <v>0</v>
      </c>
      <c r="I36" s="96">
        <v>0.12</v>
      </c>
      <c r="J36" s="86">
        <f>ROUND(((SUM(BF126:BF192))*I36),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6">
        <f>ROUND((SUM(BG126:BG192)),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6">
        <f>ROUND((SUM(BH126:BH192)),  2)</f>
        <v>0</v>
      </c>
      <c r="I38" s="96">
        <v>0.12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45</v>
      </c>
      <c r="F39" s="86">
        <f>ROUND((SUM(BI126:BI192)),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1.95" customHeight="1">
      <c r="B84" s="32"/>
      <c r="C84" s="27" t="s">
        <v>16</v>
      </c>
      <c r="L84" s="32"/>
    </row>
    <row r="85" spans="2:12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12" ht="11.95" customHeight="1">
      <c r="B86" s="20"/>
      <c r="C86" s="27" t="s">
        <v>156</v>
      </c>
      <c r="L86" s="20"/>
    </row>
    <row r="87" spans="2:12" s="1" customFormat="1" ht="16.600000000000001" customHeight="1">
      <c r="B87" s="32"/>
      <c r="E87" s="252" t="s">
        <v>228</v>
      </c>
      <c r="F87" s="254"/>
      <c r="G87" s="254"/>
      <c r="H87" s="254"/>
      <c r="L87" s="32"/>
    </row>
    <row r="88" spans="2:12" s="1" customFormat="1" ht="11.95" customHeight="1">
      <c r="B88" s="32"/>
      <c r="C88" s="27" t="s">
        <v>231</v>
      </c>
      <c r="L88" s="32"/>
    </row>
    <row r="89" spans="2:12" s="1" customFormat="1" ht="16.600000000000001" customHeight="1">
      <c r="B89" s="32"/>
      <c r="E89" s="208" t="str">
        <f>E11</f>
        <v>001-07 - Slaboproud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1.95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23. 12. 2024</v>
      </c>
      <c r="L91" s="32"/>
    </row>
    <row r="92" spans="2:12" s="1" customFormat="1" ht="6.95" customHeight="1">
      <c r="B92" s="32"/>
      <c r="L92" s="32"/>
    </row>
    <row r="93" spans="2:12" s="1" customFormat="1" ht="25.65" customHeight="1">
      <c r="B93" s="32"/>
      <c r="C93" s="27" t="s">
        <v>24</v>
      </c>
      <c r="F93" s="25" t="str">
        <f>E17</f>
        <v>Město Benešov</v>
      </c>
      <c r="I93" s="27" t="s">
        <v>30</v>
      </c>
      <c r="J93" s="30" t="str">
        <f>E23</f>
        <v>Ateliér Jasné s.r.o., Praha 1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Lenka Kasperová</v>
      </c>
      <c r="L94" s="32"/>
    </row>
    <row r="95" spans="2:12" s="1" customFormat="1" ht="10.4" customHeight="1">
      <c r="B95" s="32"/>
      <c r="L95" s="32"/>
    </row>
    <row r="96" spans="2:12" s="1" customFormat="1" ht="29.25" customHeight="1">
      <c r="B96" s="32"/>
      <c r="C96" s="105" t="s">
        <v>160</v>
      </c>
      <c r="D96" s="97"/>
      <c r="E96" s="97"/>
      <c r="F96" s="97"/>
      <c r="G96" s="97"/>
      <c r="H96" s="97"/>
      <c r="I96" s="97"/>
      <c r="J96" s="106" t="s">
        <v>161</v>
      </c>
      <c r="K96" s="97"/>
      <c r="L96" s="32"/>
    </row>
    <row r="97" spans="2:47" s="1" customFormat="1" ht="10.4" customHeight="1">
      <c r="B97" s="32"/>
      <c r="L97" s="32"/>
    </row>
    <row r="98" spans="2:47" s="1" customFormat="1" ht="22.75" customHeight="1">
      <c r="B98" s="32"/>
      <c r="C98" s="107" t="s">
        <v>162</v>
      </c>
      <c r="J98" s="66">
        <f>J126</f>
        <v>0</v>
      </c>
      <c r="L98" s="32"/>
      <c r="AU98" s="17" t="s">
        <v>163</v>
      </c>
    </row>
    <row r="99" spans="2:47" s="8" customFormat="1" ht="24.95" customHeight="1">
      <c r="B99" s="108"/>
      <c r="D99" s="109" t="s">
        <v>2791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47" s="8" customFormat="1" ht="24.95" customHeight="1">
      <c r="B100" s="108"/>
      <c r="D100" s="109" t="s">
        <v>2792</v>
      </c>
      <c r="E100" s="110"/>
      <c r="F100" s="110"/>
      <c r="G100" s="110"/>
      <c r="H100" s="110"/>
      <c r="I100" s="110"/>
      <c r="J100" s="111">
        <f>J151</f>
        <v>0</v>
      </c>
      <c r="L100" s="108"/>
    </row>
    <row r="101" spans="2:47" s="8" customFormat="1" ht="24.95" customHeight="1">
      <c r="B101" s="108"/>
      <c r="D101" s="109" t="s">
        <v>2793</v>
      </c>
      <c r="E101" s="110"/>
      <c r="F101" s="110"/>
      <c r="G101" s="110"/>
      <c r="H101" s="110"/>
      <c r="I101" s="110"/>
      <c r="J101" s="111">
        <f>J161</f>
        <v>0</v>
      </c>
      <c r="L101" s="108"/>
    </row>
    <row r="102" spans="2:47" s="8" customFormat="1" ht="24.95" customHeight="1">
      <c r="B102" s="108"/>
      <c r="D102" s="109" t="s">
        <v>2794</v>
      </c>
      <c r="E102" s="110"/>
      <c r="F102" s="110"/>
      <c r="G102" s="110"/>
      <c r="H102" s="110"/>
      <c r="I102" s="110"/>
      <c r="J102" s="111">
        <f>J167</f>
        <v>0</v>
      </c>
      <c r="L102" s="108"/>
    </row>
    <row r="103" spans="2:47" s="8" customFormat="1" ht="24.95" customHeight="1">
      <c r="B103" s="108"/>
      <c r="D103" s="109" t="s">
        <v>2795</v>
      </c>
      <c r="E103" s="110"/>
      <c r="F103" s="110"/>
      <c r="G103" s="110"/>
      <c r="H103" s="110"/>
      <c r="I103" s="110"/>
      <c r="J103" s="111">
        <f>J181</f>
        <v>0</v>
      </c>
      <c r="L103" s="108"/>
    </row>
    <row r="104" spans="2:47" s="8" customFormat="1" ht="24.95" customHeight="1">
      <c r="B104" s="108"/>
      <c r="D104" s="109" t="s">
        <v>2796</v>
      </c>
      <c r="E104" s="110"/>
      <c r="F104" s="110"/>
      <c r="G104" s="110"/>
      <c r="H104" s="110"/>
      <c r="I104" s="110"/>
      <c r="J104" s="111">
        <f>J185</f>
        <v>0</v>
      </c>
      <c r="L104" s="108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170</v>
      </c>
      <c r="L111" s="32"/>
    </row>
    <row r="112" spans="2:47" s="1" customFormat="1" ht="6.95" customHeight="1">
      <c r="B112" s="32"/>
      <c r="L112" s="32"/>
    </row>
    <row r="113" spans="2:65" s="1" customFormat="1" ht="11.95" customHeight="1">
      <c r="B113" s="32"/>
      <c r="C113" s="27" t="s">
        <v>16</v>
      </c>
      <c r="L113" s="32"/>
    </row>
    <row r="114" spans="2:65" s="1" customFormat="1" ht="16.600000000000001" customHeight="1">
      <c r="B114" s="32"/>
      <c r="E114" s="252" t="str">
        <f>E7</f>
        <v>Zázemí pro městskou knihovnu Benešov</v>
      </c>
      <c r="F114" s="253"/>
      <c r="G114" s="253"/>
      <c r="H114" s="253"/>
      <c r="L114" s="32"/>
    </row>
    <row r="115" spans="2:65" ht="11.95" customHeight="1">
      <c r="B115" s="20"/>
      <c r="C115" s="27" t="s">
        <v>156</v>
      </c>
      <c r="L115" s="20"/>
    </row>
    <row r="116" spans="2:65" s="1" customFormat="1" ht="16.600000000000001" customHeight="1">
      <c r="B116" s="32"/>
      <c r="E116" s="252" t="s">
        <v>228</v>
      </c>
      <c r="F116" s="254"/>
      <c r="G116" s="254"/>
      <c r="H116" s="254"/>
      <c r="L116" s="32"/>
    </row>
    <row r="117" spans="2:65" s="1" customFormat="1" ht="11.95" customHeight="1">
      <c r="B117" s="32"/>
      <c r="C117" s="27" t="s">
        <v>231</v>
      </c>
      <c r="L117" s="32"/>
    </row>
    <row r="118" spans="2:65" s="1" customFormat="1" ht="16.600000000000001" customHeight="1">
      <c r="B118" s="32"/>
      <c r="E118" s="208" t="str">
        <f>E11</f>
        <v>001-07 - Slaboproud</v>
      </c>
      <c r="F118" s="254"/>
      <c r="G118" s="254"/>
      <c r="H118" s="254"/>
      <c r="L118" s="32"/>
    </row>
    <row r="119" spans="2:65" s="1" customFormat="1" ht="6.95" customHeight="1">
      <c r="B119" s="32"/>
      <c r="L119" s="32"/>
    </row>
    <row r="120" spans="2:65" s="1" customFormat="1" ht="11.95" customHeight="1">
      <c r="B120" s="32"/>
      <c r="C120" s="27" t="s">
        <v>20</v>
      </c>
      <c r="F120" s="25" t="str">
        <f>F14</f>
        <v xml:space="preserve"> </v>
      </c>
      <c r="I120" s="27" t="s">
        <v>22</v>
      </c>
      <c r="J120" s="52" t="str">
        <f>IF(J14="","",J14)</f>
        <v>23. 12. 2024</v>
      </c>
      <c r="L120" s="32"/>
    </row>
    <row r="121" spans="2:65" s="1" customFormat="1" ht="6.95" customHeight="1">
      <c r="B121" s="32"/>
      <c r="L121" s="32"/>
    </row>
    <row r="122" spans="2:65" s="1" customFormat="1" ht="25.65" customHeight="1">
      <c r="B122" s="32"/>
      <c r="C122" s="27" t="s">
        <v>24</v>
      </c>
      <c r="F122" s="25" t="str">
        <f>E17</f>
        <v>Město Benešov</v>
      </c>
      <c r="I122" s="27" t="s">
        <v>30</v>
      </c>
      <c r="J122" s="30" t="str">
        <f>E23</f>
        <v>Ateliér Jasné s.r.o., Praha 1</v>
      </c>
      <c r="L122" s="32"/>
    </row>
    <row r="123" spans="2:65" s="1" customFormat="1" ht="15.15" customHeight="1">
      <c r="B123" s="32"/>
      <c r="C123" s="27" t="s">
        <v>28</v>
      </c>
      <c r="F123" s="25" t="str">
        <f>IF(E20="","",E20)</f>
        <v>Vyplň údaj</v>
      </c>
      <c r="I123" s="27" t="s">
        <v>33</v>
      </c>
      <c r="J123" s="30" t="str">
        <f>E26</f>
        <v>Ing. Lenka Kasperová</v>
      </c>
      <c r="L123" s="32"/>
    </row>
    <row r="124" spans="2:65" s="1" customFormat="1" ht="10.4" customHeight="1">
      <c r="B124" s="32"/>
      <c r="L124" s="32"/>
    </row>
    <row r="125" spans="2:65" s="10" customFormat="1" ht="29.25" customHeight="1">
      <c r="B125" s="116"/>
      <c r="C125" s="117" t="s">
        <v>171</v>
      </c>
      <c r="D125" s="118" t="s">
        <v>61</v>
      </c>
      <c r="E125" s="118" t="s">
        <v>57</v>
      </c>
      <c r="F125" s="118" t="s">
        <v>58</v>
      </c>
      <c r="G125" s="118" t="s">
        <v>172</v>
      </c>
      <c r="H125" s="118" t="s">
        <v>173</v>
      </c>
      <c r="I125" s="118" t="s">
        <v>174</v>
      </c>
      <c r="J125" s="118" t="s">
        <v>161</v>
      </c>
      <c r="K125" s="119" t="s">
        <v>175</v>
      </c>
      <c r="L125" s="116"/>
      <c r="M125" s="59" t="s">
        <v>1</v>
      </c>
      <c r="N125" s="60" t="s">
        <v>40</v>
      </c>
      <c r="O125" s="60" t="s">
        <v>176</v>
      </c>
      <c r="P125" s="60" t="s">
        <v>177</v>
      </c>
      <c r="Q125" s="60" t="s">
        <v>178</v>
      </c>
      <c r="R125" s="60" t="s">
        <v>179</v>
      </c>
      <c r="S125" s="60" t="s">
        <v>180</v>
      </c>
      <c r="T125" s="61" t="s">
        <v>181</v>
      </c>
    </row>
    <row r="126" spans="2:65" s="1" customFormat="1" ht="22.75" customHeight="1">
      <c r="B126" s="32"/>
      <c r="C126" s="64" t="s">
        <v>182</v>
      </c>
      <c r="J126" s="120">
        <f>BK126</f>
        <v>0</v>
      </c>
      <c r="L126" s="32"/>
      <c r="M126" s="62"/>
      <c r="N126" s="53"/>
      <c r="O126" s="53"/>
      <c r="P126" s="121">
        <f>P127+P151+P161+P167+P181+P185</f>
        <v>0</v>
      </c>
      <c r="Q126" s="53"/>
      <c r="R126" s="121">
        <f>R127+R151+R161+R167+R181+R185</f>
        <v>0</v>
      </c>
      <c r="S126" s="53"/>
      <c r="T126" s="122">
        <f>T127+T151+T161+T167+T181+T185</f>
        <v>0</v>
      </c>
      <c r="AT126" s="17" t="s">
        <v>75</v>
      </c>
      <c r="AU126" s="17" t="s">
        <v>163</v>
      </c>
      <c r="BK126" s="123">
        <f>BK127+BK151+BK161+BK167+BK181+BK185</f>
        <v>0</v>
      </c>
    </row>
    <row r="127" spans="2:65" s="11" customFormat="1" ht="25.95" customHeight="1">
      <c r="B127" s="124"/>
      <c r="D127" s="125" t="s">
        <v>75</v>
      </c>
      <c r="E127" s="126" t="s">
        <v>2121</v>
      </c>
      <c r="F127" s="126" t="s">
        <v>2797</v>
      </c>
      <c r="I127" s="127"/>
      <c r="J127" s="128">
        <f>BK127</f>
        <v>0</v>
      </c>
      <c r="L127" s="124"/>
      <c r="M127" s="129"/>
      <c r="P127" s="130">
        <f>SUM(P128:P150)</f>
        <v>0</v>
      </c>
      <c r="R127" s="130">
        <f>SUM(R128:R150)</f>
        <v>0</v>
      </c>
      <c r="T127" s="131">
        <f>SUM(T128:T150)</f>
        <v>0</v>
      </c>
      <c r="AR127" s="125" t="s">
        <v>84</v>
      </c>
      <c r="AT127" s="132" t="s">
        <v>75</v>
      </c>
      <c r="AU127" s="132" t="s">
        <v>76</v>
      </c>
      <c r="AY127" s="125" t="s">
        <v>186</v>
      </c>
      <c r="BK127" s="133">
        <f>SUM(BK128:BK150)</f>
        <v>0</v>
      </c>
    </row>
    <row r="128" spans="2:65" s="1" customFormat="1" ht="24.2" customHeight="1">
      <c r="B128" s="136"/>
      <c r="C128" s="137" t="s">
        <v>84</v>
      </c>
      <c r="D128" s="137" t="s">
        <v>189</v>
      </c>
      <c r="E128" s="138" t="s">
        <v>2798</v>
      </c>
      <c r="F128" s="139" t="s">
        <v>2799</v>
      </c>
      <c r="G128" s="140" t="s">
        <v>858</v>
      </c>
      <c r="H128" s="141">
        <v>1</v>
      </c>
      <c r="I128" s="142"/>
      <c r="J128" s="143">
        <f t="shared" ref="J128:J150" si="0">ROUND(I128*H128,2)</f>
        <v>0</v>
      </c>
      <c r="K128" s="139" t="s">
        <v>1</v>
      </c>
      <c r="L128" s="32"/>
      <c r="M128" s="144" t="s">
        <v>1</v>
      </c>
      <c r="N128" s="145" t="s">
        <v>41</v>
      </c>
      <c r="P128" s="146">
        <f t="shared" ref="P128:P150" si="1">O128*H128</f>
        <v>0</v>
      </c>
      <c r="Q128" s="146">
        <v>0</v>
      </c>
      <c r="R128" s="146">
        <f t="shared" ref="R128:R150" si="2">Q128*H128</f>
        <v>0</v>
      </c>
      <c r="S128" s="146">
        <v>0</v>
      </c>
      <c r="T128" s="147">
        <f t="shared" ref="T128:T150" si="3">S128*H128</f>
        <v>0</v>
      </c>
      <c r="AR128" s="148" t="s">
        <v>207</v>
      </c>
      <c r="AT128" s="148" t="s">
        <v>189</v>
      </c>
      <c r="AU128" s="148" t="s">
        <v>84</v>
      </c>
      <c r="AY128" s="17" t="s">
        <v>186</v>
      </c>
      <c r="BE128" s="149">
        <f t="shared" ref="BE128:BE150" si="4">IF(N128="základní",J128,0)</f>
        <v>0</v>
      </c>
      <c r="BF128" s="149">
        <f t="shared" ref="BF128:BF150" si="5">IF(N128="snížená",J128,0)</f>
        <v>0</v>
      </c>
      <c r="BG128" s="149">
        <f t="shared" ref="BG128:BG150" si="6">IF(N128="zákl. přenesená",J128,0)</f>
        <v>0</v>
      </c>
      <c r="BH128" s="149">
        <f t="shared" ref="BH128:BH150" si="7">IF(N128="sníž. přenesená",J128,0)</f>
        <v>0</v>
      </c>
      <c r="BI128" s="149">
        <f t="shared" ref="BI128:BI150" si="8">IF(N128="nulová",J128,0)</f>
        <v>0</v>
      </c>
      <c r="BJ128" s="17" t="s">
        <v>84</v>
      </c>
      <c r="BK128" s="149">
        <f t="shared" ref="BK128:BK150" si="9">ROUND(I128*H128,2)</f>
        <v>0</v>
      </c>
      <c r="BL128" s="17" t="s">
        <v>207</v>
      </c>
      <c r="BM128" s="148" t="s">
        <v>86</v>
      </c>
    </row>
    <row r="129" spans="2:65" s="1" customFormat="1" ht="21.75" customHeight="1">
      <c r="B129" s="136"/>
      <c r="C129" s="137" t="s">
        <v>86</v>
      </c>
      <c r="D129" s="137" t="s">
        <v>189</v>
      </c>
      <c r="E129" s="138" t="s">
        <v>2800</v>
      </c>
      <c r="F129" s="139" t="s">
        <v>2801</v>
      </c>
      <c r="G129" s="140" t="s">
        <v>858</v>
      </c>
      <c r="H129" s="141">
        <v>1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41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207</v>
      </c>
      <c r="AT129" s="148" t="s">
        <v>189</v>
      </c>
      <c r="AU129" s="148" t="s">
        <v>84</v>
      </c>
      <c r="AY129" s="17" t="s">
        <v>186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84</v>
      </c>
      <c r="BK129" s="149">
        <f t="shared" si="9"/>
        <v>0</v>
      </c>
      <c r="BL129" s="17" t="s">
        <v>207</v>
      </c>
      <c r="BM129" s="148" t="s">
        <v>207</v>
      </c>
    </row>
    <row r="130" spans="2:65" s="1" customFormat="1" ht="21.75" customHeight="1">
      <c r="B130" s="136"/>
      <c r="C130" s="137" t="s">
        <v>118</v>
      </c>
      <c r="D130" s="137" t="s">
        <v>189</v>
      </c>
      <c r="E130" s="138" t="s">
        <v>2802</v>
      </c>
      <c r="F130" s="139" t="s">
        <v>2803</v>
      </c>
      <c r="G130" s="140" t="s">
        <v>858</v>
      </c>
      <c r="H130" s="141">
        <v>1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41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207</v>
      </c>
      <c r="AT130" s="148" t="s">
        <v>189</v>
      </c>
      <c r="AU130" s="148" t="s">
        <v>84</v>
      </c>
      <c r="AY130" s="17" t="s">
        <v>186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207</v>
      </c>
      <c r="BM130" s="148" t="s">
        <v>315</v>
      </c>
    </row>
    <row r="131" spans="2:65" s="1" customFormat="1" ht="16.600000000000001" customHeight="1">
      <c r="B131" s="136"/>
      <c r="C131" s="137" t="s">
        <v>207</v>
      </c>
      <c r="D131" s="137" t="s">
        <v>189</v>
      </c>
      <c r="E131" s="138" t="s">
        <v>2804</v>
      </c>
      <c r="F131" s="139" t="s">
        <v>2805</v>
      </c>
      <c r="G131" s="140" t="s">
        <v>858</v>
      </c>
      <c r="H131" s="141">
        <v>8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41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207</v>
      </c>
      <c r="AT131" s="148" t="s">
        <v>189</v>
      </c>
      <c r="AU131" s="148" t="s">
        <v>84</v>
      </c>
      <c r="AY131" s="17" t="s">
        <v>186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207</v>
      </c>
      <c r="BM131" s="148" t="s">
        <v>325</v>
      </c>
    </row>
    <row r="132" spans="2:65" s="1" customFormat="1" ht="16.600000000000001" customHeight="1">
      <c r="B132" s="136"/>
      <c r="C132" s="137" t="s">
        <v>185</v>
      </c>
      <c r="D132" s="137" t="s">
        <v>189</v>
      </c>
      <c r="E132" s="138" t="s">
        <v>2806</v>
      </c>
      <c r="F132" s="139" t="s">
        <v>2807</v>
      </c>
      <c r="G132" s="140" t="s">
        <v>858</v>
      </c>
      <c r="H132" s="141">
        <v>1</v>
      </c>
      <c r="I132" s="142"/>
      <c r="J132" s="143">
        <f t="shared" si="0"/>
        <v>0</v>
      </c>
      <c r="K132" s="139" t="s">
        <v>1</v>
      </c>
      <c r="L132" s="32"/>
      <c r="M132" s="144" t="s">
        <v>1</v>
      </c>
      <c r="N132" s="145" t="s">
        <v>41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207</v>
      </c>
      <c r="AT132" s="148" t="s">
        <v>189</v>
      </c>
      <c r="AU132" s="148" t="s">
        <v>84</v>
      </c>
      <c r="AY132" s="17" t="s">
        <v>186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84</v>
      </c>
      <c r="BK132" s="149">
        <f t="shared" si="9"/>
        <v>0</v>
      </c>
      <c r="BL132" s="17" t="s">
        <v>207</v>
      </c>
      <c r="BM132" s="148" t="s">
        <v>335</v>
      </c>
    </row>
    <row r="133" spans="2:65" s="1" customFormat="1" ht="16.600000000000001" customHeight="1">
      <c r="B133" s="136"/>
      <c r="C133" s="137" t="s">
        <v>315</v>
      </c>
      <c r="D133" s="137" t="s">
        <v>189</v>
      </c>
      <c r="E133" s="138" t="s">
        <v>2808</v>
      </c>
      <c r="F133" s="139" t="s">
        <v>2809</v>
      </c>
      <c r="G133" s="140" t="s">
        <v>858</v>
      </c>
      <c r="H133" s="141">
        <v>10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41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207</v>
      </c>
      <c r="AT133" s="148" t="s">
        <v>189</v>
      </c>
      <c r="AU133" s="148" t="s">
        <v>84</v>
      </c>
      <c r="AY133" s="17" t="s">
        <v>186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84</v>
      </c>
      <c r="BK133" s="149">
        <f t="shared" si="9"/>
        <v>0</v>
      </c>
      <c r="BL133" s="17" t="s">
        <v>207</v>
      </c>
      <c r="BM133" s="148" t="s">
        <v>8</v>
      </c>
    </row>
    <row r="134" spans="2:65" s="1" customFormat="1" ht="16.600000000000001" customHeight="1">
      <c r="B134" s="136"/>
      <c r="C134" s="137" t="s">
        <v>319</v>
      </c>
      <c r="D134" s="137" t="s">
        <v>189</v>
      </c>
      <c r="E134" s="138" t="s">
        <v>2810</v>
      </c>
      <c r="F134" s="139" t="s">
        <v>2811</v>
      </c>
      <c r="G134" s="140" t="s">
        <v>858</v>
      </c>
      <c r="H134" s="141">
        <v>7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41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207</v>
      </c>
      <c r="AT134" s="148" t="s">
        <v>189</v>
      </c>
      <c r="AU134" s="148" t="s">
        <v>84</v>
      </c>
      <c r="AY134" s="17" t="s">
        <v>186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207</v>
      </c>
      <c r="BM134" s="148" t="s">
        <v>359</v>
      </c>
    </row>
    <row r="135" spans="2:65" s="1" customFormat="1" ht="16.600000000000001" customHeight="1">
      <c r="B135" s="136"/>
      <c r="C135" s="137" t="s">
        <v>325</v>
      </c>
      <c r="D135" s="137" t="s">
        <v>189</v>
      </c>
      <c r="E135" s="138" t="s">
        <v>2812</v>
      </c>
      <c r="F135" s="139" t="s">
        <v>2813</v>
      </c>
      <c r="G135" s="140" t="s">
        <v>858</v>
      </c>
      <c r="H135" s="141">
        <v>2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41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207</v>
      </c>
      <c r="AT135" s="148" t="s">
        <v>189</v>
      </c>
      <c r="AU135" s="148" t="s">
        <v>84</v>
      </c>
      <c r="AY135" s="17" t="s">
        <v>186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207</v>
      </c>
      <c r="BM135" s="148" t="s">
        <v>372</v>
      </c>
    </row>
    <row r="136" spans="2:65" s="1" customFormat="1" ht="24.2" customHeight="1">
      <c r="B136" s="136"/>
      <c r="C136" s="137" t="s">
        <v>329</v>
      </c>
      <c r="D136" s="137" t="s">
        <v>189</v>
      </c>
      <c r="E136" s="138" t="s">
        <v>2814</v>
      </c>
      <c r="F136" s="139" t="s">
        <v>2815</v>
      </c>
      <c r="G136" s="140" t="s">
        <v>858</v>
      </c>
      <c r="H136" s="141">
        <v>1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41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207</v>
      </c>
      <c r="AT136" s="148" t="s">
        <v>189</v>
      </c>
      <c r="AU136" s="148" t="s">
        <v>84</v>
      </c>
      <c r="AY136" s="17" t="s">
        <v>186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207</v>
      </c>
      <c r="BM136" s="148" t="s">
        <v>387</v>
      </c>
    </row>
    <row r="137" spans="2:65" s="1" customFormat="1" ht="21.75" customHeight="1">
      <c r="B137" s="136"/>
      <c r="C137" s="137" t="s">
        <v>335</v>
      </c>
      <c r="D137" s="137" t="s">
        <v>189</v>
      </c>
      <c r="E137" s="138" t="s">
        <v>2816</v>
      </c>
      <c r="F137" s="139" t="s">
        <v>2817</v>
      </c>
      <c r="G137" s="140" t="s">
        <v>858</v>
      </c>
      <c r="H137" s="141">
        <v>1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41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207</v>
      </c>
      <c r="AT137" s="148" t="s">
        <v>189</v>
      </c>
      <c r="AU137" s="148" t="s">
        <v>84</v>
      </c>
      <c r="AY137" s="17" t="s">
        <v>186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207</v>
      </c>
      <c r="BM137" s="148" t="s">
        <v>400</v>
      </c>
    </row>
    <row r="138" spans="2:65" s="1" customFormat="1" ht="16.600000000000001" customHeight="1">
      <c r="B138" s="136"/>
      <c r="C138" s="137" t="s">
        <v>341</v>
      </c>
      <c r="D138" s="137" t="s">
        <v>189</v>
      </c>
      <c r="E138" s="138" t="s">
        <v>2818</v>
      </c>
      <c r="F138" s="139" t="s">
        <v>2819</v>
      </c>
      <c r="G138" s="140" t="s">
        <v>858</v>
      </c>
      <c r="H138" s="141">
        <v>160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41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207</v>
      </c>
      <c r="AT138" s="148" t="s">
        <v>189</v>
      </c>
      <c r="AU138" s="148" t="s">
        <v>84</v>
      </c>
      <c r="AY138" s="17" t="s">
        <v>186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207</v>
      </c>
      <c r="BM138" s="148" t="s">
        <v>410</v>
      </c>
    </row>
    <row r="139" spans="2:65" s="1" customFormat="1" ht="16.600000000000001" customHeight="1">
      <c r="B139" s="136"/>
      <c r="C139" s="137" t="s">
        <v>8</v>
      </c>
      <c r="D139" s="137" t="s">
        <v>189</v>
      </c>
      <c r="E139" s="138" t="s">
        <v>2820</v>
      </c>
      <c r="F139" s="139" t="s">
        <v>2821</v>
      </c>
      <c r="G139" s="140" t="s">
        <v>858</v>
      </c>
      <c r="H139" s="141">
        <v>1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207</v>
      </c>
      <c r="AT139" s="148" t="s">
        <v>189</v>
      </c>
      <c r="AU139" s="148" t="s">
        <v>84</v>
      </c>
      <c r="AY139" s="17" t="s">
        <v>186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207</v>
      </c>
      <c r="BM139" s="148" t="s">
        <v>420</v>
      </c>
    </row>
    <row r="140" spans="2:65" s="1" customFormat="1" ht="21.75" customHeight="1">
      <c r="B140" s="136"/>
      <c r="C140" s="137" t="s">
        <v>355</v>
      </c>
      <c r="D140" s="137" t="s">
        <v>189</v>
      </c>
      <c r="E140" s="138" t="s">
        <v>2822</v>
      </c>
      <c r="F140" s="139" t="s">
        <v>2823</v>
      </c>
      <c r="G140" s="140" t="s">
        <v>858</v>
      </c>
      <c r="H140" s="141">
        <v>1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41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207</v>
      </c>
      <c r="AT140" s="148" t="s">
        <v>189</v>
      </c>
      <c r="AU140" s="148" t="s">
        <v>84</v>
      </c>
      <c r="AY140" s="17" t="s">
        <v>186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207</v>
      </c>
      <c r="BM140" s="148" t="s">
        <v>430</v>
      </c>
    </row>
    <row r="141" spans="2:65" s="1" customFormat="1" ht="24.2" customHeight="1">
      <c r="B141" s="136"/>
      <c r="C141" s="137" t="s">
        <v>359</v>
      </c>
      <c r="D141" s="137" t="s">
        <v>189</v>
      </c>
      <c r="E141" s="138" t="s">
        <v>2824</v>
      </c>
      <c r="F141" s="139" t="s">
        <v>2825</v>
      </c>
      <c r="G141" s="140" t="s">
        <v>858</v>
      </c>
      <c r="H141" s="141">
        <v>56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41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207</v>
      </c>
      <c r="AT141" s="148" t="s">
        <v>189</v>
      </c>
      <c r="AU141" s="148" t="s">
        <v>84</v>
      </c>
      <c r="AY141" s="17" t="s">
        <v>186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207</v>
      </c>
      <c r="BM141" s="148" t="s">
        <v>449</v>
      </c>
    </row>
    <row r="142" spans="2:65" s="1" customFormat="1" ht="24.2" customHeight="1">
      <c r="B142" s="136"/>
      <c r="C142" s="137" t="s">
        <v>366</v>
      </c>
      <c r="D142" s="137" t="s">
        <v>189</v>
      </c>
      <c r="E142" s="138" t="s">
        <v>2826</v>
      </c>
      <c r="F142" s="139" t="s">
        <v>2827</v>
      </c>
      <c r="G142" s="140" t="s">
        <v>858</v>
      </c>
      <c r="H142" s="141">
        <v>1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41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207</v>
      </c>
      <c r="AT142" s="148" t="s">
        <v>189</v>
      </c>
      <c r="AU142" s="148" t="s">
        <v>84</v>
      </c>
      <c r="AY142" s="17" t="s">
        <v>186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207</v>
      </c>
      <c r="BM142" s="148" t="s">
        <v>461</v>
      </c>
    </row>
    <row r="143" spans="2:65" s="1" customFormat="1" ht="24.2" customHeight="1">
      <c r="B143" s="136"/>
      <c r="C143" s="137" t="s">
        <v>372</v>
      </c>
      <c r="D143" s="137" t="s">
        <v>189</v>
      </c>
      <c r="E143" s="138" t="s">
        <v>2828</v>
      </c>
      <c r="F143" s="139" t="s">
        <v>2829</v>
      </c>
      <c r="G143" s="140" t="s">
        <v>858</v>
      </c>
      <c r="H143" s="141">
        <v>18</v>
      </c>
      <c r="I143" s="142"/>
      <c r="J143" s="143">
        <f t="shared" si="0"/>
        <v>0</v>
      </c>
      <c r="K143" s="139" t="s">
        <v>1</v>
      </c>
      <c r="L143" s="32"/>
      <c r="M143" s="144" t="s">
        <v>1</v>
      </c>
      <c r="N143" s="145" t="s">
        <v>41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207</v>
      </c>
      <c r="AT143" s="148" t="s">
        <v>189</v>
      </c>
      <c r="AU143" s="148" t="s">
        <v>84</v>
      </c>
      <c r="AY143" s="17" t="s">
        <v>186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207</v>
      </c>
      <c r="BM143" s="148" t="s">
        <v>472</v>
      </c>
    </row>
    <row r="144" spans="2:65" s="1" customFormat="1" ht="16.600000000000001" customHeight="1">
      <c r="B144" s="136"/>
      <c r="C144" s="137" t="s">
        <v>379</v>
      </c>
      <c r="D144" s="137" t="s">
        <v>189</v>
      </c>
      <c r="E144" s="138" t="s">
        <v>2637</v>
      </c>
      <c r="F144" s="139" t="s">
        <v>2638</v>
      </c>
      <c r="G144" s="140" t="s">
        <v>858</v>
      </c>
      <c r="H144" s="141">
        <v>57</v>
      </c>
      <c r="I144" s="142"/>
      <c r="J144" s="143">
        <f t="shared" si="0"/>
        <v>0</v>
      </c>
      <c r="K144" s="139" t="s">
        <v>1</v>
      </c>
      <c r="L144" s="32"/>
      <c r="M144" s="144" t="s">
        <v>1</v>
      </c>
      <c r="N144" s="145" t="s">
        <v>41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207</v>
      </c>
      <c r="AT144" s="148" t="s">
        <v>189</v>
      </c>
      <c r="AU144" s="148" t="s">
        <v>84</v>
      </c>
      <c r="AY144" s="17" t="s">
        <v>186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84</v>
      </c>
      <c r="BK144" s="149">
        <f t="shared" si="9"/>
        <v>0</v>
      </c>
      <c r="BL144" s="17" t="s">
        <v>207</v>
      </c>
      <c r="BM144" s="148" t="s">
        <v>484</v>
      </c>
    </row>
    <row r="145" spans="2:65" s="1" customFormat="1" ht="24.2" customHeight="1">
      <c r="B145" s="136"/>
      <c r="C145" s="137" t="s">
        <v>387</v>
      </c>
      <c r="D145" s="137" t="s">
        <v>189</v>
      </c>
      <c r="E145" s="138" t="s">
        <v>2830</v>
      </c>
      <c r="F145" s="139" t="s">
        <v>2831</v>
      </c>
      <c r="G145" s="140" t="s">
        <v>858</v>
      </c>
      <c r="H145" s="141">
        <v>8</v>
      </c>
      <c r="I145" s="142"/>
      <c r="J145" s="143">
        <f t="shared" si="0"/>
        <v>0</v>
      </c>
      <c r="K145" s="139" t="s">
        <v>1</v>
      </c>
      <c r="L145" s="32"/>
      <c r="M145" s="144" t="s">
        <v>1</v>
      </c>
      <c r="N145" s="145" t="s">
        <v>41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207</v>
      </c>
      <c r="AT145" s="148" t="s">
        <v>189</v>
      </c>
      <c r="AU145" s="148" t="s">
        <v>84</v>
      </c>
      <c r="AY145" s="17" t="s">
        <v>186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207</v>
      </c>
      <c r="BM145" s="148" t="s">
        <v>495</v>
      </c>
    </row>
    <row r="146" spans="2:65" s="1" customFormat="1" ht="16.600000000000001" customHeight="1">
      <c r="B146" s="136"/>
      <c r="C146" s="137" t="s">
        <v>253</v>
      </c>
      <c r="D146" s="137" t="s">
        <v>189</v>
      </c>
      <c r="E146" s="138" t="s">
        <v>2832</v>
      </c>
      <c r="F146" s="139" t="s">
        <v>2833</v>
      </c>
      <c r="G146" s="140" t="s">
        <v>192</v>
      </c>
      <c r="H146" s="141">
        <v>6</v>
      </c>
      <c r="I146" s="142"/>
      <c r="J146" s="143">
        <f t="shared" si="0"/>
        <v>0</v>
      </c>
      <c r="K146" s="139" t="s">
        <v>1</v>
      </c>
      <c r="L146" s="32"/>
      <c r="M146" s="144" t="s">
        <v>1</v>
      </c>
      <c r="N146" s="145" t="s">
        <v>41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207</v>
      </c>
      <c r="AT146" s="148" t="s">
        <v>189</v>
      </c>
      <c r="AU146" s="148" t="s">
        <v>84</v>
      </c>
      <c r="AY146" s="17" t="s">
        <v>186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84</v>
      </c>
      <c r="BK146" s="149">
        <f t="shared" si="9"/>
        <v>0</v>
      </c>
      <c r="BL146" s="17" t="s">
        <v>207</v>
      </c>
      <c r="BM146" s="148" t="s">
        <v>512</v>
      </c>
    </row>
    <row r="147" spans="2:65" s="1" customFormat="1" ht="16.600000000000001" customHeight="1">
      <c r="B147" s="136"/>
      <c r="C147" s="137" t="s">
        <v>400</v>
      </c>
      <c r="D147" s="137" t="s">
        <v>189</v>
      </c>
      <c r="E147" s="138" t="s">
        <v>2834</v>
      </c>
      <c r="F147" s="139" t="s">
        <v>2835</v>
      </c>
      <c r="G147" s="140" t="s">
        <v>801</v>
      </c>
      <c r="H147" s="141">
        <v>180</v>
      </c>
      <c r="I147" s="142"/>
      <c r="J147" s="143">
        <f t="shared" si="0"/>
        <v>0</v>
      </c>
      <c r="K147" s="139" t="s">
        <v>1</v>
      </c>
      <c r="L147" s="32"/>
      <c r="M147" s="144" t="s">
        <v>1</v>
      </c>
      <c r="N147" s="145" t="s">
        <v>41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207</v>
      </c>
      <c r="AT147" s="148" t="s">
        <v>189</v>
      </c>
      <c r="AU147" s="148" t="s">
        <v>84</v>
      </c>
      <c r="AY147" s="17" t="s">
        <v>186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84</v>
      </c>
      <c r="BK147" s="149">
        <f t="shared" si="9"/>
        <v>0</v>
      </c>
      <c r="BL147" s="17" t="s">
        <v>207</v>
      </c>
      <c r="BM147" s="148" t="s">
        <v>546</v>
      </c>
    </row>
    <row r="148" spans="2:65" s="1" customFormat="1" ht="16.600000000000001" customHeight="1">
      <c r="B148" s="136"/>
      <c r="C148" s="137" t="s">
        <v>7</v>
      </c>
      <c r="D148" s="137" t="s">
        <v>189</v>
      </c>
      <c r="E148" s="138" t="s">
        <v>2836</v>
      </c>
      <c r="F148" s="139" t="s">
        <v>2837</v>
      </c>
      <c r="G148" s="140" t="s">
        <v>801</v>
      </c>
      <c r="H148" s="141">
        <v>6660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41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207</v>
      </c>
      <c r="AT148" s="148" t="s">
        <v>189</v>
      </c>
      <c r="AU148" s="148" t="s">
        <v>84</v>
      </c>
      <c r="AY148" s="17" t="s">
        <v>186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84</v>
      </c>
      <c r="BK148" s="149">
        <f t="shared" si="9"/>
        <v>0</v>
      </c>
      <c r="BL148" s="17" t="s">
        <v>207</v>
      </c>
      <c r="BM148" s="148" t="s">
        <v>554</v>
      </c>
    </row>
    <row r="149" spans="2:65" s="1" customFormat="1" ht="16.600000000000001" customHeight="1">
      <c r="B149" s="136"/>
      <c r="C149" s="137" t="s">
        <v>410</v>
      </c>
      <c r="D149" s="137" t="s">
        <v>189</v>
      </c>
      <c r="E149" s="138" t="s">
        <v>2838</v>
      </c>
      <c r="F149" s="139" t="s">
        <v>2839</v>
      </c>
      <c r="G149" s="140" t="s">
        <v>801</v>
      </c>
      <c r="H149" s="141">
        <v>3330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41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207</v>
      </c>
      <c r="AT149" s="148" t="s">
        <v>189</v>
      </c>
      <c r="AU149" s="148" t="s">
        <v>84</v>
      </c>
      <c r="AY149" s="17" t="s">
        <v>186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84</v>
      </c>
      <c r="BK149" s="149">
        <f t="shared" si="9"/>
        <v>0</v>
      </c>
      <c r="BL149" s="17" t="s">
        <v>207</v>
      </c>
      <c r="BM149" s="148" t="s">
        <v>568</v>
      </c>
    </row>
    <row r="150" spans="2:65" s="1" customFormat="1" ht="16.600000000000001" customHeight="1">
      <c r="B150" s="136"/>
      <c r="C150" s="137" t="s">
        <v>415</v>
      </c>
      <c r="D150" s="137" t="s">
        <v>189</v>
      </c>
      <c r="E150" s="138" t="s">
        <v>2840</v>
      </c>
      <c r="F150" s="139" t="s">
        <v>2646</v>
      </c>
      <c r="G150" s="140" t="s">
        <v>192</v>
      </c>
      <c r="H150" s="141">
        <v>1</v>
      </c>
      <c r="I150" s="142"/>
      <c r="J150" s="143">
        <f t="shared" si="0"/>
        <v>0</v>
      </c>
      <c r="K150" s="139" t="s">
        <v>1</v>
      </c>
      <c r="L150" s="32"/>
      <c r="M150" s="144" t="s">
        <v>1</v>
      </c>
      <c r="N150" s="145" t="s">
        <v>41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207</v>
      </c>
      <c r="AT150" s="148" t="s">
        <v>189</v>
      </c>
      <c r="AU150" s="148" t="s">
        <v>84</v>
      </c>
      <c r="AY150" s="17" t="s">
        <v>186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84</v>
      </c>
      <c r="BK150" s="149">
        <f t="shared" si="9"/>
        <v>0</v>
      </c>
      <c r="BL150" s="17" t="s">
        <v>207</v>
      </c>
      <c r="BM150" s="148" t="s">
        <v>635</v>
      </c>
    </row>
    <row r="151" spans="2:65" s="11" customFormat="1" ht="25.95" customHeight="1">
      <c r="B151" s="124"/>
      <c r="D151" s="125" t="s">
        <v>75</v>
      </c>
      <c r="E151" s="126" t="s">
        <v>2123</v>
      </c>
      <c r="F151" s="126" t="s">
        <v>2841</v>
      </c>
      <c r="I151" s="127"/>
      <c r="J151" s="128">
        <f>BK151</f>
        <v>0</v>
      </c>
      <c r="L151" s="124"/>
      <c r="M151" s="129"/>
      <c r="P151" s="130">
        <f>SUM(P152:P160)</f>
        <v>0</v>
      </c>
      <c r="R151" s="130">
        <f>SUM(R152:R160)</f>
        <v>0</v>
      </c>
      <c r="T151" s="131">
        <f>SUM(T152:T160)</f>
        <v>0</v>
      </c>
      <c r="AR151" s="125" t="s">
        <v>84</v>
      </c>
      <c r="AT151" s="132" t="s">
        <v>75</v>
      </c>
      <c r="AU151" s="132" t="s">
        <v>76</v>
      </c>
      <c r="AY151" s="125" t="s">
        <v>186</v>
      </c>
      <c r="BK151" s="133">
        <f>SUM(BK152:BK160)</f>
        <v>0</v>
      </c>
    </row>
    <row r="152" spans="2:65" s="1" customFormat="1" ht="16.600000000000001" customHeight="1">
      <c r="B152" s="136"/>
      <c r="C152" s="137" t="s">
        <v>420</v>
      </c>
      <c r="D152" s="137" t="s">
        <v>189</v>
      </c>
      <c r="E152" s="138" t="s">
        <v>2842</v>
      </c>
      <c r="F152" s="139" t="s">
        <v>2843</v>
      </c>
      <c r="G152" s="140" t="s">
        <v>858</v>
      </c>
      <c r="H152" s="141">
        <v>1</v>
      </c>
      <c r="I152" s="142"/>
      <c r="J152" s="143">
        <f t="shared" ref="J152:J160" si="10">ROUND(I152*H152,2)</f>
        <v>0</v>
      </c>
      <c r="K152" s="139" t="s">
        <v>1</v>
      </c>
      <c r="L152" s="32"/>
      <c r="M152" s="144" t="s">
        <v>1</v>
      </c>
      <c r="N152" s="145" t="s">
        <v>41</v>
      </c>
      <c r="P152" s="146">
        <f t="shared" ref="P152:P160" si="11">O152*H152</f>
        <v>0</v>
      </c>
      <c r="Q152" s="146">
        <v>0</v>
      </c>
      <c r="R152" s="146">
        <f t="shared" ref="R152:R160" si="12">Q152*H152</f>
        <v>0</v>
      </c>
      <c r="S152" s="146">
        <v>0</v>
      </c>
      <c r="T152" s="147">
        <f t="shared" ref="T152:T160" si="13">S152*H152</f>
        <v>0</v>
      </c>
      <c r="AR152" s="148" t="s">
        <v>207</v>
      </c>
      <c r="AT152" s="148" t="s">
        <v>189</v>
      </c>
      <c r="AU152" s="148" t="s">
        <v>84</v>
      </c>
      <c r="AY152" s="17" t="s">
        <v>186</v>
      </c>
      <c r="BE152" s="149">
        <f t="shared" ref="BE152:BE160" si="14">IF(N152="základní",J152,0)</f>
        <v>0</v>
      </c>
      <c r="BF152" s="149">
        <f t="shared" ref="BF152:BF160" si="15">IF(N152="snížená",J152,0)</f>
        <v>0</v>
      </c>
      <c r="BG152" s="149">
        <f t="shared" ref="BG152:BG160" si="16">IF(N152="zákl. přenesená",J152,0)</f>
        <v>0</v>
      </c>
      <c r="BH152" s="149">
        <f t="shared" ref="BH152:BH160" si="17">IF(N152="sníž. přenesená",J152,0)</f>
        <v>0</v>
      </c>
      <c r="BI152" s="149">
        <f t="shared" ref="BI152:BI160" si="18">IF(N152="nulová",J152,0)</f>
        <v>0</v>
      </c>
      <c r="BJ152" s="17" t="s">
        <v>84</v>
      </c>
      <c r="BK152" s="149">
        <f t="shared" ref="BK152:BK160" si="19">ROUND(I152*H152,2)</f>
        <v>0</v>
      </c>
      <c r="BL152" s="17" t="s">
        <v>207</v>
      </c>
      <c r="BM152" s="148" t="s">
        <v>646</v>
      </c>
    </row>
    <row r="153" spans="2:65" s="1" customFormat="1" ht="16.600000000000001" customHeight="1">
      <c r="B153" s="136"/>
      <c r="C153" s="137" t="s">
        <v>426</v>
      </c>
      <c r="D153" s="137" t="s">
        <v>189</v>
      </c>
      <c r="E153" s="138" t="s">
        <v>2844</v>
      </c>
      <c r="F153" s="139" t="s">
        <v>2845</v>
      </c>
      <c r="G153" s="140" t="s">
        <v>858</v>
      </c>
      <c r="H153" s="141">
        <v>1</v>
      </c>
      <c r="I153" s="142"/>
      <c r="J153" s="143">
        <f t="shared" si="10"/>
        <v>0</v>
      </c>
      <c r="K153" s="139" t="s">
        <v>1</v>
      </c>
      <c r="L153" s="32"/>
      <c r="M153" s="144" t="s">
        <v>1</v>
      </c>
      <c r="N153" s="145" t="s">
        <v>41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207</v>
      </c>
      <c r="AT153" s="148" t="s">
        <v>189</v>
      </c>
      <c r="AU153" s="148" t="s">
        <v>84</v>
      </c>
      <c r="AY153" s="17" t="s">
        <v>186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84</v>
      </c>
      <c r="BK153" s="149">
        <f t="shared" si="19"/>
        <v>0</v>
      </c>
      <c r="BL153" s="17" t="s">
        <v>207</v>
      </c>
      <c r="BM153" s="148" t="s">
        <v>658</v>
      </c>
    </row>
    <row r="154" spans="2:65" s="1" customFormat="1" ht="16.600000000000001" customHeight="1">
      <c r="B154" s="136"/>
      <c r="C154" s="137" t="s">
        <v>430</v>
      </c>
      <c r="D154" s="137" t="s">
        <v>189</v>
      </c>
      <c r="E154" s="138" t="s">
        <v>2846</v>
      </c>
      <c r="F154" s="139" t="s">
        <v>2847</v>
      </c>
      <c r="G154" s="140" t="s">
        <v>858</v>
      </c>
      <c r="H154" s="141">
        <v>14</v>
      </c>
      <c r="I154" s="142"/>
      <c r="J154" s="143">
        <f t="shared" si="10"/>
        <v>0</v>
      </c>
      <c r="K154" s="139" t="s">
        <v>1</v>
      </c>
      <c r="L154" s="32"/>
      <c r="M154" s="144" t="s">
        <v>1</v>
      </c>
      <c r="N154" s="145" t="s">
        <v>41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207</v>
      </c>
      <c r="AT154" s="148" t="s">
        <v>189</v>
      </c>
      <c r="AU154" s="148" t="s">
        <v>84</v>
      </c>
      <c r="AY154" s="17" t="s">
        <v>186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84</v>
      </c>
      <c r="BK154" s="149">
        <f t="shared" si="19"/>
        <v>0</v>
      </c>
      <c r="BL154" s="17" t="s">
        <v>207</v>
      </c>
      <c r="BM154" s="148" t="s">
        <v>667</v>
      </c>
    </row>
    <row r="155" spans="2:65" s="1" customFormat="1" ht="16.600000000000001" customHeight="1">
      <c r="B155" s="136"/>
      <c r="C155" s="137" t="s">
        <v>439</v>
      </c>
      <c r="D155" s="137" t="s">
        <v>189</v>
      </c>
      <c r="E155" s="138" t="s">
        <v>2848</v>
      </c>
      <c r="F155" s="139" t="s">
        <v>2849</v>
      </c>
      <c r="G155" s="140" t="s">
        <v>858</v>
      </c>
      <c r="H155" s="141">
        <v>1</v>
      </c>
      <c r="I155" s="142"/>
      <c r="J155" s="143">
        <f t="shared" si="10"/>
        <v>0</v>
      </c>
      <c r="K155" s="139" t="s">
        <v>1</v>
      </c>
      <c r="L155" s="32"/>
      <c r="M155" s="144" t="s">
        <v>1</v>
      </c>
      <c r="N155" s="145" t="s">
        <v>41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207</v>
      </c>
      <c r="AT155" s="148" t="s">
        <v>189</v>
      </c>
      <c r="AU155" s="148" t="s">
        <v>84</v>
      </c>
      <c r="AY155" s="17" t="s">
        <v>186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84</v>
      </c>
      <c r="BK155" s="149">
        <f t="shared" si="19"/>
        <v>0</v>
      </c>
      <c r="BL155" s="17" t="s">
        <v>207</v>
      </c>
      <c r="BM155" s="148" t="s">
        <v>676</v>
      </c>
    </row>
    <row r="156" spans="2:65" s="1" customFormat="1" ht="16.600000000000001" customHeight="1">
      <c r="B156" s="136"/>
      <c r="C156" s="137" t="s">
        <v>449</v>
      </c>
      <c r="D156" s="137" t="s">
        <v>189</v>
      </c>
      <c r="E156" s="138" t="s">
        <v>2850</v>
      </c>
      <c r="F156" s="139" t="s">
        <v>2851</v>
      </c>
      <c r="G156" s="140" t="s">
        <v>858</v>
      </c>
      <c r="H156" s="141">
        <v>30</v>
      </c>
      <c r="I156" s="142"/>
      <c r="J156" s="143">
        <f t="shared" si="10"/>
        <v>0</v>
      </c>
      <c r="K156" s="139" t="s">
        <v>1</v>
      </c>
      <c r="L156" s="32"/>
      <c r="M156" s="144" t="s">
        <v>1</v>
      </c>
      <c r="N156" s="145" t="s">
        <v>41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207</v>
      </c>
      <c r="AT156" s="148" t="s">
        <v>189</v>
      </c>
      <c r="AU156" s="148" t="s">
        <v>84</v>
      </c>
      <c r="AY156" s="17" t="s">
        <v>186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84</v>
      </c>
      <c r="BK156" s="149">
        <f t="shared" si="19"/>
        <v>0</v>
      </c>
      <c r="BL156" s="17" t="s">
        <v>207</v>
      </c>
      <c r="BM156" s="148" t="s">
        <v>685</v>
      </c>
    </row>
    <row r="157" spans="2:65" s="1" customFormat="1" ht="16.600000000000001" customHeight="1">
      <c r="B157" s="136"/>
      <c r="C157" s="137" t="s">
        <v>455</v>
      </c>
      <c r="D157" s="137" t="s">
        <v>189</v>
      </c>
      <c r="E157" s="138" t="s">
        <v>2852</v>
      </c>
      <c r="F157" s="139" t="s">
        <v>2853</v>
      </c>
      <c r="G157" s="140" t="s">
        <v>801</v>
      </c>
      <c r="H157" s="141">
        <v>1200</v>
      </c>
      <c r="I157" s="142"/>
      <c r="J157" s="143">
        <f t="shared" si="10"/>
        <v>0</v>
      </c>
      <c r="K157" s="139" t="s">
        <v>1</v>
      </c>
      <c r="L157" s="32"/>
      <c r="M157" s="144" t="s">
        <v>1</v>
      </c>
      <c r="N157" s="145" t="s">
        <v>41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207</v>
      </c>
      <c r="AT157" s="148" t="s">
        <v>189</v>
      </c>
      <c r="AU157" s="148" t="s">
        <v>84</v>
      </c>
      <c r="AY157" s="17" t="s">
        <v>186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84</v>
      </c>
      <c r="BK157" s="149">
        <f t="shared" si="19"/>
        <v>0</v>
      </c>
      <c r="BL157" s="17" t="s">
        <v>207</v>
      </c>
      <c r="BM157" s="148" t="s">
        <v>694</v>
      </c>
    </row>
    <row r="158" spans="2:65" s="1" customFormat="1" ht="16.600000000000001" customHeight="1">
      <c r="B158" s="136"/>
      <c r="C158" s="137" t="s">
        <v>461</v>
      </c>
      <c r="D158" s="137" t="s">
        <v>189</v>
      </c>
      <c r="E158" s="138" t="s">
        <v>2838</v>
      </c>
      <c r="F158" s="139" t="s">
        <v>2839</v>
      </c>
      <c r="G158" s="140" t="s">
        <v>801</v>
      </c>
      <c r="H158" s="141">
        <v>1200</v>
      </c>
      <c r="I158" s="142"/>
      <c r="J158" s="143">
        <f t="shared" si="10"/>
        <v>0</v>
      </c>
      <c r="K158" s="139" t="s">
        <v>1</v>
      </c>
      <c r="L158" s="32"/>
      <c r="M158" s="144" t="s">
        <v>1</v>
      </c>
      <c r="N158" s="145" t="s">
        <v>41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207</v>
      </c>
      <c r="AT158" s="148" t="s">
        <v>189</v>
      </c>
      <c r="AU158" s="148" t="s">
        <v>84</v>
      </c>
      <c r="AY158" s="17" t="s">
        <v>186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7" t="s">
        <v>84</v>
      </c>
      <c r="BK158" s="149">
        <f t="shared" si="19"/>
        <v>0</v>
      </c>
      <c r="BL158" s="17" t="s">
        <v>207</v>
      </c>
      <c r="BM158" s="148" t="s">
        <v>711</v>
      </c>
    </row>
    <row r="159" spans="2:65" s="1" customFormat="1" ht="16.600000000000001" customHeight="1">
      <c r="B159" s="136"/>
      <c r="C159" s="137" t="s">
        <v>466</v>
      </c>
      <c r="D159" s="137" t="s">
        <v>189</v>
      </c>
      <c r="E159" s="138" t="s">
        <v>2854</v>
      </c>
      <c r="F159" s="139" t="s">
        <v>2855</v>
      </c>
      <c r="G159" s="140" t="s">
        <v>858</v>
      </c>
      <c r="H159" s="141">
        <v>3</v>
      </c>
      <c r="I159" s="142"/>
      <c r="J159" s="143">
        <f t="shared" si="10"/>
        <v>0</v>
      </c>
      <c r="K159" s="139" t="s">
        <v>1</v>
      </c>
      <c r="L159" s="32"/>
      <c r="M159" s="144" t="s">
        <v>1</v>
      </c>
      <c r="N159" s="145" t="s">
        <v>41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AR159" s="148" t="s">
        <v>207</v>
      </c>
      <c r="AT159" s="148" t="s">
        <v>189</v>
      </c>
      <c r="AU159" s="148" t="s">
        <v>84</v>
      </c>
      <c r="AY159" s="17" t="s">
        <v>186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7" t="s">
        <v>84</v>
      </c>
      <c r="BK159" s="149">
        <f t="shared" si="19"/>
        <v>0</v>
      </c>
      <c r="BL159" s="17" t="s">
        <v>207</v>
      </c>
      <c r="BM159" s="148" t="s">
        <v>734</v>
      </c>
    </row>
    <row r="160" spans="2:65" s="1" customFormat="1" ht="16.600000000000001" customHeight="1">
      <c r="B160" s="136"/>
      <c r="C160" s="137" t="s">
        <v>472</v>
      </c>
      <c r="D160" s="137" t="s">
        <v>189</v>
      </c>
      <c r="E160" s="138" t="s">
        <v>2856</v>
      </c>
      <c r="F160" s="139" t="s">
        <v>2646</v>
      </c>
      <c r="G160" s="140" t="s">
        <v>192</v>
      </c>
      <c r="H160" s="141">
        <v>1</v>
      </c>
      <c r="I160" s="142"/>
      <c r="J160" s="143">
        <f t="shared" si="10"/>
        <v>0</v>
      </c>
      <c r="K160" s="139" t="s">
        <v>1</v>
      </c>
      <c r="L160" s="32"/>
      <c r="M160" s="144" t="s">
        <v>1</v>
      </c>
      <c r="N160" s="145" t="s">
        <v>41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207</v>
      </c>
      <c r="AT160" s="148" t="s">
        <v>189</v>
      </c>
      <c r="AU160" s="148" t="s">
        <v>84</v>
      </c>
      <c r="AY160" s="17" t="s">
        <v>186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7" t="s">
        <v>84</v>
      </c>
      <c r="BK160" s="149">
        <f t="shared" si="19"/>
        <v>0</v>
      </c>
      <c r="BL160" s="17" t="s">
        <v>207</v>
      </c>
      <c r="BM160" s="148" t="s">
        <v>745</v>
      </c>
    </row>
    <row r="161" spans="2:65" s="11" customFormat="1" ht="25.95" customHeight="1">
      <c r="B161" s="124"/>
      <c r="D161" s="125" t="s">
        <v>75</v>
      </c>
      <c r="E161" s="126" t="s">
        <v>2134</v>
      </c>
      <c r="F161" s="126" t="s">
        <v>2857</v>
      </c>
      <c r="I161" s="127"/>
      <c r="J161" s="128">
        <f>BK161</f>
        <v>0</v>
      </c>
      <c r="L161" s="124"/>
      <c r="M161" s="129"/>
      <c r="P161" s="130">
        <f>SUM(P162:P166)</f>
        <v>0</v>
      </c>
      <c r="R161" s="130">
        <f>SUM(R162:R166)</f>
        <v>0</v>
      </c>
      <c r="T161" s="131">
        <f>SUM(T162:T166)</f>
        <v>0</v>
      </c>
      <c r="AR161" s="125" t="s">
        <v>84</v>
      </c>
      <c r="AT161" s="132" t="s">
        <v>75</v>
      </c>
      <c r="AU161" s="132" t="s">
        <v>76</v>
      </c>
      <c r="AY161" s="125" t="s">
        <v>186</v>
      </c>
      <c r="BK161" s="133">
        <f>SUM(BK162:BK166)</f>
        <v>0</v>
      </c>
    </row>
    <row r="162" spans="2:65" s="1" customFormat="1" ht="24.2" customHeight="1">
      <c r="B162" s="136"/>
      <c r="C162" s="137" t="s">
        <v>478</v>
      </c>
      <c r="D162" s="137" t="s">
        <v>189</v>
      </c>
      <c r="E162" s="138" t="s">
        <v>2858</v>
      </c>
      <c r="F162" s="139" t="s">
        <v>2859</v>
      </c>
      <c r="G162" s="140" t="s">
        <v>858</v>
      </c>
      <c r="H162" s="141">
        <v>6</v>
      </c>
      <c r="I162" s="142"/>
      <c r="J162" s="143">
        <f>ROUND(I162*H162,2)</f>
        <v>0</v>
      </c>
      <c r="K162" s="139" t="s">
        <v>1</v>
      </c>
      <c r="L162" s="32"/>
      <c r="M162" s="144" t="s">
        <v>1</v>
      </c>
      <c r="N162" s="145" t="s">
        <v>41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207</v>
      </c>
      <c r="AT162" s="148" t="s">
        <v>189</v>
      </c>
      <c r="AU162" s="148" t="s">
        <v>84</v>
      </c>
      <c r="AY162" s="17" t="s">
        <v>186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84</v>
      </c>
      <c r="BK162" s="149">
        <f>ROUND(I162*H162,2)</f>
        <v>0</v>
      </c>
      <c r="BL162" s="17" t="s">
        <v>207</v>
      </c>
      <c r="BM162" s="148" t="s">
        <v>755</v>
      </c>
    </row>
    <row r="163" spans="2:65" s="1" customFormat="1" ht="24.2" customHeight="1">
      <c r="B163" s="136"/>
      <c r="C163" s="137" t="s">
        <v>484</v>
      </c>
      <c r="D163" s="137" t="s">
        <v>189</v>
      </c>
      <c r="E163" s="138" t="s">
        <v>2860</v>
      </c>
      <c r="F163" s="139" t="s">
        <v>2861</v>
      </c>
      <c r="G163" s="140" t="s">
        <v>858</v>
      </c>
      <c r="H163" s="141">
        <v>1</v>
      </c>
      <c r="I163" s="142"/>
      <c r="J163" s="143">
        <f>ROUND(I163*H163,2)</f>
        <v>0</v>
      </c>
      <c r="K163" s="139" t="s">
        <v>1</v>
      </c>
      <c r="L163" s="32"/>
      <c r="M163" s="144" t="s">
        <v>1</v>
      </c>
      <c r="N163" s="145" t="s">
        <v>41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207</v>
      </c>
      <c r="AT163" s="148" t="s">
        <v>189</v>
      </c>
      <c r="AU163" s="148" t="s">
        <v>84</v>
      </c>
      <c r="AY163" s="17" t="s">
        <v>186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84</v>
      </c>
      <c r="BK163" s="149">
        <f>ROUND(I163*H163,2)</f>
        <v>0</v>
      </c>
      <c r="BL163" s="17" t="s">
        <v>207</v>
      </c>
      <c r="BM163" s="148" t="s">
        <v>765</v>
      </c>
    </row>
    <row r="164" spans="2:65" s="1" customFormat="1" ht="16.600000000000001" customHeight="1">
      <c r="B164" s="136"/>
      <c r="C164" s="137" t="s">
        <v>491</v>
      </c>
      <c r="D164" s="137" t="s">
        <v>189</v>
      </c>
      <c r="E164" s="138" t="s">
        <v>2862</v>
      </c>
      <c r="F164" s="139" t="s">
        <v>2863</v>
      </c>
      <c r="G164" s="140" t="s">
        <v>801</v>
      </c>
      <c r="H164" s="141">
        <v>600</v>
      </c>
      <c r="I164" s="142"/>
      <c r="J164" s="143">
        <f>ROUND(I164*H164,2)</f>
        <v>0</v>
      </c>
      <c r="K164" s="139" t="s">
        <v>1</v>
      </c>
      <c r="L164" s="32"/>
      <c r="M164" s="144" t="s">
        <v>1</v>
      </c>
      <c r="N164" s="145" t="s">
        <v>41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207</v>
      </c>
      <c r="AT164" s="148" t="s">
        <v>189</v>
      </c>
      <c r="AU164" s="148" t="s">
        <v>84</v>
      </c>
      <c r="AY164" s="17" t="s">
        <v>186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84</v>
      </c>
      <c r="BK164" s="149">
        <f>ROUND(I164*H164,2)</f>
        <v>0</v>
      </c>
      <c r="BL164" s="17" t="s">
        <v>207</v>
      </c>
      <c r="BM164" s="148" t="s">
        <v>781</v>
      </c>
    </row>
    <row r="165" spans="2:65" s="1" customFormat="1" ht="16.600000000000001" customHeight="1">
      <c r="B165" s="136"/>
      <c r="C165" s="137" t="s">
        <v>495</v>
      </c>
      <c r="D165" s="137" t="s">
        <v>189</v>
      </c>
      <c r="E165" s="138" t="s">
        <v>2864</v>
      </c>
      <c r="F165" s="139" t="s">
        <v>2865</v>
      </c>
      <c r="G165" s="140" t="s">
        <v>801</v>
      </c>
      <c r="H165" s="141">
        <v>600</v>
      </c>
      <c r="I165" s="142"/>
      <c r="J165" s="143">
        <f>ROUND(I165*H165,2)</f>
        <v>0</v>
      </c>
      <c r="K165" s="139" t="s">
        <v>1</v>
      </c>
      <c r="L165" s="32"/>
      <c r="M165" s="144" t="s">
        <v>1</v>
      </c>
      <c r="N165" s="145" t="s">
        <v>41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207</v>
      </c>
      <c r="AT165" s="148" t="s">
        <v>189</v>
      </c>
      <c r="AU165" s="148" t="s">
        <v>84</v>
      </c>
      <c r="AY165" s="17" t="s">
        <v>186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84</v>
      </c>
      <c r="BK165" s="149">
        <f>ROUND(I165*H165,2)</f>
        <v>0</v>
      </c>
      <c r="BL165" s="17" t="s">
        <v>207</v>
      </c>
      <c r="BM165" s="148" t="s">
        <v>793</v>
      </c>
    </row>
    <row r="166" spans="2:65" s="1" customFormat="1" ht="24.2" customHeight="1">
      <c r="B166" s="136"/>
      <c r="C166" s="137" t="s">
        <v>502</v>
      </c>
      <c r="D166" s="137" t="s">
        <v>189</v>
      </c>
      <c r="E166" s="138" t="s">
        <v>2866</v>
      </c>
      <c r="F166" s="139" t="s">
        <v>2867</v>
      </c>
      <c r="G166" s="140" t="s">
        <v>192</v>
      </c>
      <c r="H166" s="141">
        <v>1</v>
      </c>
      <c r="I166" s="142"/>
      <c r="J166" s="143">
        <f>ROUND(I166*H166,2)</f>
        <v>0</v>
      </c>
      <c r="K166" s="139" t="s">
        <v>1</v>
      </c>
      <c r="L166" s="32"/>
      <c r="M166" s="144" t="s">
        <v>1</v>
      </c>
      <c r="N166" s="145" t="s">
        <v>41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207</v>
      </c>
      <c r="AT166" s="148" t="s">
        <v>189</v>
      </c>
      <c r="AU166" s="148" t="s">
        <v>84</v>
      </c>
      <c r="AY166" s="17" t="s">
        <v>186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84</v>
      </c>
      <c r="BK166" s="149">
        <f>ROUND(I166*H166,2)</f>
        <v>0</v>
      </c>
      <c r="BL166" s="17" t="s">
        <v>207</v>
      </c>
      <c r="BM166" s="148" t="s">
        <v>804</v>
      </c>
    </row>
    <row r="167" spans="2:65" s="11" customFormat="1" ht="25.95" customHeight="1">
      <c r="B167" s="124"/>
      <c r="D167" s="125" t="s">
        <v>75</v>
      </c>
      <c r="E167" s="126" t="s">
        <v>2136</v>
      </c>
      <c r="F167" s="126" t="s">
        <v>2868</v>
      </c>
      <c r="I167" s="127"/>
      <c r="J167" s="128">
        <f>BK167</f>
        <v>0</v>
      </c>
      <c r="L167" s="124"/>
      <c r="M167" s="129"/>
      <c r="P167" s="130">
        <f>SUM(P168:P180)</f>
        <v>0</v>
      </c>
      <c r="R167" s="130">
        <f>SUM(R168:R180)</f>
        <v>0</v>
      </c>
      <c r="T167" s="131">
        <f>SUM(T168:T180)</f>
        <v>0</v>
      </c>
      <c r="AR167" s="125" t="s">
        <v>84</v>
      </c>
      <c r="AT167" s="132" t="s">
        <v>75</v>
      </c>
      <c r="AU167" s="132" t="s">
        <v>76</v>
      </c>
      <c r="AY167" s="125" t="s">
        <v>186</v>
      </c>
      <c r="BK167" s="133">
        <f>SUM(BK168:BK180)</f>
        <v>0</v>
      </c>
    </row>
    <row r="168" spans="2:65" s="1" customFormat="1" ht="24.2" customHeight="1">
      <c r="B168" s="136"/>
      <c r="C168" s="137" t="s">
        <v>512</v>
      </c>
      <c r="D168" s="137" t="s">
        <v>189</v>
      </c>
      <c r="E168" s="138" t="s">
        <v>2869</v>
      </c>
      <c r="F168" s="139" t="s">
        <v>2870</v>
      </c>
      <c r="G168" s="140" t="s">
        <v>858</v>
      </c>
      <c r="H168" s="141">
        <v>1</v>
      </c>
      <c r="I168" s="142"/>
      <c r="J168" s="143">
        <f t="shared" ref="J168:J180" si="20">ROUND(I168*H168,2)</f>
        <v>0</v>
      </c>
      <c r="K168" s="139" t="s">
        <v>1</v>
      </c>
      <c r="L168" s="32"/>
      <c r="M168" s="144" t="s">
        <v>1</v>
      </c>
      <c r="N168" s="145" t="s">
        <v>41</v>
      </c>
      <c r="P168" s="146">
        <f t="shared" ref="P168:P180" si="21">O168*H168</f>
        <v>0</v>
      </c>
      <c r="Q168" s="146">
        <v>0</v>
      </c>
      <c r="R168" s="146">
        <f t="shared" ref="R168:R180" si="22">Q168*H168</f>
        <v>0</v>
      </c>
      <c r="S168" s="146">
        <v>0</v>
      </c>
      <c r="T168" s="147">
        <f t="shared" ref="T168:T180" si="23">S168*H168</f>
        <v>0</v>
      </c>
      <c r="AR168" s="148" t="s">
        <v>207</v>
      </c>
      <c r="AT168" s="148" t="s">
        <v>189</v>
      </c>
      <c r="AU168" s="148" t="s">
        <v>84</v>
      </c>
      <c r="AY168" s="17" t="s">
        <v>186</v>
      </c>
      <c r="BE168" s="149">
        <f t="shared" ref="BE168:BE180" si="24">IF(N168="základní",J168,0)</f>
        <v>0</v>
      </c>
      <c r="BF168" s="149">
        <f t="shared" ref="BF168:BF180" si="25">IF(N168="snížená",J168,0)</f>
        <v>0</v>
      </c>
      <c r="BG168" s="149">
        <f t="shared" ref="BG168:BG180" si="26">IF(N168="zákl. přenesená",J168,0)</f>
        <v>0</v>
      </c>
      <c r="BH168" s="149">
        <f t="shared" ref="BH168:BH180" si="27">IF(N168="sníž. přenesená",J168,0)</f>
        <v>0</v>
      </c>
      <c r="BI168" s="149">
        <f t="shared" ref="BI168:BI180" si="28">IF(N168="nulová",J168,0)</f>
        <v>0</v>
      </c>
      <c r="BJ168" s="17" t="s">
        <v>84</v>
      </c>
      <c r="BK168" s="149">
        <f t="shared" ref="BK168:BK180" si="29">ROUND(I168*H168,2)</f>
        <v>0</v>
      </c>
      <c r="BL168" s="17" t="s">
        <v>207</v>
      </c>
      <c r="BM168" s="148" t="s">
        <v>814</v>
      </c>
    </row>
    <row r="169" spans="2:65" s="1" customFormat="1" ht="37.9" customHeight="1">
      <c r="B169" s="136"/>
      <c r="C169" s="137" t="s">
        <v>523</v>
      </c>
      <c r="D169" s="137" t="s">
        <v>189</v>
      </c>
      <c r="E169" s="138" t="s">
        <v>2871</v>
      </c>
      <c r="F169" s="139" t="s">
        <v>2872</v>
      </c>
      <c r="G169" s="140" t="s">
        <v>858</v>
      </c>
      <c r="H169" s="141">
        <v>1</v>
      </c>
      <c r="I169" s="142"/>
      <c r="J169" s="143">
        <f t="shared" si="20"/>
        <v>0</v>
      </c>
      <c r="K169" s="139" t="s">
        <v>1</v>
      </c>
      <c r="L169" s="32"/>
      <c r="M169" s="144" t="s">
        <v>1</v>
      </c>
      <c r="N169" s="145" t="s">
        <v>41</v>
      </c>
      <c r="P169" s="146">
        <f t="shared" si="21"/>
        <v>0</v>
      </c>
      <c r="Q169" s="146">
        <v>0</v>
      </c>
      <c r="R169" s="146">
        <f t="shared" si="22"/>
        <v>0</v>
      </c>
      <c r="S169" s="146">
        <v>0</v>
      </c>
      <c r="T169" s="147">
        <f t="shared" si="23"/>
        <v>0</v>
      </c>
      <c r="AR169" s="148" t="s">
        <v>207</v>
      </c>
      <c r="AT169" s="148" t="s">
        <v>189</v>
      </c>
      <c r="AU169" s="148" t="s">
        <v>84</v>
      </c>
      <c r="AY169" s="17" t="s">
        <v>186</v>
      </c>
      <c r="BE169" s="149">
        <f t="shared" si="24"/>
        <v>0</v>
      </c>
      <c r="BF169" s="149">
        <f t="shared" si="25"/>
        <v>0</v>
      </c>
      <c r="BG169" s="149">
        <f t="shared" si="26"/>
        <v>0</v>
      </c>
      <c r="BH169" s="149">
        <f t="shared" si="27"/>
        <v>0</v>
      </c>
      <c r="BI169" s="149">
        <f t="shared" si="28"/>
        <v>0</v>
      </c>
      <c r="BJ169" s="17" t="s">
        <v>84</v>
      </c>
      <c r="BK169" s="149">
        <f t="shared" si="29"/>
        <v>0</v>
      </c>
      <c r="BL169" s="17" t="s">
        <v>207</v>
      </c>
      <c r="BM169" s="148" t="s">
        <v>824</v>
      </c>
    </row>
    <row r="170" spans="2:65" s="1" customFormat="1" ht="21.75" customHeight="1">
      <c r="B170" s="136"/>
      <c r="C170" s="137" t="s">
        <v>546</v>
      </c>
      <c r="D170" s="137" t="s">
        <v>189</v>
      </c>
      <c r="E170" s="138" t="s">
        <v>2873</v>
      </c>
      <c r="F170" s="139" t="s">
        <v>2874</v>
      </c>
      <c r="G170" s="140" t="s">
        <v>858</v>
      </c>
      <c r="H170" s="141">
        <v>1</v>
      </c>
      <c r="I170" s="142"/>
      <c r="J170" s="143">
        <f t="shared" si="20"/>
        <v>0</v>
      </c>
      <c r="K170" s="139" t="s">
        <v>1</v>
      </c>
      <c r="L170" s="32"/>
      <c r="M170" s="144" t="s">
        <v>1</v>
      </c>
      <c r="N170" s="145" t="s">
        <v>41</v>
      </c>
      <c r="P170" s="146">
        <f t="shared" si="21"/>
        <v>0</v>
      </c>
      <c r="Q170" s="146">
        <v>0</v>
      </c>
      <c r="R170" s="146">
        <f t="shared" si="22"/>
        <v>0</v>
      </c>
      <c r="S170" s="146">
        <v>0</v>
      </c>
      <c r="T170" s="147">
        <f t="shared" si="23"/>
        <v>0</v>
      </c>
      <c r="AR170" s="148" t="s">
        <v>207</v>
      </c>
      <c r="AT170" s="148" t="s">
        <v>189</v>
      </c>
      <c r="AU170" s="148" t="s">
        <v>84</v>
      </c>
      <c r="AY170" s="17" t="s">
        <v>186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17" t="s">
        <v>84</v>
      </c>
      <c r="BK170" s="149">
        <f t="shared" si="29"/>
        <v>0</v>
      </c>
      <c r="BL170" s="17" t="s">
        <v>207</v>
      </c>
      <c r="BM170" s="148" t="s">
        <v>837</v>
      </c>
    </row>
    <row r="171" spans="2:65" s="1" customFormat="1" ht="24.2" customHeight="1">
      <c r="B171" s="136"/>
      <c r="C171" s="137" t="s">
        <v>550</v>
      </c>
      <c r="D171" s="137" t="s">
        <v>189</v>
      </c>
      <c r="E171" s="138" t="s">
        <v>2875</v>
      </c>
      <c r="F171" s="139" t="s">
        <v>2876</v>
      </c>
      <c r="G171" s="140" t="s">
        <v>858</v>
      </c>
      <c r="H171" s="141">
        <v>18</v>
      </c>
      <c r="I171" s="142"/>
      <c r="J171" s="143">
        <f t="shared" si="20"/>
        <v>0</v>
      </c>
      <c r="K171" s="139" t="s">
        <v>1</v>
      </c>
      <c r="L171" s="32"/>
      <c r="M171" s="144" t="s">
        <v>1</v>
      </c>
      <c r="N171" s="145" t="s">
        <v>41</v>
      </c>
      <c r="P171" s="146">
        <f t="shared" si="21"/>
        <v>0</v>
      </c>
      <c r="Q171" s="146">
        <v>0</v>
      </c>
      <c r="R171" s="146">
        <f t="shared" si="22"/>
        <v>0</v>
      </c>
      <c r="S171" s="146">
        <v>0</v>
      </c>
      <c r="T171" s="147">
        <f t="shared" si="23"/>
        <v>0</v>
      </c>
      <c r="AR171" s="148" t="s">
        <v>207</v>
      </c>
      <c r="AT171" s="148" t="s">
        <v>189</v>
      </c>
      <c r="AU171" s="148" t="s">
        <v>84</v>
      </c>
      <c r="AY171" s="17" t="s">
        <v>186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7" t="s">
        <v>84</v>
      </c>
      <c r="BK171" s="149">
        <f t="shared" si="29"/>
        <v>0</v>
      </c>
      <c r="BL171" s="17" t="s">
        <v>207</v>
      </c>
      <c r="BM171" s="148" t="s">
        <v>850</v>
      </c>
    </row>
    <row r="172" spans="2:65" s="1" customFormat="1" ht="21.75" customHeight="1">
      <c r="B172" s="136"/>
      <c r="C172" s="137" t="s">
        <v>554</v>
      </c>
      <c r="D172" s="137" t="s">
        <v>189</v>
      </c>
      <c r="E172" s="138" t="s">
        <v>2877</v>
      </c>
      <c r="F172" s="139" t="s">
        <v>2878</v>
      </c>
      <c r="G172" s="140" t="s">
        <v>858</v>
      </c>
      <c r="H172" s="141">
        <v>18</v>
      </c>
      <c r="I172" s="142"/>
      <c r="J172" s="143">
        <f t="shared" si="20"/>
        <v>0</v>
      </c>
      <c r="K172" s="139" t="s">
        <v>1</v>
      </c>
      <c r="L172" s="32"/>
      <c r="M172" s="144" t="s">
        <v>1</v>
      </c>
      <c r="N172" s="145" t="s">
        <v>41</v>
      </c>
      <c r="P172" s="146">
        <f t="shared" si="21"/>
        <v>0</v>
      </c>
      <c r="Q172" s="146">
        <v>0</v>
      </c>
      <c r="R172" s="146">
        <f t="shared" si="22"/>
        <v>0</v>
      </c>
      <c r="S172" s="146">
        <v>0</v>
      </c>
      <c r="T172" s="147">
        <f t="shared" si="23"/>
        <v>0</v>
      </c>
      <c r="AR172" s="148" t="s">
        <v>207</v>
      </c>
      <c r="AT172" s="148" t="s">
        <v>189</v>
      </c>
      <c r="AU172" s="148" t="s">
        <v>84</v>
      </c>
      <c r="AY172" s="17" t="s">
        <v>186</v>
      </c>
      <c r="BE172" s="149">
        <f t="shared" si="24"/>
        <v>0</v>
      </c>
      <c r="BF172" s="149">
        <f t="shared" si="25"/>
        <v>0</v>
      </c>
      <c r="BG172" s="149">
        <f t="shared" si="26"/>
        <v>0</v>
      </c>
      <c r="BH172" s="149">
        <f t="shared" si="27"/>
        <v>0</v>
      </c>
      <c r="BI172" s="149">
        <f t="shared" si="28"/>
        <v>0</v>
      </c>
      <c r="BJ172" s="17" t="s">
        <v>84</v>
      </c>
      <c r="BK172" s="149">
        <f t="shared" si="29"/>
        <v>0</v>
      </c>
      <c r="BL172" s="17" t="s">
        <v>207</v>
      </c>
      <c r="BM172" s="148" t="s">
        <v>861</v>
      </c>
    </row>
    <row r="173" spans="2:65" s="1" customFormat="1" ht="21.75" customHeight="1">
      <c r="B173" s="136"/>
      <c r="C173" s="137" t="s">
        <v>562</v>
      </c>
      <c r="D173" s="137" t="s">
        <v>189</v>
      </c>
      <c r="E173" s="138" t="s">
        <v>2879</v>
      </c>
      <c r="F173" s="139" t="s">
        <v>2880</v>
      </c>
      <c r="G173" s="140" t="s">
        <v>858</v>
      </c>
      <c r="H173" s="141">
        <v>18</v>
      </c>
      <c r="I173" s="142"/>
      <c r="J173" s="143">
        <f t="shared" si="20"/>
        <v>0</v>
      </c>
      <c r="K173" s="139" t="s">
        <v>1</v>
      </c>
      <c r="L173" s="32"/>
      <c r="M173" s="144" t="s">
        <v>1</v>
      </c>
      <c r="N173" s="145" t="s">
        <v>41</v>
      </c>
      <c r="P173" s="146">
        <f t="shared" si="21"/>
        <v>0</v>
      </c>
      <c r="Q173" s="146">
        <v>0</v>
      </c>
      <c r="R173" s="146">
        <f t="shared" si="22"/>
        <v>0</v>
      </c>
      <c r="S173" s="146">
        <v>0</v>
      </c>
      <c r="T173" s="147">
        <f t="shared" si="23"/>
        <v>0</v>
      </c>
      <c r="AR173" s="148" t="s">
        <v>207</v>
      </c>
      <c r="AT173" s="148" t="s">
        <v>189</v>
      </c>
      <c r="AU173" s="148" t="s">
        <v>84</v>
      </c>
      <c r="AY173" s="17" t="s">
        <v>186</v>
      </c>
      <c r="BE173" s="149">
        <f t="shared" si="24"/>
        <v>0</v>
      </c>
      <c r="BF173" s="149">
        <f t="shared" si="25"/>
        <v>0</v>
      </c>
      <c r="BG173" s="149">
        <f t="shared" si="26"/>
        <v>0</v>
      </c>
      <c r="BH173" s="149">
        <f t="shared" si="27"/>
        <v>0</v>
      </c>
      <c r="BI173" s="149">
        <f t="shared" si="28"/>
        <v>0</v>
      </c>
      <c r="BJ173" s="17" t="s">
        <v>84</v>
      </c>
      <c r="BK173" s="149">
        <f t="shared" si="29"/>
        <v>0</v>
      </c>
      <c r="BL173" s="17" t="s">
        <v>207</v>
      </c>
      <c r="BM173" s="148" t="s">
        <v>873</v>
      </c>
    </row>
    <row r="174" spans="2:65" s="1" customFormat="1" ht="24.2" customHeight="1">
      <c r="B174" s="136"/>
      <c r="C174" s="137" t="s">
        <v>568</v>
      </c>
      <c r="D174" s="137" t="s">
        <v>189</v>
      </c>
      <c r="E174" s="138" t="s">
        <v>2881</v>
      </c>
      <c r="F174" s="139" t="s">
        <v>2882</v>
      </c>
      <c r="G174" s="140" t="s">
        <v>858</v>
      </c>
      <c r="H174" s="141">
        <v>1</v>
      </c>
      <c r="I174" s="142"/>
      <c r="J174" s="143">
        <f t="shared" si="20"/>
        <v>0</v>
      </c>
      <c r="K174" s="139" t="s">
        <v>1</v>
      </c>
      <c r="L174" s="32"/>
      <c r="M174" s="144" t="s">
        <v>1</v>
      </c>
      <c r="N174" s="145" t="s">
        <v>41</v>
      </c>
      <c r="P174" s="146">
        <f t="shared" si="21"/>
        <v>0</v>
      </c>
      <c r="Q174" s="146">
        <v>0</v>
      </c>
      <c r="R174" s="146">
        <f t="shared" si="22"/>
        <v>0</v>
      </c>
      <c r="S174" s="146">
        <v>0</v>
      </c>
      <c r="T174" s="147">
        <f t="shared" si="23"/>
        <v>0</v>
      </c>
      <c r="AR174" s="148" t="s">
        <v>207</v>
      </c>
      <c r="AT174" s="148" t="s">
        <v>189</v>
      </c>
      <c r="AU174" s="148" t="s">
        <v>84</v>
      </c>
      <c r="AY174" s="17" t="s">
        <v>186</v>
      </c>
      <c r="BE174" s="149">
        <f t="shared" si="24"/>
        <v>0</v>
      </c>
      <c r="BF174" s="149">
        <f t="shared" si="25"/>
        <v>0</v>
      </c>
      <c r="BG174" s="149">
        <f t="shared" si="26"/>
        <v>0</v>
      </c>
      <c r="BH174" s="149">
        <f t="shared" si="27"/>
        <v>0</v>
      </c>
      <c r="BI174" s="149">
        <f t="shared" si="28"/>
        <v>0</v>
      </c>
      <c r="BJ174" s="17" t="s">
        <v>84</v>
      </c>
      <c r="BK174" s="149">
        <f t="shared" si="29"/>
        <v>0</v>
      </c>
      <c r="BL174" s="17" t="s">
        <v>207</v>
      </c>
      <c r="BM174" s="148" t="s">
        <v>881</v>
      </c>
    </row>
    <row r="175" spans="2:65" s="1" customFormat="1" ht="24.2" customHeight="1">
      <c r="B175" s="136"/>
      <c r="C175" s="137" t="s">
        <v>628</v>
      </c>
      <c r="D175" s="137" t="s">
        <v>189</v>
      </c>
      <c r="E175" s="138" t="s">
        <v>2883</v>
      </c>
      <c r="F175" s="139" t="s">
        <v>2884</v>
      </c>
      <c r="G175" s="140" t="s">
        <v>858</v>
      </c>
      <c r="H175" s="141">
        <v>1</v>
      </c>
      <c r="I175" s="142"/>
      <c r="J175" s="143">
        <f t="shared" si="20"/>
        <v>0</v>
      </c>
      <c r="K175" s="139" t="s">
        <v>1</v>
      </c>
      <c r="L175" s="32"/>
      <c r="M175" s="144" t="s">
        <v>1</v>
      </c>
      <c r="N175" s="145" t="s">
        <v>41</v>
      </c>
      <c r="P175" s="146">
        <f t="shared" si="21"/>
        <v>0</v>
      </c>
      <c r="Q175" s="146">
        <v>0</v>
      </c>
      <c r="R175" s="146">
        <f t="shared" si="22"/>
        <v>0</v>
      </c>
      <c r="S175" s="146">
        <v>0</v>
      </c>
      <c r="T175" s="147">
        <f t="shared" si="23"/>
        <v>0</v>
      </c>
      <c r="AR175" s="148" t="s">
        <v>207</v>
      </c>
      <c r="AT175" s="148" t="s">
        <v>189</v>
      </c>
      <c r="AU175" s="148" t="s">
        <v>84</v>
      </c>
      <c r="AY175" s="17" t="s">
        <v>186</v>
      </c>
      <c r="BE175" s="149">
        <f t="shared" si="24"/>
        <v>0</v>
      </c>
      <c r="BF175" s="149">
        <f t="shared" si="25"/>
        <v>0</v>
      </c>
      <c r="BG175" s="149">
        <f t="shared" si="26"/>
        <v>0</v>
      </c>
      <c r="BH175" s="149">
        <f t="shared" si="27"/>
        <v>0</v>
      </c>
      <c r="BI175" s="149">
        <f t="shared" si="28"/>
        <v>0</v>
      </c>
      <c r="BJ175" s="17" t="s">
        <v>84</v>
      </c>
      <c r="BK175" s="149">
        <f t="shared" si="29"/>
        <v>0</v>
      </c>
      <c r="BL175" s="17" t="s">
        <v>207</v>
      </c>
      <c r="BM175" s="148" t="s">
        <v>890</v>
      </c>
    </row>
    <row r="176" spans="2:65" s="1" customFormat="1" ht="21.75" customHeight="1">
      <c r="B176" s="136"/>
      <c r="C176" s="137" t="s">
        <v>635</v>
      </c>
      <c r="D176" s="137" t="s">
        <v>189</v>
      </c>
      <c r="E176" s="138" t="s">
        <v>2885</v>
      </c>
      <c r="F176" s="139" t="s">
        <v>2886</v>
      </c>
      <c r="G176" s="140" t="s">
        <v>858</v>
      </c>
      <c r="H176" s="141">
        <v>30</v>
      </c>
      <c r="I176" s="142"/>
      <c r="J176" s="143">
        <f t="shared" si="20"/>
        <v>0</v>
      </c>
      <c r="K176" s="139" t="s">
        <v>1</v>
      </c>
      <c r="L176" s="32"/>
      <c r="M176" s="144" t="s">
        <v>1</v>
      </c>
      <c r="N176" s="145" t="s">
        <v>41</v>
      </c>
      <c r="P176" s="146">
        <f t="shared" si="21"/>
        <v>0</v>
      </c>
      <c r="Q176" s="146">
        <v>0</v>
      </c>
      <c r="R176" s="146">
        <f t="shared" si="22"/>
        <v>0</v>
      </c>
      <c r="S176" s="146">
        <v>0</v>
      </c>
      <c r="T176" s="147">
        <f t="shared" si="23"/>
        <v>0</v>
      </c>
      <c r="AR176" s="148" t="s">
        <v>207</v>
      </c>
      <c r="AT176" s="148" t="s">
        <v>189</v>
      </c>
      <c r="AU176" s="148" t="s">
        <v>84</v>
      </c>
      <c r="AY176" s="17" t="s">
        <v>186</v>
      </c>
      <c r="BE176" s="149">
        <f t="shared" si="24"/>
        <v>0</v>
      </c>
      <c r="BF176" s="149">
        <f t="shared" si="25"/>
        <v>0</v>
      </c>
      <c r="BG176" s="149">
        <f t="shared" si="26"/>
        <v>0</v>
      </c>
      <c r="BH176" s="149">
        <f t="shared" si="27"/>
        <v>0</v>
      </c>
      <c r="BI176" s="149">
        <f t="shared" si="28"/>
        <v>0</v>
      </c>
      <c r="BJ176" s="17" t="s">
        <v>84</v>
      </c>
      <c r="BK176" s="149">
        <f t="shared" si="29"/>
        <v>0</v>
      </c>
      <c r="BL176" s="17" t="s">
        <v>207</v>
      </c>
      <c r="BM176" s="148" t="s">
        <v>904</v>
      </c>
    </row>
    <row r="177" spans="2:65" s="1" customFormat="1" ht="16.600000000000001" customHeight="1">
      <c r="B177" s="136"/>
      <c r="C177" s="137" t="s">
        <v>639</v>
      </c>
      <c r="D177" s="137" t="s">
        <v>189</v>
      </c>
      <c r="E177" s="138" t="s">
        <v>2836</v>
      </c>
      <c r="F177" s="139" t="s">
        <v>2837</v>
      </c>
      <c r="G177" s="140" t="s">
        <v>801</v>
      </c>
      <c r="H177" s="141">
        <v>1200</v>
      </c>
      <c r="I177" s="142"/>
      <c r="J177" s="143">
        <f t="shared" si="20"/>
        <v>0</v>
      </c>
      <c r="K177" s="139" t="s">
        <v>1</v>
      </c>
      <c r="L177" s="32"/>
      <c r="M177" s="144" t="s">
        <v>1</v>
      </c>
      <c r="N177" s="145" t="s">
        <v>41</v>
      </c>
      <c r="P177" s="146">
        <f t="shared" si="21"/>
        <v>0</v>
      </c>
      <c r="Q177" s="146">
        <v>0</v>
      </c>
      <c r="R177" s="146">
        <f t="shared" si="22"/>
        <v>0</v>
      </c>
      <c r="S177" s="146">
        <v>0</v>
      </c>
      <c r="T177" s="147">
        <f t="shared" si="23"/>
        <v>0</v>
      </c>
      <c r="AR177" s="148" t="s">
        <v>207</v>
      </c>
      <c r="AT177" s="148" t="s">
        <v>189</v>
      </c>
      <c r="AU177" s="148" t="s">
        <v>84</v>
      </c>
      <c r="AY177" s="17" t="s">
        <v>186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17" t="s">
        <v>84</v>
      </c>
      <c r="BK177" s="149">
        <f t="shared" si="29"/>
        <v>0</v>
      </c>
      <c r="BL177" s="17" t="s">
        <v>207</v>
      </c>
      <c r="BM177" s="148" t="s">
        <v>912</v>
      </c>
    </row>
    <row r="178" spans="2:65" s="1" customFormat="1" ht="16.600000000000001" customHeight="1">
      <c r="B178" s="136"/>
      <c r="C178" s="137" t="s">
        <v>646</v>
      </c>
      <c r="D178" s="137" t="s">
        <v>189</v>
      </c>
      <c r="E178" s="138" t="s">
        <v>2838</v>
      </c>
      <c r="F178" s="139" t="s">
        <v>2839</v>
      </c>
      <c r="G178" s="140" t="s">
        <v>801</v>
      </c>
      <c r="H178" s="141">
        <v>1200</v>
      </c>
      <c r="I178" s="142"/>
      <c r="J178" s="143">
        <f t="shared" si="20"/>
        <v>0</v>
      </c>
      <c r="K178" s="139" t="s">
        <v>1</v>
      </c>
      <c r="L178" s="32"/>
      <c r="M178" s="144" t="s">
        <v>1</v>
      </c>
      <c r="N178" s="145" t="s">
        <v>41</v>
      </c>
      <c r="P178" s="146">
        <f t="shared" si="21"/>
        <v>0</v>
      </c>
      <c r="Q178" s="146">
        <v>0</v>
      </c>
      <c r="R178" s="146">
        <f t="shared" si="22"/>
        <v>0</v>
      </c>
      <c r="S178" s="146">
        <v>0</v>
      </c>
      <c r="T178" s="147">
        <f t="shared" si="23"/>
        <v>0</v>
      </c>
      <c r="AR178" s="148" t="s">
        <v>207</v>
      </c>
      <c r="AT178" s="148" t="s">
        <v>189</v>
      </c>
      <c r="AU178" s="148" t="s">
        <v>84</v>
      </c>
      <c r="AY178" s="17" t="s">
        <v>186</v>
      </c>
      <c r="BE178" s="149">
        <f t="shared" si="24"/>
        <v>0</v>
      </c>
      <c r="BF178" s="149">
        <f t="shared" si="25"/>
        <v>0</v>
      </c>
      <c r="BG178" s="149">
        <f t="shared" si="26"/>
        <v>0</v>
      </c>
      <c r="BH178" s="149">
        <f t="shared" si="27"/>
        <v>0</v>
      </c>
      <c r="BI178" s="149">
        <f t="shared" si="28"/>
        <v>0</v>
      </c>
      <c r="BJ178" s="17" t="s">
        <v>84</v>
      </c>
      <c r="BK178" s="149">
        <f t="shared" si="29"/>
        <v>0</v>
      </c>
      <c r="BL178" s="17" t="s">
        <v>207</v>
      </c>
      <c r="BM178" s="148" t="s">
        <v>922</v>
      </c>
    </row>
    <row r="179" spans="2:65" s="1" customFormat="1" ht="16.600000000000001" customHeight="1">
      <c r="B179" s="136"/>
      <c r="C179" s="137" t="s">
        <v>652</v>
      </c>
      <c r="D179" s="137" t="s">
        <v>189</v>
      </c>
      <c r="E179" s="138" t="s">
        <v>2887</v>
      </c>
      <c r="F179" s="139" t="s">
        <v>2888</v>
      </c>
      <c r="G179" s="140" t="s">
        <v>858</v>
      </c>
      <c r="H179" s="141">
        <v>12</v>
      </c>
      <c r="I179" s="142"/>
      <c r="J179" s="143">
        <f t="shared" si="20"/>
        <v>0</v>
      </c>
      <c r="K179" s="139" t="s">
        <v>1</v>
      </c>
      <c r="L179" s="32"/>
      <c r="M179" s="144" t="s">
        <v>1</v>
      </c>
      <c r="N179" s="145" t="s">
        <v>41</v>
      </c>
      <c r="P179" s="146">
        <f t="shared" si="21"/>
        <v>0</v>
      </c>
      <c r="Q179" s="146">
        <v>0</v>
      </c>
      <c r="R179" s="146">
        <f t="shared" si="22"/>
        <v>0</v>
      </c>
      <c r="S179" s="146">
        <v>0</v>
      </c>
      <c r="T179" s="147">
        <f t="shared" si="23"/>
        <v>0</v>
      </c>
      <c r="AR179" s="148" t="s">
        <v>207</v>
      </c>
      <c r="AT179" s="148" t="s">
        <v>189</v>
      </c>
      <c r="AU179" s="148" t="s">
        <v>84</v>
      </c>
      <c r="AY179" s="17" t="s">
        <v>186</v>
      </c>
      <c r="BE179" s="149">
        <f t="shared" si="24"/>
        <v>0</v>
      </c>
      <c r="BF179" s="149">
        <f t="shared" si="25"/>
        <v>0</v>
      </c>
      <c r="BG179" s="149">
        <f t="shared" si="26"/>
        <v>0</v>
      </c>
      <c r="BH179" s="149">
        <f t="shared" si="27"/>
        <v>0</v>
      </c>
      <c r="BI179" s="149">
        <f t="shared" si="28"/>
        <v>0</v>
      </c>
      <c r="BJ179" s="17" t="s">
        <v>84</v>
      </c>
      <c r="BK179" s="149">
        <f t="shared" si="29"/>
        <v>0</v>
      </c>
      <c r="BL179" s="17" t="s">
        <v>207</v>
      </c>
      <c r="BM179" s="148" t="s">
        <v>933</v>
      </c>
    </row>
    <row r="180" spans="2:65" s="1" customFormat="1" ht="16.600000000000001" customHeight="1">
      <c r="B180" s="136"/>
      <c r="C180" s="137" t="s">
        <v>658</v>
      </c>
      <c r="D180" s="137" t="s">
        <v>189</v>
      </c>
      <c r="E180" s="138" t="s">
        <v>2889</v>
      </c>
      <c r="F180" s="139" t="s">
        <v>2646</v>
      </c>
      <c r="G180" s="140" t="s">
        <v>192</v>
      </c>
      <c r="H180" s="141">
        <v>1</v>
      </c>
      <c r="I180" s="142"/>
      <c r="J180" s="143">
        <f t="shared" si="20"/>
        <v>0</v>
      </c>
      <c r="K180" s="139" t="s">
        <v>1</v>
      </c>
      <c r="L180" s="32"/>
      <c r="M180" s="144" t="s">
        <v>1</v>
      </c>
      <c r="N180" s="145" t="s">
        <v>41</v>
      </c>
      <c r="P180" s="146">
        <f t="shared" si="21"/>
        <v>0</v>
      </c>
      <c r="Q180" s="146">
        <v>0</v>
      </c>
      <c r="R180" s="146">
        <f t="shared" si="22"/>
        <v>0</v>
      </c>
      <c r="S180" s="146">
        <v>0</v>
      </c>
      <c r="T180" s="147">
        <f t="shared" si="23"/>
        <v>0</v>
      </c>
      <c r="AR180" s="148" t="s">
        <v>207</v>
      </c>
      <c r="AT180" s="148" t="s">
        <v>189</v>
      </c>
      <c r="AU180" s="148" t="s">
        <v>84</v>
      </c>
      <c r="AY180" s="17" t="s">
        <v>186</v>
      </c>
      <c r="BE180" s="149">
        <f t="shared" si="24"/>
        <v>0</v>
      </c>
      <c r="BF180" s="149">
        <f t="shared" si="25"/>
        <v>0</v>
      </c>
      <c r="BG180" s="149">
        <f t="shared" si="26"/>
        <v>0</v>
      </c>
      <c r="BH180" s="149">
        <f t="shared" si="27"/>
        <v>0</v>
      </c>
      <c r="BI180" s="149">
        <f t="shared" si="28"/>
        <v>0</v>
      </c>
      <c r="BJ180" s="17" t="s">
        <v>84</v>
      </c>
      <c r="BK180" s="149">
        <f t="shared" si="29"/>
        <v>0</v>
      </c>
      <c r="BL180" s="17" t="s">
        <v>207</v>
      </c>
      <c r="BM180" s="148" t="s">
        <v>944</v>
      </c>
    </row>
    <row r="181" spans="2:65" s="11" customFormat="1" ht="25.95" customHeight="1">
      <c r="B181" s="124"/>
      <c r="D181" s="125" t="s">
        <v>75</v>
      </c>
      <c r="E181" s="126" t="s">
        <v>2141</v>
      </c>
      <c r="F181" s="126" t="s">
        <v>2890</v>
      </c>
      <c r="I181" s="127"/>
      <c r="J181" s="128">
        <f>BK181</f>
        <v>0</v>
      </c>
      <c r="L181" s="124"/>
      <c r="M181" s="129"/>
      <c r="P181" s="130">
        <f>SUM(P182:P184)</f>
        <v>0</v>
      </c>
      <c r="R181" s="130">
        <f>SUM(R182:R184)</f>
        <v>0</v>
      </c>
      <c r="T181" s="131">
        <f>SUM(T182:T184)</f>
        <v>0</v>
      </c>
      <c r="AR181" s="125" t="s">
        <v>84</v>
      </c>
      <c r="AT181" s="132" t="s">
        <v>75</v>
      </c>
      <c r="AU181" s="132" t="s">
        <v>76</v>
      </c>
      <c r="AY181" s="125" t="s">
        <v>186</v>
      </c>
      <c r="BK181" s="133">
        <f>SUM(BK182:BK184)</f>
        <v>0</v>
      </c>
    </row>
    <row r="182" spans="2:65" s="1" customFormat="1" ht="37.9" customHeight="1">
      <c r="B182" s="136"/>
      <c r="C182" s="137" t="s">
        <v>662</v>
      </c>
      <c r="D182" s="137" t="s">
        <v>189</v>
      </c>
      <c r="E182" s="138" t="s">
        <v>2891</v>
      </c>
      <c r="F182" s="139" t="s">
        <v>2892</v>
      </c>
      <c r="G182" s="140" t="s">
        <v>192</v>
      </c>
      <c r="H182" s="141">
        <v>1</v>
      </c>
      <c r="I182" s="142"/>
      <c r="J182" s="143">
        <f>ROUND(I182*H182,2)</f>
        <v>0</v>
      </c>
      <c r="K182" s="139" t="s">
        <v>1</v>
      </c>
      <c r="L182" s="32"/>
      <c r="M182" s="144" t="s">
        <v>1</v>
      </c>
      <c r="N182" s="145" t="s">
        <v>41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207</v>
      </c>
      <c r="AT182" s="148" t="s">
        <v>189</v>
      </c>
      <c r="AU182" s="148" t="s">
        <v>84</v>
      </c>
      <c r="AY182" s="17" t="s">
        <v>186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84</v>
      </c>
      <c r="BK182" s="149">
        <f>ROUND(I182*H182,2)</f>
        <v>0</v>
      </c>
      <c r="BL182" s="17" t="s">
        <v>207</v>
      </c>
      <c r="BM182" s="148" t="s">
        <v>955</v>
      </c>
    </row>
    <row r="183" spans="2:65" s="1" customFormat="1" ht="16.600000000000001" customHeight="1">
      <c r="B183" s="136"/>
      <c r="C183" s="137" t="s">
        <v>667</v>
      </c>
      <c r="D183" s="137" t="s">
        <v>189</v>
      </c>
      <c r="E183" s="138" t="s">
        <v>2893</v>
      </c>
      <c r="F183" s="139" t="s">
        <v>2894</v>
      </c>
      <c r="G183" s="140" t="s">
        <v>801</v>
      </c>
      <c r="H183" s="141">
        <v>50</v>
      </c>
      <c r="I183" s="142"/>
      <c r="J183" s="143">
        <f>ROUND(I183*H183,2)</f>
        <v>0</v>
      </c>
      <c r="K183" s="139" t="s">
        <v>1</v>
      </c>
      <c r="L183" s="32"/>
      <c r="M183" s="144" t="s">
        <v>1</v>
      </c>
      <c r="N183" s="145" t="s">
        <v>41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207</v>
      </c>
      <c r="AT183" s="148" t="s">
        <v>189</v>
      </c>
      <c r="AU183" s="148" t="s">
        <v>84</v>
      </c>
      <c r="AY183" s="17" t="s">
        <v>186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84</v>
      </c>
      <c r="BK183" s="149">
        <f>ROUND(I183*H183,2)</f>
        <v>0</v>
      </c>
      <c r="BL183" s="17" t="s">
        <v>207</v>
      </c>
      <c r="BM183" s="148" t="s">
        <v>968</v>
      </c>
    </row>
    <row r="184" spans="2:65" s="1" customFormat="1" ht="16.600000000000001" customHeight="1">
      <c r="B184" s="136"/>
      <c r="C184" s="137" t="s">
        <v>672</v>
      </c>
      <c r="D184" s="137" t="s">
        <v>189</v>
      </c>
      <c r="E184" s="138" t="s">
        <v>2895</v>
      </c>
      <c r="F184" s="139" t="s">
        <v>2646</v>
      </c>
      <c r="G184" s="140" t="s">
        <v>192</v>
      </c>
      <c r="H184" s="141">
        <v>1</v>
      </c>
      <c r="I184" s="142"/>
      <c r="J184" s="143">
        <f>ROUND(I184*H184,2)</f>
        <v>0</v>
      </c>
      <c r="K184" s="139" t="s">
        <v>1</v>
      </c>
      <c r="L184" s="32"/>
      <c r="M184" s="144" t="s">
        <v>1</v>
      </c>
      <c r="N184" s="145" t="s">
        <v>41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207</v>
      </c>
      <c r="AT184" s="148" t="s">
        <v>189</v>
      </c>
      <c r="AU184" s="148" t="s">
        <v>84</v>
      </c>
      <c r="AY184" s="17" t="s">
        <v>186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84</v>
      </c>
      <c r="BK184" s="149">
        <f>ROUND(I184*H184,2)</f>
        <v>0</v>
      </c>
      <c r="BL184" s="17" t="s">
        <v>207</v>
      </c>
      <c r="BM184" s="148" t="s">
        <v>976</v>
      </c>
    </row>
    <row r="185" spans="2:65" s="11" customFormat="1" ht="25.95" customHeight="1">
      <c r="B185" s="124"/>
      <c r="D185" s="125" t="s">
        <v>75</v>
      </c>
      <c r="E185" s="126" t="s">
        <v>2163</v>
      </c>
      <c r="F185" s="126" t="s">
        <v>2777</v>
      </c>
      <c r="I185" s="127"/>
      <c r="J185" s="128">
        <f>BK185</f>
        <v>0</v>
      </c>
      <c r="L185" s="124"/>
      <c r="M185" s="129"/>
      <c r="P185" s="130">
        <f>SUM(P186:P192)</f>
        <v>0</v>
      </c>
      <c r="R185" s="130">
        <f>SUM(R186:R192)</f>
        <v>0</v>
      </c>
      <c r="T185" s="131">
        <f>SUM(T186:T192)</f>
        <v>0</v>
      </c>
      <c r="AR185" s="125" t="s">
        <v>84</v>
      </c>
      <c r="AT185" s="132" t="s">
        <v>75</v>
      </c>
      <c r="AU185" s="132" t="s">
        <v>76</v>
      </c>
      <c r="AY185" s="125" t="s">
        <v>186</v>
      </c>
      <c r="BK185" s="133">
        <f>SUM(BK186:BK192)</f>
        <v>0</v>
      </c>
    </row>
    <row r="186" spans="2:65" s="1" customFormat="1" ht="16.600000000000001" customHeight="1">
      <c r="B186" s="136"/>
      <c r="C186" s="137" t="s">
        <v>676</v>
      </c>
      <c r="D186" s="137" t="s">
        <v>189</v>
      </c>
      <c r="E186" s="138" t="s">
        <v>2896</v>
      </c>
      <c r="F186" s="139" t="s">
        <v>2897</v>
      </c>
      <c r="G186" s="140" t="s">
        <v>192</v>
      </c>
      <c r="H186" s="141">
        <v>1</v>
      </c>
      <c r="I186" s="142"/>
      <c r="J186" s="143">
        <f t="shared" ref="J186:J192" si="30">ROUND(I186*H186,2)</f>
        <v>0</v>
      </c>
      <c r="K186" s="139" t="s">
        <v>1</v>
      </c>
      <c r="L186" s="32"/>
      <c r="M186" s="144" t="s">
        <v>1</v>
      </c>
      <c r="N186" s="145" t="s">
        <v>41</v>
      </c>
      <c r="P186" s="146">
        <f t="shared" ref="P186:P192" si="31">O186*H186</f>
        <v>0</v>
      </c>
      <c r="Q186" s="146">
        <v>0</v>
      </c>
      <c r="R186" s="146">
        <f t="shared" ref="R186:R192" si="32">Q186*H186</f>
        <v>0</v>
      </c>
      <c r="S186" s="146">
        <v>0</v>
      </c>
      <c r="T186" s="147">
        <f t="shared" ref="T186:T192" si="33">S186*H186</f>
        <v>0</v>
      </c>
      <c r="AR186" s="148" t="s">
        <v>207</v>
      </c>
      <c r="AT186" s="148" t="s">
        <v>189</v>
      </c>
      <c r="AU186" s="148" t="s">
        <v>84</v>
      </c>
      <c r="AY186" s="17" t="s">
        <v>186</v>
      </c>
      <c r="BE186" s="149">
        <f t="shared" ref="BE186:BE192" si="34">IF(N186="základní",J186,0)</f>
        <v>0</v>
      </c>
      <c r="BF186" s="149">
        <f t="shared" ref="BF186:BF192" si="35">IF(N186="snížená",J186,0)</f>
        <v>0</v>
      </c>
      <c r="BG186" s="149">
        <f t="shared" ref="BG186:BG192" si="36">IF(N186="zákl. přenesená",J186,0)</f>
        <v>0</v>
      </c>
      <c r="BH186" s="149">
        <f t="shared" ref="BH186:BH192" si="37">IF(N186="sníž. přenesená",J186,0)</f>
        <v>0</v>
      </c>
      <c r="BI186" s="149">
        <f t="shared" ref="BI186:BI192" si="38">IF(N186="nulová",J186,0)</f>
        <v>0</v>
      </c>
      <c r="BJ186" s="17" t="s">
        <v>84</v>
      </c>
      <c r="BK186" s="149">
        <f t="shared" ref="BK186:BK192" si="39">ROUND(I186*H186,2)</f>
        <v>0</v>
      </c>
      <c r="BL186" s="17" t="s">
        <v>207</v>
      </c>
      <c r="BM186" s="148" t="s">
        <v>986</v>
      </c>
    </row>
    <row r="187" spans="2:65" s="1" customFormat="1" ht="16.600000000000001" customHeight="1">
      <c r="B187" s="136"/>
      <c r="C187" s="137" t="s">
        <v>680</v>
      </c>
      <c r="D187" s="137" t="s">
        <v>189</v>
      </c>
      <c r="E187" s="138" t="s">
        <v>2898</v>
      </c>
      <c r="F187" s="139" t="s">
        <v>2899</v>
      </c>
      <c r="G187" s="140" t="s">
        <v>192</v>
      </c>
      <c r="H187" s="141">
        <v>1</v>
      </c>
      <c r="I187" s="142"/>
      <c r="J187" s="143">
        <f t="shared" si="30"/>
        <v>0</v>
      </c>
      <c r="K187" s="139" t="s">
        <v>1</v>
      </c>
      <c r="L187" s="32"/>
      <c r="M187" s="144" t="s">
        <v>1</v>
      </c>
      <c r="N187" s="145" t="s">
        <v>41</v>
      </c>
      <c r="P187" s="146">
        <f t="shared" si="31"/>
        <v>0</v>
      </c>
      <c r="Q187" s="146">
        <v>0</v>
      </c>
      <c r="R187" s="146">
        <f t="shared" si="32"/>
        <v>0</v>
      </c>
      <c r="S187" s="146">
        <v>0</v>
      </c>
      <c r="T187" s="147">
        <f t="shared" si="33"/>
        <v>0</v>
      </c>
      <c r="AR187" s="148" t="s">
        <v>207</v>
      </c>
      <c r="AT187" s="148" t="s">
        <v>189</v>
      </c>
      <c r="AU187" s="148" t="s">
        <v>84</v>
      </c>
      <c r="AY187" s="17" t="s">
        <v>186</v>
      </c>
      <c r="BE187" s="149">
        <f t="shared" si="34"/>
        <v>0</v>
      </c>
      <c r="BF187" s="149">
        <f t="shared" si="35"/>
        <v>0</v>
      </c>
      <c r="BG187" s="149">
        <f t="shared" si="36"/>
        <v>0</v>
      </c>
      <c r="BH187" s="149">
        <f t="shared" si="37"/>
        <v>0</v>
      </c>
      <c r="BI187" s="149">
        <f t="shared" si="38"/>
        <v>0</v>
      </c>
      <c r="BJ187" s="17" t="s">
        <v>84</v>
      </c>
      <c r="BK187" s="149">
        <f t="shared" si="39"/>
        <v>0</v>
      </c>
      <c r="BL187" s="17" t="s">
        <v>207</v>
      </c>
      <c r="BM187" s="148" t="s">
        <v>994</v>
      </c>
    </row>
    <row r="188" spans="2:65" s="1" customFormat="1" ht="16.600000000000001" customHeight="1">
      <c r="B188" s="136"/>
      <c r="C188" s="137" t="s">
        <v>685</v>
      </c>
      <c r="D188" s="137" t="s">
        <v>189</v>
      </c>
      <c r="E188" s="138" t="s">
        <v>2900</v>
      </c>
      <c r="F188" s="139" t="s">
        <v>2901</v>
      </c>
      <c r="G188" s="140" t="s">
        <v>192</v>
      </c>
      <c r="H188" s="141">
        <v>1</v>
      </c>
      <c r="I188" s="142"/>
      <c r="J188" s="143">
        <f t="shared" si="30"/>
        <v>0</v>
      </c>
      <c r="K188" s="139" t="s">
        <v>1</v>
      </c>
      <c r="L188" s="32"/>
      <c r="M188" s="144" t="s">
        <v>1</v>
      </c>
      <c r="N188" s="145" t="s">
        <v>41</v>
      </c>
      <c r="P188" s="146">
        <f t="shared" si="31"/>
        <v>0</v>
      </c>
      <c r="Q188" s="146">
        <v>0</v>
      </c>
      <c r="R188" s="146">
        <f t="shared" si="32"/>
        <v>0</v>
      </c>
      <c r="S188" s="146">
        <v>0</v>
      </c>
      <c r="T188" s="147">
        <f t="shared" si="33"/>
        <v>0</v>
      </c>
      <c r="AR188" s="148" t="s">
        <v>207</v>
      </c>
      <c r="AT188" s="148" t="s">
        <v>189</v>
      </c>
      <c r="AU188" s="148" t="s">
        <v>84</v>
      </c>
      <c r="AY188" s="17" t="s">
        <v>186</v>
      </c>
      <c r="BE188" s="149">
        <f t="shared" si="34"/>
        <v>0</v>
      </c>
      <c r="BF188" s="149">
        <f t="shared" si="35"/>
        <v>0</v>
      </c>
      <c r="BG188" s="149">
        <f t="shared" si="36"/>
        <v>0</v>
      </c>
      <c r="BH188" s="149">
        <f t="shared" si="37"/>
        <v>0</v>
      </c>
      <c r="BI188" s="149">
        <f t="shared" si="38"/>
        <v>0</v>
      </c>
      <c r="BJ188" s="17" t="s">
        <v>84</v>
      </c>
      <c r="BK188" s="149">
        <f t="shared" si="39"/>
        <v>0</v>
      </c>
      <c r="BL188" s="17" t="s">
        <v>207</v>
      </c>
      <c r="BM188" s="148" t="s">
        <v>1002</v>
      </c>
    </row>
    <row r="189" spans="2:65" s="1" customFormat="1" ht="16.600000000000001" customHeight="1">
      <c r="B189" s="136"/>
      <c r="C189" s="137" t="s">
        <v>690</v>
      </c>
      <c r="D189" s="137" t="s">
        <v>189</v>
      </c>
      <c r="E189" s="138" t="s">
        <v>2902</v>
      </c>
      <c r="F189" s="139" t="s">
        <v>2903</v>
      </c>
      <c r="G189" s="140" t="s">
        <v>192</v>
      </c>
      <c r="H189" s="141">
        <v>1</v>
      </c>
      <c r="I189" s="142"/>
      <c r="J189" s="143">
        <f t="shared" si="30"/>
        <v>0</v>
      </c>
      <c r="K189" s="139" t="s">
        <v>1</v>
      </c>
      <c r="L189" s="32"/>
      <c r="M189" s="144" t="s">
        <v>1</v>
      </c>
      <c r="N189" s="145" t="s">
        <v>41</v>
      </c>
      <c r="P189" s="146">
        <f t="shared" si="31"/>
        <v>0</v>
      </c>
      <c r="Q189" s="146">
        <v>0</v>
      </c>
      <c r="R189" s="146">
        <f t="shared" si="32"/>
        <v>0</v>
      </c>
      <c r="S189" s="146">
        <v>0</v>
      </c>
      <c r="T189" s="147">
        <f t="shared" si="33"/>
        <v>0</v>
      </c>
      <c r="AR189" s="148" t="s">
        <v>207</v>
      </c>
      <c r="AT189" s="148" t="s">
        <v>189</v>
      </c>
      <c r="AU189" s="148" t="s">
        <v>84</v>
      </c>
      <c r="AY189" s="17" t="s">
        <v>186</v>
      </c>
      <c r="BE189" s="149">
        <f t="shared" si="34"/>
        <v>0</v>
      </c>
      <c r="BF189" s="149">
        <f t="shared" si="35"/>
        <v>0</v>
      </c>
      <c r="BG189" s="149">
        <f t="shared" si="36"/>
        <v>0</v>
      </c>
      <c r="BH189" s="149">
        <f t="shared" si="37"/>
        <v>0</v>
      </c>
      <c r="BI189" s="149">
        <f t="shared" si="38"/>
        <v>0</v>
      </c>
      <c r="BJ189" s="17" t="s">
        <v>84</v>
      </c>
      <c r="BK189" s="149">
        <f t="shared" si="39"/>
        <v>0</v>
      </c>
      <c r="BL189" s="17" t="s">
        <v>207</v>
      </c>
      <c r="BM189" s="148" t="s">
        <v>1010</v>
      </c>
    </row>
    <row r="190" spans="2:65" s="1" customFormat="1" ht="16.600000000000001" customHeight="1">
      <c r="B190" s="136"/>
      <c r="C190" s="137" t="s">
        <v>694</v>
      </c>
      <c r="D190" s="137" t="s">
        <v>189</v>
      </c>
      <c r="E190" s="138" t="s">
        <v>2904</v>
      </c>
      <c r="F190" s="139" t="s">
        <v>2905</v>
      </c>
      <c r="G190" s="140" t="s">
        <v>192</v>
      </c>
      <c r="H190" s="141">
        <v>1</v>
      </c>
      <c r="I190" s="142"/>
      <c r="J190" s="143">
        <f t="shared" si="30"/>
        <v>0</v>
      </c>
      <c r="K190" s="139" t="s">
        <v>1</v>
      </c>
      <c r="L190" s="32"/>
      <c r="M190" s="144" t="s">
        <v>1</v>
      </c>
      <c r="N190" s="145" t="s">
        <v>41</v>
      </c>
      <c r="P190" s="146">
        <f t="shared" si="31"/>
        <v>0</v>
      </c>
      <c r="Q190" s="146">
        <v>0</v>
      </c>
      <c r="R190" s="146">
        <f t="shared" si="32"/>
        <v>0</v>
      </c>
      <c r="S190" s="146">
        <v>0</v>
      </c>
      <c r="T190" s="147">
        <f t="shared" si="33"/>
        <v>0</v>
      </c>
      <c r="AR190" s="148" t="s">
        <v>207</v>
      </c>
      <c r="AT190" s="148" t="s">
        <v>189</v>
      </c>
      <c r="AU190" s="148" t="s">
        <v>84</v>
      </c>
      <c r="AY190" s="17" t="s">
        <v>186</v>
      </c>
      <c r="BE190" s="149">
        <f t="shared" si="34"/>
        <v>0</v>
      </c>
      <c r="BF190" s="149">
        <f t="shared" si="35"/>
        <v>0</v>
      </c>
      <c r="BG190" s="149">
        <f t="shared" si="36"/>
        <v>0</v>
      </c>
      <c r="BH190" s="149">
        <f t="shared" si="37"/>
        <v>0</v>
      </c>
      <c r="BI190" s="149">
        <f t="shared" si="38"/>
        <v>0</v>
      </c>
      <c r="BJ190" s="17" t="s">
        <v>84</v>
      </c>
      <c r="BK190" s="149">
        <f t="shared" si="39"/>
        <v>0</v>
      </c>
      <c r="BL190" s="17" t="s">
        <v>207</v>
      </c>
      <c r="BM190" s="148" t="s">
        <v>1019</v>
      </c>
    </row>
    <row r="191" spans="2:65" s="1" customFormat="1" ht="21.75" customHeight="1">
      <c r="B191" s="136"/>
      <c r="C191" s="137" t="s">
        <v>700</v>
      </c>
      <c r="D191" s="137" t="s">
        <v>189</v>
      </c>
      <c r="E191" s="138" t="s">
        <v>2906</v>
      </c>
      <c r="F191" s="139" t="s">
        <v>2907</v>
      </c>
      <c r="G191" s="140" t="s">
        <v>192</v>
      </c>
      <c r="H191" s="141">
        <v>1</v>
      </c>
      <c r="I191" s="142"/>
      <c r="J191" s="143">
        <f t="shared" si="30"/>
        <v>0</v>
      </c>
      <c r="K191" s="139" t="s">
        <v>1</v>
      </c>
      <c r="L191" s="32"/>
      <c r="M191" s="144" t="s">
        <v>1</v>
      </c>
      <c r="N191" s="145" t="s">
        <v>41</v>
      </c>
      <c r="P191" s="146">
        <f t="shared" si="31"/>
        <v>0</v>
      </c>
      <c r="Q191" s="146">
        <v>0</v>
      </c>
      <c r="R191" s="146">
        <f t="shared" si="32"/>
        <v>0</v>
      </c>
      <c r="S191" s="146">
        <v>0</v>
      </c>
      <c r="T191" s="147">
        <f t="shared" si="33"/>
        <v>0</v>
      </c>
      <c r="AR191" s="148" t="s">
        <v>207</v>
      </c>
      <c r="AT191" s="148" t="s">
        <v>189</v>
      </c>
      <c r="AU191" s="148" t="s">
        <v>84</v>
      </c>
      <c r="AY191" s="17" t="s">
        <v>186</v>
      </c>
      <c r="BE191" s="149">
        <f t="shared" si="34"/>
        <v>0</v>
      </c>
      <c r="BF191" s="149">
        <f t="shared" si="35"/>
        <v>0</v>
      </c>
      <c r="BG191" s="149">
        <f t="shared" si="36"/>
        <v>0</v>
      </c>
      <c r="BH191" s="149">
        <f t="shared" si="37"/>
        <v>0</v>
      </c>
      <c r="BI191" s="149">
        <f t="shared" si="38"/>
        <v>0</v>
      </c>
      <c r="BJ191" s="17" t="s">
        <v>84</v>
      </c>
      <c r="BK191" s="149">
        <f t="shared" si="39"/>
        <v>0</v>
      </c>
      <c r="BL191" s="17" t="s">
        <v>207</v>
      </c>
      <c r="BM191" s="148" t="s">
        <v>1029</v>
      </c>
    </row>
    <row r="192" spans="2:65" s="1" customFormat="1" ht="16.600000000000001" customHeight="1">
      <c r="B192" s="136"/>
      <c r="C192" s="137" t="s">
        <v>711</v>
      </c>
      <c r="D192" s="137" t="s">
        <v>189</v>
      </c>
      <c r="E192" s="138" t="s">
        <v>2908</v>
      </c>
      <c r="F192" s="139" t="s">
        <v>2909</v>
      </c>
      <c r="G192" s="140" t="s">
        <v>192</v>
      </c>
      <c r="H192" s="141">
        <v>1</v>
      </c>
      <c r="I192" s="142"/>
      <c r="J192" s="143">
        <f t="shared" si="30"/>
        <v>0</v>
      </c>
      <c r="K192" s="139" t="s">
        <v>1</v>
      </c>
      <c r="L192" s="32"/>
      <c r="M192" s="150" t="s">
        <v>1</v>
      </c>
      <c r="N192" s="151" t="s">
        <v>41</v>
      </c>
      <c r="O192" s="152"/>
      <c r="P192" s="153">
        <f t="shared" si="31"/>
        <v>0</v>
      </c>
      <c r="Q192" s="153">
        <v>0</v>
      </c>
      <c r="R192" s="153">
        <f t="shared" si="32"/>
        <v>0</v>
      </c>
      <c r="S192" s="153">
        <v>0</v>
      </c>
      <c r="T192" s="154">
        <f t="shared" si="33"/>
        <v>0</v>
      </c>
      <c r="AR192" s="148" t="s">
        <v>207</v>
      </c>
      <c r="AT192" s="148" t="s">
        <v>189</v>
      </c>
      <c r="AU192" s="148" t="s">
        <v>84</v>
      </c>
      <c r="AY192" s="17" t="s">
        <v>186</v>
      </c>
      <c r="BE192" s="149">
        <f t="shared" si="34"/>
        <v>0</v>
      </c>
      <c r="BF192" s="149">
        <f t="shared" si="35"/>
        <v>0</v>
      </c>
      <c r="BG192" s="149">
        <f t="shared" si="36"/>
        <v>0</v>
      </c>
      <c r="BH192" s="149">
        <f t="shared" si="37"/>
        <v>0</v>
      </c>
      <c r="BI192" s="149">
        <f t="shared" si="38"/>
        <v>0</v>
      </c>
      <c r="BJ192" s="17" t="s">
        <v>84</v>
      </c>
      <c r="BK192" s="149">
        <f t="shared" si="39"/>
        <v>0</v>
      </c>
      <c r="BL192" s="17" t="s">
        <v>207</v>
      </c>
      <c r="BM192" s="148" t="s">
        <v>1040</v>
      </c>
    </row>
    <row r="193" spans="2:12" s="1" customFormat="1" ht="6.95" customHeight="1">
      <c r="B193" s="44"/>
      <c r="C193" s="45"/>
      <c r="D193" s="45"/>
      <c r="E193" s="45"/>
      <c r="F193" s="45"/>
      <c r="G193" s="45"/>
      <c r="H193" s="45"/>
      <c r="I193" s="45"/>
      <c r="J193" s="45"/>
      <c r="K193" s="45"/>
      <c r="L193" s="32"/>
    </row>
  </sheetData>
  <autoFilter ref="C125:K192" xr:uid="{00000000-0009-0000-0000-000008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9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4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119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155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1.95" customHeight="1">
      <c r="B6" s="20"/>
      <c r="D6" s="27" t="s">
        <v>16</v>
      </c>
      <c r="L6" s="20"/>
    </row>
    <row r="7" spans="2:4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</row>
    <row r="8" spans="2:46" ht="12.7">
      <c r="B8" s="20"/>
      <c r="D8" s="27" t="s">
        <v>156</v>
      </c>
      <c r="L8" s="20"/>
    </row>
    <row r="9" spans="2:46" ht="16.600000000000001" customHeight="1">
      <c r="B9" s="20"/>
      <c r="E9" s="252" t="s">
        <v>228</v>
      </c>
      <c r="F9" s="235"/>
      <c r="G9" s="235"/>
      <c r="H9" s="235"/>
      <c r="L9" s="20"/>
    </row>
    <row r="10" spans="2:46" ht="11.95" customHeight="1">
      <c r="B10" s="20"/>
      <c r="D10" s="27" t="s">
        <v>231</v>
      </c>
      <c r="L10" s="20"/>
    </row>
    <row r="11" spans="2:46" s="1" customFormat="1" ht="16.600000000000001" customHeight="1">
      <c r="B11" s="32"/>
      <c r="E11" s="214" t="s">
        <v>2910</v>
      </c>
      <c r="F11" s="254"/>
      <c r="G11" s="254"/>
      <c r="H11" s="254"/>
      <c r="L11" s="32"/>
    </row>
    <row r="12" spans="2:46" s="1" customFormat="1" ht="11.95" customHeight="1">
      <c r="B12" s="32"/>
      <c r="D12" s="27" t="s">
        <v>2911</v>
      </c>
      <c r="L12" s="32"/>
    </row>
    <row r="13" spans="2:46" s="1" customFormat="1" ht="16.600000000000001" customHeight="1">
      <c r="B13" s="32"/>
      <c r="E13" s="208" t="s">
        <v>2912</v>
      </c>
      <c r="F13" s="254"/>
      <c r="G13" s="254"/>
      <c r="H13" s="254"/>
      <c r="L13" s="32"/>
    </row>
    <row r="14" spans="2:46" s="1" customFormat="1" ht="10.4">
      <c r="B14" s="32"/>
      <c r="L14" s="32"/>
    </row>
    <row r="15" spans="2:46" s="1" customFormat="1" ht="11.95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1.95" customHeight="1">
      <c r="B16" s="32"/>
      <c r="D16" s="27" t="s">
        <v>20</v>
      </c>
      <c r="F16" s="25" t="s">
        <v>1875</v>
      </c>
      <c r="I16" s="27" t="s">
        <v>22</v>
      </c>
      <c r="J16" s="52" t="str">
        <f>'Rekapitulace stavby'!AN8</f>
        <v>23. 12. 2024</v>
      </c>
      <c r="L16" s="32"/>
    </row>
    <row r="17" spans="2:12" s="1" customFormat="1" ht="10.8" customHeight="1">
      <c r="B17" s="32"/>
      <c r="L17" s="32"/>
    </row>
    <row r="18" spans="2:12" s="1" customFormat="1" ht="11.95" customHeight="1">
      <c r="B18" s="32"/>
      <c r="D18" s="27" t="s">
        <v>24</v>
      </c>
      <c r="I18" s="27" t="s">
        <v>25</v>
      </c>
      <c r="J18" s="25" t="str">
        <f>IF('Rekapitulace stavby'!AN10="","",'Rekapitulace stavby'!AN10)</f>
        <v/>
      </c>
      <c r="L18" s="32"/>
    </row>
    <row r="19" spans="2:12" s="1" customFormat="1" ht="18" customHeight="1">
      <c r="B19" s="32"/>
      <c r="E19" s="25" t="str">
        <f>IF('Rekapitulace stavby'!E11="","",'Rekapitulace stavby'!E11)</f>
        <v>Město Benešov</v>
      </c>
      <c r="I19" s="27" t="s">
        <v>27</v>
      </c>
      <c r="J19" s="25" t="str">
        <f>IF('Rekapitulace stavby'!AN11="","",'Rekapitulace stavby'!AN11)</f>
        <v/>
      </c>
      <c r="L19" s="32"/>
    </row>
    <row r="20" spans="2:12" s="1" customFormat="1" ht="6.95" customHeight="1">
      <c r="B20" s="32"/>
      <c r="L20" s="32"/>
    </row>
    <row r="21" spans="2:12" s="1" customFormat="1" ht="11.95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5" t="str">
        <f>'Rekapitulace stavby'!E14</f>
        <v>Vyplň údaj</v>
      </c>
      <c r="F22" s="234"/>
      <c r="G22" s="234"/>
      <c r="H22" s="234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1.95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>Ateliér Jasné s.r.o., Praha 1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1.95" customHeight="1">
      <c r="B27" s="32"/>
      <c r="D27" s="27" t="s">
        <v>33</v>
      </c>
      <c r="I27" s="27" t="s">
        <v>25</v>
      </c>
      <c r="J27" s="25" t="str">
        <f>IF('Rekapitulace stavby'!AN19="","",'Rekapitulace stavby'!AN19)</f>
        <v/>
      </c>
      <c r="L27" s="32"/>
    </row>
    <row r="28" spans="2:12" s="1" customFormat="1" ht="18" customHeight="1">
      <c r="B28" s="32"/>
      <c r="E28" s="25" t="str">
        <f>IF('Rekapitulace stavby'!E20="","",'Rekapitulace stavby'!E20)</f>
        <v>Ing. Lenka Kasperová</v>
      </c>
      <c r="I28" s="27" t="s">
        <v>27</v>
      </c>
      <c r="J28" s="25" t="str">
        <f>IF('Rekapitulace stavby'!AN20="","",'Rekapitulace stavby'!AN20)</f>
        <v/>
      </c>
      <c r="L28" s="32"/>
    </row>
    <row r="29" spans="2:12" s="1" customFormat="1" ht="6.95" customHeight="1">
      <c r="B29" s="32"/>
      <c r="L29" s="32"/>
    </row>
    <row r="30" spans="2:12" s="1" customFormat="1" ht="11.95" customHeight="1">
      <c r="B30" s="32"/>
      <c r="D30" s="27" t="s">
        <v>35</v>
      </c>
      <c r="L30" s="32"/>
    </row>
    <row r="31" spans="2:12" s="7" customFormat="1" ht="16.600000000000001" customHeight="1">
      <c r="B31" s="94"/>
      <c r="E31" s="239" t="s">
        <v>1</v>
      </c>
      <c r="F31" s="239"/>
      <c r="G31" s="239"/>
      <c r="H31" s="239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36</v>
      </c>
      <c r="J34" s="66">
        <f>ROUND(J125,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" customHeight="1">
      <c r="B37" s="32"/>
      <c r="D37" s="55" t="s">
        <v>40</v>
      </c>
      <c r="E37" s="27" t="s">
        <v>41</v>
      </c>
      <c r="F37" s="86">
        <f>ROUND((SUM(BE125:BE128)),  2)</f>
        <v>0</v>
      </c>
      <c r="I37" s="96">
        <v>0.21</v>
      </c>
      <c r="J37" s="86">
        <f>ROUND(((SUM(BE125:BE128))*I37),  2)</f>
        <v>0</v>
      </c>
      <c r="L37" s="32"/>
    </row>
    <row r="38" spans="2:12" s="1" customFormat="1" ht="14.4" customHeight="1">
      <c r="B38" s="32"/>
      <c r="E38" s="27" t="s">
        <v>42</v>
      </c>
      <c r="F38" s="86">
        <f>ROUND((SUM(BF125:BF128)),  2)</f>
        <v>0</v>
      </c>
      <c r="I38" s="96">
        <v>0.12</v>
      </c>
      <c r="J38" s="86">
        <f>ROUND(((SUM(BF125:BF128))*I38),  2)</f>
        <v>0</v>
      </c>
      <c r="L38" s="32"/>
    </row>
    <row r="39" spans="2:12" s="1" customFormat="1" ht="14.4" hidden="1" customHeight="1">
      <c r="B39" s="32"/>
      <c r="E39" s="27" t="s">
        <v>43</v>
      </c>
      <c r="F39" s="86">
        <f>ROUND((SUM(BG125:BG128)),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44</v>
      </c>
      <c r="F40" s="86">
        <f>ROUND((SUM(BH125:BH128)),  2)</f>
        <v>0</v>
      </c>
      <c r="I40" s="96">
        <v>0.12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45</v>
      </c>
      <c r="F41" s="86">
        <f>ROUND((SUM(BI125:BI128)),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1.95" customHeight="1">
      <c r="B84" s="32"/>
      <c r="C84" s="27" t="s">
        <v>16</v>
      </c>
      <c r="L84" s="32"/>
    </row>
    <row r="85" spans="2:12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12" ht="11.95" customHeight="1">
      <c r="B86" s="20"/>
      <c r="C86" s="27" t="s">
        <v>156</v>
      </c>
      <c r="L86" s="20"/>
    </row>
    <row r="87" spans="2:12" ht="16.600000000000001" customHeight="1">
      <c r="B87" s="20"/>
      <c r="E87" s="252" t="s">
        <v>228</v>
      </c>
      <c r="F87" s="235"/>
      <c r="G87" s="235"/>
      <c r="H87" s="235"/>
      <c r="L87" s="20"/>
    </row>
    <row r="88" spans="2:12" ht="11.95" customHeight="1">
      <c r="B88" s="20"/>
      <c r="C88" s="27" t="s">
        <v>231</v>
      </c>
      <c r="L88" s="20"/>
    </row>
    <row r="89" spans="2:12" s="1" customFormat="1" ht="16.600000000000001" customHeight="1">
      <c r="B89" s="32"/>
      <c r="E89" s="214" t="s">
        <v>2910</v>
      </c>
      <c r="F89" s="254"/>
      <c r="G89" s="254"/>
      <c r="H89" s="254"/>
      <c r="L89" s="32"/>
    </row>
    <row r="90" spans="2:12" s="1" customFormat="1" ht="11.95" customHeight="1">
      <c r="B90" s="32"/>
      <c r="C90" s="27" t="s">
        <v>2911</v>
      </c>
      <c r="L90" s="32"/>
    </row>
    <row r="91" spans="2:12" s="1" customFormat="1" ht="16.600000000000001" customHeight="1">
      <c r="B91" s="32"/>
      <c r="E91" s="208" t="str">
        <f>E13</f>
        <v>001-08-02 - Technické prvky</v>
      </c>
      <c r="F91" s="254"/>
      <c r="G91" s="254"/>
      <c r="H91" s="254"/>
      <c r="L91" s="32"/>
    </row>
    <row r="92" spans="2:12" s="1" customFormat="1" ht="6.95" customHeight="1">
      <c r="B92" s="32"/>
      <c r="L92" s="32"/>
    </row>
    <row r="93" spans="2:12" s="1" customFormat="1" ht="11.95" customHeight="1">
      <c r="B93" s="32"/>
      <c r="C93" s="27" t="s">
        <v>20</v>
      </c>
      <c r="F93" s="25" t="str">
        <f>F16</f>
        <v xml:space="preserve"> </v>
      </c>
      <c r="I93" s="27" t="s">
        <v>22</v>
      </c>
      <c r="J93" s="52" t="str">
        <f>IF(J16="","",J16)</f>
        <v>23. 12. 2024</v>
      </c>
      <c r="L93" s="32"/>
    </row>
    <row r="94" spans="2:12" s="1" customFormat="1" ht="6.95" customHeight="1">
      <c r="B94" s="32"/>
      <c r="L94" s="32"/>
    </row>
    <row r="95" spans="2:12" s="1" customFormat="1" ht="25.65" customHeight="1">
      <c r="B95" s="32"/>
      <c r="C95" s="27" t="s">
        <v>24</v>
      </c>
      <c r="F95" s="25" t="str">
        <f>E19</f>
        <v>Město Benešov</v>
      </c>
      <c r="I95" s="27" t="s">
        <v>30</v>
      </c>
      <c r="J95" s="30" t="str">
        <f>E25</f>
        <v>Ateliér Jasné s.r.o., Praha 1</v>
      </c>
      <c r="L95" s="32"/>
    </row>
    <row r="96" spans="2:12" s="1" customFormat="1" ht="15.1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Ing. Lenka Kasperová</v>
      </c>
      <c r="L96" s="32"/>
    </row>
    <row r="97" spans="2:47" s="1" customFormat="1" ht="10.4" customHeight="1">
      <c r="B97" s="32"/>
      <c r="L97" s="32"/>
    </row>
    <row r="98" spans="2:47" s="1" customFormat="1" ht="29.25" customHeight="1">
      <c r="B98" s="32"/>
      <c r="C98" s="105" t="s">
        <v>160</v>
      </c>
      <c r="D98" s="97"/>
      <c r="E98" s="97"/>
      <c r="F98" s="97"/>
      <c r="G98" s="97"/>
      <c r="H98" s="97"/>
      <c r="I98" s="97"/>
      <c r="J98" s="106" t="s">
        <v>161</v>
      </c>
      <c r="K98" s="97"/>
      <c r="L98" s="32"/>
    </row>
    <row r="99" spans="2:47" s="1" customFormat="1" ht="10.4" customHeight="1">
      <c r="B99" s="32"/>
      <c r="L99" s="32"/>
    </row>
    <row r="100" spans="2:47" s="1" customFormat="1" ht="22.75" customHeight="1">
      <c r="B100" s="32"/>
      <c r="C100" s="107" t="s">
        <v>162</v>
      </c>
      <c r="J100" s="66">
        <f>J125</f>
        <v>0</v>
      </c>
      <c r="L100" s="32"/>
      <c r="AU100" s="17" t="s">
        <v>163</v>
      </c>
    </row>
    <row r="101" spans="2:47" s="8" customFormat="1" ht="24.95" customHeight="1">
      <c r="B101" s="108"/>
      <c r="D101" s="109" t="s">
        <v>2913</v>
      </c>
      <c r="E101" s="110"/>
      <c r="F101" s="110"/>
      <c r="G101" s="110"/>
      <c r="H101" s="110"/>
      <c r="I101" s="110"/>
      <c r="J101" s="111">
        <f>J126</f>
        <v>0</v>
      </c>
      <c r="L101" s="108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170</v>
      </c>
      <c r="L108" s="32"/>
    </row>
    <row r="109" spans="2:47" s="1" customFormat="1" ht="6.95" customHeight="1">
      <c r="B109" s="32"/>
      <c r="L109" s="32"/>
    </row>
    <row r="110" spans="2:47" s="1" customFormat="1" ht="11.95" customHeight="1">
      <c r="B110" s="32"/>
      <c r="C110" s="27" t="s">
        <v>16</v>
      </c>
      <c r="L110" s="32"/>
    </row>
    <row r="111" spans="2:47" s="1" customFormat="1" ht="16.600000000000001" customHeight="1">
      <c r="B111" s="32"/>
      <c r="E111" s="252" t="str">
        <f>E7</f>
        <v>Zázemí pro městskou knihovnu Benešov</v>
      </c>
      <c r="F111" s="253"/>
      <c r="G111" s="253"/>
      <c r="H111" s="253"/>
      <c r="L111" s="32"/>
    </row>
    <row r="112" spans="2:47" ht="11.95" customHeight="1">
      <c r="B112" s="20"/>
      <c r="C112" s="27" t="s">
        <v>156</v>
      </c>
      <c r="L112" s="20"/>
    </row>
    <row r="113" spans="2:65" ht="16.600000000000001" customHeight="1">
      <c r="B113" s="20"/>
      <c r="E113" s="252" t="s">
        <v>228</v>
      </c>
      <c r="F113" s="235"/>
      <c r="G113" s="235"/>
      <c r="H113" s="235"/>
      <c r="L113" s="20"/>
    </row>
    <row r="114" spans="2:65" ht="11.95" customHeight="1">
      <c r="B114" s="20"/>
      <c r="C114" s="27" t="s">
        <v>231</v>
      </c>
      <c r="L114" s="20"/>
    </row>
    <row r="115" spans="2:65" s="1" customFormat="1" ht="16.600000000000001" customHeight="1">
      <c r="B115" s="32"/>
      <c r="E115" s="214" t="s">
        <v>2910</v>
      </c>
      <c r="F115" s="254"/>
      <c r="G115" s="254"/>
      <c r="H115" s="254"/>
      <c r="L115" s="32"/>
    </row>
    <row r="116" spans="2:65" s="1" customFormat="1" ht="11.95" customHeight="1">
      <c r="B116" s="32"/>
      <c r="C116" s="27" t="s">
        <v>2911</v>
      </c>
      <c r="L116" s="32"/>
    </row>
    <row r="117" spans="2:65" s="1" customFormat="1" ht="16.600000000000001" customHeight="1">
      <c r="B117" s="32"/>
      <c r="E117" s="208" t="str">
        <f>E13</f>
        <v>001-08-02 - Technické prvky</v>
      </c>
      <c r="F117" s="254"/>
      <c r="G117" s="254"/>
      <c r="H117" s="254"/>
      <c r="L117" s="32"/>
    </row>
    <row r="118" spans="2:65" s="1" customFormat="1" ht="6.95" customHeight="1">
      <c r="B118" s="32"/>
      <c r="L118" s="32"/>
    </row>
    <row r="119" spans="2:65" s="1" customFormat="1" ht="11.95" customHeight="1">
      <c r="B119" s="32"/>
      <c r="C119" s="27" t="s">
        <v>20</v>
      </c>
      <c r="F119" s="25" t="str">
        <f>F16</f>
        <v xml:space="preserve"> </v>
      </c>
      <c r="I119" s="27" t="s">
        <v>22</v>
      </c>
      <c r="J119" s="52" t="str">
        <f>IF(J16="","",J16)</f>
        <v>23. 12. 2024</v>
      </c>
      <c r="L119" s="32"/>
    </row>
    <row r="120" spans="2:65" s="1" customFormat="1" ht="6.95" customHeight="1">
      <c r="B120" s="32"/>
      <c r="L120" s="32"/>
    </row>
    <row r="121" spans="2:65" s="1" customFormat="1" ht="25.65" customHeight="1">
      <c r="B121" s="32"/>
      <c r="C121" s="27" t="s">
        <v>24</v>
      </c>
      <c r="F121" s="25" t="str">
        <f>E19</f>
        <v>Město Benešov</v>
      </c>
      <c r="I121" s="27" t="s">
        <v>30</v>
      </c>
      <c r="J121" s="30" t="str">
        <f>E25</f>
        <v>Ateliér Jasné s.r.o., Praha 1</v>
      </c>
      <c r="L121" s="32"/>
    </row>
    <row r="122" spans="2:65" s="1" customFormat="1" ht="15.15" customHeight="1">
      <c r="B122" s="32"/>
      <c r="C122" s="27" t="s">
        <v>28</v>
      </c>
      <c r="F122" s="25" t="str">
        <f>IF(E22="","",E22)</f>
        <v>Vyplň údaj</v>
      </c>
      <c r="I122" s="27" t="s">
        <v>33</v>
      </c>
      <c r="J122" s="30" t="str">
        <f>E28</f>
        <v>Ing. Lenka Kasperová</v>
      </c>
      <c r="L122" s="32"/>
    </row>
    <row r="123" spans="2:65" s="1" customFormat="1" ht="10.4" customHeight="1">
      <c r="B123" s="32"/>
      <c r="L123" s="32"/>
    </row>
    <row r="124" spans="2:65" s="10" customFormat="1" ht="29.25" customHeight="1">
      <c r="B124" s="116"/>
      <c r="C124" s="117" t="s">
        <v>171</v>
      </c>
      <c r="D124" s="118" t="s">
        <v>61</v>
      </c>
      <c r="E124" s="118" t="s">
        <v>57</v>
      </c>
      <c r="F124" s="118" t="s">
        <v>58</v>
      </c>
      <c r="G124" s="118" t="s">
        <v>172</v>
      </c>
      <c r="H124" s="118" t="s">
        <v>173</v>
      </c>
      <c r="I124" s="118" t="s">
        <v>174</v>
      </c>
      <c r="J124" s="118" t="s">
        <v>161</v>
      </c>
      <c r="K124" s="119" t="s">
        <v>175</v>
      </c>
      <c r="L124" s="116"/>
      <c r="M124" s="59" t="s">
        <v>1</v>
      </c>
      <c r="N124" s="60" t="s">
        <v>40</v>
      </c>
      <c r="O124" s="60" t="s">
        <v>176</v>
      </c>
      <c r="P124" s="60" t="s">
        <v>177</v>
      </c>
      <c r="Q124" s="60" t="s">
        <v>178</v>
      </c>
      <c r="R124" s="60" t="s">
        <v>179</v>
      </c>
      <c r="S124" s="60" t="s">
        <v>180</v>
      </c>
      <c r="T124" s="61" t="s">
        <v>181</v>
      </c>
    </row>
    <row r="125" spans="2:65" s="1" customFormat="1" ht="22.75" customHeight="1">
      <c r="B125" s="32"/>
      <c r="C125" s="64" t="s">
        <v>182</v>
      </c>
      <c r="J125" s="120">
        <f>BK125</f>
        <v>0</v>
      </c>
      <c r="L125" s="32"/>
      <c r="M125" s="62"/>
      <c r="N125" s="53"/>
      <c r="O125" s="53"/>
      <c r="P125" s="121">
        <f>P126</f>
        <v>0</v>
      </c>
      <c r="Q125" s="53"/>
      <c r="R125" s="121">
        <f>R126</f>
        <v>0</v>
      </c>
      <c r="S125" s="53"/>
      <c r="T125" s="122">
        <f>T126</f>
        <v>0</v>
      </c>
      <c r="AT125" s="17" t="s">
        <v>75</v>
      </c>
      <c r="AU125" s="17" t="s">
        <v>163</v>
      </c>
      <c r="BK125" s="123">
        <f>BK126</f>
        <v>0</v>
      </c>
    </row>
    <row r="126" spans="2:65" s="11" customFormat="1" ht="25.95" customHeight="1">
      <c r="B126" s="124"/>
      <c r="D126" s="125" t="s">
        <v>75</v>
      </c>
      <c r="E126" s="126" t="s">
        <v>1852</v>
      </c>
      <c r="F126" s="126" t="s">
        <v>2914</v>
      </c>
      <c r="I126" s="127"/>
      <c r="J126" s="128">
        <f>BK126</f>
        <v>0</v>
      </c>
      <c r="L126" s="124"/>
      <c r="M126" s="129"/>
      <c r="P126" s="130">
        <f>SUM(P127:P128)</f>
        <v>0</v>
      </c>
      <c r="R126" s="130">
        <f>SUM(R127:R128)</f>
        <v>0</v>
      </c>
      <c r="T126" s="131">
        <f>SUM(T127:T128)</f>
        <v>0</v>
      </c>
      <c r="AR126" s="125" t="s">
        <v>207</v>
      </c>
      <c r="AT126" s="132" t="s">
        <v>75</v>
      </c>
      <c r="AU126" s="132" t="s">
        <v>76</v>
      </c>
      <c r="AY126" s="125" t="s">
        <v>186</v>
      </c>
      <c r="BK126" s="133">
        <f>SUM(BK127:BK128)</f>
        <v>0</v>
      </c>
    </row>
    <row r="127" spans="2:65" s="1" customFormat="1" ht="16.600000000000001" customHeight="1">
      <c r="B127" s="136"/>
      <c r="C127" s="137" t="s">
        <v>84</v>
      </c>
      <c r="D127" s="137" t="s">
        <v>189</v>
      </c>
      <c r="E127" s="138" t="s">
        <v>2915</v>
      </c>
      <c r="F127" s="139" t="s">
        <v>2916</v>
      </c>
      <c r="G127" s="140" t="s">
        <v>858</v>
      </c>
      <c r="H127" s="141">
        <v>4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41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2917</v>
      </c>
      <c r="AT127" s="148" t="s">
        <v>189</v>
      </c>
      <c r="AU127" s="148" t="s">
        <v>84</v>
      </c>
      <c r="AY127" s="17" t="s">
        <v>186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84</v>
      </c>
      <c r="BK127" s="149">
        <f>ROUND(I127*H127,2)</f>
        <v>0</v>
      </c>
      <c r="BL127" s="17" t="s">
        <v>2917</v>
      </c>
      <c r="BM127" s="148" t="s">
        <v>86</v>
      </c>
    </row>
    <row r="128" spans="2:65" s="1" customFormat="1" ht="16.600000000000001" customHeight="1">
      <c r="B128" s="136"/>
      <c r="C128" s="137" t="s">
        <v>86</v>
      </c>
      <c r="D128" s="137" t="s">
        <v>189</v>
      </c>
      <c r="E128" s="138" t="s">
        <v>2918</v>
      </c>
      <c r="F128" s="139" t="s">
        <v>2919</v>
      </c>
      <c r="G128" s="140" t="s">
        <v>858</v>
      </c>
      <c r="H128" s="141">
        <v>1</v>
      </c>
      <c r="I128" s="142"/>
      <c r="J128" s="143">
        <f>ROUND(I128*H128,2)</f>
        <v>0</v>
      </c>
      <c r="K128" s="139" t="s">
        <v>1</v>
      </c>
      <c r="L128" s="32"/>
      <c r="M128" s="150" t="s">
        <v>1</v>
      </c>
      <c r="N128" s="151" t="s">
        <v>41</v>
      </c>
      <c r="O128" s="152"/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48" t="s">
        <v>2917</v>
      </c>
      <c r="AT128" s="148" t="s">
        <v>189</v>
      </c>
      <c r="AU128" s="148" t="s">
        <v>84</v>
      </c>
      <c r="AY128" s="17" t="s">
        <v>186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84</v>
      </c>
      <c r="BK128" s="149">
        <f>ROUND(I128*H128,2)</f>
        <v>0</v>
      </c>
      <c r="BL128" s="17" t="s">
        <v>2917</v>
      </c>
      <c r="BM128" s="148" t="s">
        <v>207</v>
      </c>
    </row>
    <row r="129" spans="2:12" s="1" customFormat="1" ht="6.95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2"/>
    </row>
  </sheetData>
  <autoFilter ref="C124:K128" xr:uid="{00000000-0009-0000-0000-000009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54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4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122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155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1.95" customHeight="1">
      <c r="B6" s="20"/>
      <c r="D6" s="27" t="s">
        <v>16</v>
      </c>
      <c r="L6" s="20"/>
    </row>
    <row r="7" spans="2:4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</row>
    <row r="8" spans="2:46" ht="12.7">
      <c r="B8" s="20"/>
      <c r="D8" s="27" t="s">
        <v>156</v>
      </c>
      <c r="L8" s="20"/>
    </row>
    <row r="9" spans="2:46" ht="16.600000000000001" customHeight="1">
      <c r="B9" s="20"/>
      <c r="E9" s="252" t="s">
        <v>228</v>
      </c>
      <c r="F9" s="235"/>
      <c r="G9" s="235"/>
      <c r="H9" s="235"/>
      <c r="L9" s="20"/>
    </row>
    <row r="10" spans="2:46" ht="11.95" customHeight="1">
      <c r="B10" s="20"/>
      <c r="D10" s="27" t="s">
        <v>231</v>
      </c>
      <c r="L10" s="20"/>
    </row>
    <row r="11" spans="2:46" s="1" customFormat="1" ht="16.600000000000001" customHeight="1">
      <c r="B11" s="32"/>
      <c r="E11" s="214" t="s">
        <v>2910</v>
      </c>
      <c r="F11" s="254"/>
      <c r="G11" s="254"/>
      <c r="H11" s="254"/>
      <c r="L11" s="32"/>
    </row>
    <row r="12" spans="2:46" s="1" customFormat="1" ht="11.95" customHeight="1">
      <c r="B12" s="32"/>
      <c r="D12" s="27" t="s">
        <v>2911</v>
      </c>
      <c r="L12" s="32"/>
    </row>
    <row r="13" spans="2:46" s="1" customFormat="1" ht="16.600000000000001" customHeight="1">
      <c r="B13" s="32"/>
      <c r="E13" s="208" t="s">
        <v>2920</v>
      </c>
      <c r="F13" s="254"/>
      <c r="G13" s="254"/>
      <c r="H13" s="254"/>
      <c r="L13" s="32"/>
    </row>
    <row r="14" spans="2:46" s="1" customFormat="1" ht="10.4">
      <c r="B14" s="32"/>
      <c r="L14" s="32"/>
    </row>
    <row r="15" spans="2:46" s="1" customFormat="1" ht="11.95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1.95" customHeight="1">
      <c r="B16" s="32"/>
      <c r="D16" s="27" t="s">
        <v>20</v>
      </c>
      <c r="F16" s="25" t="s">
        <v>1875</v>
      </c>
      <c r="I16" s="27" t="s">
        <v>22</v>
      </c>
      <c r="J16" s="52" t="str">
        <f>'Rekapitulace stavby'!AN8</f>
        <v>23. 12. 2024</v>
      </c>
      <c r="L16" s="32"/>
    </row>
    <row r="17" spans="2:12" s="1" customFormat="1" ht="10.8" customHeight="1">
      <c r="B17" s="32"/>
      <c r="L17" s="32"/>
    </row>
    <row r="18" spans="2:12" s="1" customFormat="1" ht="11.95" customHeight="1">
      <c r="B18" s="32"/>
      <c r="D18" s="27" t="s">
        <v>24</v>
      </c>
      <c r="I18" s="27" t="s">
        <v>25</v>
      </c>
      <c r="J18" s="25" t="str">
        <f>IF('Rekapitulace stavby'!AN10="","",'Rekapitulace stavby'!AN10)</f>
        <v/>
      </c>
      <c r="L18" s="32"/>
    </row>
    <row r="19" spans="2:12" s="1" customFormat="1" ht="18" customHeight="1">
      <c r="B19" s="32"/>
      <c r="E19" s="25" t="str">
        <f>IF('Rekapitulace stavby'!E11="","",'Rekapitulace stavby'!E11)</f>
        <v>Město Benešov</v>
      </c>
      <c r="I19" s="27" t="s">
        <v>27</v>
      </c>
      <c r="J19" s="25" t="str">
        <f>IF('Rekapitulace stavby'!AN11="","",'Rekapitulace stavby'!AN11)</f>
        <v/>
      </c>
      <c r="L19" s="32"/>
    </row>
    <row r="20" spans="2:12" s="1" customFormat="1" ht="6.95" customHeight="1">
      <c r="B20" s="32"/>
      <c r="L20" s="32"/>
    </row>
    <row r="21" spans="2:12" s="1" customFormat="1" ht="11.95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5" t="str">
        <f>'Rekapitulace stavby'!E14</f>
        <v>Vyplň údaj</v>
      </c>
      <c r="F22" s="234"/>
      <c r="G22" s="234"/>
      <c r="H22" s="234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1.95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>Ateliér Jasné s.r.o., Praha 1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1.95" customHeight="1">
      <c r="B27" s="32"/>
      <c r="D27" s="27" t="s">
        <v>33</v>
      </c>
      <c r="I27" s="27" t="s">
        <v>25</v>
      </c>
      <c r="J27" s="25" t="str">
        <f>IF('Rekapitulace stavby'!AN19="","",'Rekapitulace stavby'!AN19)</f>
        <v/>
      </c>
      <c r="L27" s="32"/>
    </row>
    <row r="28" spans="2:12" s="1" customFormat="1" ht="18" customHeight="1">
      <c r="B28" s="32"/>
      <c r="E28" s="25" t="str">
        <f>IF('Rekapitulace stavby'!E20="","",'Rekapitulace stavby'!E20)</f>
        <v>Ing. Lenka Kasperová</v>
      </c>
      <c r="I28" s="27" t="s">
        <v>27</v>
      </c>
      <c r="J28" s="25" t="str">
        <f>IF('Rekapitulace stavby'!AN20="","",'Rekapitulace stavby'!AN20)</f>
        <v/>
      </c>
      <c r="L28" s="32"/>
    </row>
    <row r="29" spans="2:12" s="1" customFormat="1" ht="6.95" customHeight="1">
      <c r="B29" s="32"/>
      <c r="L29" s="32"/>
    </row>
    <row r="30" spans="2:12" s="1" customFormat="1" ht="11.95" customHeight="1">
      <c r="B30" s="32"/>
      <c r="D30" s="27" t="s">
        <v>35</v>
      </c>
      <c r="L30" s="32"/>
    </row>
    <row r="31" spans="2:12" s="7" customFormat="1" ht="16.600000000000001" customHeight="1">
      <c r="B31" s="94"/>
      <c r="E31" s="239" t="s">
        <v>2921</v>
      </c>
      <c r="F31" s="239"/>
      <c r="G31" s="239"/>
      <c r="H31" s="239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36</v>
      </c>
      <c r="J34" s="66">
        <f>ROUND(J124,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" customHeight="1">
      <c r="B37" s="32"/>
      <c r="D37" s="55" t="s">
        <v>40</v>
      </c>
      <c r="E37" s="27" t="s">
        <v>41</v>
      </c>
      <c r="F37" s="86">
        <f>ROUND((SUM(BE124:BE153)),  2)</f>
        <v>0</v>
      </c>
      <c r="I37" s="96">
        <v>0.21</v>
      </c>
      <c r="J37" s="86">
        <f>ROUND(((SUM(BE124:BE153))*I37),  2)</f>
        <v>0</v>
      </c>
      <c r="L37" s="32"/>
    </row>
    <row r="38" spans="2:12" s="1" customFormat="1" ht="14.4" customHeight="1">
      <c r="B38" s="32"/>
      <c r="E38" s="27" t="s">
        <v>42</v>
      </c>
      <c r="F38" s="86">
        <f>ROUND((SUM(BF124:BF153)),  2)</f>
        <v>0</v>
      </c>
      <c r="I38" s="96">
        <v>0.12</v>
      </c>
      <c r="J38" s="86">
        <f>ROUND(((SUM(BF124:BF153))*I38),  2)</f>
        <v>0</v>
      </c>
      <c r="L38" s="32"/>
    </row>
    <row r="39" spans="2:12" s="1" customFormat="1" ht="14.4" hidden="1" customHeight="1">
      <c r="B39" s="32"/>
      <c r="E39" s="27" t="s">
        <v>43</v>
      </c>
      <c r="F39" s="86">
        <f>ROUND((SUM(BG124:BG153)),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44</v>
      </c>
      <c r="F40" s="86">
        <f>ROUND((SUM(BH124:BH153)),  2)</f>
        <v>0</v>
      </c>
      <c r="I40" s="96">
        <v>0.12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45</v>
      </c>
      <c r="F41" s="86">
        <f>ROUND((SUM(BI124:BI153)),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1.95" customHeight="1">
      <c r="B84" s="32"/>
      <c r="C84" s="27" t="s">
        <v>16</v>
      </c>
      <c r="L84" s="32"/>
    </row>
    <row r="85" spans="2:12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12" ht="11.95" customHeight="1">
      <c r="B86" s="20"/>
      <c r="C86" s="27" t="s">
        <v>156</v>
      </c>
      <c r="L86" s="20"/>
    </row>
    <row r="87" spans="2:12" ht="16.600000000000001" customHeight="1">
      <c r="B87" s="20"/>
      <c r="E87" s="252" t="s">
        <v>228</v>
      </c>
      <c r="F87" s="235"/>
      <c r="G87" s="235"/>
      <c r="H87" s="235"/>
      <c r="L87" s="20"/>
    </row>
    <row r="88" spans="2:12" ht="11.95" customHeight="1">
      <c r="B88" s="20"/>
      <c r="C88" s="27" t="s">
        <v>231</v>
      </c>
      <c r="L88" s="20"/>
    </row>
    <row r="89" spans="2:12" s="1" customFormat="1" ht="16.600000000000001" customHeight="1">
      <c r="B89" s="32"/>
      <c r="E89" s="214" t="s">
        <v>2910</v>
      </c>
      <c r="F89" s="254"/>
      <c r="G89" s="254"/>
      <c r="H89" s="254"/>
      <c r="L89" s="32"/>
    </row>
    <row r="90" spans="2:12" s="1" customFormat="1" ht="11.95" customHeight="1">
      <c r="B90" s="32"/>
      <c r="C90" s="27" t="s">
        <v>2911</v>
      </c>
      <c r="L90" s="32"/>
    </row>
    <row r="91" spans="2:12" s="1" customFormat="1" ht="16.600000000000001" customHeight="1">
      <c r="B91" s="32"/>
      <c r="E91" s="208" t="str">
        <f>E13</f>
        <v>001-08-04 - Atypický nábytek</v>
      </c>
      <c r="F91" s="254"/>
      <c r="G91" s="254"/>
      <c r="H91" s="254"/>
      <c r="L91" s="32"/>
    </row>
    <row r="92" spans="2:12" s="1" customFormat="1" ht="6.95" customHeight="1">
      <c r="B92" s="32"/>
      <c r="L92" s="32"/>
    </row>
    <row r="93" spans="2:12" s="1" customFormat="1" ht="11.95" customHeight="1">
      <c r="B93" s="32"/>
      <c r="C93" s="27" t="s">
        <v>20</v>
      </c>
      <c r="F93" s="25" t="str">
        <f>F16</f>
        <v xml:space="preserve"> </v>
      </c>
      <c r="I93" s="27" t="s">
        <v>22</v>
      </c>
      <c r="J93" s="52" t="str">
        <f>IF(J16="","",J16)</f>
        <v>23. 12. 2024</v>
      </c>
      <c r="L93" s="32"/>
    </row>
    <row r="94" spans="2:12" s="1" customFormat="1" ht="6.95" customHeight="1">
      <c r="B94" s="32"/>
      <c r="L94" s="32"/>
    </row>
    <row r="95" spans="2:12" s="1" customFormat="1" ht="25.65" customHeight="1">
      <c r="B95" s="32"/>
      <c r="C95" s="27" t="s">
        <v>24</v>
      </c>
      <c r="F95" s="25" t="str">
        <f>E19</f>
        <v>Město Benešov</v>
      </c>
      <c r="I95" s="27" t="s">
        <v>30</v>
      </c>
      <c r="J95" s="30" t="str">
        <f>E25</f>
        <v>Ateliér Jasné s.r.o., Praha 1</v>
      </c>
      <c r="L95" s="32"/>
    </row>
    <row r="96" spans="2:12" s="1" customFormat="1" ht="15.1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Ing. Lenka Kasperová</v>
      </c>
      <c r="L96" s="32"/>
    </row>
    <row r="97" spans="2:47" s="1" customFormat="1" ht="10.4" customHeight="1">
      <c r="B97" s="32"/>
      <c r="L97" s="32"/>
    </row>
    <row r="98" spans="2:47" s="1" customFormat="1" ht="29.25" customHeight="1">
      <c r="B98" s="32"/>
      <c r="C98" s="105" t="s">
        <v>160</v>
      </c>
      <c r="D98" s="97"/>
      <c r="E98" s="97"/>
      <c r="F98" s="97"/>
      <c r="G98" s="97"/>
      <c r="H98" s="97"/>
      <c r="I98" s="97"/>
      <c r="J98" s="106" t="s">
        <v>161</v>
      </c>
      <c r="K98" s="97"/>
      <c r="L98" s="32"/>
    </row>
    <row r="99" spans="2:47" s="1" customFormat="1" ht="10.4" customHeight="1">
      <c r="B99" s="32"/>
      <c r="L99" s="32"/>
    </row>
    <row r="100" spans="2:47" s="1" customFormat="1" ht="22.75" customHeight="1">
      <c r="B100" s="32"/>
      <c r="C100" s="107" t="s">
        <v>162</v>
      </c>
      <c r="J100" s="66">
        <f>J124</f>
        <v>0</v>
      </c>
      <c r="L100" s="32"/>
      <c r="AU100" s="17" t="s">
        <v>163</v>
      </c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170</v>
      </c>
      <c r="L107" s="32"/>
    </row>
    <row r="108" spans="2:47" s="1" customFormat="1" ht="6.95" customHeight="1">
      <c r="B108" s="32"/>
      <c r="L108" s="32"/>
    </row>
    <row r="109" spans="2:47" s="1" customFormat="1" ht="11.95" customHeight="1">
      <c r="B109" s="32"/>
      <c r="C109" s="27" t="s">
        <v>16</v>
      </c>
      <c r="L109" s="32"/>
    </row>
    <row r="110" spans="2:47" s="1" customFormat="1" ht="16.600000000000001" customHeight="1">
      <c r="B110" s="32"/>
      <c r="E110" s="252" t="str">
        <f>E7</f>
        <v>Zázemí pro městskou knihovnu Benešov</v>
      </c>
      <c r="F110" s="253"/>
      <c r="G110" s="253"/>
      <c r="H110" s="253"/>
      <c r="L110" s="32"/>
    </row>
    <row r="111" spans="2:47" ht="11.95" customHeight="1">
      <c r="B111" s="20"/>
      <c r="C111" s="27" t="s">
        <v>156</v>
      </c>
      <c r="L111" s="20"/>
    </row>
    <row r="112" spans="2:47" ht="16.600000000000001" customHeight="1">
      <c r="B112" s="20"/>
      <c r="E112" s="252" t="s">
        <v>228</v>
      </c>
      <c r="F112" s="235"/>
      <c r="G112" s="235"/>
      <c r="H112" s="235"/>
      <c r="L112" s="20"/>
    </row>
    <row r="113" spans="2:65" ht="11.95" customHeight="1">
      <c r="B113" s="20"/>
      <c r="C113" s="27" t="s">
        <v>231</v>
      </c>
      <c r="L113" s="20"/>
    </row>
    <row r="114" spans="2:65" s="1" customFormat="1" ht="16.600000000000001" customHeight="1">
      <c r="B114" s="32"/>
      <c r="E114" s="214" t="s">
        <v>2910</v>
      </c>
      <c r="F114" s="254"/>
      <c r="G114" s="254"/>
      <c r="H114" s="254"/>
      <c r="L114" s="32"/>
    </row>
    <row r="115" spans="2:65" s="1" customFormat="1" ht="11.95" customHeight="1">
      <c r="B115" s="32"/>
      <c r="C115" s="27" t="s">
        <v>2911</v>
      </c>
      <c r="L115" s="32"/>
    </row>
    <row r="116" spans="2:65" s="1" customFormat="1" ht="16.600000000000001" customHeight="1">
      <c r="B116" s="32"/>
      <c r="E116" s="208" t="str">
        <f>E13</f>
        <v>001-08-04 - Atypický nábytek</v>
      </c>
      <c r="F116" s="254"/>
      <c r="G116" s="254"/>
      <c r="H116" s="254"/>
      <c r="L116" s="32"/>
    </row>
    <row r="117" spans="2:65" s="1" customFormat="1" ht="6.95" customHeight="1">
      <c r="B117" s="32"/>
      <c r="L117" s="32"/>
    </row>
    <row r="118" spans="2:65" s="1" customFormat="1" ht="11.95" customHeight="1">
      <c r="B118" s="32"/>
      <c r="C118" s="27" t="s">
        <v>20</v>
      </c>
      <c r="F118" s="25" t="str">
        <f>F16</f>
        <v xml:space="preserve"> </v>
      </c>
      <c r="I118" s="27" t="s">
        <v>22</v>
      </c>
      <c r="J118" s="52" t="str">
        <f>IF(J16="","",J16)</f>
        <v>23. 12. 2024</v>
      </c>
      <c r="L118" s="32"/>
    </row>
    <row r="119" spans="2:65" s="1" customFormat="1" ht="6.95" customHeight="1">
      <c r="B119" s="32"/>
      <c r="L119" s="32"/>
    </row>
    <row r="120" spans="2:65" s="1" customFormat="1" ht="25.65" customHeight="1">
      <c r="B120" s="32"/>
      <c r="C120" s="27" t="s">
        <v>24</v>
      </c>
      <c r="F120" s="25" t="str">
        <f>E19</f>
        <v>Město Benešov</v>
      </c>
      <c r="I120" s="27" t="s">
        <v>30</v>
      </c>
      <c r="J120" s="30" t="str">
        <f>E25</f>
        <v>Ateliér Jasné s.r.o., Praha 1</v>
      </c>
      <c r="L120" s="32"/>
    </row>
    <row r="121" spans="2:65" s="1" customFormat="1" ht="15.15" customHeight="1">
      <c r="B121" s="32"/>
      <c r="C121" s="27" t="s">
        <v>28</v>
      </c>
      <c r="F121" s="25" t="str">
        <f>IF(E22="","",E22)</f>
        <v>Vyplň údaj</v>
      </c>
      <c r="I121" s="27" t="s">
        <v>33</v>
      </c>
      <c r="J121" s="30" t="str">
        <f>E28</f>
        <v>Ing. Lenka Kasperová</v>
      </c>
      <c r="L121" s="32"/>
    </row>
    <row r="122" spans="2:65" s="1" customFormat="1" ht="10.4" customHeight="1">
      <c r="B122" s="32"/>
      <c r="L122" s="32"/>
    </row>
    <row r="123" spans="2:65" s="10" customFormat="1" ht="29.25" customHeight="1">
      <c r="B123" s="116"/>
      <c r="C123" s="117" t="s">
        <v>171</v>
      </c>
      <c r="D123" s="118" t="s">
        <v>61</v>
      </c>
      <c r="E123" s="118" t="s">
        <v>57</v>
      </c>
      <c r="F123" s="118" t="s">
        <v>58</v>
      </c>
      <c r="G123" s="118" t="s">
        <v>172</v>
      </c>
      <c r="H123" s="118" t="s">
        <v>173</v>
      </c>
      <c r="I123" s="118" t="s">
        <v>174</v>
      </c>
      <c r="J123" s="118" t="s">
        <v>161</v>
      </c>
      <c r="K123" s="119" t="s">
        <v>175</v>
      </c>
      <c r="L123" s="116"/>
      <c r="M123" s="59" t="s">
        <v>1</v>
      </c>
      <c r="N123" s="60" t="s">
        <v>40</v>
      </c>
      <c r="O123" s="60" t="s">
        <v>176</v>
      </c>
      <c r="P123" s="60" t="s">
        <v>177</v>
      </c>
      <c r="Q123" s="60" t="s">
        <v>178</v>
      </c>
      <c r="R123" s="60" t="s">
        <v>179</v>
      </c>
      <c r="S123" s="60" t="s">
        <v>180</v>
      </c>
      <c r="T123" s="61" t="s">
        <v>181</v>
      </c>
    </row>
    <row r="124" spans="2:65" s="1" customFormat="1" ht="22.75" customHeight="1">
      <c r="B124" s="32"/>
      <c r="C124" s="64" t="s">
        <v>182</v>
      </c>
      <c r="J124" s="120">
        <f>BK124</f>
        <v>0</v>
      </c>
      <c r="L124" s="32"/>
      <c r="M124" s="62"/>
      <c r="N124" s="53"/>
      <c r="O124" s="53"/>
      <c r="P124" s="121">
        <f>SUM(P125:P153)</f>
        <v>0</v>
      </c>
      <c r="Q124" s="53"/>
      <c r="R124" s="121">
        <f>SUM(R125:R153)</f>
        <v>0</v>
      </c>
      <c r="S124" s="53"/>
      <c r="T124" s="122">
        <f>SUM(T125:T153)</f>
        <v>0</v>
      </c>
      <c r="AT124" s="17" t="s">
        <v>75</v>
      </c>
      <c r="AU124" s="17" t="s">
        <v>163</v>
      </c>
      <c r="BK124" s="123">
        <f>SUM(BK125:BK153)</f>
        <v>0</v>
      </c>
    </row>
    <row r="125" spans="2:65" s="1" customFormat="1" ht="16.600000000000001" customHeight="1">
      <c r="B125" s="136"/>
      <c r="C125" s="137" t="s">
        <v>84</v>
      </c>
      <c r="D125" s="137" t="s">
        <v>189</v>
      </c>
      <c r="E125" s="138" t="s">
        <v>2922</v>
      </c>
      <c r="F125" s="139" t="s">
        <v>2923</v>
      </c>
      <c r="G125" s="140" t="s">
        <v>858</v>
      </c>
      <c r="H125" s="141">
        <v>1</v>
      </c>
      <c r="I125" s="142"/>
      <c r="J125" s="143">
        <f t="shared" ref="J125:J140" si="0">ROUND(I125*H125,2)</f>
        <v>0</v>
      </c>
      <c r="K125" s="139" t="s">
        <v>1</v>
      </c>
      <c r="L125" s="32"/>
      <c r="M125" s="144" t="s">
        <v>1</v>
      </c>
      <c r="N125" s="145" t="s">
        <v>41</v>
      </c>
      <c r="P125" s="146">
        <f t="shared" ref="P125:P140" si="1">O125*H125</f>
        <v>0</v>
      </c>
      <c r="Q125" s="146">
        <v>0</v>
      </c>
      <c r="R125" s="146">
        <f t="shared" ref="R125:R140" si="2">Q125*H125</f>
        <v>0</v>
      </c>
      <c r="S125" s="146">
        <v>0</v>
      </c>
      <c r="T125" s="147">
        <f t="shared" ref="T125:T140" si="3">S125*H125</f>
        <v>0</v>
      </c>
      <c r="AR125" s="148" t="s">
        <v>207</v>
      </c>
      <c r="AT125" s="148" t="s">
        <v>189</v>
      </c>
      <c r="AU125" s="148" t="s">
        <v>76</v>
      </c>
      <c r="AY125" s="17" t="s">
        <v>186</v>
      </c>
      <c r="BE125" s="149">
        <f t="shared" ref="BE125:BE140" si="4">IF(N125="základní",J125,0)</f>
        <v>0</v>
      </c>
      <c r="BF125" s="149">
        <f t="shared" ref="BF125:BF140" si="5">IF(N125="snížená",J125,0)</f>
        <v>0</v>
      </c>
      <c r="BG125" s="149">
        <f t="shared" ref="BG125:BG140" si="6">IF(N125="zákl. přenesená",J125,0)</f>
        <v>0</v>
      </c>
      <c r="BH125" s="149">
        <f t="shared" ref="BH125:BH140" si="7">IF(N125="sníž. přenesená",J125,0)</f>
        <v>0</v>
      </c>
      <c r="BI125" s="149">
        <f t="shared" ref="BI125:BI140" si="8">IF(N125="nulová",J125,0)</f>
        <v>0</v>
      </c>
      <c r="BJ125" s="17" t="s">
        <v>84</v>
      </c>
      <c r="BK125" s="149">
        <f t="shared" ref="BK125:BK140" si="9">ROUND(I125*H125,2)</f>
        <v>0</v>
      </c>
      <c r="BL125" s="17" t="s">
        <v>207</v>
      </c>
      <c r="BM125" s="148" t="s">
        <v>86</v>
      </c>
    </row>
    <row r="126" spans="2:65" s="1" customFormat="1" ht="16.600000000000001" customHeight="1">
      <c r="B126" s="136"/>
      <c r="C126" s="137" t="s">
        <v>86</v>
      </c>
      <c r="D126" s="137" t="s">
        <v>189</v>
      </c>
      <c r="E126" s="138" t="s">
        <v>2924</v>
      </c>
      <c r="F126" s="139" t="s">
        <v>2925</v>
      </c>
      <c r="G126" s="140" t="s">
        <v>858</v>
      </c>
      <c r="H126" s="141">
        <v>1</v>
      </c>
      <c r="I126" s="142"/>
      <c r="J126" s="143">
        <f t="shared" si="0"/>
        <v>0</v>
      </c>
      <c r="K126" s="139" t="s">
        <v>1</v>
      </c>
      <c r="L126" s="32"/>
      <c r="M126" s="144" t="s">
        <v>1</v>
      </c>
      <c r="N126" s="145" t="s">
        <v>41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207</v>
      </c>
      <c r="AT126" s="148" t="s">
        <v>189</v>
      </c>
      <c r="AU126" s="148" t="s">
        <v>76</v>
      </c>
      <c r="AY126" s="17" t="s">
        <v>186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7" t="s">
        <v>84</v>
      </c>
      <c r="BK126" s="149">
        <f t="shared" si="9"/>
        <v>0</v>
      </c>
      <c r="BL126" s="17" t="s">
        <v>207</v>
      </c>
      <c r="BM126" s="148" t="s">
        <v>207</v>
      </c>
    </row>
    <row r="127" spans="2:65" s="1" customFormat="1" ht="16.600000000000001" customHeight="1">
      <c r="B127" s="136"/>
      <c r="C127" s="137" t="s">
        <v>118</v>
      </c>
      <c r="D127" s="137" t="s">
        <v>189</v>
      </c>
      <c r="E127" s="138" t="s">
        <v>2926</v>
      </c>
      <c r="F127" s="139" t="s">
        <v>2927</v>
      </c>
      <c r="G127" s="140" t="s">
        <v>858</v>
      </c>
      <c r="H127" s="141">
        <v>1</v>
      </c>
      <c r="I127" s="142"/>
      <c r="J127" s="143">
        <f t="shared" si="0"/>
        <v>0</v>
      </c>
      <c r="K127" s="139" t="s">
        <v>1</v>
      </c>
      <c r="L127" s="32"/>
      <c r="M127" s="144" t="s">
        <v>1</v>
      </c>
      <c r="N127" s="145" t="s">
        <v>41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207</v>
      </c>
      <c r="AT127" s="148" t="s">
        <v>189</v>
      </c>
      <c r="AU127" s="148" t="s">
        <v>76</v>
      </c>
      <c r="AY127" s="17" t="s">
        <v>186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84</v>
      </c>
      <c r="BK127" s="149">
        <f t="shared" si="9"/>
        <v>0</v>
      </c>
      <c r="BL127" s="17" t="s">
        <v>207</v>
      </c>
      <c r="BM127" s="148" t="s">
        <v>315</v>
      </c>
    </row>
    <row r="128" spans="2:65" s="1" customFormat="1" ht="16.600000000000001" customHeight="1">
      <c r="B128" s="136"/>
      <c r="C128" s="137" t="s">
        <v>207</v>
      </c>
      <c r="D128" s="137" t="s">
        <v>189</v>
      </c>
      <c r="E128" s="138" t="s">
        <v>2928</v>
      </c>
      <c r="F128" s="139" t="s">
        <v>2929</v>
      </c>
      <c r="G128" s="140" t="s">
        <v>858</v>
      </c>
      <c r="H128" s="141">
        <v>2</v>
      </c>
      <c r="I128" s="142"/>
      <c r="J128" s="143">
        <f t="shared" si="0"/>
        <v>0</v>
      </c>
      <c r="K128" s="139" t="s">
        <v>1</v>
      </c>
      <c r="L128" s="32"/>
      <c r="M128" s="144" t="s">
        <v>1</v>
      </c>
      <c r="N128" s="145" t="s">
        <v>41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207</v>
      </c>
      <c r="AT128" s="148" t="s">
        <v>189</v>
      </c>
      <c r="AU128" s="148" t="s">
        <v>76</v>
      </c>
      <c r="AY128" s="17" t="s">
        <v>186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84</v>
      </c>
      <c r="BK128" s="149">
        <f t="shared" si="9"/>
        <v>0</v>
      </c>
      <c r="BL128" s="17" t="s">
        <v>207</v>
      </c>
      <c r="BM128" s="148" t="s">
        <v>325</v>
      </c>
    </row>
    <row r="129" spans="2:65" s="1" customFormat="1" ht="16.600000000000001" customHeight="1">
      <c r="B129" s="136"/>
      <c r="C129" s="137" t="s">
        <v>185</v>
      </c>
      <c r="D129" s="137" t="s">
        <v>189</v>
      </c>
      <c r="E129" s="138" t="s">
        <v>2930</v>
      </c>
      <c r="F129" s="139" t="s">
        <v>2931</v>
      </c>
      <c r="G129" s="140" t="s">
        <v>858</v>
      </c>
      <c r="H129" s="141">
        <v>1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41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207</v>
      </c>
      <c r="AT129" s="148" t="s">
        <v>189</v>
      </c>
      <c r="AU129" s="148" t="s">
        <v>76</v>
      </c>
      <c r="AY129" s="17" t="s">
        <v>186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84</v>
      </c>
      <c r="BK129" s="149">
        <f t="shared" si="9"/>
        <v>0</v>
      </c>
      <c r="BL129" s="17" t="s">
        <v>207</v>
      </c>
      <c r="BM129" s="148" t="s">
        <v>335</v>
      </c>
    </row>
    <row r="130" spans="2:65" s="1" customFormat="1" ht="16.600000000000001" customHeight="1">
      <c r="B130" s="136"/>
      <c r="C130" s="137" t="s">
        <v>315</v>
      </c>
      <c r="D130" s="137" t="s">
        <v>189</v>
      </c>
      <c r="E130" s="138" t="s">
        <v>2932</v>
      </c>
      <c r="F130" s="139" t="s">
        <v>2933</v>
      </c>
      <c r="G130" s="140" t="s">
        <v>858</v>
      </c>
      <c r="H130" s="141">
        <v>2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41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207</v>
      </c>
      <c r="AT130" s="148" t="s">
        <v>189</v>
      </c>
      <c r="AU130" s="148" t="s">
        <v>76</v>
      </c>
      <c r="AY130" s="17" t="s">
        <v>186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207</v>
      </c>
      <c r="BM130" s="148" t="s">
        <v>8</v>
      </c>
    </row>
    <row r="131" spans="2:65" s="1" customFormat="1" ht="16.600000000000001" customHeight="1">
      <c r="B131" s="136"/>
      <c r="C131" s="137" t="s">
        <v>319</v>
      </c>
      <c r="D131" s="137" t="s">
        <v>189</v>
      </c>
      <c r="E131" s="138" t="s">
        <v>2934</v>
      </c>
      <c r="F131" s="139" t="s">
        <v>2935</v>
      </c>
      <c r="G131" s="140" t="s">
        <v>858</v>
      </c>
      <c r="H131" s="141">
        <v>1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41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207</v>
      </c>
      <c r="AT131" s="148" t="s">
        <v>189</v>
      </c>
      <c r="AU131" s="148" t="s">
        <v>76</v>
      </c>
      <c r="AY131" s="17" t="s">
        <v>186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207</v>
      </c>
      <c r="BM131" s="148" t="s">
        <v>359</v>
      </c>
    </row>
    <row r="132" spans="2:65" s="1" customFormat="1" ht="16.600000000000001" customHeight="1">
      <c r="B132" s="136"/>
      <c r="C132" s="137" t="s">
        <v>325</v>
      </c>
      <c r="D132" s="137" t="s">
        <v>189</v>
      </c>
      <c r="E132" s="138" t="s">
        <v>2936</v>
      </c>
      <c r="F132" s="139" t="s">
        <v>2937</v>
      </c>
      <c r="G132" s="140" t="s">
        <v>858</v>
      </c>
      <c r="H132" s="141">
        <v>1</v>
      </c>
      <c r="I132" s="142"/>
      <c r="J132" s="143">
        <f t="shared" si="0"/>
        <v>0</v>
      </c>
      <c r="K132" s="139" t="s">
        <v>1</v>
      </c>
      <c r="L132" s="32"/>
      <c r="M132" s="144" t="s">
        <v>1</v>
      </c>
      <c r="N132" s="145" t="s">
        <v>41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207</v>
      </c>
      <c r="AT132" s="148" t="s">
        <v>189</v>
      </c>
      <c r="AU132" s="148" t="s">
        <v>76</v>
      </c>
      <c r="AY132" s="17" t="s">
        <v>186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84</v>
      </c>
      <c r="BK132" s="149">
        <f t="shared" si="9"/>
        <v>0</v>
      </c>
      <c r="BL132" s="17" t="s">
        <v>207</v>
      </c>
      <c r="BM132" s="148" t="s">
        <v>372</v>
      </c>
    </row>
    <row r="133" spans="2:65" s="1" customFormat="1" ht="16.600000000000001" customHeight="1">
      <c r="B133" s="136"/>
      <c r="C133" s="137" t="s">
        <v>329</v>
      </c>
      <c r="D133" s="137" t="s">
        <v>189</v>
      </c>
      <c r="E133" s="138" t="s">
        <v>2938</v>
      </c>
      <c r="F133" s="139" t="s">
        <v>2939</v>
      </c>
      <c r="G133" s="140" t="s">
        <v>858</v>
      </c>
      <c r="H133" s="141">
        <v>1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41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207</v>
      </c>
      <c r="AT133" s="148" t="s">
        <v>189</v>
      </c>
      <c r="AU133" s="148" t="s">
        <v>76</v>
      </c>
      <c r="AY133" s="17" t="s">
        <v>186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84</v>
      </c>
      <c r="BK133" s="149">
        <f t="shared" si="9"/>
        <v>0</v>
      </c>
      <c r="BL133" s="17" t="s">
        <v>207</v>
      </c>
      <c r="BM133" s="148" t="s">
        <v>387</v>
      </c>
    </row>
    <row r="134" spans="2:65" s="1" customFormat="1" ht="16.600000000000001" customHeight="1">
      <c r="B134" s="136"/>
      <c r="C134" s="137" t="s">
        <v>335</v>
      </c>
      <c r="D134" s="137" t="s">
        <v>189</v>
      </c>
      <c r="E134" s="138" t="s">
        <v>2940</v>
      </c>
      <c r="F134" s="139" t="s">
        <v>2941</v>
      </c>
      <c r="G134" s="140" t="s">
        <v>858</v>
      </c>
      <c r="H134" s="141">
        <v>1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41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207</v>
      </c>
      <c r="AT134" s="148" t="s">
        <v>189</v>
      </c>
      <c r="AU134" s="148" t="s">
        <v>76</v>
      </c>
      <c r="AY134" s="17" t="s">
        <v>186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207</v>
      </c>
      <c r="BM134" s="148" t="s">
        <v>400</v>
      </c>
    </row>
    <row r="135" spans="2:65" s="1" customFormat="1" ht="16.600000000000001" customHeight="1">
      <c r="B135" s="136"/>
      <c r="C135" s="137" t="s">
        <v>341</v>
      </c>
      <c r="D135" s="137" t="s">
        <v>189</v>
      </c>
      <c r="E135" s="138" t="s">
        <v>2940</v>
      </c>
      <c r="F135" s="139" t="s">
        <v>2941</v>
      </c>
      <c r="G135" s="140" t="s">
        <v>858</v>
      </c>
      <c r="H135" s="141">
        <v>1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41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207</v>
      </c>
      <c r="AT135" s="148" t="s">
        <v>189</v>
      </c>
      <c r="AU135" s="148" t="s">
        <v>76</v>
      </c>
      <c r="AY135" s="17" t="s">
        <v>186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207</v>
      </c>
      <c r="BM135" s="148" t="s">
        <v>410</v>
      </c>
    </row>
    <row r="136" spans="2:65" s="1" customFormat="1" ht="16.600000000000001" customHeight="1">
      <c r="B136" s="136"/>
      <c r="C136" s="137" t="s">
        <v>8</v>
      </c>
      <c r="D136" s="137" t="s">
        <v>189</v>
      </c>
      <c r="E136" s="138" t="s">
        <v>2942</v>
      </c>
      <c r="F136" s="139" t="s">
        <v>2943</v>
      </c>
      <c r="G136" s="140" t="s">
        <v>858</v>
      </c>
      <c r="H136" s="141">
        <v>1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41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207</v>
      </c>
      <c r="AT136" s="148" t="s">
        <v>189</v>
      </c>
      <c r="AU136" s="148" t="s">
        <v>76</v>
      </c>
      <c r="AY136" s="17" t="s">
        <v>186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207</v>
      </c>
      <c r="BM136" s="148" t="s">
        <v>420</v>
      </c>
    </row>
    <row r="137" spans="2:65" s="1" customFormat="1" ht="16.600000000000001" customHeight="1">
      <c r="B137" s="136"/>
      <c r="C137" s="137" t="s">
        <v>355</v>
      </c>
      <c r="D137" s="137" t="s">
        <v>189</v>
      </c>
      <c r="E137" s="138" t="s">
        <v>2944</v>
      </c>
      <c r="F137" s="139" t="s">
        <v>2945</v>
      </c>
      <c r="G137" s="140" t="s">
        <v>858</v>
      </c>
      <c r="H137" s="141">
        <v>1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41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207</v>
      </c>
      <c r="AT137" s="148" t="s">
        <v>189</v>
      </c>
      <c r="AU137" s="148" t="s">
        <v>76</v>
      </c>
      <c r="AY137" s="17" t="s">
        <v>186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207</v>
      </c>
      <c r="BM137" s="148" t="s">
        <v>430</v>
      </c>
    </row>
    <row r="138" spans="2:65" s="1" customFormat="1" ht="16.600000000000001" customHeight="1">
      <c r="B138" s="136"/>
      <c r="C138" s="137" t="s">
        <v>359</v>
      </c>
      <c r="D138" s="137" t="s">
        <v>189</v>
      </c>
      <c r="E138" s="138" t="s">
        <v>2946</v>
      </c>
      <c r="F138" s="139" t="s">
        <v>2947</v>
      </c>
      <c r="G138" s="140" t="s">
        <v>858</v>
      </c>
      <c r="H138" s="141">
        <v>1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41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207</v>
      </c>
      <c r="AT138" s="148" t="s">
        <v>189</v>
      </c>
      <c r="AU138" s="148" t="s">
        <v>76</v>
      </c>
      <c r="AY138" s="17" t="s">
        <v>186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207</v>
      </c>
      <c r="BM138" s="148" t="s">
        <v>449</v>
      </c>
    </row>
    <row r="139" spans="2:65" s="1" customFormat="1" ht="16.600000000000001" customHeight="1">
      <c r="B139" s="136"/>
      <c r="C139" s="137" t="s">
        <v>366</v>
      </c>
      <c r="D139" s="137" t="s">
        <v>189</v>
      </c>
      <c r="E139" s="138" t="s">
        <v>2948</v>
      </c>
      <c r="F139" s="139" t="s">
        <v>2949</v>
      </c>
      <c r="G139" s="140" t="s">
        <v>858</v>
      </c>
      <c r="H139" s="141">
        <v>1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207</v>
      </c>
      <c r="AT139" s="148" t="s">
        <v>189</v>
      </c>
      <c r="AU139" s="148" t="s">
        <v>76</v>
      </c>
      <c r="AY139" s="17" t="s">
        <v>186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207</v>
      </c>
      <c r="BM139" s="148" t="s">
        <v>461</v>
      </c>
    </row>
    <row r="140" spans="2:65" s="1" customFormat="1" ht="16.600000000000001" customHeight="1">
      <c r="B140" s="136"/>
      <c r="C140" s="137" t="s">
        <v>372</v>
      </c>
      <c r="D140" s="137" t="s">
        <v>189</v>
      </c>
      <c r="E140" s="138" t="s">
        <v>2950</v>
      </c>
      <c r="F140" s="139" t="s">
        <v>2951</v>
      </c>
      <c r="G140" s="140" t="s">
        <v>858</v>
      </c>
      <c r="H140" s="141">
        <v>1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41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207</v>
      </c>
      <c r="AT140" s="148" t="s">
        <v>189</v>
      </c>
      <c r="AU140" s="148" t="s">
        <v>76</v>
      </c>
      <c r="AY140" s="17" t="s">
        <v>186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207</v>
      </c>
      <c r="BM140" s="148" t="s">
        <v>472</v>
      </c>
    </row>
    <row r="141" spans="2:65" s="1" customFormat="1" ht="18.45">
      <c r="B141" s="32"/>
      <c r="D141" s="157" t="s">
        <v>470</v>
      </c>
      <c r="F141" s="187" t="s">
        <v>2952</v>
      </c>
      <c r="I141" s="188"/>
      <c r="L141" s="32"/>
      <c r="M141" s="189"/>
      <c r="T141" s="56"/>
      <c r="AT141" s="17" t="s">
        <v>470</v>
      </c>
      <c r="AU141" s="17" t="s">
        <v>76</v>
      </c>
    </row>
    <row r="142" spans="2:65" s="1" customFormat="1" ht="16.600000000000001" customHeight="1">
      <c r="B142" s="136"/>
      <c r="C142" s="137" t="s">
        <v>379</v>
      </c>
      <c r="D142" s="137" t="s">
        <v>189</v>
      </c>
      <c r="E142" s="138" t="s">
        <v>2953</v>
      </c>
      <c r="F142" s="139" t="s">
        <v>2954</v>
      </c>
      <c r="G142" s="140" t="s">
        <v>858</v>
      </c>
      <c r="H142" s="141">
        <v>1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41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207</v>
      </c>
      <c r="AT142" s="148" t="s">
        <v>189</v>
      </c>
      <c r="AU142" s="148" t="s">
        <v>76</v>
      </c>
      <c r="AY142" s="17" t="s">
        <v>186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207</v>
      </c>
      <c r="BM142" s="148" t="s">
        <v>484</v>
      </c>
    </row>
    <row r="143" spans="2:65" s="1" customFormat="1" ht="18.45">
      <c r="B143" s="32"/>
      <c r="D143" s="157" t="s">
        <v>470</v>
      </c>
      <c r="F143" s="187" t="s">
        <v>2955</v>
      </c>
      <c r="I143" s="188"/>
      <c r="L143" s="32"/>
      <c r="M143" s="189"/>
      <c r="T143" s="56"/>
      <c r="AT143" s="17" t="s">
        <v>470</v>
      </c>
      <c r="AU143" s="17" t="s">
        <v>76</v>
      </c>
    </row>
    <row r="144" spans="2:65" s="1" customFormat="1" ht="16.600000000000001" customHeight="1">
      <c r="B144" s="136"/>
      <c r="C144" s="137" t="s">
        <v>387</v>
      </c>
      <c r="D144" s="137" t="s">
        <v>189</v>
      </c>
      <c r="E144" s="138" t="s">
        <v>2956</v>
      </c>
      <c r="F144" s="139" t="s">
        <v>2957</v>
      </c>
      <c r="G144" s="140" t="s">
        <v>858</v>
      </c>
      <c r="H144" s="141">
        <v>1</v>
      </c>
      <c r="I144" s="142"/>
      <c r="J144" s="143">
        <f>ROUND(I144*H144,2)</f>
        <v>0</v>
      </c>
      <c r="K144" s="139" t="s">
        <v>1</v>
      </c>
      <c r="L144" s="32"/>
      <c r="M144" s="144" t="s">
        <v>1</v>
      </c>
      <c r="N144" s="145" t="s">
        <v>41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207</v>
      </c>
      <c r="AT144" s="148" t="s">
        <v>189</v>
      </c>
      <c r="AU144" s="148" t="s">
        <v>76</v>
      </c>
      <c r="AY144" s="17" t="s">
        <v>186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207</v>
      </c>
      <c r="BM144" s="148" t="s">
        <v>495</v>
      </c>
    </row>
    <row r="145" spans="2:65" s="1" customFormat="1" ht="18.45">
      <c r="B145" s="32"/>
      <c r="D145" s="157" t="s">
        <v>470</v>
      </c>
      <c r="F145" s="187" t="s">
        <v>2955</v>
      </c>
      <c r="I145" s="188"/>
      <c r="L145" s="32"/>
      <c r="M145" s="189"/>
      <c r="T145" s="56"/>
      <c r="AT145" s="17" t="s">
        <v>470</v>
      </c>
      <c r="AU145" s="17" t="s">
        <v>76</v>
      </c>
    </row>
    <row r="146" spans="2:65" s="1" customFormat="1" ht="16.600000000000001" customHeight="1">
      <c r="B146" s="136"/>
      <c r="C146" s="137" t="s">
        <v>253</v>
      </c>
      <c r="D146" s="137" t="s">
        <v>189</v>
      </c>
      <c r="E146" s="138" t="s">
        <v>2958</v>
      </c>
      <c r="F146" s="139" t="s">
        <v>2959</v>
      </c>
      <c r="G146" s="140" t="s">
        <v>858</v>
      </c>
      <c r="H146" s="141">
        <v>1</v>
      </c>
      <c r="I146" s="142"/>
      <c r="J146" s="143">
        <f>ROUND(I146*H146,2)</f>
        <v>0</v>
      </c>
      <c r="K146" s="139" t="s">
        <v>1</v>
      </c>
      <c r="L146" s="32"/>
      <c r="M146" s="144" t="s">
        <v>1</v>
      </c>
      <c r="N146" s="145" t="s">
        <v>41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207</v>
      </c>
      <c r="AT146" s="148" t="s">
        <v>189</v>
      </c>
      <c r="AU146" s="148" t="s">
        <v>76</v>
      </c>
      <c r="AY146" s="17" t="s">
        <v>186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84</v>
      </c>
      <c r="BK146" s="149">
        <f>ROUND(I146*H146,2)</f>
        <v>0</v>
      </c>
      <c r="BL146" s="17" t="s">
        <v>207</v>
      </c>
      <c r="BM146" s="148" t="s">
        <v>512</v>
      </c>
    </row>
    <row r="147" spans="2:65" s="1" customFormat="1" ht="18.45">
      <c r="B147" s="32"/>
      <c r="D147" s="157" t="s">
        <v>470</v>
      </c>
      <c r="F147" s="187" t="s">
        <v>2955</v>
      </c>
      <c r="I147" s="188"/>
      <c r="L147" s="32"/>
      <c r="M147" s="189"/>
      <c r="T147" s="56"/>
      <c r="AT147" s="17" t="s">
        <v>470</v>
      </c>
      <c r="AU147" s="17" t="s">
        <v>76</v>
      </c>
    </row>
    <row r="148" spans="2:65" s="1" customFormat="1" ht="16.600000000000001" customHeight="1">
      <c r="B148" s="136"/>
      <c r="C148" s="137" t="s">
        <v>400</v>
      </c>
      <c r="D148" s="137" t="s">
        <v>189</v>
      </c>
      <c r="E148" s="138" t="s">
        <v>2960</v>
      </c>
      <c r="F148" s="139" t="s">
        <v>2961</v>
      </c>
      <c r="G148" s="140" t="s">
        <v>858</v>
      </c>
      <c r="H148" s="141">
        <v>1</v>
      </c>
      <c r="I148" s="142"/>
      <c r="J148" s="143">
        <f t="shared" ref="J148:J153" si="10">ROUND(I148*H148,2)</f>
        <v>0</v>
      </c>
      <c r="K148" s="139" t="s">
        <v>1</v>
      </c>
      <c r="L148" s="32"/>
      <c r="M148" s="144" t="s">
        <v>1</v>
      </c>
      <c r="N148" s="145" t="s">
        <v>41</v>
      </c>
      <c r="P148" s="146">
        <f t="shared" ref="P148:P153" si="11">O148*H148</f>
        <v>0</v>
      </c>
      <c r="Q148" s="146">
        <v>0</v>
      </c>
      <c r="R148" s="146">
        <f t="shared" ref="R148:R153" si="12">Q148*H148</f>
        <v>0</v>
      </c>
      <c r="S148" s="146">
        <v>0</v>
      </c>
      <c r="T148" s="147">
        <f t="shared" ref="T148:T153" si="13">S148*H148</f>
        <v>0</v>
      </c>
      <c r="AR148" s="148" t="s">
        <v>207</v>
      </c>
      <c r="AT148" s="148" t="s">
        <v>189</v>
      </c>
      <c r="AU148" s="148" t="s">
        <v>76</v>
      </c>
      <c r="AY148" s="17" t="s">
        <v>186</v>
      </c>
      <c r="BE148" s="149">
        <f t="shared" ref="BE148:BE153" si="14">IF(N148="základní",J148,0)</f>
        <v>0</v>
      </c>
      <c r="BF148" s="149">
        <f t="shared" ref="BF148:BF153" si="15">IF(N148="snížená",J148,0)</f>
        <v>0</v>
      </c>
      <c r="BG148" s="149">
        <f t="shared" ref="BG148:BG153" si="16">IF(N148="zákl. přenesená",J148,0)</f>
        <v>0</v>
      </c>
      <c r="BH148" s="149">
        <f t="shared" ref="BH148:BH153" si="17">IF(N148="sníž. přenesená",J148,0)</f>
        <v>0</v>
      </c>
      <c r="BI148" s="149">
        <f t="shared" ref="BI148:BI153" si="18">IF(N148="nulová",J148,0)</f>
        <v>0</v>
      </c>
      <c r="BJ148" s="17" t="s">
        <v>84</v>
      </c>
      <c r="BK148" s="149">
        <f t="shared" ref="BK148:BK153" si="19">ROUND(I148*H148,2)</f>
        <v>0</v>
      </c>
      <c r="BL148" s="17" t="s">
        <v>207</v>
      </c>
      <c r="BM148" s="148" t="s">
        <v>546</v>
      </c>
    </row>
    <row r="149" spans="2:65" s="1" customFormat="1" ht="16.600000000000001" customHeight="1">
      <c r="B149" s="136"/>
      <c r="C149" s="137" t="s">
        <v>7</v>
      </c>
      <c r="D149" s="137" t="s">
        <v>189</v>
      </c>
      <c r="E149" s="138" t="s">
        <v>2962</v>
      </c>
      <c r="F149" s="139" t="s">
        <v>2963</v>
      </c>
      <c r="G149" s="140" t="s">
        <v>858</v>
      </c>
      <c r="H149" s="141">
        <v>1</v>
      </c>
      <c r="I149" s="142"/>
      <c r="J149" s="143">
        <f t="shared" si="10"/>
        <v>0</v>
      </c>
      <c r="K149" s="139" t="s">
        <v>1</v>
      </c>
      <c r="L149" s="32"/>
      <c r="M149" s="144" t="s">
        <v>1</v>
      </c>
      <c r="N149" s="145" t="s">
        <v>41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207</v>
      </c>
      <c r="AT149" s="148" t="s">
        <v>189</v>
      </c>
      <c r="AU149" s="148" t="s">
        <v>76</v>
      </c>
      <c r="AY149" s="17" t="s">
        <v>186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7" t="s">
        <v>84</v>
      </c>
      <c r="BK149" s="149">
        <f t="shared" si="19"/>
        <v>0</v>
      </c>
      <c r="BL149" s="17" t="s">
        <v>207</v>
      </c>
      <c r="BM149" s="148" t="s">
        <v>554</v>
      </c>
    </row>
    <row r="150" spans="2:65" s="1" customFormat="1" ht="16.600000000000001" customHeight="1">
      <c r="B150" s="136"/>
      <c r="C150" s="137" t="s">
        <v>410</v>
      </c>
      <c r="D150" s="137" t="s">
        <v>189</v>
      </c>
      <c r="E150" s="138" t="s">
        <v>2964</v>
      </c>
      <c r="F150" s="139" t="s">
        <v>2965</v>
      </c>
      <c r="G150" s="140" t="s">
        <v>858</v>
      </c>
      <c r="H150" s="141">
        <v>1</v>
      </c>
      <c r="I150" s="142"/>
      <c r="J150" s="143">
        <f t="shared" si="10"/>
        <v>0</v>
      </c>
      <c r="K150" s="139" t="s">
        <v>1</v>
      </c>
      <c r="L150" s="32"/>
      <c r="M150" s="144" t="s">
        <v>1</v>
      </c>
      <c r="N150" s="145" t="s">
        <v>41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207</v>
      </c>
      <c r="AT150" s="148" t="s">
        <v>189</v>
      </c>
      <c r="AU150" s="148" t="s">
        <v>76</v>
      </c>
      <c r="AY150" s="17" t="s">
        <v>186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84</v>
      </c>
      <c r="BK150" s="149">
        <f t="shared" si="19"/>
        <v>0</v>
      </c>
      <c r="BL150" s="17" t="s">
        <v>207</v>
      </c>
      <c r="BM150" s="148" t="s">
        <v>568</v>
      </c>
    </row>
    <row r="151" spans="2:65" s="1" customFormat="1" ht="16.600000000000001" customHeight="1">
      <c r="B151" s="136"/>
      <c r="C151" s="137" t="s">
        <v>415</v>
      </c>
      <c r="D151" s="137" t="s">
        <v>189</v>
      </c>
      <c r="E151" s="138" t="s">
        <v>2966</v>
      </c>
      <c r="F151" s="139" t="s">
        <v>2967</v>
      </c>
      <c r="G151" s="140" t="s">
        <v>858</v>
      </c>
      <c r="H151" s="141">
        <v>1</v>
      </c>
      <c r="I151" s="142"/>
      <c r="J151" s="143">
        <f t="shared" si="10"/>
        <v>0</v>
      </c>
      <c r="K151" s="139" t="s">
        <v>1</v>
      </c>
      <c r="L151" s="32"/>
      <c r="M151" s="144" t="s">
        <v>1</v>
      </c>
      <c r="N151" s="145" t="s">
        <v>41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207</v>
      </c>
      <c r="AT151" s="148" t="s">
        <v>189</v>
      </c>
      <c r="AU151" s="148" t="s">
        <v>76</v>
      </c>
      <c r="AY151" s="17" t="s">
        <v>186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84</v>
      </c>
      <c r="BK151" s="149">
        <f t="shared" si="19"/>
        <v>0</v>
      </c>
      <c r="BL151" s="17" t="s">
        <v>207</v>
      </c>
      <c r="BM151" s="148" t="s">
        <v>635</v>
      </c>
    </row>
    <row r="152" spans="2:65" s="1" customFormat="1" ht="16.600000000000001" customHeight="1">
      <c r="B152" s="136"/>
      <c r="C152" s="137" t="s">
        <v>420</v>
      </c>
      <c r="D152" s="137" t="s">
        <v>189</v>
      </c>
      <c r="E152" s="138" t="s">
        <v>2968</v>
      </c>
      <c r="F152" s="139" t="s">
        <v>2969</v>
      </c>
      <c r="G152" s="140" t="s">
        <v>858</v>
      </c>
      <c r="H152" s="141">
        <v>1</v>
      </c>
      <c r="I152" s="142"/>
      <c r="J152" s="143">
        <f t="shared" si="10"/>
        <v>0</v>
      </c>
      <c r="K152" s="139" t="s">
        <v>1</v>
      </c>
      <c r="L152" s="32"/>
      <c r="M152" s="144" t="s">
        <v>1</v>
      </c>
      <c r="N152" s="145" t="s">
        <v>41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207</v>
      </c>
      <c r="AT152" s="148" t="s">
        <v>189</v>
      </c>
      <c r="AU152" s="148" t="s">
        <v>76</v>
      </c>
      <c r="AY152" s="17" t="s">
        <v>186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84</v>
      </c>
      <c r="BK152" s="149">
        <f t="shared" si="19"/>
        <v>0</v>
      </c>
      <c r="BL152" s="17" t="s">
        <v>207</v>
      </c>
      <c r="BM152" s="148" t="s">
        <v>646</v>
      </c>
    </row>
    <row r="153" spans="2:65" s="1" customFormat="1" ht="16.600000000000001" customHeight="1">
      <c r="B153" s="136"/>
      <c r="C153" s="137" t="s">
        <v>426</v>
      </c>
      <c r="D153" s="137" t="s">
        <v>189</v>
      </c>
      <c r="E153" s="138" t="s">
        <v>2970</v>
      </c>
      <c r="F153" s="139" t="s">
        <v>2971</v>
      </c>
      <c r="G153" s="140" t="s">
        <v>858</v>
      </c>
      <c r="H153" s="141">
        <v>1</v>
      </c>
      <c r="I153" s="142"/>
      <c r="J153" s="143">
        <f t="shared" si="10"/>
        <v>0</v>
      </c>
      <c r="K153" s="139" t="s">
        <v>1</v>
      </c>
      <c r="L153" s="32"/>
      <c r="M153" s="150" t="s">
        <v>1</v>
      </c>
      <c r="N153" s="151" t="s">
        <v>41</v>
      </c>
      <c r="O153" s="152"/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AR153" s="148" t="s">
        <v>207</v>
      </c>
      <c r="AT153" s="148" t="s">
        <v>189</v>
      </c>
      <c r="AU153" s="148" t="s">
        <v>76</v>
      </c>
      <c r="AY153" s="17" t="s">
        <v>186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84</v>
      </c>
      <c r="BK153" s="149">
        <f t="shared" si="19"/>
        <v>0</v>
      </c>
      <c r="BL153" s="17" t="s">
        <v>207</v>
      </c>
      <c r="BM153" s="148" t="s">
        <v>658</v>
      </c>
    </row>
    <row r="154" spans="2:65" s="1" customFormat="1" ht="6.95" customHeight="1"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32"/>
    </row>
  </sheetData>
  <autoFilter ref="C123:K153" xr:uid="{00000000-0009-0000-0000-00000A000000}"/>
  <mergeCells count="15">
    <mergeCell ref="E110:H110"/>
    <mergeCell ref="E114:H114"/>
    <mergeCell ref="E112:H112"/>
    <mergeCell ref="E116:H11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08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4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125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155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1.95" customHeight="1">
      <c r="B6" s="20"/>
      <c r="D6" s="27" t="s">
        <v>16</v>
      </c>
      <c r="L6" s="20"/>
    </row>
    <row r="7" spans="2:4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</row>
    <row r="8" spans="2:46" ht="12.7">
      <c r="B8" s="20"/>
      <c r="D8" s="27" t="s">
        <v>156</v>
      </c>
      <c r="L8" s="20"/>
    </row>
    <row r="9" spans="2:46" ht="16.600000000000001" customHeight="1">
      <c r="B9" s="20"/>
      <c r="E9" s="252" t="s">
        <v>228</v>
      </c>
      <c r="F9" s="235"/>
      <c r="G9" s="235"/>
      <c r="H9" s="235"/>
      <c r="L9" s="20"/>
    </row>
    <row r="10" spans="2:46" ht="11.95" customHeight="1">
      <c r="B10" s="20"/>
      <c r="D10" s="27" t="s">
        <v>231</v>
      </c>
      <c r="L10" s="20"/>
    </row>
    <row r="11" spans="2:46" s="1" customFormat="1" ht="16.600000000000001" customHeight="1">
      <c r="B11" s="32"/>
      <c r="E11" s="214" t="s">
        <v>2910</v>
      </c>
      <c r="F11" s="254"/>
      <c r="G11" s="254"/>
      <c r="H11" s="254"/>
      <c r="L11" s="32"/>
    </row>
    <row r="12" spans="2:46" s="1" customFormat="1" ht="11.95" customHeight="1">
      <c r="B12" s="32"/>
      <c r="D12" s="27" t="s">
        <v>2911</v>
      </c>
      <c r="L12" s="32"/>
    </row>
    <row r="13" spans="2:46" s="1" customFormat="1" ht="16.600000000000001" customHeight="1">
      <c r="B13" s="32"/>
      <c r="E13" s="208" t="s">
        <v>2972</v>
      </c>
      <c r="F13" s="254"/>
      <c r="G13" s="254"/>
      <c r="H13" s="254"/>
      <c r="L13" s="32"/>
    </row>
    <row r="14" spans="2:46" s="1" customFormat="1" ht="10.4">
      <c r="B14" s="32"/>
      <c r="L14" s="32"/>
    </row>
    <row r="15" spans="2:46" s="1" customFormat="1" ht="11.95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1.95" customHeight="1">
      <c r="B16" s="32"/>
      <c r="D16" s="27" t="s">
        <v>20</v>
      </c>
      <c r="F16" s="25" t="s">
        <v>1875</v>
      </c>
      <c r="I16" s="27" t="s">
        <v>22</v>
      </c>
      <c r="J16" s="52" t="str">
        <f>'Rekapitulace stavby'!AN8</f>
        <v>23. 12. 2024</v>
      </c>
      <c r="L16" s="32"/>
    </row>
    <row r="17" spans="2:12" s="1" customFormat="1" ht="10.8" customHeight="1">
      <c r="B17" s="32"/>
      <c r="L17" s="32"/>
    </row>
    <row r="18" spans="2:12" s="1" customFormat="1" ht="11.95" customHeight="1">
      <c r="B18" s="32"/>
      <c r="D18" s="27" t="s">
        <v>24</v>
      </c>
      <c r="I18" s="27" t="s">
        <v>25</v>
      </c>
      <c r="J18" s="25" t="str">
        <f>IF('Rekapitulace stavby'!AN10="","",'Rekapitulace stavby'!AN10)</f>
        <v/>
      </c>
      <c r="L18" s="32"/>
    </row>
    <row r="19" spans="2:12" s="1" customFormat="1" ht="18" customHeight="1">
      <c r="B19" s="32"/>
      <c r="E19" s="25" t="str">
        <f>IF('Rekapitulace stavby'!E11="","",'Rekapitulace stavby'!E11)</f>
        <v>Město Benešov</v>
      </c>
      <c r="I19" s="27" t="s">
        <v>27</v>
      </c>
      <c r="J19" s="25" t="str">
        <f>IF('Rekapitulace stavby'!AN11="","",'Rekapitulace stavby'!AN11)</f>
        <v/>
      </c>
      <c r="L19" s="32"/>
    </row>
    <row r="20" spans="2:12" s="1" customFormat="1" ht="6.95" customHeight="1">
      <c r="B20" s="32"/>
      <c r="L20" s="32"/>
    </row>
    <row r="21" spans="2:12" s="1" customFormat="1" ht="11.95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5" t="str">
        <f>'Rekapitulace stavby'!E14</f>
        <v>Vyplň údaj</v>
      </c>
      <c r="F22" s="234"/>
      <c r="G22" s="234"/>
      <c r="H22" s="234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1.95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>Ateliér Jasné s.r.o., Praha 1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1.95" customHeight="1">
      <c r="B27" s="32"/>
      <c r="D27" s="27" t="s">
        <v>33</v>
      </c>
      <c r="I27" s="27" t="s">
        <v>25</v>
      </c>
      <c r="J27" s="25" t="str">
        <f>IF('Rekapitulace stavby'!AN19="","",'Rekapitulace stavby'!AN19)</f>
        <v/>
      </c>
      <c r="L27" s="32"/>
    </row>
    <row r="28" spans="2:12" s="1" customFormat="1" ht="18" customHeight="1">
      <c r="B28" s="32"/>
      <c r="E28" s="25" t="str">
        <f>IF('Rekapitulace stavby'!E20="","",'Rekapitulace stavby'!E20)</f>
        <v>Ing. Lenka Kasperová</v>
      </c>
      <c r="I28" s="27" t="s">
        <v>27</v>
      </c>
      <c r="J28" s="25" t="str">
        <f>IF('Rekapitulace stavby'!AN20="","",'Rekapitulace stavby'!AN20)</f>
        <v/>
      </c>
      <c r="L28" s="32"/>
    </row>
    <row r="29" spans="2:12" s="1" customFormat="1" ht="6.95" customHeight="1">
      <c r="B29" s="32"/>
      <c r="L29" s="32"/>
    </row>
    <row r="30" spans="2:12" s="1" customFormat="1" ht="11.95" customHeight="1">
      <c r="B30" s="32"/>
      <c r="D30" s="27" t="s">
        <v>35</v>
      </c>
      <c r="L30" s="32"/>
    </row>
    <row r="31" spans="2:12" s="7" customFormat="1" ht="16.600000000000001" customHeight="1">
      <c r="B31" s="94"/>
      <c r="E31" s="239" t="s">
        <v>1</v>
      </c>
      <c r="F31" s="239"/>
      <c r="G31" s="239"/>
      <c r="H31" s="239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36</v>
      </c>
      <c r="J34" s="66">
        <f>ROUND(J140,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" customHeight="1">
      <c r="B37" s="32"/>
      <c r="D37" s="55" t="s">
        <v>40</v>
      </c>
      <c r="E37" s="27" t="s">
        <v>41</v>
      </c>
      <c r="F37" s="86">
        <f>ROUND((SUM(BE140:BE207)),  2)</f>
        <v>0</v>
      </c>
      <c r="I37" s="96">
        <v>0.21</v>
      </c>
      <c r="J37" s="86">
        <f>ROUND(((SUM(BE140:BE207))*I37),  2)</f>
        <v>0</v>
      </c>
      <c r="L37" s="32"/>
    </row>
    <row r="38" spans="2:12" s="1" customFormat="1" ht="14.4" customHeight="1">
      <c r="B38" s="32"/>
      <c r="E38" s="27" t="s">
        <v>42</v>
      </c>
      <c r="F38" s="86">
        <f>ROUND((SUM(BF140:BF207)),  2)</f>
        <v>0</v>
      </c>
      <c r="I38" s="96">
        <v>0.12</v>
      </c>
      <c r="J38" s="86">
        <f>ROUND(((SUM(BF140:BF207))*I38),  2)</f>
        <v>0</v>
      </c>
      <c r="L38" s="32"/>
    </row>
    <row r="39" spans="2:12" s="1" customFormat="1" ht="14.4" hidden="1" customHeight="1">
      <c r="B39" s="32"/>
      <c r="E39" s="27" t="s">
        <v>43</v>
      </c>
      <c r="F39" s="86">
        <f>ROUND((SUM(BG140:BG207)),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44</v>
      </c>
      <c r="F40" s="86">
        <f>ROUND((SUM(BH140:BH207)),  2)</f>
        <v>0</v>
      </c>
      <c r="I40" s="96">
        <v>0.12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45</v>
      </c>
      <c r="F41" s="86">
        <f>ROUND((SUM(BI140:BI207)),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46</v>
      </c>
      <c r="E43" s="57"/>
      <c r="F43" s="57"/>
      <c r="G43" s="99" t="s">
        <v>47</v>
      </c>
      <c r="H43" s="100" t="s">
        <v>48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1.95" customHeight="1">
      <c r="B84" s="32"/>
      <c r="C84" s="27" t="s">
        <v>16</v>
      </c>
      <c r="L84" s="32"/>
    </row>
    <row r="85" spans="2:12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12" ht="11.95" customHeight="1">
      <c r="B86" s="20"/>
      <c r="C86" s="27" t="s">
        <v>156</v>
      </c>
      <c r="L86" s="20"/>
    </row>
    <row r="87" spans="2:12" ht="16.600000000000001" customHeight="1">
      <c r="B87" s="20"/>
      <c r="E87" s="252" t="s">
        <v>228</v>
      </c>
      <c r="F87" s="235"/>
      <c r="G87" s="235"/>
      <c r="H87" s="235"/>
      <c r="L87" s="20"/>
    </row>
    <row r="88" spans="2:12" ht="11.95" customHeight="1">
      <c r="B88" s="20"/>
      <c r="C88" s="27" t="s">
        <v>231</v>
      </c>
      <c r="L88" s="20"/>
    </row>
    <row r="89" spans="2:12" s="1" customFormat="1" ht="16.600000000000001" customHeight="1">
      <c r="B89" s="32"/>
      <c r="E89" s="214" t="s">
        <v>2910</v>
      </c>
      <c r="F89" s="254"/>
      <c r="G89" s="254"/>
      <c r="H89" s="254"/>
      <c r="L89" s="32"/>
    </row>
    <row r="90" spans="2:12" s="1" customFormat="1" ht="11.95" customHeight="1">
      <c r="B90" s="32"/>
      <c r="C90" s="27" t="s">
        <v>2911</v>
      </c>
      <c r="L90" s="32"/>
    </row>
    <row r="91" spans="2:12" s="1" customFormat="1" ht="16.600000000000001" customHeight="1">
      <c r="B91" s="32"/>
      <c r="E91" s="208" t="str">
        <f>E13</f>
        <v>001-08-05 - Sanita a sanitární doplňky</v>
      </c>
      <c r="F91" s="254"/>
      <c r="G91" s="254"/>
      <c r="H91" s="254"/>
      <c r="L91" s="32"/>
    </row>
    <row r="92" spans="2:12" s="1" customFormat="1" ht="6.95" customHeight="1">
      <c r="B92" s="32"/>
      <c r="L92" s="32"/>
    </row>
    <row r="93" spans="2:12" s="1" customFormat="1" ht="11.95" customHeight="1">
      <c r="B93" s="32"/>
      <c r="C93" s="27" t="s">
        <v>20</v>
      </c>
      <c r="F93" s="25" t="str">
        <f>F16</f>
        <v xml:space="preserve"> </v>
      </c>
      <c r="I93" s="27" t="s">
        <v>22</v>
      </c>
      <c r="J93" s="52" t="str">
        <f>IF(J16="","",J16)</f>
        <v>23. 12. 2024</v>
      </c>
      <c r="L93" s="32"/>
    </row>
    <row r="94" spans="2:12" s="1" customFormat="1" ht="6.95" customHeight="1">
      <c r="B94" s="32"/>
      <c r="L94" s="32"/>
    </row>
    <row r="95" spans="2:12" s="1" customFormat="1" ht="25.65" customHeight="1">
      <c r="B95" s="32"/>
      <c r="C95" s="27" t="s">
        <v>24</v>
      </c>
      <c r="F95" s="25" t="str">
        <f>E19</f>
        <v>Město Benešov</v>
      </c>
      <c r="I95" s="27" t="s">
        <v>30</v>
      </c>
      <c r="J95" s="30" t="str">
        <f>E25</f>
        <v>Ateliér Jasné s.r.o., Praha 1</v>
      </c>
      <c r="L95" s="32"/>
    </row>
    <row r="96" spans="2:12" s="1" customFormat="1" ht="15.1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Ing. Lenka Kasperová</v>
      </c>
      <c r="L96" s="32"/>
    </row>
    <row r="97" spans="2:47" s="1" customFormat="1" ht="10.4" customHeight="1">
      <c r="B97" s="32"/>
      <c r="L97" s="32"/>
    </row>
    <row r="98" spans="2:47" s="1" customFormat="1" ht="29.25" customHeight="1">
      <c r="B98" s="32"/>
      <c r="C98" s="105" t="s">
        <v>160</v>
      </c>
      <c r="D98" s="97"/>
      <c r="E98" s="97"/>
      <c r="F98" s="97"/>
      <c r="G98" s="97"/>
      <c r="H98" s="97"/>
      <c r="I98" s="97"/>
      <c r="J98" s="106" t="s">
        <v>161</v>
      </c>
      <c r="K98" s="97"/>
      <c r="L98" s="32"/>
    </row>
    <row r="99" spans="2:47" s="1" customFormat="1" ht="10.4" customHeight="1">
      <c r="B99" s="32"/>
      <c r="L99" s="32"/>
    </row>
    <row r="100" spans="2:47" s="1" customFormat="1" ht="22.75" customHeight="1">
      <c r="B100" s="32"/>
      <c r="C100" s="107" t="s">
        <v>162</v>
      </c>
      <c r="J100" s="66">
        <f>J140</f>
        <v>0</v>
      </c>
      <c r="L100" s="32"/>
      <c r="AU100" s="17" t="s">
        <v>163</v>
      </c>
    </row>
    <row r="101" spans="2:47" s="8" customFormat="1" ht="24.95" customHeight="1">
      <c r="B101" s="108"/>
      <c r="D101" s="109" t="s">
        <v>2973</v>
      </c>
      <c r="E101" s="110"/>
      <c r="F101" s="110"/>
      <c r="G101" s="110"/>
      <c r="H101" s="110"/>
      <c r="I101" s="110"/>
      <c r="J101" s="111">
        <f>J141</f>
        <v>0</v>
      </c>
      <c r="L101" s="108"/>
    </row>
    <row r="102" spans="2:47" s="9" customFormat="1" ht="19.899999999999999" customHeight="1">
      <c r="B102" s="112"/>
      <c r="D102" s="113" t="s">
        <v>2974</v>
      </c>
      <c r="E102" s="114"/>
      <c r="F102" s="114"/>
      <c r="G102" s="114"/>
      <c r="H102" s="114"/>
      <c r="I102" s="114"/>
      <c r="J102" s="115">
        <f>J142</f>
        <v>0</v>
      </c>
      <c r="L102" s="112"/>
    </row>
    <row r="103" spans="2:47" s="9" customFormat="1" ht="19.899999999999999" customHeight="1">
      <c r="B103" s="112"/>
      <c r="D103" s="113" t="s">
        <v>2975</v>
      </c>
      <c r="E103" s="114"/>
      <c r="F103" s="114"/>
      <c r="G103" s="114"/>
      <c r="H103" s="114"/>
      <c r="I103" s="114"/>
      <c r="J103" s="115">
        <f>J149</f>
        <v>0</v>
      </c>
      <c r="L103" s="112"/>
    </row>
    <row r="104" spans="2:47" s="9" customFormat="1" ht="19.899999999999999" customHeight="1">
      <c r="B104" s="112"/>
      <c r="D104" s="113" t="s">
        <v>2976</v>
      </c>
      <c r="E104" s="114"/>
      <c r="F104" s="114"/>
      <c r="G104" s="114"/>
      <c r="H104" s="114"/>
      <c r="I104" s="114"/>
      <c r="J104" s="115">
        <f>J153</f>
        <v>0</v>
      </c>
      <c r="L104" s="112"/>
    </row>
    <row r="105" spans="2:47" s="9" customFormat="1" ht="19.899999999999999" customHeight="1">
      <c r="B105" s="112"/>
      <c r="D105" s="113" t="s">
        <v>2977</v>
      </c>
      <c r="E105" s="114"/>
      <c r="F105" s="114"/>
      <c r="G105" s="114"/>
      <c r="H105" s="114"/>
      <c r="I105" s="114"/>
      <c r="J105" s="115">
        <f>J157</f>
        <v>0</v>
      </c>
      <c r="L105" s="112"/>
    </row>
    <row r="106" spans="2:47" s="8" customFormat="1" ht="24.95" customHeight="1">
      <c r="B106" s="108"/>
      <c r="D106" s="109" t="s">
        <v>2978</v>
      </c>
      <c r="E106" s="110"/>
      <c r="F106" s="110"/>
      <c r="G106" s="110"/>
      <c r="H106" s="110"/>
      <c r="I106" s="110"/>
      <c r="J106" s="111">
        <f>J163</f>
        <v>0</v>
      </c>
      <c r="L106" s="108"/>
    </row>
    <row r="107" spans="2:47" s="9" customFormat="1" ht="19.899999999999999" customHeight="1">
      <c r="B107" s="112"/>
      <c r="D107" s="113" t="s">
        <v>2974</v>
      </c>
      <c r="E107" s="114"/>
      <c r="F107" s="114"/>
      <c r="G107" s="114"/>
      <c r="H107" s="114"/>
      <c r="I107" s="114"/>
      <c r="J107" s="115">
        <f>J164</f>
        <v>0</v>
      </c>
      <c r="L107" s="112"/>
    </row>
    <row r="108" spans="2:47" s="9" customFormat="1" ht="19.899999999999999" customHeight="1">
      <c r="B108" s="112"/>
      <c r="D108" s="113" t="s">
        <v>2975</v>
      </c>
      <c r="E108" s="114"/>
      <c r="F108" s="114"/>
      <c r="G108" s="114"/>
      <c r="H108" s="114"/>
      <c r="I108" s="114"/>
      <c r="J108" s="115">
        <f>J171</f>
        <v>0</v>
      </c>
      <c r="L108" s="112"/>
    </row>
    <row r="109" spans="2:47" s="9" customFormat="1" ht="19.899999999999999" customHeight="1">
      <c r="B109" s="112"/>
      <c r="D109" s="113" t="s">
        <v>2979</v>
      </c>
      <c r="E109" s="114"/>
      <c r="F109" s="114"/>
      <c r="G109" s="114"/>
      <c r="H109" s="114"/>
      <c r="I109" s="114"/>
      <c r="J109" s="115">
        <f>J175</f>
        <v>0</v>
      </c>
      <c r="L109" s="112"/>
    </row>
    <row r="110" spans="2:47" s="9" customFormat="1" ht="19.899999999999999" customHeight="1">
      <c r="B110" s="112"/>
      <c r="D110" s="113" t="s">
        <v>2977</v>
      </c>
      <c r="E110" s="114"/>
      <c r="F110" s="114"/>
      <c r="G110" s="114"/>
      <c r="H110" s="114"/>
      <c r="I110" s="114"/>
      <c r="J110" s="115">
        <f>J178</f>
        <v>0</v>
      </c>
      <c r="L110" s="112"/>
    </row>
    <row r="111" spans="2:47" s="8" customFormat="1" ht="24.95" customHeight="1">
      <c r="B111" s="108"/>
      <c r="D111" s="109" t="s">
        <v>2980</v>
      </c>
      <c r="E111" s="110"/>
      <c r="F111" s="110"/>
      <c r="G111" s="110"/>
      <c r="H111" s="110"/>
      <c r="I111" s="110"/>
      <c r="J111" s="111">
        <f>J184</f>
        <v>0</v>
      </c>
      <c r="L111" s="108"/>
    </row>
    <row r="112" spans="2:47" s="9" customFormat="1" ht="19.899999999999999" customHeight="1">
      <c r="B112" s="112"/>
      <c r="D112" s="113" t="s">
        <v>2974</v>
      </c>
      <c r="E112" s="114"/>
      <c r="F112" s="114"/>
      <c r="G112" s="114"/>
      <c r="H112" s="114"/>
      <c r="I112" s="114"/>
      <c r="J112" s="115">
        <f>J185</f>
        <v>0</v>
      </c>
      <c r="L112" s="112"/>
    </row>
    <row r="113" spans="2:12" s="9" customFormat="1" ht="19.899999999999999" customHeight="1">
      <c r="B113" s="112"/>
      <c r="D113" s="113" t="s">
        <v>2975</v>
      </c>
      <c r="E113" s="114"/>
      <c r="F113" s="114"/>
      <c r="G113" s="114"/>
      <c r="H113" s="114"/>
      <c r="I113" s="114"/>
      <c r="J113" s="115">
        <f>J192</f>
        <v>0</v>
      </c>
      <c r="L113" s="112"/>
    </row>
    <row r="114" spans="2:12" s="9" customFormat="1" ht="19.899999999999999" customHeight="1">
      <c r="B114" s="112"/>
      <c r="D114" s="113" t="s">
        <v>2981</v>
      </c>
      <c r="E114" s="114"/>
      <c r="F114" s="114"/>
      <c r="G114" s="114"/>
      <c r="H114" s="114"/>
      <c r="I114" s="114"/>
      <c r="J114" s="115">
        <f>J196</f>
        <v>0</v>
      </c>
      <c r="L114" s="112"/>
    </row>
    <row r="115" spans="2:12" s="9" customFormat="1" ht="19.899999999999999" customHeight="1">
      <c r="B115" s="112"/>
      <c r="D115" s="113" t="s">
        <v>2979</v>
      </c>
      <c r="E115" s="114"/>
      <c r="F115" s="114"/>
      <c r="G115" s="114"/>
      <c r="H115" s="114"/>
      <c r="I115" s="114"/>
      <c r="J115" s="115">
        <f>J198</f>
        <v>0</v>
      </c>
      <c r="L115" s="112"/>
    </row>
    <row r="116" spans="2:12" s="9" customFormat="1" ht="19.899999999999999" customHeight="1">
      <c r="B116" s="112"/>
      <c r="D116" s="113" t="s">
        <v>2977</v>
      </c>
      <c r="E116" s="114"/>
      <c r="F116" s="114"/>
      <c r="G116" s="114"/>
      <c r="H116" s="114"/>
      <c r="I116" s="114"/>
      <c r="J116" s="115">
        <f>J201</f>
        <v>0</v>
      </c>
      <c r="L116" s="112"/>
    </row>
    <row r="117" spans="2:12" s="1" customFormat="1" ht="21.75" customHeight="1">
      <c r="B117" s="32"/>
      <c r="L117" s="32"/>
    </row>
    <row r="118" spans="2:12" s="1" customFormat="1" ht="6.95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2"/>
    </row>
    <row r="122" spans="2:12" s="1" customFormat="1" ht="6.95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2"/>
    </row>
    <row r="123" spans="2:12" s="1" customFormat="1" ht="24.95" customHeight="1">
      <c r="B123" s="32"/>
      <c r="C123" s="21" t="s">
        <v>170</v>
      </c>
      <c r="L123" s="32"/>
    </row>
    <row r="124" spans="2:12" s="1" customFormat="1" ht="6.95" customHeight="1">
      <c r="B124" s="32"/>
      <c r="L124" s="32"/>
    </row>
    <row r="125" spans="2:12" s="1" customFormat="1" ht="11.95" customHeight="1">
      <c r="B125" s="32"/>
      <c r="C125" s="27" t="s">
        <v>16</v>
      </c>
      <c r="L125" s="32"/>
    </row>
    <row r="126" spans="2:12" s="1" customFormat="1" ht="16.600000000000001" customHeight="1">
      <c r="B126" s="32"/>
      <c r="E126" s="252" t="str">
        <f>E7</f>
        <v>Zázemí pro městskou knihovnu Benešov</v>
      </c>
      <c r="F126" s="253"/>
      <c r="G126" s="253"/>
      <c r="H126" s="253"/>
      <c r="L126" s="32"/>
    </row>
    <row r="127" spans="2:12" ht="11.95" customHeight="1">
      <c r="B127" s="20"/>
      <c r="C127" s="27" t="s">
        <v>156</v>
      </c>
      <c r="L127" s="20"/>
    </row>
    <row r="128" spans="2:12" ht="16.600000000000001" customHeight="1">
      <c r="B128" s="20"/>
      <c r="E128" s="252" t="s">
        <v>228</v>
      </c>
      <c r="F128" s="235"/>
      <c r="G128" s="235"/>
      <c r="H128" s="235"/>
      <c r="L128" s="20"/>
    </row>
    <row r="129" spans="2:65" ht="11.95" customHeight="1">
      <c r="B129" s="20"/>
      <c r="C129" s="27" t="s">
        <v>231</v>
      </c>
      <c r="L129" s="20"/>
    </row>
    <row r="130" spans="2:65" s="1" customFormat="1" ht="16.600000000000001" customHeight="1">
      <c r="B130" s="32"/>
      <c r="E130" s="214" t="s">
        <v>2910</v>
      </c>
      <c r="F130" s="254"/>
      <c r="G130" s="254"/>
      <c r="H130" s="254"/>
      <c r="L130" s="32"/>
    </row>
    <row r="131" spans="2:65" s="1" customFormat="1" ht="11.95" customHeight="1">
      <c r="B131" s="32"/>
      <c r="C131" s="27" t="s">
        <v>2911</v>
      </c>
      <c r="L131" s="32"/>
    </row>
    <row r="132" spans="2:65" s="1" customFormat="1" ht="16.600000000000001" customHeight="1">
      <c r="B132" s="32"/>
      <c r="E132" s="208" t="str">
        <f>E13</f>
        <v>001-08-05 - Sanita a sanitární doplňky</v>
      </c>
      <c r="F132" s="254"/>
      <c r="G132" s="254"/>
      <c r="H132" s="254"/>
      <c r="L132" s="32"/>
    </row>
    <row r="133" spans="2:65" s="1" customFormat="1" ht="6.95" customHeight="1">
      <c r="B133" s="32"/>
      <c r="L133" s="32"/>
    </row>
    <row r="134" spans="2:65" s="1" customFormat="1" ht="11.95" customHeight="1">
      <c r="B134" s="32"/>
      <c r="C134" s="27" t="s">
        <v>20</v>
      </c>
      <c r="F134" s="25" t="str">
        <f>F16</f>
        <v xml:space="preserve"> </v>
      </c>
      <c r="I134" s="27" t="s">
        <v>22</v>
      </c>
      <c r="J134" s="52" t="str">
        <f>IF(J16="","",J16)</f>
        <v>23. 12. 2024</v>
      </c>
      <c r="L134" s="32"/>
    </row>
    <row r="135" spans="2:65" s="1" customFormat="1" ht="6.95" customHeight="1">
      <c r="B135" s="32"/>
      <c r="L135" s="32"/>
    </row>
    <row r="136" spans="2:65" s="1" customFormat="1" ht="25.65" customHeight="1">
      <c r="B136" s="32"/>
      <c r="C136" s="27" t="s">
        <v>24</v>
      </c>
      <c r="F136" s="25" t="str">
        <f>E19</f>
        <v>Město Benešov</v>
      </c>
      <c r="I136" s="27" t="s">
        <v>30</v>
      </c>
      <c r="J136" s="30" t="str">
        <f>E25</f>
        <v>Ateliér Jasné s.r.o., Praha 1</v>
      </c>
      <c r="L136" s="32"/>
    </row>
    <row r="137" spans="2:65" s="1" customFormat="1" ht="15.15" customHeight="1">
      <c r="B137" s="32"/>
      <c r="C137" s="27" t="s">
        <v>28</v>
      </c>
      <c r="F137" s="25" t="str">
        <f>IF(E22="","",E22)</f>
        <v>Vyplň údaj</v>
      </c>
      <c r="I137" s="27" t="s">
        <v>33</v>
      </c>
      <c r="J137" s="30" t="str">
        <f>E28</f>
        <v>Ing. Lenka Kasperová</v>
      </c>
      <c r="L137" s="32"/>
    </row>
    <row r="138" spans="2:65" s="1" customFormat="1" ht="10.4" customHeight="1">
      <c r="B138" s="32"/>
      <c r="L138" s="32"/>
    </row>
    <row r="139" spans="2:65" s="10" customFormat="1" ht="29.25" customHeight="1">
      <c r="B139" s="116"/>
      <c r="C139" s="117" t="s">
        <v>171</v>
      </c>
      <c r="D139" s="118" t="s">
        <v>61</v>
      </c>
      <c r="E139" s="118" t="s">
        <v>57</v>
      </c>
      <c r="F139" s="118" t="s">
        <v>58</v>
      </c>
      <c r="G139" s="118" t="s">
        <v>172</v>
      </c>
      <c r="H139" s="118" t="s">
        <v>173</v>
      </c>
      <c r="I139" s="118" t="s">
        <v>174</v>
      </c>
      <c r="J139" s="118" t="s">
        <v>161</v>
      </c>
      <c r="K139" s="119" t="s">
        <v>175</v>
      </c>
      <c r="L139" s="116"/>
      <c r="M139" s="59" t="s">
        <v>1</v>
      </c>
      <c r="N139" s="60" t="s">
        <v>40</v>
      </c>
      <c r="O139" s="60" t="s">
        <v>176</v>
      </c>
      <c r="P139" s="60" t="s">
        <v>177</v>
      </c>
      <c r="Q139" s="60" t="s">
        <v>178</v>
      </c>
      <c r="R139" s="60" t="s">
        <v>179</v>
      </c>
      <c r="S139" s="60" t="s">
        <v>180</v>
      </c>
      <c r="T139" s="61" t="s">
        <v>181</v>
      </c>
    </row>
    <row r="140" spans="2:65" s="1" customFormat="1" ht="22.75" customHeight="1">
      <c r="B140" s="32"/>
      <c r="C140" s="64" t="s">
        <v>182</v>
      </c>
      <c r="J140" s="120">
        <f>BK140</f>
        <v>0</v>
      </c>
      <c r="L140" s="32"/>
      <c r="M140" s="62"/>
      <c r="N140" s="53"/>
      <c r="O140" s="53"/>
      <c r="P140" s="121">
        <f>P141+P163+P184</f>
        <v>0</v>
      </c>
      <c r="Q140" s="53"/>
      <c r="R140" s="121">
        <f>R141+R163+R184</f>
        <v>0</v>
      </c>
      <c r="S140" s="53"/>
      <c r="T140" s="122">
        <f>T141+T163+T184</f>
        <v>0</v>
      </c>
      <c r="AT140" s="17" t="s">
        <v>75</v>
      </c>
      <c r="AU140" s="17" t="s">
        <v>163</v>
      </c>
      <c r="BK140" s="123">
        <f>BK141+BK163+BK184</f>
        <v>0</v>
      </c>
    </row>
    <row r="141" spans="2:65" s="11" customFormat="1" ht="25.95" customHeight="1">
      <c r="B141" s="124"/>
      <c r="D141" s="125" t="s">
        <v>75</v>
      </c>
      <c r="E141" s="126" t="s">
        <v>2121</v>
      </c>
      <c r="F141" s="126" t="s">
        <v>2982</v>
      </c>
      <c r="I141" s="127"/>
      <c r="J141" s="128">
        <f>BK141</f>
        <v>0</v>
      </c>
      <c r="L141" s="124"/>
      <c r="M141" s="129"/>
      <c r="P141" s="130">
        <f>P142+P149+P153+P157</f>
        <v>0</v>
      </c>
      <c r="R141" s="130">
        <f>R142+R149+R153+R157</f>
        <v>0</v>
      </c>
      <c r="T141" s="131">
        <f>T142+T149+T153+T157</f>
        <v>0</v>
      </c>
      <c r="AR141" s="125" t="s">
        <v>84</v>
      </c>
      <c r="AT141" s="132" t="s">
        <v>75</v>
      </c>
      <c r="AU141" s="132" t="s">
        <v>76</v>
      </c>
      <c r="AY141" s="125" t="s">
        <v>186</v>
      </c>
      <c r="BK141" s="133">
        <f>BK142+BK149+BK153+BK157</f>
        <v>0</v>
      </c>
    </row>
    <row r="142" spans="2:65" s="11" customFormat="1" ht="22.75" customHeight="1">
      <c r="B142" s="124"/>
      <c r="D142" s="125" t="s">
        <v>75</v>
      </c>
      <c r="E142" s="134" t="s">
        <v>2123</v>
      </c>
      <c r="F142" s="134" t="s">
        <v>2983</v>
      </c>
      <c r="I142" s="127"/>
      <c r="J142" s="135">
        <f>BK142</f>
        <v>0</v>
      </c>
      <c r="L142" s="124"/>
      <c r="M142" s="129"/>
      <c r="P142" s="130">
        <f>SUM(P143:P148)</f>
        <v>0</v>
      </c>
      <c r="R142" s="130">
        <f>SUM(R143:R148)</f>
        <v>0</v>
      </c>
      <c r="T142" s="131">
        <f>SUM(T143:T148)</f>
        <v>0</v>
      </c>
      <c r="AR142" s="125" t="s">
        <v>84</v>
      </c>
      <c r="AT142" s="132" t="s">
        <v>75</v>
      </c>
      <c r="AU142" s="132" t="s">
        <v>84</v>
      </c>
      <c r="AY142" s="125" t="s">
        <v>186</v>
      </c>
      <c r="BK142" s="133">
        <f>SUM(BK143:BK148)</f>
        <v>0</v>
      </c>
    </row>
    <row r="143" spans="2:65" s="1" customFormat="1" ht="24.2" customHeight="1">
      <c r="B143" s="136"/>
      <c r="C143" s="137" t="s">
        <v>84</v>
      </c>
      <c r="D143" s="137" t="s">
        <v>189</v>
      </c>
      <c r="E143" s="138" t="s">
        <v>2984</v>
      </c>
      <c r="F143" s="139" t="s">
        <v>2985</v>
      </c>
      <c r="G143" s="140" t="s">
        <v>858</v>
      </c>
      <c r="H143" s="141">
        <v>0</v>
      </c>
      <c r="I143" s="142"/>
      <c r="J143" s="143">
        <f>ROUND(I143*H143,2)</f>
        <v>0</v>
      </c>
      <c r="K143" s="139" t="s">
        <v>1</v>
      </c>
      <c r="L143" s="32"/>
      <c r="M143" s="144" t="s">
        <v>1</v>
      </c>
      <c r="N143" s="145" t="s">
        <v>41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207</v>
      </c>
      <c r="AT143" s="148" t="s">
        <v>189</v>
      </c>
      <c r="AU143" s="148" t="s">
        <v>86</v>
      </c>
      <c r="AY143" s="17" t="s">
        <v>186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84</v>
      </c>
      <c r="BK143" s="149">
        <f>ROUND(I143*H143,2)</f>
        <v>0</v>
      </c>
      <c r="BL143" s="17" t="s">
        <v>207</v>
      </c>
      <c r="BM143" s="148" t="s">
        <v>86</v>
      </c>
    </row>
    <row r="144" spans="2:65" s="1" customFormat="1" ht="18.45">
      <c r="B144" s="32"/>
      <c r="D144" s="157" t="s">
        <v>470</v>
      </c>
      <c r="F144" s="187" t="s">
        <v>2986</v>
      </c>
      <c r="I144" s="188"/>
      <c r="L144" s="32"/>
      <c r="M144" s="189"/>
      <c r="T144" s="56"/>
      <c r="AT144" s="17" t="s">
        <v>470</v>
      </c>
      <c r="AU144" s="17" t="s">
        <v>86</v>
      </c>
    </row>
    <row r="145" spans="2:65" s="1" customFormat="1" ht="24.2" customHeight="1">
      <c r="B145" s="136"/>
      <c r="C145" s="137" t="s">
        <v>86</v>
      </c>
      <c r="D145" s="137" t="s">
        <v>189</v>
      </c>
      <c r="E145" s="138" t="s">
        <v>2987</v>
      </c>
      <c r="F145" s="139" t="s">
        <v>2988</v>
      </c>
      <c r="G145" s="140" t="s">
        <v>858</v>
      </c>
      <c r="H145" s="141">
        <v>1</v>
      </c>
      <c r="I145" s="142"/>
      <c r="J145" s="143">
        <f>ROUND(I145*H145,2)</f>
        <v>0</v>
      </c>
      <c r="K145" s="139" t="s">
        <v>1</v>
      </c>
      <c r="L145" s="32"/>
      <c r="M145" s="144" t="s">
        <v>1</v>
      </c>
      <c r="N145" s="145" t="s">
        <v>41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207</v>
      </c>
      <c r="AT145" s="148" t="s">
        <v>189</v>
      </c>
      <c r="AU145" s="148" t="s">
        <v>86</v>
      </c>
      <c r="AY145" s="17" t="s">
        <v>186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207</v>
      </c>
      <c r="BM145" s="148" t="s">
        <v>207</v>
      </c>
    </row>
    <row r="146" spans="2:65" s="1" customFormat="1" ht="16.600000000000001" customHeight="1">
      <c r="B146" s="136"/>
      <c r="C146" s="137" t="s">
        <v>118</v>
      </c>
      <c r="D146" s="137" t="s">
        <v>189</v>
      </c>
      <c r="E146" s="138" t="s">
        <v>2989</v>
      </c>
      <c r="F146" s="139" t="s">
        <v>2990</v>
      </c>
      <c r="G146" s="140" t="s">
        <v>858</v>
      </c>
      <c r="H146" s="141">
        <v>1</v>
      </c>
      <c r="I146" s="142"/>
      <c r="J146" s="143">
        <f>ROUND(I146*H146,2)</f>
        <v>0</v>
      </c>
      <c r="K146" s="139" t="s">
        <v>1</v>
      </c>
      <c r="L146" s="32"/>
      <c r="M146" s="144" t="s">
        <v>1</v>
      </c>
      <c r="N146" s="145" t="s">
        <v>41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207</v>
      </c>
      <c r="AT146" s="148" t="s">
        <v>189</v>
      </c>
      <c r="AU146" s="148" t="s">
        <v>86</v>
      </c>
      <c r="AY146" s="17" t="s">
        <v>186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84</v>
      </c>
      <c r="BK146" s="149">
        <f>ROUND(I146*H146,2)</f>
        <v>0</v>
      </c>
      <c r="BL146" s="17" t="s">
        <v>207</v>
      </c>
      <c r="BM146" s="148" t="s">
        <v>315</v>
      </c>
    </row>
    <row r="147" spans="2:65" s="1" customFormat="1" ht="16.600000000000001" customHeight="1">
      <c r="B147" s="136"/>
      <c r="C147" s="137" t="s">
        <v>207</v>
      </c>
      <c r="D147" s="137" t="s">
        <v>189</v>
      </c>
      <c r="E147" s="138" t="s">
        <v>2991</v>
      </c>
      <c r="F147" s="139" t="s">
        <v>2992</v>
      </c>
      <c r="G147" s="140" t="s">
        <v>858</v>
      </c>
      <c r="H147" s="141">
        <v>1</v>
      </c>
      <c r="I147" s="142"/>
      <c r="J147" s="143">
        <f>ROUND(I147*H147,2)</f>
        <v>0</v>
      </c>
      <c r="K147" s="139" t="s">
        <v>1</v>
      </c>
      <c r="L147" s="32"/>
      <c r="M147" s="144" t="s">
        <v>1</v>
      </c>
      <c r="N147" s="145" t="s">
        <v>41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207</v>
      </c>
      <c r="AT147" s="148" t="s">
        <v>189</v>
      </c>
      <c r="AU147" s="148" t="s">
        <v>86</v>
      </c>
      <c r="AY147" s="17" t="s">
        <v>186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84</v>
      </c>
      <c r="BK147" s="149">
        <f>ROUND(I147*H147,2)</f>
        <v>0</v>
      </c>
      <c r="BL147" s="17" t="s">
        <v>207</v>
      </c>
      <c r="BM147" s="148" t="s">
        <v>325</v>
      </c>
    </row>
    <row r="148" spans="2:65" s="1" customFormat="1" ht="16.600000000000001" customHeight="1">
      <c r="B148" s="136"/>
      <c r="C148" s="137" t="s">
        <v>185</v>
      </c>
      <c r="D148" s="137" t="s">
        <v>189</v>
      </c>
      <c r="E148" s="138" t="s">
        <v>2993</v>
      </c>
      <c r="F148" s="139" t="s">
        <v>2994</v>
      </c>
      <c r="G148" s="140" t="s">
        <v>858</v>
      </c>
      <c r="H148" s="141">
        <v>2</v>
      </c>
      <c r="I148" s="142"/>
      <c r="J148" s="143">
        <f>ROUND(I148*H148,2)</f>
        <v>0</v>
      </c>
      <c r="K148" s="139" t="s">
        <v>1</v>
      </c>
      <c r="L148" s="32"/>
      <c r="M148" s="144" t="s">
        <v>1</v>
      </c>
      <c r="N148" s="145" t="s">
        <v>41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207</v>
      </c>
      <c r="AT148" s="148" t="s">
        <v>189</v>
      </c>
      <c r="AU148" s="148" t="s">
        <v>86</v>
      </c>
      <c r="AY148" s="17" t="s">
        <v>186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207</v>
      </c>
      <c r="BM148" s="148" t="s">
        <v>335</v>
      </c>
    </row>
    <row r="149" spans="2:65" s="11" customFormat="1" ht="22.75" customHeight="1">
      <c r="B149" s="124"/>
      <c r="D149" s="125" t="s">
        <v>75</v>
      </c>
      <c r="E149" s="134" t="s">
        <v>2134</v>
      </c>
      <c r="F149" s="134" t="s">
        <v>2995</v>
      </c>
      <c r="I149" s="127"/>
      <c r="J149" s="135">
        <f>BK149</f>
        <v>0</v>
      </c>
      <c r="L149" s="124"/>
      <c r="M149" s="129"/>
      <c r="P149" s="130">
        <f>SUM(P150:P152)</f>
        <v>0</v>
      </c>
      <c r="R149" s="130">
        <f>SUM(R150:R152)</f>
        <v>0</v>
      </c>
      <c r="T149" s="131">
        <f>SUM(T150:T152)</f>
        <v>0</v>
      </c>
      <c r="AR149" s="125" t="s">
        <v>84</v>
      </c>
      <c r="AT149" s="132" t="s">
        <v>75</v>
      </c>
      <c r="AU149" s="132" t="s">
        <v>84</v>
      </c>
      <c r="AY149" s="125" t="s">
        <v>186</v>
      </c>
      <c r="BK149" s="133">
        <f>SUM(BK150:BK152)</f>
        <v>0</v>
      </c>
    </row>
    <row r="150" spans="2:65" s="1" customFormat="1" ht="16.600000000000001" customHeight="1">
      <c r="B150" s="136"/>
      <c r="C150" s="137" t="s">
        <v>315</v>
      </c>
      <c r="D150" s="137" t="s">
        <v>189</v>
      </c>
      <c r="E150" s="138" t="s">
        <v>2996</v>
      </c>
      <c r="F150" s="139" t="s">
        <v>2997</v>
      </c>
      <c r="G150" s="140" t="s">
        <v>858</v>
      </c>
      <c r="H150" s="141">
        <v>1</v>
      </c>
      <c r="I150" s="142"/>
      <c r="J150" s="143">
        <f>ROUND(I150*H150,2)</f>
        <v>0</v>
      </c>
      <c r="K150" s="139" t="s">
        <v>1</v>
      </c>
      <c r="L150" s="32"/>
      <c r="M150" s="144" t="s">
        <v>1</v>
      </c>
      <c r="N150" s="145" t="s">
        <v>41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207</v>
      </c>
      <c r="AT150" s="148" t="s">
        <v>189</v>
      </c>
      <c r="AU150" s="148" t="s">
        <v>86</v>
      </c>
      <c r="AY150" s="17" t="s">
        <v>186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207</v>
      </c>
      <c r="BM150" s="148" t="s">
        <v>8</v>
      </c>
    </row>
    <row r="151" spans="2:65" s="1" customFormat="1" ht="24.2" customHeight="1">
      <c r="B151" s="136"/>
      <c r="C151" s="137" t="s">
        <v>319</v>
      </c>
      <c r="D151" s="137" t="s">
        <v>189</v>
      </c>
      <c r="E151" s="138" t="s">
        <v>2998</v>
      </c>
      <c r="F151" s="139" t="s">
        <v>2999</v>
      </c>
      <c r="G151" s="140" t="s">
        <v>858</v>
      </c>
      <c r="H151" s="141">
        <v>1</v>
      </c>
      <c r="I151" s="142"/>
      <c r="J151" s="143">
        <f>ROUND(I151*H151,2)</f>
        <v>0</v>
      </c>
      <c r="K151" s="139" t="s">
        <v>1</v>
      </c>
      <c r="L151" s="32"/>
      <c r="M151" s="144" t="s">
        <v>1</v>
      </c>
      <c r="N151" s="145" t="s">
        <v>41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207</v>
      </c>
      <c r="AT151" s="148" t="s">
        <v>189</v>
      </c>
      <c r="AU151" s="148" t="s">
        <v>86</v>
      </c>
      <c r="AY151" s="17" t="s">
        <v>186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207</v>
      </c>
      <c r="BM151" s="148" t="s">
        <v>359</v>
      </c>
    </row>
    <row r="152" spans="2:65" s="1" customFormat="1" ht="16.600000000000001" customHeight="1">
      <c r="B152" s="136"/>
      <c r="C152" s="137" t="s">
        <v>325</v>
      </c>
      <c r="D152" s="137" t="s">
        <v>189</v>
      </c>
      <c r="E152" s="138" t="s">
        <v>3000</v>
      </c>
      <c r="F152" s="139" t="s">
        <v>3001</v>
      </c>
      <c r="G152" s="140" t="s">
        <v>858</v>
      </c>
      <c r="H152" s="141">
        <v>1</v>
      </c>
      <c r="I152" s="142"/>
      <c r="J152" s="143">
        <f>ROUND(I152*H152,2)</f>
        <v>0</v>
      </c>
      <c r="K152" s="139" t="s">
        <v>1</v>
      </c>
      <c r="L152" s="32"/>
      <c r="M152" s="144" t="s">
        <v>1</v>
      </c>
      <c r="N152" s="145" t="s">
        <v>41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207</v>
      </c>
      <c r="AT152" s="148" t="s">
        <v>189</v>
      </c>
      <c r="AU152" s="148" t="s">
        <v>86</v>
      </c>
      <c r="AY152" s="17" t="s">
        <v>186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84</v>
      </c>
      <c r="BK152" s="149">
        <f>ROUND(I152*H152,2)</f>
        <v>0</v>
      </c>
      <c r="BL152" s="17" t="s">
        <v>207</v>
      </c>
      <c r="BM152" s="148" t="s">
        <v>372</v>
      </c>
    </row>
    <row r="153" spans="2:65" s="11" customFormat="1" ht="22.75" customHeight="1">
      <c r="B153" s="124"/>
      <c r="D153" s="125" t="s">
        <v>75</v>
      </c>
      <c r="E153" s="134" t="s">
        <v>2136</v>
      </c>
      <c r="F153" s="134" t="s">
        <v>3002</v>
      </c>
      <c r="I153" s="127"/>
      <c r="J153" s="135">
        <f>BK153</f>
        <v>0</v>
      </c>
      <c r="L153" s="124"/>
      <c r="M153" s="129"/>
      <c r="P153" s="130">
        <f>SUM(P154:P156)</f>
        <v>0</v>
      </c>
      <c r="R153" s="130">
        <f>SUM(R154:R156)</f>
        <v>0</v>
      </c>
      <c r="T153" s="131">
        <f>SUM(T154:T156)</f>
        <v>0</v>
      </c>
      <c r="AR153" s="125" t="s">
        <v>84</v>
      </c>
      <c r="AT153" s="132" t="s">
        <v>75</v>
      </c>
      <c r="AU153" s="132" t="s">
        <v>84</v>
      </c>
      <c r="AY153" s="125" t="s">
        <v>186</v>
      </c>
      <c r="BK153" s="133">
        <f>SUM(BK154:BK156)</f>
        <v>0</v>
      </c>
    </row>
    <row r="154" spans="2:65" s="1" customFormat="1" ht="21.75" customHeight="1">
      <c r="B154" s="136"/>
      <c r="C154" s="137" t="s">
        <v>329</v>
      </c>
      <c r="D154" s="137" t="s">
        <v>189</v>
      </c>
      <c r="E154" s="138" t="s">
        <v>3003</v>
      </c>
      <c r="F154" s="139" t="s">
        <v>3004</v>
      </c>
      <c r="G154" s="140" t="s">
        <v>858</v>
      </c>
      <c r="H154" s="141">
        <v>1</v>
      </c>
      <c r="I154" s="142"/>
      <c r="J154" s="143">
        <f>ROUND(I154*H154,2)</f>
        <v>0</v>
      </c>
      <c r="K154" s="139" t="s">
        <v>1</v>
      </c>
      <c r="L154" s="32"/>
      <c r="M154" s="144" t="s">
        <v>1</v>
      </c>
      <c r="N154" s="145" t="s">
        <v>41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207</v>
      </c>
      <c r="AT154" s="148" t="s">
        <v>189</v>
      </c>
      <c r="AU154" s="148" t="s">
        <v>86</v>
      </c>
      <c r="AY154" s="17" t="s">
        <v>186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84</v>
      </c>
      <c r="BK154" s="149">
        <f>ROUND(I154*H154,2)</f>
        <v>0</v>
      </c>
      <c r="BL154" s="17" t="s">
        <v>207</v>
      </c>
      <c r="BM154" s="148" t="s">
        <v>387</v>
      </c>
    </row>
    <row r="155" spans="2:65" s="1" customFormat="1" ht="24.2" customHeight="1">
      <c r="B155" s="136"/>
      <c r="C155" s="137" t="s">
        <v>335</v>
      </c>
      <c r="D155" s="137" t="s">
        <v>189</v>
      </c>
      <c r="E155" s="138" t="s">
        <v>3005</v>
      </c>
      <c r="F155" s="139" t="s">
        <v>3006</v>
      </c>
      <c r="G155" s="140" t="s">
        <v>858</v>
      </c>
      <c r="H155" s="141">
        <v>1</v>
      </c>
      <c r="I155" s="142"/>
      <c r="J155" s="143">
        <f>ROUND(I155*H155,2)</f>
        <v>0</v>
      </c>
      <c r="K155" s="139" t="s">
        <v>1</v>
      </c>
      <c r="L155" s="32"/>
      <c r="M155" s="144" t="s">
        <v>1</v>
      </c>
      <c r="N155" s="145" t="s">
        <v>41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207</v>
      </c>
      <c r="AT155" s="148" t="s">
        <v>189</v>
      </c>
      <c r="AU155" s="148" t="s">
        <v>86</v>
      </c>
      <c r="AY155" s="17" t="s">
        <v>186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84</v>
      </c>
      <c r="BK155" s="149">
        <f>ROUND(I155*H155,2)</f>
        <v>0</v>
      </c>
      <c r="BL155" s="17" t="s">
        <v>207</v>
      </c>
      <c r="BM155" s="148" t="s">
        <v>400</v>
      </c>
    </row>
    <row r="156" spans="2:65" s="1" customFormat="1" ht="33" customHeight="1">
      <c r="B156" s="136"/>
      <c r="C156" s="137" t="s">
        <v>341</v>
      </c>
      <c r="D156" s="137" t="s">
        <v>189</v>
      </c>
      <c r="E156" s="138" t="s">
        <v>3007</v>
      </c>
      <c r="F156" s="139" t="s">
        <v>3008</v>
      </c>
      <c r="G156" s="140" t="s">
        <v>858</v>
      </c>
      <c r="H156" s="141">
        <v>1</v>
      </c>
      <c r="I156" s="142"/>
      <c r="J156" s="143">
        <f>ROUND(I156*H156,2)</f>
        <v>0</v>
      </c>
      <c r="K156" s="139" t="s">
        <v>1</v>
      </c>
      <c r="L156" s="32"/>
      <c r="M156" s="144" t="s">
        <v>1</v>
      </c>
      <c r="N156" s="145" t="s">
        <v>41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207</v>
      </c>
      <c r="AT156" s="148" t="s">
        <v>189</v>
      </c>
      <c r="AU156" s="148" t="s">
        <v>86</v>
      </c>
      <c r="AY156" s="17" t="s">
        <v>186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84</v>
      </c>
      <c r="BK156" s="149">
        <f>ROUND(I156*H156,2)</f>
        <v>0</v>
      </c>
      <c r="BL156" s="17" t="s">
        <v>207</v>
      </c>
      <c r="BM156" s="148" t="s">
        <v>410</v>
      </c>
    </row>
    <row r="157" spans="2:65" s="11" customFormat="1" ht="22.75" customHeight="1">
      <c r="B157" s="124"/>
      <c r="D157" s="125" t="s">
        <v>75</v>
      </c>
      <c r="E157" s="134" t="s">
        <v>2141</v>
      </c>
      <c r="F157" s="134" t="s">
        <v>3009</v>
      </c>
      <c r="I157" s="127"/>
      <c r="J157" s="135">
        <f>BK157</f>
        <v>0</v>
      </c>
      <c r="L157" s="124"/>
      <c r="M157" s="129"/>
      <c r="P157" s="130">
        <f>SUM(P158:P162)</f>
        <v>0</v>
      </c>
      <c r="R157" s="130">
        <f>SUM(R158:R162)</f>
        <v>0</v>
      </c>
      <c r="T157" s="131">
        <f>SUM(T158:T162)</f>
        <v>0</v>
      </c>
      <c r="AR157" s="125" t="s">
        <v>84</v>
      </c>
      <c r="AT157" s="132" t="s">
        <v>75</v>
      </c>
      <c r="AU157" s="132" t="s">
        <v>84</v>
      </c>
      <c r="AY157" s="125" t="s">
        <v>186</v>
      </c>
      <c r="BK157" s="133">
        <f>SUM(BK158:BK162)</f>
        <v>0</v>
      </c>
    </row>
    <row r="158" spans="2:65" s="1" customFormat="1" ht="24.2" customHeight="1">
      <c r="B158" s="136"/>
      <c r="C158" s="137" t="s">
        <v>8</v>
      </c>
      <c r="D158" s="137" t="s">
        <v>189</v>
      </c>
      <c r="E158" s="138" t="s">
        <v>3010</v>
      </c>
      <c r="F158" s="139" t="s">
        <v>3011</v>
      </c>
      <c r="G158" s="140" t="s">
        <v>858</v>
      </c>
      <c r="H158" s="141">
        <v>1</v>
      </c>
      <c r="I158" s="142"/>
      <c r="J158" s="143">
        <f>ROUND(I158*H158,2)</f>
        <v>0</v>
      </c>
      <c r="K158" s="139" t="s">
        <v>1</v>
      </c>
      <c r="L158" s="32"/>
      <c r="M158" s="144" t="s">
        <v>1</v>
      </c>
      <c r="N158" s="145" t="s">
        <v>41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207</v>
      </c>
      <c r="AT158" s="148" t="s">
        <v>189</v>
      </c>
      <c r="AU158" s="148" t="s">
        <v>86</v>
      </c>
      <c r="AY158" s="17" t="s">
        <v>186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207</v>
      </c>
      <c r="BM158" s="148" t="s">
        <v>420</v>
      </c>
    </row>
    <row r="159" spans="2:65" s="1" customFormat="1" ht="16.600000000000001" customHeight="1">
      <c r="B159" s="136"/>
      <c r="C159" s="137" t="s">
        <v>355</v>
      </c>
      <c r="D159" s="137" t="s">
        <v>189</v>
      </c>
      <c r="E159" s="138" t="s">
        <v>3012</v>
      </c>
      <c r="F159" s="139" t="s">
        <v>3013</v>
      </c>
      <c r="G159" s="140" t="s">
        <v>858</v>
      </c>
      <c r="H159" s="141">
        <v>2</v>
      </c>
      <c r="I159" s="142"/>
      <c r="J159" s="143">
        <f>ROUND(I159*H159,2)</f>
        <v>0</v>
      </c>
      <c r="K159" s="139" t="s">
        <v>1</v>
      </c>
      <c r="L159" s="32"/>
      <c r="M159" s="144" t="s">
        <v>1</v>
      </c>
      <c r="N159" s="145" t="s">
        <v>41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207</v>
      </c>
      <c r="AT159" s="148" t="s">
        <v>189</v>
      </c>
      <c r="AU159" s="148" t="s">
        <v>86</v>
      </c>
      <c r="AY159" s="17" t="s">
        <v>186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84</v>
      </c>
      <c r="BK159" s="149">
        <f>ROUND(I159*H159,2)</f>
        <v>0</v>
      </c>
      <c r="BL159" s="17" t="s">
        <v>207</v>
      </c>
      <c r="BM159" s="148" t="s">
        <v>430</v>
      </c>
    </row>
    <row r="160" spans="2:65" s="1" customFormat="1" ht="16.600000000000001" customHeight="1">
      <c r="B160" s="136"/>
      <c r="C160" s="137" t="s">
        <v>359</v>
      </c>
      <c r="D160" s="137" t="s">
        <v>189</v>
      </c>
      <c r="E160" s="138" t="s">
        <v>3014</v>
      </c>
      <c r="F160" s="139" t="s">
        <v>3015</v>
      </c>
      <c r="G160" s="140" t="s">
        <v>858</v>
      </c>
      <c r="H160" s="141">
        <v>2</v>
      </c>
      <c r="I160" s="142"/>
      <c r="J160" s="143">
        <f>ROUND(I160*H160,2)</f>
        <v>0</v>
      </c>
      <c r="K160" s="139" t="s">
        <v>1</v>
      </c>
      <c r="L160" s="32"/>
      <c r="M160" s="144" t="s">
        <v>1</v>
      </c>
      <c r="N160" s="145" t="s">
        <v>41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207</v>
      </c>
      <c r="AT160" s="148" t="s">
        <v>189</v>
      </c>
      <c r="AU160" s="148" t="s">
        <v>86</v>
      </c>
      <c r="AY160" s="17" t="s">
        <v>186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84</v>
      </c>
      <c r="BK160" s="149">
        <f>ROUND(I160*H160,2)</f>
        <v>0</v>
      </c>
      <c r="BL160" s="17" t="s">
        <v>207</v>
      </c>
      <c r="BM160" s="148" t="s">
        <v>449</v>
      </c>
    </row>
    <row r="161" spans="2:65" s="1" customFormat="1" ht="16.600000000000001" customHeight="1">
      <c r="B161" s="136"/>
      <c r="C161" s="137" t="s">
        <v>366</v>
      </c>
      <c r="D161" s="137" t="s">
        <v>189</v>
      </c>
      <c r="E161" s="138" t="s">
        <v>3016</v>
      </c>
      <c r="F161" s="139" t="s">
        <v>3017</v>
      </c>
      <c r="G161" s="140" t="s">
        <v>858</v>
      </c>
      <c r="H161" s="141">
        <v>2</v>
      </c>
      <c r="I161" s="142"/>
      <c r="J161" s="143">
        <f>ROUND(I161*H161,2)</f>
        <v>0</v>
      </c>
      <c r="K161" s="139" t="s">
        <v>1</v>
      </c>
      <c r="L161" s="32"/>
      <c r="M161" s="144" t="s">
        <v>1</v>
      </c>
      <c r="N161" s="145" t="s">
        <v>41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207</v>
      </c>
      <c r="AT161" s="148" t="s">
        <v>189</v>
      </c>
      <c r="AU161" s="148" t="s">
        <v>86</v>
      </c>
      <c r="AY161" s="17" t="s">
        <v>186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207</v>
      </c>
      <c r="BM161" s="148" t="s">
        <v>461</v>
      </c>
    </row>
    <row r="162" spans="2:65" s="1" customFormat="1" ht="16.600000000000001" customHeight="1">
      <c r="B162" s="136"/>
      <c r="C162" s="137" t="s">
        <v>372</v>
      </c>
      <c r="D162" s="137" t="s">
        <v>189</v>
      </c>
      <c r="E162" s="138" t="s">
        <v>3018</v>
      </c>
      <c r="F162" s="139" t="s">
        <v>3019</v>
      </c>
      <c r="G162" s="140" t="s">
        <v>858</v>
      </c>
      <c r="H162" s="141">
        <v>2</v>
      </c>
      <c r="I162" s="142"/>
      <c r="J162" s="143">
        <f>ROUND(I162*H162,2)</f>
        <v>0</v>
      </c>
      <c r="K162" s="139" t="s">
        <v>1</v>
      </c>
      <c r="L162" s="32"/>
      <c r="M162" s="144" t="s">
        <v>1</v>
      </c>
      <c r="N162" s="145" t="s">
        <v>41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207</v>
      </c>
      <c r="AT162" s="148" t="s">
        <v>189</v>
      </c>
      <c r="AU162" s="148" t="s">
        <v>86</v>
      </c>
      <c r="AY162" s="17" t="s">
        <v>186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84</v>
      </c>
      <c r="BK162" s="149">
        <f>ROUND(I162*H162,2)</f>
        <v>0</v>
      </c>
      <c r="BL162" s="17" t="s">
        <v>207</v>
      </c>
      <c r="BM162" s="148" t="s">
        <v>472</v>
      </c>
    </row>
    <row r="163" spans="2:65" s="11" customFormat="1" ht="25.95" customHeight="1">
      <c r="B163" s="124"/>
      <c r="D163" s="125" t="s">
        <v>75</v>
      </c>
      <c r="E163" s="126" t="s">
        <v>2163</v>
      </c>
      <c r="F163" s="126" t="s">
        <v>3020</v>
      </c>
      <c r="I163" s="127"/>
      <c r="J163" s="128">
        <f>BK163</f>
        <v>0</v>
      </c>
      <c r="L163" s="124"/>
      <c r="M163" s="129"/>
      <c r="P163" s="130">
        <f>P164+P171+P175+P178</f>
        <v>0</v>
      </c>
      <c r="R163" s="130">
        <f>R164+R171+R175+R178</f>
        <v>0</v>
      </c>
      <c r="T163" s="131">
        <f>T164+T171+T175+T178</f>
        <v>0</v>
      </c>
      <c r="AR163" s="125" t="s">
        <v>84</v>
      </c>
      <c r="AT163" s="132" t="s">
        <v>75</v>
      </c>
      <c r="AU163" s="132" t="s">
        <v>76</v>
      </c>
      <c r="AY163" s="125" t="s">
        <v>186</v>
      </c>
      <c r="BK163" s="133">
        <f>BK164+BK171+BK175+BK178</f>
        <v>0</v>
      </c>
    </row>
    <row r="164" spans="2:65" s="11" customFormat="1" ht="22.75" customHeight="1">
      <c r="B164" s="124"/>
      <c r="D164" s="125" t="s">
        <v>75</v>
      </c>
      <c r="E164" s="134" t="s">
        <v>2123</v>
      </c>
      <c r="F164" s="134" t="s">
        <v>2983</v>
      </c>
      <c r="I164" s="127"/>
      <c r="J164" s="135">
        <f>BK164</f>
        <v>0</v>
      </c>
      <c r="L164" s="124"/>
      <c r="M164" s="129"/>
      <c r="P164" s="130">
        <f>SUM(P165:P170)</f>
        <v>0</v>
      </c>
      <c r="R164" s="130">
        <f>SUM(R165:R170)</f>
        <v>0</v>
      </c>
      <c r="T164" s="131">
        <f>SUM(T165:T170)</f>
        <v>0</v>
      </c>
      <c r="AR164" s="125" t="s">
        <v>84</v>
      </c>
      <c r="AT164" s="132" t="s">
        <v>75</v>
      </c>
      <c r="AU164" s="132" t="s">
        <v>84</v>
      </c>
      <c r="AY164" s="125" t="s">
        <v>186</v>
      </c>
      <c r="BK164" s="133">
        <f>SUM(BK165:BK170)</f>
        <v>0</v>
      </c>
    </row>
    <row r="165" spans="2:65" s="1" customFormat="1" ht="24.2" customHeight="1">
      <c r="B165" s="136"/>
      <c r="C165" s="137" t="s">
        <v>379</v>
      </c>
      <c r="D165" s="137" t="s">
        <v>189</v>
      </c>
      <c r="E165" s="138" t="s">
        <v>2984</v>
      </c>
      <c r="F165" s="139" t="s">
        <v>2985</v>
      </c>
      <c r="G165" s="140" t="s">
        <v>858</v>
      </c>
      <c r="H165" s="141">
        <v>0</v>
      </c>
      <c r="I165" s="142"/>
      <c r="J165" s="143">
        <f>ROUND(I165*H165,2)</f>
        <v>0</v>
      </c>
      <c r="K165" s="139" t="s">
        <v>1</v>
      </c>
      <c r="L165" s="32"/>
      <c r="M165" s="144" t="s">
        <v>1</v>
      </c>
      <c r="N165" s="145" t="s">
        <v>41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207</v>
      </c>
      <c r="AT165" s="148" t="s">
        <v>189</v>
      </c>
      <c r="AU165" s="148" t="s">
        <v>86</v>
      </c>
      <c r="AY165" s="17" t="s">
        <v>186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84</v>
      </c>
      <c r="BK165" s="149">
        <f>ROUND(I165*H165,2)</f>
        <v>0</v>
      </c>
      <c r="BL165" s="17" t="s">
        <v>207</v>
      </c>
      <c r="BM165" s="148" t="s">
        <v>484</v>
      </c>
    </row>
    <row r="166" spans="2:65" s="1" customFormat="1" ht="18.45">
      <c r="B166" s="32"/>
      <c r="D166" s="157" t="s">
        <v>470</v>
      </c>
      <c r="F166" s="187" t="s">
        <v>2986</v>
      </c>
      <c r="I166" s="188"/>
      <c r="L166" s="32"/>
      <c r="M166" s="189"/>
      <c r="T166" s="56"/>
      <c r="AT166" s="17" t="s">
        <v>470</v>
      </c>
      <c r="AU166" s="17" t="s">
        <v>86</v>
      </c>
    </row>
    <row r="167" spans="2:65" s="1" customFormat="1" ht="24.2" customHeight="1">
      <c r="B167" s="136"/>
      <c r="C167" s="137" t="s">
        <v>387</v>
      </c>
      <c r="D167" s="137" t="s">
        <v>189</v>
      </c>
      <c r="E167" s="138" t="s">
        <v>2987</v>
      </c>
      <c r="F167" s="139" t="s">
        <v>2988</v>
      </c>
      <c r="G167" s="140" t="s">
        <v>858</v>
      </c>
      <c r="H167" s="141">
        <v>1</v>
      </c>
      <c r="I167" s="142"/>
      <c r="J167" s="143">
        <f>ROUND(I167*H167,2)</f>
        <v>0</v>
      </c>
      <c r="K167" s="139" t="s">
        <v>1</v>
      </c>
      <c r="L167" s="32"/>
      <c r="M167" s="144" t="s">
        <v>1</v>
      </c>
      <c r="N167" s="145" t="s">
        <v>41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207</v>
      </c>
      <c r="AT167" s="148" t="s">
        <v>189</v>
      </c>
      <c r="AU167" s="148" t="s">
        <v>86</v>
      </c>
      <c r="AY167" s="17" t="s">
        <v>186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84</v>
      </c>
      <c r="BK167" s="149">
        <f>ROUND(I167*H167,2)</f>
        <v>0</v>
      </c>
      <c r="BL167" s="17" t="s">
        <v>207</v>
      </c>
      <c r="BM167" s="148" t="s">
        <v>495</v>
      </c>
    </row>
    <row r="168" spans="2:65" s="1" customFormat="1" ht="16.600000000000001" customHeight="1">
      <c r="B168" s="136"/>
      <c r="C168" s="137" t="s">
        <v>253</v>
      </c>
      <c r="D168" s="137" t="s">
        <v>189</v>
      </c>
      <c r="E168" s="138" t="s">
        <v>2989</v>
      </c>
      <c r="F168" s="139" t="s">
        <v>2990</v>
      </c>
      <c r="G168" s="140" t="s">
        <v>858</v>
      </c>
      <c r="H168" s="141">
        <v>1</v>
      </c>
      <c r="I168" s="142"/>
      <c r="J168" s="143">
        <f>ROUND(I168*H168,2)</f>
        <v>0</v>
      </c>
      <c r="K168" s="139" t="s">
        <v>1</v>
      </c>
      <c r="L168" s="32"/>
      <c r="M168" s="144" t="s">
        <v>1</v>
      </c>
      <c r="N168" s="145" t="s">
        <v>41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207</v>
      </c>
      <c r="AT168" s="148" t="s">
        <v>189</v>
      </c>
      <c r="AU168" s="148" t="s">
        <v>86</v>
      </c>
      <c r="AY168" s="17" t="s">
        <v>186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84</v>
      </c>
      <c r="BK168" s="149">
        <f>ROUND(I168*H168,2)</f>
        <v>0</v>
      </c>
      <c r="BL168" s="17" t="s">
        <v>207</v>
      </c>
      <c r="BM168" s="148" t="s">
        <v>512</v>
      </c>
    </row>
    <row r="169" spans="2:65" s="1" customFormat="1" ht="16.600000000000001" customHeight="1">
      <c r="B169" s="136"/>
      <c r="C169" s="137" t="s">
        <v>400</v>
      </c>
      <c r="D169" s="137" t="s">
        <v>189</v>
      </c>
      <c r="E169" s="138" t="s">
        <v>2991</v>
      </c>
      <c r="F169" s="139" t="s">
        <v>2992</v>
      </c>
      <c r="G169" s="140" t="s">
        <v>858</v>
      </c>
      <c r="H169" s="141">
        <v>1</v>
      </c>
      <c r="I169" s="142"/>
      <c r="J169" s="143">
        <f>ROUND(I169*H169,2)</f>
        <v>0</v>
      </c>
      <c r="K169" s="139" t="s">
        <v>1</v>
      </c>
      <c r="L169" s="32"/>
      <c r="M169" s="144" t="s">
        <v>1</v>
      </c>
      <c r="N169" s="145" t="s">
        <v>41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207</v>
      </c>
      <c r="AT169" s="148" t="s">
        <v>189</v>
      </c>
      <c r="AU169" s="148" t="s">
        <v>86</v>
      </c>
      <c r="AY169" s="17" t="s">
        <v>186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84</v>
      </c>
      <c r="BK169" s="149">
        <f>ROUND(I169*H169,2)</f>
        <v>0</v>
      </c>
      <c r="BL169" s="17" t="s">
        <v>207</v>
      </c>
      <c r="BM169" s="148" t="s">
        <v>546</v>
      </c>
    </row>
    <row r="170" spans="2:65" s="1" customFormat="1" ht="16.600000000000001" customHeight="1">
      <c r="B170" s="136"/>
      <c r="C170" s="137" t="s">
        <v>7</v>
      </c>
      <c r="D170" s="137" t="s">
        <v>189</v>
      </c>
      <c r="E170" s="138" t="s">
        <v>2993</v>
      </c>
      <c r="F170" s="139" t="s">
        <v>2994</v>
      </c>
      <c r="G170" s="140" t="s">
        <v>858</v>
      </c>
      <c r="H170" s="141">
        <v>2</v>
      </c>
      <c r="I170" s="142"/>
      <c r="J170" s="143">
        <f>ROUND(I170*H170,2)</f>
        <v>0</v>
      </c>
      <c r="K170" s="139" t="s">
        <v>1</v>
      </c>
      <c r="L170" s="32"/>
      <c r="M170" s="144" t="s">
        <v>1</v>
      </c>
      <c r="N170" s="145" t="s">
        <v>41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207</v>
      </c>
      <c r="AT170" s="148" t="s">
        <v>189</v>
      </c>
      <c r="AU170" s="148" t="s">
        <v>86</v>
      </c>
      <c r="AY170" s="17" t="s">
        <v>186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84</v>
      </c>
      <c r="BK170" s="149">
        <f>ROUND(I170*H170,2)</f>
        <v>0</v>
      </c>
      <c r="BL170" s="17" t="s">
        <v>207</v>
      </c>
      <c r="BM170" s="148" t="s">
        <v>554</v>
      </c>
    </row>
    <row r="171" spans="2:65" s="11" customFormat="1" ht="22.75" customHeight="1">
      <c r="B171" s="124"/>
      <c r="D171" s="125" t="s">
        <v>75</v>
      </c>
      <c r="E171" s="134" t="s">
        <v>2134</v>
      </c>
      <c r="F171" s="134" t="s">
        <v>2995</v>
      </c>
      <c r="I171" s="127"/>
      <c r="J171" s="135">
        <f>BK171</f>
        <v>0</v>
      </c>
      <c r="L171" s="124"/>
      <c r="M171" s="129"/>
      <c r="P171" s="130">
        <f>SUM(P172:P174)</f>
        <v>0</v>
      </c>
      <c r="R171" s="130">
        <f>SUM(R172:R174)</f>
        <v>0</v>
      </c>
      <c r="T171" s="131">
        <f>SUM(T172:T174)</f>
        <v>0</v>
      </c>
      <c r="AR171" s="125" t="s">
        <v>84</v>
      </c>
      <c r="AT171" s="132" t="s">
        <v>75</v>
      </c>
      <c r="AU171" s="132" t="s">
        <v>84</v>
      </c>
      <c r="AY171" s="125" t="s">
        <v>186</v>
      </c>
      <c r="BK171" s="133">
        <f>SUM(BK172:BK174)</f>
        <v>0</v>
      </c>
    </row>
    <row r="172" spans="2:65" s="1" customFormat="1" ht="16.600000000000001" customHeight="1">
      <c r="B172" s="136"/>
      <c r="C172" s="137" t="s">
        <v>410</v>
      </c>
      <c r="D172" s="137" t="s">
        <v>189</v>
      </c>
      <c r="E172" s="138" t="s">
        <v>2996</v>
      </c>
      <c r="F172" s="139" t="s">
        <v>2997</v>
      </c>
      <c r="G172" s="140" t="s">
        <v>858</v>
      </c>
      <c r="H172" s="141">
        <v>1</v>
      </c>
      <c r="I172" s="142"/>
      <c r="J172" s="143">
        <f>ROUND(I172*H172,2)</f>
        <v>0</v>
      </c>
      <c r="K172" s="139" t="s">
        <v>1</v>
      </c>
      <c r="L172" s="32"/>
      <c r="M172" s="144" t="s">
        <v>1</v>
      </c>
      <c r="N172" s="145" t="s">
        <v>41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207</v>
      </c>
      <c r="AT172" s="148" t="s">
        <v>189</v>
      </c>
      <c r="AU172" s="148" t="s">
        <v>86</v>
      </c>
      <c r="AY172" s="17" t="s">
        <v>186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84</v>
      </c>
      <c r="BK172" s="149">
        <f>ROUND(I172*H172,2)</f>
        <v>0</v>
      </c>
      <c r="BL172" s="17" t="s">
        <v>207</v>
      </c>
      <c r="BM172" s="148" t="s">
        <v>568</v>
      </c>
    </row>
    <row r="173" spans="2:65" s="1" customFormat="1" ht="24.2" customHeight="1">
      <c r="B173" s="136"/>
      <c r="C173" s="137" t="s">
        <v>415</v>
      </c>
      <c r="D173" s="137" t="s">
        <v>189</v>
      </c>
      <c r="E173" s="138" t="s">
        <v>2998</v>
      </c>
      <c r="F173" s="139" t="s">
        <v>2999</v>
      </c>
      <c r="G173" s="140" t="s">
        <v>858</v>
      </c>
      <c r="H173" s="141">
        <v>1</v>
      </c>
      <c r="I173" s="142"/>
      <c r="J173" s="143">
        <f>ROUND(I173*H173,2)</f>
        <v>0</v>
      </c>
      <c r="K173" s="139" t="s">
        <v>1</v>
      </c>
      <c r="L173" s="32"/>
      <c r="M173" s="144" t="s">
        <v>1</v>
      </c>
      <c r="N173" s="145" t="s">
        <v>41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207</v>
      </c>
      <c r="AT173" s="148" t="s">
        <v>189</v>
      </c>
      <c r="AU173" s="148" t="s">
        <v>86</v>
      </c>
      <c r="AY173" s="17" t="s">
        <v>186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84</v>
      </c>
      <c r="BK173" s="149">
        <f>ROUND(I173*H173,2)</f>
        <v>0</v>
      </c>
      <c r="BL173" s="17" t="s">
        <v>207</v>
      </c>
      <c r="BM173" s="148" t="s">
        <v>635</v>
      </c>
    </row>
    <row r="174" spans="2:65" s="1" customFormat="1" ht="16.600000000000001" customHeight="1">
      <c r="B174" s="136"/>
      <c r="C174" s="137" t="s">
        <v>420</v>
      </c>
      <c r="D174" s="137" t="s">
        <v>189</v>
      </c>
      <c r="E174" s="138" t="s">
        <v>3000</v>
      </c>
      <c r="F174" s="139" t="s">
        <v>3001</v>
      </c>
      <c r="G174" s="140" t="s">
        <v>858</v>
      </c>
      <c r="H174" s="141">
        <v>1</v>
      </c>
      <c r="I174" s="142"/>
      <c r="J174" s="143">
        <f>ROUND(I174*H174,2)</f>
        <v>0</v>
      </c>
      <c r="K174" s="139" t="s">
        <v>1</v>
      </c>
      <c r="L174" s="32"/>
      <c r="M174" s="144" t="s">
        <v>1</v>
      </c>
      <c r="N174" s="145" t="s">
        <v>41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207</v>
      </c>
      <c r="AT174" s="148" t="s">
        <v>189</v>
      </c>
      <c r="AU174" s="148" t="s">
        <v>86</v>
      </c>
      <c r="AY174" s="17" t="s">
        <v>186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84</v>
      </c>
      <c r="BK174" s="149">
        <f>ROUND(I174*H174,2)</f>
        <v>0</v>
      </c>
      <c r="BL174" s="17" t="s">
        <v>207</v>
      </c>
      <c r="BM174" s="148" t="s">
        <v>646</v>
      </c>
    </row>
    <row r="175" spans="2:65" s="11" customFormat="1" ht="22.75" customHeight="1">
      <c r="B175" s="124"/>
      <c r="D175" s="125" t="s">
        <v>75</v>
      </c>
      <c r="E175" s="134" t="s">
        <v>2167</v>
      </c>
      <c r="F175" s="134" t="s">
        <v>3021</v>
      </c>
      <c r="I175" s="127"/>
      <c r="J175" s="135">
        <f>BK175</f>
        <v>0</v>
      </c>
      <c r="L175" s="124"/>
      <c r="M175" s="129"/>
      <c r="P175" s="130">
        <f>SUM(P176:P177)</f>
        <v>0</v>
      </c>
      <c r="R175" s="130">
        <f>SUM(R176:R177)</f>
        <v>0</v>
      </c>
      <c r="T175" s="131">
        <f>SUM(T176:T177)</f>
        <v>0</v>
      </c>
      <c r="AR175" s="125" t="s">
        <v>84</v>
      </c>
      <c r="AT175" s="132" t="s">
        <v>75</v>
      </c>
      <c r="AU175" s="132" t="s">
        <v>84</v>
      </c>
      <c r="AY175" s="125" t="s">
        <v>186</v>
      </c>
      <c r="BK175" s="133">
        <f>SUM(BK176:BK177)</f>
        <v>0</v>
      </c>
    </row>
    <row r="176" spans="2:65" s="1" customFormat="1" ht="16.600000000000001" customHeight="1">
      <c r="B176" s="136"/>
      <c r="C176" s="137" t="s">
        <v>426</v>
      </c>
      <c r="D176" s="137" t="s">
        <v>189</v>
      </c>
      <c r="E176" s="138" t="s">
        <v>3022</v>
      </c>
      <c r="F176" s="139" t="s">
        <v>3023</v>
      </c>
      <c r="G176" s="140" t="s">
        <v>858</v>
      </c>
      <c r="H176" s="141">
        <v>1</v>
      </c>
      <c r="I176" s="142"/>
      <c r="J176" s="143">
        <f>ROUND(I176*H176,2)</f>
        <v>0</v>
      </c>
      <c r="K176" s="139" t="s">
        <v>1</v>
      </c>
      <c r="L176" s="32"/>
      <c r="M176" s="144" t="s">
        <v>1</v>
      </c>
      <c r="N176" s="145" t="s">
        <v>41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207</v>
      </c>
      <c r="AT176" s="148" t="s">
        <v>189</v>
      </c>
      <c r="AU176" s="148" t="s">
        <v>86</v>
      </c>
      <c r="AY176" s="17" t="s">
        <v>186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84</v>
      </c>
      <c r="BK176" s="149">
        <f>ROUND(I176*H176,2)</f>
        <v>0</v>
      </c>
      <c r="BL176" s="17" t="s">
        <v>207</v>
      </c>
      <c r="BM176" s="148" t="s">
        <v>658</v>
      </c>
    </row>
    <row r="177" spans="2:65" s="1" customFormat="1" ht="16.600000000000001" customHeight="1">
      <c r="B177" s="136"/>
      <c r="C177" s="137" t="s">
        <v>430</v>
      </c>
      <c r="D177" s="137" t="s">
        <v>189</v>
      </c>
      <c r="E177" s="138" t="s">
        <v>3024</v>
      </c>
      <c r="F177" s="139" t="s">
        <v>3025</v>
      </c>
      <c r="G177" s="140" t="s">
        <v>858</v>
      </c>
      <c r="H177" s="141">
        <v>1</v>
      </c>
      <c r="I177" s="142"/>
      <c r="J177" s="143">
        <f>ROUND(I177*H177,2)</f>
        <v>0</v>
      </c>
      <c r="K177" s="139" t="s">
        <v>1</v>
      </c>
      <c r="L177" s="32"/>
      <c r="M177" s="144" t="s">
        <v>1</v>
      </c>
      <c r="N177" s="145" t="s">
        <v>41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207</v>
      </c>
      <c r="AT177" s="148" t="s">
        <v>189</v>
      </c>
      <c r="AU177" s="148" t="s">
        <v>86</v>
      </c>
      <c r="AY177" s="17" t="s">
        <v>186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84</v>
      </c>
      <c r="BK177" s="149">
        <f>ROUND(I177*H177,2)</f>
        <v>0</v>
      </c>
      <c r="BL177" s="17" t="s">
        <v>207</v>
      </c>
      <c r="BM177" s="148" t="s">
        <v>667</v>
      </c>
    </row>
    <row r="178" spans="2:65" s="11" customFormat="1" ht="22.75" customHeight="1">
      <c r="B178" s="124"/>
      <c r="D178" s="125" t="s">
        <v>75</v>
      </c>
      <c r="E178" s="134" t="s">
        <v>2141</v>
      </c>
      <c r="F178" s="134" t="s">
        <v>3009</v>
      </c>
      <c r="I178" s="127"/>
      <c r="J178" s="135">
        <f>BK178</f>
        <v>0</v>
      </c>
      <c r="L178" s="124"/>
      <c r="M178" s="129"/>
      <c r="P178" s="130">
        <f>SUM(P179:P183)</f>
        <v>0</v>
      </c>
      <c r="R178" s="130">
        <f>SUM(R179:R183)</f>
        <v>0</v>
      </c>
      <c r="T178" s="131">
        <f>SUM(T179:T183)</f>
        <v>0</v>
      </c>
      <c r="AR178" s="125" t="s">
        <v>84</v>
      </c>
      <c r="AT178" s="132" t="s">
        <v>75</v>
      </c>
      <c r="AU178" s="132" t="s">
        <v>84</v>
      </c>
      <c r="AY178" s="125" t="s">
        <v>186</v>
      </c>
      <c r="BK178" s="133">
        <f>SUM(BK179:BK183)</f>
        <v>0</v>
      </c>
    </row>
    <row r="179" spans="2:65" s="1" customFormat="1" ht="24.2" customHeight="1">
      <c r="B179" s="136"/>
      <c r="C179" s="137" t="s">
        <v>439</v>
      </c>
      <c r="D179" s="137" t="s">
        <v>189</v>
      </c>
      <c r="E179" s="138" t="s">
        <v>3010</v>
      </c>
      <c r="F179" s="139" t="s">
        <v>3011</v>
      </c>
      <c r="G179" s="140" t="s">
        <v>858</v>
      </c>
      <c r="H179" s="141">
        <v>1</v>
      </c>
      <c r="I179" s="142"/>
      <c r="J179" s="143">
        <f>ROUND(I179*H179,2)</f>
        <v>0</v>
      </c>
      <c r="K179" s="139" t="s">
        <v>1</v>
      </c>
      <c r="L179" s="32"/>
      <c r="M179" s="144" t="s">
        <v>1</v>
      </c>
      <c r="N179" s="145" t="s">
        <v>41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207</v>
      </c>
      <c r="AT179" s="148" t="s">
        <v>189</v>
      </c>
      <c r="AU179" s="148" t="s">
        <v>86</v>
      </c>
      <c r="AY179" s="17" t="s">
        <v>186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84</v>
      </c>
      <c r="BK179" s="149">
        <f>ROUND(I179*H179,2)</f>
        <v>0</v>
      </c>
      <c r="BL179" s="17" t="s">
        <v>207</v>
      </c>
      <c r="BM179" s="148" t="s">
        <v>676</v>
      </c>
    </row>
    <row r="180" spans="2:65" s="1" customFormat="1" ht="16.600000000000001" customHeight="1">
      <c r="B180" s="136"/>
      <c r="C180" s="137" t="s">
        <v>449</v>
      </c>
      <c r="D180" s="137" t="s">
        <v>189</v>
      </c>
      <c r="E180" s="138" t="s">
        <v>3012</v>
      </c>
      <c r="F180" s="139" t="s">
        <v>3013</v>
      </c>
      <c r="G180" s="140" t="s">
        <v>858</v>
      </c>
      <c r="H180" s="141">
        <v>2</v>
      </c>
      <c r="I180" s="142"/>
      <c r="J180" s="143">
        <f>ROUND(I180*H180,2)</f>
        <v>0</v>
      </c>
      <c r="K180" s="139" t="s">
        <v>1</v>
      </c>
      <c r="L180" s="32"/>
      <c r="M180" s="144" t="s">
        <v>1</v>
      </c>
      <c r="N180" s="145" t="s">
        <v>41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207</v>
      </c>
      <c r="AT180" s="148" t="s">
        <v>189</v>
      </c>
      <c r="AU180" s="148" t="s">
        <v>86</v>
      </c>
      <c r="AY180" s="17" t="s">
        <v>186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84</v>
      </c>
      <c r="BK180" s="149">
        <f>ROUND(I180*H180,2)</f>
        <v>0</v>
      </c>
      <c r="BL180" s="17" t="s">
        <v>207</v>
      </c>
      <c r="BM180" s="148" t="s">
        <v>685</v>
      </c>
    </row>
    <row r="181" spans="2:65" s="1" customFormat="1" ht="16.600000000000001" customHeight="1">
      <c r="B181" s="136"/>
      <c r="C181" s="137" t="s">
        <v>455</v>
      </c>
      <c r="D181" s="137" t="s">
        <v>189</v>
      </c>
      <c r="E181" s="138" t="s">
        <v>3014</v>
      </c>
      <c r="F181" s="139" t="s">
        <v>3015</v>
      </c>
      <c r="G181" s="140" t="s">
        <v>858</v>
      </c>
      <c r="H181" s="141">
        <v>2</v>
      </c>
      <c r="I181" s="142"/>
      <c r="J181" s="143">
        <f>ROUND(I181*H181,2)</f>
        <v>0</v>
      </c>
      <c r="K181" s="139" t="s">
        <v>1</v>
      </c>
      <c r="L181" s="32"/>
      <c r="M181" s="144" t="s">
        <v>1</v>
      </c>
      <c r="N181" s="145" t="s">
        <v>41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207</v>
      </c>
      <c r="AT181" s="148" t="s">
        <v>189</v>
      </c>
      <c r="AU181" s="148" t="s">
        <v>86</v>
      </c>
      <c r="AY181" s="17" t="s">
        <v>186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84</v>
      </c>
      <c r="BK181" s="149">
        <f>ROUND(I181*H181,2)</f>
        <v>0</v>
      </c>
      <c r="BL181" s="17" t="s">
        <v>207</v>
      </c>
      <c r="BM181" s="148" t="s">
        <v>694</v>
      </c>
    </row>
    <row r="182" spans="2:65" s="1" customFormat="1" ht="16.600000000000001" customHeight="1">
      <c r="B182" s="136"/>
      <c r="C182" s="137" t="s">
        <v>461</v>
      </c>
      <c r="D182" s="137" t="s">
        <v>189</v>
      </c>
      <c r="E182" s="138" t="s">
        <v>3016</v>
      </c>
      <c r="F182" s="139" t="s">
        <v>3017</v>
      </c>
      <c r="G182" s="140" t="s">
        <v>858</v>
      </c>
      <c r="H182" s="141">
        <v>2</v>
      </c>
      <c r="I182" s="142"/>
      <c r="J182" s="143">
        <f>ROUND(I182*H182,2)</f>
        <v>0</v>
      </c>
      <c r="K182" s="139" t="s">
        <v>1</v>
      </c>
      <c r="L182" s="32"/>
      <c r="M182" s="144" t="s">
        <v>1</v>
      </c>
      <c r="N182" s="145" t="s">
        <v>41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207</v>
      </c>
      <c r="AT182" s="148" t="s">
        <v>189</v>
      </c>
      <c r="AU182" s="148" t="s">
        <v>86</v>
      </c>
      <c r="AY182" s="17" t="s">
        <v>186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84</v>
      </c>
      <c r="BK182" s="149">
        <f>ROUND(I182*H182,2)</f>
        <v>0</v>
      </c>
      <c r="BL182" s="17" t="s">
        <v>207</v>
      </c>
      <c r="BM182" s="148" t="s">
        <v>711</v>
      </c>
    </row>
    <row r="183" spans="2:65" s="1" customFormat="1" ht="16.600000000000001" customHeight="1">
      <c r="B183" s="136"/>
      <c r="C183" s="137" t="s">
        <v>466</v>
      </c>
      <c r="D183" s="137" t="s">
        <v>189</v>
      </c>
      <c r="E183" s="138" t="s">
        <v>3018</v>
      </c>
      <c r="F183" s="139" t="s">
        <v>3019</v>
      </c>
      <c r="G183" s="140" t="s">
        <v>858</v>
      </c>
      <c r="H183" s="141">
        <v>2</v>
      </c>
      <c r="I183" s="142"/>
      <c r="J183" s="143">
        <f>ROUND(I183*H183,2)</f>
        <v>0</v>
      </c>
      <c r="K183" s="139" t="s">
        <v>1</v>
      </c>
      <c r="L183" s="32"/>
      <c r="M183" s="144" t="s">
        <v>1</v>
      </c>
      <c r="N183" s="145" t="s">
        <v>41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207</v>
      </c>
      <c r="AT183" s="148" t="s">
        <v>189</v>
      </c>
      <c r="AU183" s="148" t="s">
        <v>86</v>
      </c>
      <c r="AY183" s="17" t="s">
        <v>186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84</v>
      </c>
      <c r="BK183" s="149">
        <f>ROUND(I183*H183,2)</f>
        <v>0</v>
      </c>
      <c r="BL183" s="17" t="s">
        <v>207</v>
      </c>
      <c r="BM183" s="148" t="s">
        <v>734</v>
      </c>
    </row>
    <row r="184" spans="2:65" s="11" customFormat="1" ht="25.95" customHeight="1">
      <c r="B184" s="124"/>
      <c r="D184" s="125" t="s">
        <v>75</v>
      </c>
      <c r="E184" s="126" t="s">
        <v>2187</v>
      </c>
      <c r="F184" s="126" t="s">
        <v>3026</v>
      </c>
      <c r="I184" s="127"/>
      <c r="J184" s="128">
        <f>BK184</f>
        <v>0</v>
      </c>
      <c r="L184" s="124"/>
      <c r="M184" s="129"/>
      <c r="P184" s="130">
        <f>P185+P192+P196+P198+P201</f>
        <v>0</v>
      </c>
      <c r="R184" s="130">
        <f>R185+R192+R196+R198+R201</f>
        <v>0</v>
      </c>
      <c r="T184" s="131">
        <f>T185+T192+T196+T198+T201</f>
        <v>0</v>
      </c>
      <c r="AR184" s="125" t="s">
        <v>84</v>
      </c>
      <c r="AT184" s="132" t="s">
        <v>75</v>
      </c>
      <c r="AU184" s="132" t="s">
        <v>76</v>
      </c>
      <c r="AY184" s="125" t="s">
        <v>186</v>
      </c>
      <c r="BK184" s="133">
        <f>BK185+BK192+BK196+BK198+BK201</f>
        <v>0</v>
      </c>
    </row>
    <row r="185" spans="2:65" s="11" customFormat="1" ht="22.75" customHeight="1">
      <c r="B185" s="124"/>
      <c r="D185" s="125" t="s">
        <v>75</v>
      </c>
      <c r="E185" s="134" t="s">
        <v>2123</v>
      </c>
      <c r="F185" s="134" t="s">
        <v>2983</v>
      </c>
      <c r="I185" s="127"/>
      <c r="J185" s="135">
        <f>BK185</f>
        <v>0</v>
      </c>
      <c r="L185" s="124"/>
      <c r="M185" s="129"/>
      <c r="P185" s="130">
        <f>SUM(P186:P191)</f>
        <v>0</v>
      </c>
      <c r="R185" s="130">
        <f>SUM(R186:R191)</f>
        <v>0</v>
      </c>
      <c r="T185" s="131">
        <f>SUM(T186:T191)</f>
        <v>0</v>
      </c>
      <c r="AR185" s="125" t="s">
        <v>84</v>
      </c>
      <c r="AT185" s="132" t="s">
        <v>75</v>
      </c>
      <c r="AU185" s="132" t="s">
        <v>84</v>
      </c>
      <c r="AY185" s="125" t="s">
        <v>186</v>
      </c>
      <c r="BK185" s="133">
        <f>SUM(BK186:BK191)</f>
        <v>0</v>
      </c>
    </row>
    <row r="186" spans="2:65" s="1" customFormat="1" ht="24.2" customHeight="1">
      <c r="B186" s="136"/>
      <c r="C186" s="137" t="s">
        <v>472</v>
      </c>
      <c r="D186" s="137" t="s">
        <v>189</v>
      </c>
      <c r="E186" s="138" t="s">
        <v>2984</v>
      </c>
      <c r="F186" s="139" t="s">
        <v>2985</v>
      </c>
      <c r="G186" s="140" t="s">
        <v>858</v>
      </c>
      <c r="H186" s="141">
        <v>0</v>
      </c>
      <c r="I186" s="142"/>
      <c r="J186" s="143">
        <f>ROUND(I186*H186,2)</f>
        <v>0</v>
      </c>
      <c r="K186" s="139" t="s">
        <v>1</v>
      </c>
      <c r="L186" s="32"/>
      <c r="M186" s="144" t="s">
        <v>1</v>
      </c>
      <c r="N186" s="145" t="s">
        <v>41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207</v>
      </c>
      <c r="AT186" s="148" t="s">
        <v>189</v>
      </c>
      <c r="AU186" s="148" t="s">
        <v>86</v>
      </c>
      <c r="AY186" s="17" t="s">
        <v>186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84</v>
      </c>
      <c r="BK186" s="149">
        <f>ROUND(I186*H186,2)</f>
        <v>0</v>
      </c>
      <c r="BL186" s="17" t="s">
        <v>207</v>
      </c>
      <c r="BM186" s="148" t="s">
        <v>745</v>
      </c>
    </row>
    <row r="187" spans="2:65" s="1" customFormat="1" ht="18.45">
      <c r="B187" s="32"/>
      <c r="D187" s="157" t="s">
        <v>470</v>
      </c>
      <c r="F187" s="187" t="s">
        <v>2986</v>
      </c>
      <c r="I187" s="188"/>
      <c r="L187" s="32"/>
      <c r="M187" s="189"/>
      <c r="T187" s="56"/>
      <c r="AT187" s="17" t="s">
        <v>470</v>
      </c>
      <c r="AU187" s="17" t="s">
        <v>86</v>
      </c>
    </row>
    <row r="188" spans="2:65" s="1" customFormat="1" ht="24.2" customHeight="1">
      <c r="B188" s="136"/>
      <c r="C188" s="137" t="s">
        <v>478</v>
      </c>
      <c r="D188" s="137" t="s">
        <v>189</v>
      </c>
      <c r="E188" s="138" t="s">
        <v>2987</v>
      </c>
      <c r="F188" s="139" t="s">
        <v>2988</v>
      </c>
      <c r="G188" s="140" t="s">
        <v>858</v>
      </c>
      <c r="H188" s="141">
        <v>2</v>
      </c>
      <c r="I188" s="142"/>
      <c r="J188" s="143">
        <f>ROUND(I188*H188,2)</f>
        <v>0</v>
      </c>
      <c r="K188" s="139" t="s">
        <v>1</v>
      </c>
      <c r="L188" s="32"/>
      <c r="M188" s="144" t="s">
        <v>1</v>
      </c>
      <c r="N188" s="145" t="s">
        <v>41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207</v>
      </c>
      <c r="AT188" s="148" t="s">
        <v>189</v>
      </c>
      <c r="AU188" s="148" t="s">
        <v>86</v>
      </c>
      <c r="AY188" s="17" t="s">
        <v>186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84</v>
      </c>
      <c r="BK188" s="149">
        <f>ROUND(I188*H188,2)</f>
        <v>0</v>
      </c>
      <c r="BL188" s="17" t="s">
        <v>207</v>
      </c>
      <c r="BM188" s="148" t="s">
        <v>755</v>
      </c>
    </row>
    <row r="189" spans="2:65" s="1" customFormat="1" ht="16.600000000000001" customHeight="1">
      <c r="B189" s="136"/>
      <c r="C189" s="137" t="s">
        <v>484</v>
      </c>
      <c r="D189" s="137" t="s">
        <v>189</v>
      </c>
      <c r="E189" s="138" t="s">
        <v>2989</v>
      </c>
      <c r="F189" s="139" t="s">
        <v>2990</v>
      </c>
      <c r="G189" s="140" t="s">
        <v>858</v>
      </c>
      <c r="H189" s="141">
        <v>2</v>
      </c>
      <c r="I189" s="142"/>
      <c r="J189" s="143">
        <f>ROUND(I189*H189,2)</f>
        <v>0</v>
      </c>
      <c r="K189" s="139" t="s">
        <v>1</v>
      </c>
      <c r="L189" s="32"/>
      <c r="M189" s="144" t="s">
        <v>1</v>
      </c>
      <c r="N189" s="145" t="s">
        <v>41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207</v>
      </c>
      <c r="AT189" s="148" t="s">
        <v>189</v>
      </c>
      <c r="AU189" s="148" t="s">
        <v>86</v>
      </c>
      <c r="AY189" s="17" t="s">
        <v>186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84</v>
      </c>
      <c r="BK189" s="149">
        <f>ROUND(I189*H189,2)</f>
        <v>0</v>
      </c>
      <c r="BL189" s="17" t="s">
        <v>207</v>
      </c>
      <c r="BM189" s="148" t="s">
        <v>765</v>
      </c>
    </row>
    <row r="190" spans="2:65" s="1" customFormat="1" ht="16.600000000000001" customHeight="1">
      <c r="B190" s="136"/>
      <c r="C190" s="137" t="s">
        <v>491</v>
      </c>
      <c r="D190" s="137" t="s">
        <v>189</v>
      </c>
      <c r="E190" s="138" t="s">
        <v>2991</v>
      </c>
      <c r="F190" s="139" t="s">
        <v>2992</v>
      </c>
      <c r="G190" s="140" t="s">
        <v>858</v>
      </c>
      <c r="H190" s="141">
        <v>2</v>
      </c>
      <c r="I190" s="142"/>
      <c r="J190" s="143">
        <f>ROUND(I190*H190,2)</f>
        <v>0</v>
      </c>
      <c r="K190" s="139" t="s">
        <v>1</v>
      </c>
      <c r="L190" s="32"/>
      <c r="M190" s="144" t="s">
        <v>1</v>
      </c>
      <c r="N190" s="145" t="s">
        <v>41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207</v>
      </c>
      <c r="AT190" s="148" t="s">
        <v>189</v>
      </c>
      <c r="AU190" s="148" t="s">
        <v>86</v>
      </c>
      <c r="AY190" s="17" t="s">
        <v>186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84</v>
      </c>
      <c r="BK190" s="149">
        <f>ROUND(I190*H190,2)</f>
        <v>0</v>
      </c>
      <c r="BL190" s="17" t="s">
        <v>207</v>
      </c>
      <c r="BM190" s="148" t="s">
        <v>781</v>
      </c>
    </row>
    <row r="191" spans="2:65" s="1" customFormat="1" ht="16.600000000000001" customHeight="1">
      <c r="B191" s="136"/>
      <c r="C191" s="137" t="s">
        <v>495</v>
      </c>
      <c r="D191" s="137" t="s">
        <v>189</v>
      </c>
      <c r="E191" s="138" t="s">
        <v>2993</v>
      </c>
      <c r="F191" s="139" t="s">
        <v>2994</v>
      </c>
      <c r="G191" s="140" t="s">
        <v>858</v>
      </c>
      <c r="H191" s="141">
        <v>4</v>
      </c>
      <c r="I191" s="142"/>
      <c r="J191" s="143">
        <f>ROUND(I191*H191,2)</f>
        <v>0</v>
      </c>
      <c r="K191" s="139" t="s">
        <v>1</v>
      </c>
      <c r="L191" s="32"/>
      <c r="M191" s="144" t="s">
        <v>1</v>
      </c>
      <c r="N191" s="145" t="s">
        <v>41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207</v>
      </c>
      <c r="AT191" s="148" t="s">
        <v>189</v>
      </c>
      <c r="AU191" s="148" t="s">
        <v>86</v>
      </c>
      <c r="AY191" s="17" t="s">
        <v>186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84</v>
      </c>
      <c r="BK191" s="149">
        <f>ROUND(I191*H191,2)</f>
        <v>0</v>
      </c>
      <c r="BL191" s="17" t="s">
        <v>207</v>
      </c>
      <c r="BM191" s="148" t="s">
        <v>793</v>
      </c>
    </row>
    <row r="192" spans="2:65" s="11" customFormat="1" ht="22.75" customHeight="1">
      <c r="B192" s="124"/>
      <c r="D192" s="125" t="s">
        <v>75</v>
      </c>
      <c r="E192" s="134" t="s">
        <v>2134</v>
      </c>
      <c r="F192" s="134" t="s">
        <v>2995</v>
      </c>
      <c r="I192" s="127"/>
      <c r="J192" s="135">
        <f>BK192</f>
        <v>0</v>
      </c>
      <c r="L192" s="124"/>
      <c r="M192" s="129"/>
      <c r="P192" s="130">
        <f>SUM(P193:P195)</f>
        <v>0</v>
      </c>
      <c r="R192" s="130">
        <f>SUM(R193:R195)</f>
        <v>0</v>
      </c>
      <c r="T192" s="131">
        <f>SUM(T193:T195)</f>
        <v>0</v>
      </c>
      <c r="AR192" s="125" t="s">
        <v>84</v>
      </c>
      <c r="AT192" s="132" t="s">
        <v>75</v>
      </c>
      <c r="AU192" s="132" t="s">
        <v>84</v>
      </c>
      <c r="AY192" s="125" t="s">
        <v>186</v>
      </c>
      <c r="BK192" s="133">
        <f>SUM(BK193:BK195)</f>
        <v>0</v>
      </c>
    </row>
    <row r="193" spans="2:65" s="1" customFormat="1" ht="16.600000000000001" customHeight="1">
      <c r="B193" s="136"/>
      <c r="C193" s="137" t="s">
        <v>502</v>
      </c>
      <c r="D193" s="137" t="s">
        <v>189</v>
      </c>
      <c r="E193" s="138" t="s">
        <v>2996</v>
      </c>
      <c r="F193" s="139" t="s">
        <v>2997</v>
      </c>
      <c r="G193" s="140" t="s">
        <v>858</v>
      </c>
      <c r="H193" s="141">
        <v>2</v>
      </c>
      <c r="I193" s="142"/>
      <c r="J193" s="143">
        <f>ROUND(I193*H193,2)</f>
        <v>0</v>
      </c>
      <c r="K193" s="139" t="s">
        <v>1</v>
      </c>
      <c r="L193" s="32"/>
      <c r="M193" s="144" t="s">
        <v>1</v>
      </c>
      <c r="N193" s="145" t="s">
        <v>41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207</v>
      </c>
      <c r="AT193" s="148" t="s">
        <v>189</v>
      </c>
      <c r="AU193" s="148" t="s">
        <v>86</v>
      </c>
      <c r="AY193" s="17" t="s">
        <v>186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84</v>
      </c>
      <c r="BK193" s="149">
        <f>ROUND(I193*H193,2)</f>
        <v>0</v>
      </c>
      <c r="BL193" s="17" t="s">
        <v>207</v>
      </c>
      <c r="BM193" s="148" t="s">
        <v>804</v>
      </c>
    </row>
    <row r="194" spans="2:65" s="1" customFormat="1" ht="24.2" customHeight="1">
      <c r="B194" s="136"/>
      <c r="C194" s="137" t="s">
        <v>512</v>
      </c>
      <c r="D194" s="137" t="s">
        <v>189</v>
      </c>
      <c r="E194" s="138" t="s">
        <v>2998</v>
      </c>
      <c r="F194" s="139" t="s">
        <v>2999</v>
      </c>
      <c r="G194" s="140" t="s">
        <v>858</v>
      </c>
      <c r="H194" s="141">
        <v>2</v>
      </c>
      <c r="I194" s="142"/>
      <c r="J194" s="143">
        <f>ROUND(I194*H194,2)</f>
        <v>0</v>
      </c>
      <c r="K194" s="139" t="s">
        <v>1</v>
      </c>
      <c r="L194" s="32"/>
      <c r="M194" s="144" t="s">
        <v>1</v>
      </c>
      <c r="N194" s="145" t="s">
        <v>41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207</v>
      </c>
      <c r="AT194" s="148" t="s">
        <v>189</v>
      </c>
      <c r="AU194" s="148" t="s">
        <v>86</v>
      </c>
      <c r="AY194" s="17" t="s">
        <v>186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84</v>
      </c>
      <c r="BK194" s="149">
        <f>ROUND(I194*H194,2)</f>
        <v>0</v>
      </c>
      <c r="BL194" s="17" t="s">
        <v>207</v>
      </c>
      <c r="BM194" s="148" t="s">
        <v>814</v>
      </c>
    </row>
    <row r="195" spans="2:65" s="1" customFormat="1" ht="16.600000000000001" customHeight="1">
      <c r="B195" s="136"/>
      <c r="C195" s="137" t="s">
        <v>523</v>
      </c>
      <c r="D195" s="137" t="s">
        <v>189</v>
      </c>
      <c r="E195" s="138" t="s">
        <v>3000</v>
      </c>
      <c r="F195" s="139" t="s">
        <v>3001</v>
      </c>
      <c r="G195" s="140" t="s">
        <v>858</v>
      </c>
      <c r="H195" s="141">
        <v>2</v>
      </c>
      <c r="I195" s="142"/>
      <c r="J195" s="143">
        <f>ROUND(I195*H195,2)</f>
        <v>0</v>
      </c>
      <c r="K195" s="139" t="s">
        <v>1</v>
      </c>
      <c r="L195" s="32"/>
      <c r="M195" s="144" t="s">
        <v>1</v>
      </c>
      <c r="N195" s="145" t="s">
        <v>41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207</v>
      </c>
      <c r="AT195" s="148" t="s">
        <v>189</v>
      </c>
      <c r="AU195" s="148" t="s">
        <v>86</v>
      </c>
      <c r="AY195" s="17" t="s">
        <v>186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84</v>
      </c>
      <c r="BK195" s="149">
        <f>ROUND(I195*H195,2)</f>
        <v>0</v>
      </c>
      <c r="BL195" s="17" t="s">
        <v>207</v>
      </c>
      <c r="BM195" s="148" t="s">
        <v>824</v>
      </c>
    </row>
    <row r="196" spans="2:65" s="11" customFormat="1" ht="22.75" customHeight="1">
      <c r="B196" s="124"/>
      <c r="D196" s="125" t="s">
        <v>75</v>
      </c>
      <c r="E196" s="134" t="s">
        <v>2503</v>
      </c>
      <c r="F196" s="134" t="s">
        <v>3027</v>
      </c>
      <c r="I196" s="127"/>
      <c r="J196" s="135">
        <f>BK196</f>
        <v>0</v>
      </c>
      <c r="L196" s="124"/>
      <c r="M196" s="129"/>
      <c r="P196" s="130">
        <f>P197</f>
        <v>0</v>
      </c>
      <c r="R196" s="130">
        <f>R197</f>
        <v>0</v>
      </c>
      <c r="T196" s="131">
        <f>T197</f>
        <v>0</v>
      </c>
      <c r="AR196" s="125" t="s">
        <v>84</v>
      </c>
      <c r="AT196" s="132" t="s">
        <v>75</v>
      </c>
      <c r="AU196" s="132" t="s">
        <v>84</v>
      </c>
      <c r="AY196" s="125" t="s">
        <v>186</v>
      </c>
      <c r="BK196" s="133">
        <f>BK197</f>
        <v>0</v>
      </c>
    </row>
    <row r="197" spans="2:65" s="1" customFormat="1" ht="16.600000000000001" customHeight="1">
      <c r="B197" s="136"/>
      <c r="C197" s="137" t="s">
        <v>546</v>
      </c>
      <c r="D197" s="137" t="s">
        <v>189</v>
      </c>
      <c r="E197" s="138" t="s">
        <v>3028</v>
      </c>
      <c r="F197" s="139" t="s">
        <v>3029</v>
      </c>
      <c r="G197" s="140" t="s">
        <v>858</v>
      </c>
      <c r="H197" s="141">
        <v>1</v>
      </c>
      <c r="I197" s="142"/>
      <c r="J197" s="143">
        <f>ROUND(I197*H197,2)</f>
        <v>0</v>
      </c>
      <c r="K197" s="139" t="s">
        <v>1</v>
      </c>
      <c r="L197" s="32"/>
      <c r="M197" s="144" t="s">
        <v>1</v>
      </c>
      <c r="N197" s="145" t="s">
        <v>41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207</v>
      </c>
      <c r="AT197" s="148" t="s">
        <v>189</v>
      </c>
      <c r="AU197" s="148" t="s">
        <v>86</v>
      </c>
      <c r="AY197" s="17" t="s">
        <v>186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84</v>
      </c>
      <c r="BK197" s="149">
        <f>ROUND(I197*H197,2)</f>
        <v>0</v>
      </c>
      <c r="BL197" s="17" t="s">
        <v>207</v>
      </c>
      <c r="BM197" s="148" t="s">
        <v>837</v>
      </c>
    </row>
    <row r="198" spans="2:65" s="11" customFormat="1" ht="22.75" customHeight="1">
      <c r="B198" s="124"/>
      <c r="D198" s="125" t="s">
        <v>75</v>
      </c>
      <c r="E198" s="134" t="s">
        <v>2167</v>
      </c>
      <c r="F198" s="134" t="s">
        <v>3021</v>
      </c>
      <c r="I198" s="127"/>
      <c r="J198" s="135">
        <f>BK198</f>
        <v>0</v>
      </c>
      <c r="L198" s="124"/>
      <c r="M198" s="129"/>
      <c r="P198" s="130">
        <f>SUM(P199:P200)</f>
        <v>0</v>
      </c>
      <c r="R198" s="130">
        <f>SUM(R199:R200)</f>
        <v>0</v>
      </c>
      <c r="T198" s="131">
        <f>SUM(T199:T200)</f>
        <v>0</v>
      </c>
      <c r="AR198" s="125" t="s">
        <v>84</v>
      </c>
      <c r="AT198" s="132" t="s">
        <v>75</v>
      </c>
      <c r="AU198" s="132" t="s">
        <v>84</v>
      </c>
      <c r="AY198" s="125" t="s">
        <v>186</v>
      </c>
      <c r="BK198" s="133">
        <f>SUM(BK199:BK200)</f>
        <v>0</v>
      </c>
    </row>
    <row r="199" spans="2:65" s="1" customFormat="1" ht="16.600000000000001" customHeight="1">
      <c r="B199" s="136"/>
      <c r="C199" s="137" t="s">
        <v>550</v>
      </c>
      <c r="D199" s="137" t="s">
        <v>189</v>
      </c>
      <c r="E199" s="138" t="s">
        <v>3022</v>
      </c>
      <c r="F199" s="139" t="s">
        <v>3023</v>
      </c>
      <c r="G199" s="140" t="s">
        <v>858</v>
      </c>
      <c r="H199" s="141">
        <v>1</v>
      </c>
      <c r="I199" s="142"/>
      <c r="J199" s="143">
        <f>ROUND(I199*H199,2)</f>
        <v>0</v>
      </c>
      <c r="K199" s="139" t="s">
        <v>1</v>
      </c>
      <c r="L199" s="32"/>
      <c r="M199" s="144" t="s">
        <v>1</v>
      </c>
      <c r="N199" s="145" t="s">
        <v>41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207</v>
      </c>
      <c r="AT199" s="148" t="s">
        <v>189</v>
      </c>
      <c r="AU199" s="148" t="s">
        <v>86</v>
      </c>
      <c r="AY199" s="17" t="s">
        <v>186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84</v>
      </c>
      <c r="BK199" s="149">
        <f>ROUND(I199*H199,2)</f>
        <v>0</v>
      </c>
      <c r="BL199" s="17" t="s">
        <v>207</v>
      </c>
      <c r="BM199" s="148" t="s">
        <v>850</v>
      </c>
    </row>
    <row r="200" spans="2:65" s="1" customFormat="1" ht="16.600000000000001" customHeight="1">
      <c r="B200" s="136"/>
      <c r="C200" s="137" t="s">
        <v>554</v>
      </c>
      <c r="D200" s="137" t="s">
        <v>189</v>
      </c>
      <c r="E200" s="138" t="s">
        <v>3024</v>
      </c>
      <c r="F200" s="139" t="s">
        <v>3025</v>
      </c>
      <c r="G200" s="140" t="s">
        <v>858</v>
      </c>
      <c r="H200" s="141">
        <v>1</v>
      </c>
      <c r="I200" s="142"/>
      <c r="J200" s="143">
        <f>ROUND(I200*H200,2)</f>
        <v>0</v>
      </c>
      <c r="K200" s="139" t="s">
        <v>1</v>
      </c>
      <c r="L200" s="32"/>
      <c r="M200" s="144" t="s">
        <v>1</v>
      </c>
      <c r="N200" s="145" t="s">
        <v>41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207</v>
      </c>
      <c r="AT200" s="148" t="s">
        <v>189</v>
      </c>
      <c r="AU200" s="148" t="s">
        <v>86</v>
      </c>
      <c r="AY200" s="17" t="s">
        <v>186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84</v>
      </c>
      <c r="BK200" s="149">
        <f>ROUND(I200*H200,2)</f>
        <v>0</v>
      </c>
      <c r="BL200" s="17" t="s">
        <v>207</v>
      </c>
      <c r="BM200" s="148" t="s">
        <v>861</v>
      </c>
    </row>
    <row r="201" spans="2:65" s="11" customFormat="1" ht="22.75" customHeight="1">
      <c r="B201" s="124"/>
      <c r="D201" s="125" t="s">
        <v>75</v>
      </c>
      <c r="E201" s="134" t="s">
        <v>2141</v>
      </c>
      <c r="F201" s="134" t="s">
        <v>3009</v>
      </c>
      <c r="I201" s="127"/>
      <c r="J201" s="135">
        <f>BK201</f>
        <v>0</v>
      </c>
      <c r="L201" s="124"/>
      <c r="M201" s="129"/>
      <c r="P201" s="130">
        <f>SUM(P202:P207)</f>
        <v>0</v>
      </c>
      <c r="R201" s="130">
        <f>SUM(R202:R207)</f>
        <v>0</v>
      </c>
      <c r="T201" s="131">
        <f>SUM(T202:T207)</f>
        <v>0</v>
      </c>
      <c r="AR201" s="125" t="s">
        <v>84</v>
      </c>
      <c r="AT201" s="132" t="s">
        <v>75</v>
      </c>
      <c r="AU201" s="132" t="s">
        <v>84</v>
      </c>
      <c r="AY201" s="125" t="s">
        <v>186</v>
      </c>
      <c r="BK201" s="133">
        <f>SUM(BK202:BK207)</f>
        <v>0</v>
      </c>
    </row>
    <row r="202" spans="2:65" s="1" customFormat="1" ht="16.600000000000001" customHeight="1">
      <c r="B202" s="136"/>
      <c r="C202" s="137" t="s">
        <v>562</v>
      </c>
      <c r="D202" s="137" t="s">
        <v>189</v>
      </c>
      <c r="E202" s="138" t="s">
        <v>3030</v>
      </c>
      <c r="F202" s="139" t="s">
        <v>3031</v>
      </c>
      <c r="G202" s="140" t="s">
        <v>858</v>
      </c>
      <c r="H202" s="141">
        <v>1</v>
      </c>
      <c r="I202" s="142"/>
      <c r="J202" s="143">
        <f t="shared" ref="J202:J207" si="0">ROUND(I202*H202,2)</f>
        <v>0</v>
      </c>
      <c r="K202" s="139" t="s">
        <v>1</v>
      </c>
      <c r="L202" s="32"/>
      <c r="M202" s="144" t="s">
        <v>1</v>
      </c>
      <c r="N202" s="145" t="s">
        <v>41</v>
      </c>
      <c r="P202" s="146">
        <f t="shared" ref="P202:P207" si="1">O202*H202</f>
        <v>0</v>
      </c>
      <c r="Q202" s="146">
        <v>0</v>
      </c>
      <c r="R202" s="146">
        <f t="shared" ref="R202:R207" si="2">Q202*H202</f>
        <v>0</v>
      </c>
      <c r="S202" s="146">
        <v>0</v>
      </c>
      <c r="T202" s="147">
        <f t="shared" ref="T202:T207" si="3">S202*H202</f>
        <v>0</v>
      </c>
      <c r="AR202" s="148" t="s">
        <v>207</v>
      </c>
      <c r="AT202" s="148" t="s">
        <v>189</v>
      </c>
      <c r="AU202" s="148" t="s">
        <v>86</v>
      </c>
      <c r="AY202" s="17" t="s">
        <v>186</v>
      </c>
      <c r="BE202" s="149">
        <f t="shared" ref="BE202:BE207" si="4">IF(N202="základní",J202,0)</f>
        <v>0</v>
      </c>
      <c r="BF202" s="149">
        <f t="shared" ref="BF202:BF207" si="5">IF(N202="snížená",J202,0)</f>
        <v>0</v>
      </c>
      <c r="BG202" s="149">
        <f t="shared" ref="BG202:BG207" si="6">IF(N202="zákl. přenesená",J202,0)</f>
        <v>0</v>
      </c>
      <c r="BH202" s="149">
        <f t="shared" ref="BH202:BH207" si="7">IF(N202="sníž. přenesená",J202,0)</f>
        <v>0</v>
      </c>
      <c r="BI202" s="149">
        <f t="shared" ref="BI202:BI207" si="8">IF(N202="nulová",J202,0)</f>
        <v>0</v>
      </c>
      <c r="BJ202" s="17" t="s">
        <v>84</v>
      </c>
      <c r="BK202" s="149">
        <f t="shared" ref="BK202:BK207" si="9">ROUND(I202*H202,2)</f>
        <v>0</v>
      </c>
      <c r="BL202" s="17" t="s">
        <v>207</v>
      </c>
      <c r="BM202" s="148" t="s">
        <v>873</v>
      </c>
    </row>
    <row r="203" spans="2:65" s="1" customFormat="1" ht="16.600000000000001" customHeight="1">
      <c r="B203" s="136"/>
      <c r="C203" s="137" t="s">
        <v>568</v>
      </c>
      <c r="D203" s="137" t="s">
        <v>189</v>
      </c>
      <c r="E203" s="138" t="s">
        <v>3032</v>
      </c>
      <c r="F203" s="139" t="s">
        <v>3033</v>
      </c>
      <c r="G203" s="140" t="s">
        <v>858</v>
      </c>
      <c r="H203" s="141">
        <v>2</v>
      </c>
      <c r="I203" s="142"/>
      <c r="J203" s="143">
        <f t="shared" si="0"/>
        <v>0</v>
      </c>
      <c r="K203" s="139" t="s">
        <v>1</v>
      </c>
      <c r="L203" s="32"/>
      <c r="M203" s="144" t="s">
        <v>1</v>
      </c>
      <c r="N203" s="145" t="s">
        <v>41</v>
      </c>
      <c r="P203" s="146">
        <f t="shared" si="1"/>
        <v>0</v>
      </c>
      <c r="Q203" s="146">
        <v>0</v>
      </c>
      <c r="R203" s="146">
        <f t="shared" si="2"/>
        <v>0</v>
      </c>
      <c r="S203" s="146">
        <v>0</v>
      </c>
      <c r="T203" s="147">
        <f t="shared" si="3"/>
        <v>0</v>
      </c>
      <c r="AR203" s="148" t="s">
        <v>207</v>
      </c>
      <c r="AT203" s="148" t="s">
        <v>189</v>
      </c>
      <c r="AU203" s="148" t="s">
        <v>86</v>
      </c>
      <c r="AY203" s="17" t="s">
        <v>186</v>
      </c>
      <c r="BE203" s="149">
        <f t="shared" si="4"/>
        <v>0</v>
      </c>
      <c r="BF203" s="149">
        <f t="shared" si="5"/>
        <v>0</v>
      </c>
      <c r="BG203" s="149">
        <f t="shared" si="6"/>
        <v>0</v>
      </c>
      <c r="BH203" s="149">
        <f t="shared" si="7"/>
        <v>0</v>
      </c>
      <c r="BI203" s="149">
        <f t="shared" si="8"/>
        <v>0</v>
      </c>
      <c r="BJ203" s="17" t="s">
        <v>84</v>
      </c>
      <c r="BK203" s="149">
        <f t="shared" si="9"/>
        <v>0</v>
      </c>
      <c r="BL203" s="17" t="s">
        <v>207</v>
      </c>
      <c r="BM203" s="148" t="s">
        <v>881</v>
      </c>
    </row>
    <row r="204" spans="2:65" s="1" customFormat="1" ht="16.600000000000001" customHeight="1">
      <c r="B204" s="136"/>
      <c r="C204" s="137" t="s">
        <v>628</v>
      </c>
      <c r="D204" s="137" t="s">
        <v>189</v>
      </c>
      <c r="E204" s="138" t="s">
        <v>3012</v>
      </c>
      <c r="F204" s="139" t="s">
        <v>3013</v>
      </c>
      <c r="G204" s="140" t="s">
        <v>858</v>
      </c>
      <c r="H204" s="141">
        <v>2</v>
      </c>
      <c r="I204" s="142"/>
      <c r="J204" s="143">
        <f t="shared" si="0"/>
        <v>0</v>
      </c>
      <c r="K204" s="139" t="s">
        <v>1</v>
      </c>
      <c r="L204" s="32"/>
      <c r="M204" s="144" t="s">
        <v>1</v>
      </c>
      <c r="N204" s="145" t="s">
        <v>41</v>
      </c>
      <c r="P204" s="146">
        <f t="shared" si="1"/>
        <v>0</v>
      </c>
      <c r="Q204" s="146">
        <v>0</v>
      </c>
      <c r="R204" s="146">
        <f t="shared" si="2"/>
        <v>0</v>
      </c>
      <c r="S204" s="146">
        <v>0</v>
      </c>
      <c r="T204" s="147">
        <f t="shared" si="3"/>
        <v>0</v>
      </c>
      <c r="AR204" s="148" t="s">
        <v>207</v>
      </c>
      <c r="AT204" s="148" t="s">
        <v>189</v>
      </c>
      <c r="AU204" s="148" t="s">
        <v>86</v>
      </c>
      <c r="AY204" s="17" t="s">
        <v>186</v>
      </c>
      <c r="BE204" s="149">
        <f t="shared" si="4"/>
        <v>0</v>
      </c>
      <c r="BF204" s="149">
        <f t="shared" si="5"/>
        <v>0</v>
      </c>
      <c r="BG204" s="149">
        <f t="shared" si="6"/>
        <v>0</v>
      </c>
      <c r="BH204" s="149">
        <f t="shared" si="7"/>
        <v>0</v>
      </c>
      <c r="BI204" s="149">
        <f t="shared" si="8"/>
        <v>0</v>
      </c>
      <c r="BJ204" s="17" t="s">
        <v>84</v>
      </c>
      <c r="BK204" s="149">
        <f t="shared" si="9"/>
        <v>0</v>
      </c>
      <c r="BL204" s="17" t="s">
        <v>207</v>
      </c>
      <c r="BM204" s="148" t="s">
        <v>890</v>
      </c>
    </row>
    <row r="205" spans="2:65" s="1" customFormat="1" ht="16.600000000000001" customHeight="1">
      <c r="B205" s="136"/>
      <c r="C205" s="137" t="s">
        <v>635</v>
      </c>
      <c r="D205" s="137" t="s">
        <v>189</v>
      </c>
      <c r="E205" s="138" t="s">
        <v>3014</v>
      </c>
      <c r="F205" s="139" t="s">
        <v>3015</v>
      </c>
      <c r="G205" s="140" t="s">
        <v>858</v>
      </c>
      <c r="H205" s="141">
        <v>2</v>
      </c>
      <c r="I205" s="142"/>
      <c r="J205" s="143">
        <f t="shared" si="0"/>
        <v>0</v>
      </c>
      <c r="K205" s="139" t="s">
        <v>1</v>
      </c>
      <c r="L205" s="32"/>
      <c r="M205" s="144" t="s">
        <v>1</v>
      </c>
      <c r="N205" s="145" t="s">
        <v>41</v>
      </c>
      <c r="P205" s="146">
        <f t="shared" si="1"/>
        <v>0</v>
      </c>
      <c r="Q205" s="146">
        <v>0</v>
      </c>
      <c r="R205" s="146">
        <f t="shared" si="2"/>
        <v>0</v>
      </c>
      <c r="S205" s="146">
        <v>0</v>
      </c>
      <c r="T205" s="147">
        <f t="shared" si="3"/>
        <v>0</v>
      </c>
      <c r="AR205" s="148" t="s">
        <v>207</v>
      </c>
      <c r="AT205" s="148" t="s">
        <v>189</v>
      </c>
      <c r="AU205" s="148" t="s">
        <v>86</v>
      </c>
      <c r="AY205" s="17" t="s">
        <v>186</v>
      </c>
      <c r="BE205" s="149">
        <f t="shared" si="4"/>
        <v>0</v>
      </c>
      <c r="BF205" s="149">
        <f t="shared" si="5"/>
        <v>0</v>
      </c>
      <c r="BG205" s="149">
        <f t="shared" si="6"/>
        <v>0</v>
      </c>
      <c r="BH205" s="149">
        <f t="shared" si="7"/>
        <v>0</v>
      </c>
      <c r="BI205" s="149">
        <f t="shared" si="8"/>
        <v>0</v>
      </c>
      <c r="BJ205" s="17" t="s">
        <v>84</v>
      </c>
      <c r="BK205" s="149">
        <f t="shared" si="9"/>
        <v>0</v>
      </c>
      <c r="BL205" s="17" t="s">
        <v>207</v>
      </c>
      <c r="BM205" s="148" t="s">
        <v>904</v>
      </c>
    </row>
    <row r="206" spans="2:65" s="1" customFormat="1" ht="16.600000000000001" customHeight="1">
      <c r="B206" s="136"/>
      <c r="C206" s="137" t="s">
        <v>639</v>
      </c>
      <c r="D206" s="137" t="s">
        <v>189</v>
      </c>
      <c r="E206" s="138" t="s">
        <v>3016</v>
      </c>
      <c r="F206" s="139" t="s">
        <v>3017</v>
      </c>
      <c r="G206" s="140" t="s">
        <v>858</v>
      </c>
      <c r="H206" s="141">
        <v>2</v>
      </c>
      <c r="I206" s="142"/>
      <c r="J206" s="143">
        <f t="shared" si="0"/>
        <v>0</v>
      </c>
      <c r="K206" s="139" t="s">
        <v>1</v>
      </c>
      <c r="L206" s="32"/>
      <c r="M206" s="144" t="s">
        <v>1</v>
      </c>
      <c r="N206" s="145" t="s">
        <v>41</v>
      </c>
      <c r="P206" s="146">
        <f t="shared" si="1"/>
        <v>0</v>
      </c>
      <c r="Q206" s="146">
        <v>0</v>
      </c>
      <c r="R206" s="146">
        <f t="shared" si="2"/>
        <v>0</v>
      </c>
      <c r="S206" s="146">
        <v>0</v>
      </c>
      <c r="T206" s="147">
        <f t="shared" si="3"/>
        <v>0</v>
      </c>
      <c r="AR206" s="148" t="s">
        <v>207</v>
      </c>
      <c r="AT206" s="148" t="s">
        <v>189</v>
      </c>
      <c r="AU206" s="148" t="s">
        <v>86</v>
      </c>
      <c r="AY206" s="17" t="s">
        <v>186</v>
      </c>
      <c r="BE206" s="149">
        <f t="shared" si="4"/>
        <v>0</v>
      </c>
      <c r="BF206" s="149">
        <f t="shared" si="5"/>
        <v>0</v>
      </c>
      <c r="BG206" s="149">
        <f t="shared" si="6"/>
        <v>0</v>
      </c>
      <c r="BH206" s="149">
        <f t="shared" si="7"/>
        <v>0</v>
      </c>
      <c r="BI206" s="149">
        <f t="shared" si="8"/>
        <v>0</v>
      </c>
      <c r="BJ206" s="17" t="s">
        <v>84</v>
      </c>
      <c r="BK206" s="149">
        <f t="shared" si="9"/>
        <v>0</v>
      </c>
      <c r="BL206" s="17" t="s">
        <v>207</v>
      </c>
      <c r="BM206" s="148" t="s">
        <v>912</v>
      </c>
    </row>
    <row r="207" spans="2:65" s="1" customFormat="1" ht="16.600000000000001" customHeight="1">
      <c r="B207" s="136"/>
      <c r="C207" s="137" t="s">
        <v>646</v>
      </c>
      <c r="D207" s="137" t="s">
        <v>189</v>
      </c>
      <c r="E207" s="138" t="s">
        <v>3018</v>
      </c>
      <c r="F207" s="139" t="s">
        <v>3019</v>
      </c>
      <c r="G207" s="140" t="s">
        <v>858</v>
      </c>
      <c r="H207" s="141">
        <v>2</v>
      </c>
      <c r="I207" s="142"/>
      <c r="J207" s="143">
        <f t="shared" si="0"/>
        <v>0</v>
      </c>
      <c r="K207" s="139" t="s">
        <v>1</v>
      </c>
      <c r="L207" s="32"/>
      <c r="M207" s="150" t="s">
        <v>1</v>
      </c>
      <c r="N207" s="151" t="s">
        <v>41</v>
      </c>
      <c r="O207" s="152"/>
      <c r="P207" s="153">
        <f t="shared" si="1"/>
        <v>0</v>
      </c>
      <c r="Q207" s="153">
        <v>0</v>
      </c>
      <c r="R207" s="153">
        <f t="shared" si="2"/>
        <v>0</v>
      </c>
      <c r="S207" s="153">
        <v>0</v>
      </c>
      <c r="T207" s="154">
        <f t="shared" si="3"/>
        <v>0</v>
      </c>
      <c r="AR207" s="148" t="s">
        <v>207</v>
      </c>
      <c r="AT207" s="148" t="s">
        <v>189</v>
      </c>
      <c r="AU207" s="148" t="s">
        <v>86</v>
      </c>
      <c r="AY207" s="17" t="s">
        <v>186</v>
      </c>
      <c r="BE207" s="149">
        <f t="shared" si="4"/>
        <v>0</v>
      </c>
      <c r="BF207" s="149">
        <f t="shared" si="5"/>
        <v>0</v>
      </c>
      <c r="BG207" s="149">
        <f t="shared" si="6"/>
        <v>0</v>
      </c>
      <c r="BH207" s="149">
        <f t="shared" si="7"/>
        <v>0</v>
      </c>
      <c r="BI207" s="149">
        <f t="shared" si="8"/>
        <v>0</v>
      </c>
      <c r="BJ207" s="17" t="s">
        <v>84</v>
      </c>
      <c r="BK207" s="149">
        <f t="shared" si="9"/>
        <v>0</v>
      </c>
      <c r="BL207" s="17" t="s">
        <v>207</v>
      </c>
      <c r="BM207" s="148" t="s">
        <v>922</v>
      </c>
    </row>
    <row r="208" spans="2:65" s="1" customFormat="1" ht="6.95" customHeight="1">
      <c r="B208" s="44"/>
      <c r="C208" s="45"/>
      <c r="D208" s="45"/>
      <c r="E208" s="45"/>
      <c r="F208" s="45"/>
      <c r="G208" s="45"/>
      <c r="H208" s="45"/>
      <c r="I208" s="45"/>
      <c r="J208" s="45"/>
      <c r="K208" s="45"/>
      <c r="L208" s="32"/>
    </row>
  </sheetData>
  <autoFilter ref="C139:K207" xr:uid="{00000000-0009-0000-0000-00000B000000}"/>
  <mergeCells count="15">
    <mergeCell ref="E126:H126"/>
    <mergeCell ref="E130:H130"/>
    <mergeCell ref="E128:H128"/>
    <mergeCell ref="E132:H13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71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4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128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155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1.95" customHeight="1">
      <c r="B6" s="20"/>
      <c r="D6" s="27" t="s">
        <v>16</v>
      </c>
      <c r="L6" s="20"/>
    </row>
    <row r="7" spans="2:4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</row>
    <row r="8" spans="2:46" ht="11.95" customHeight="1">
      <c r="B8" s="20"/>
      <c r="D8" s="27" t="s">
        <v>156</v>
      </c>
      <c r="L8" s="20"/>
    </row>
    <row r="9" spans="2:46" s="1" customFormat="1" ht="16.600000000000001" customHeight="1">
      <c r="B9" s="32"/>
      <c r="E9" s="252" t="s">
        <v>228</v>
      </c>
      <c r="F9" s="254"/>
      <c r="G9" s="254"/>
      <c r="H9" s="254"/>
      <c r="L9" s="32"/>
    </row>
    <row r="10" spans="2:46" s="1" customFormat="1" ht="11.95" customHeight="1">
      <c r="B10" s="32"/>
      <c r="D10" s="27" t="s">
        <v>231</v>
      </c>
      <c r="L10" s="32"/>
    </row>
    <row r="11" spans="2:46" s="1" customFormat="1" ht="16.600000000000001" customHeight="1">
      <c r="B11" s="32"/>
      <c r="E11" s="208" t="s">
        <v>3034</v>
      </c>
      <c r="F11" s="254"/>
      <c r="G11" s="254"/>
      <c r="H11" s="254"/>
      <c r="L11" s="32"/>
    </row>
    <row r="12" spans="2:46" s="1" customFormat="1" ht="10.4">
      <c r="B12" s="32"/>
      <c r="L12" s="32"/>
    </row>
    <row r="13" spans="2:46" s="1" customFormat="1" ht="11.95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1.95" customHeight="1">
      <c r="B14" s="32"/>
      <c r="D14" s="27" t="s">
        <v>20</v>
      </c>
      <c r="F14" s="25" t="s">
        <v>1875</v>
      </c>
      <c r="I14" s="27" t="s">
        <v>22</v>
      </c>
      <c r="J14" s="52" t="str">
        <f>'Rekapitulace stavby'!AN8</f>
        <v>23. 12. 2024</v>
      </c>
      <c r="L14" s="32"/>
    </row>
    <row r="15" spans="2:46" s="1" customFormat="1" ht="10.8" customHeight="1">
      <c r="B15" s="32"/>
      <c r="L15" s="32"/>
    </row>
    <row r="16" spans="2:46" s="1" customFormat="1" ht="11.95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Město Benešov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1.95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5" t="str">
        <f>'Rekapitulace stavby'!E14</f>
        <v>Vyplň údaj</v>
      </c>
      <c r="F20" s="234"/>
      <c r="G20" s="234"/>
      <c r="H20" s="234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1.95" customHeight="1">
      <c r="B22" s="32"/>
      <c r="D22" s="27" t="s">
        <v>30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>Ateliér Jasné s.r.o., Praha 1</v>
      </c>
      <c r="I23" s="27" t="s">
        <v>27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1.95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Ing. Lenka Kasperová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1.95" customHeight="1">
      <c r="B28" s="32"/>
      <c r="D28" s="27" t="s">
        <v>35</v>
      </c>
      <c r="L28" s="32"/>
    </row>
    <row r="29" spans="2:12" s="7" customFormat="1" ht="16.600000000000001" customHeight="1">
      <c r="B29" s="94"/>
      <c r="E29" s="239" t="s">
        <v>1</v>
      </c>
      <c r="F29" s="239"/>
      <c r="G29" s="239"/>
      <c r="H29" s="23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" customHeight="1">
      <c r="B35" s="32"/>
      <c r="D35" s="55" t="s">
        <v>40</v>
      </c>
      <c r="E35" s="27" t="s">
        <v>41</v>
      </c>
      <c r="F35" s="86">
        <f>ROUND((SUM(BE127:BE170)),  2)</f>
        <v>0</v>
      </c>
      <c r="I35" s="96">
        <v>0.21</v>
      </c>
      <c r="J35" s="86">
        <f>ROUND(((SUM(BE127:BE170))*I35),  2)</f>
        <v>0</v>
      </c>
      <c r="L35" s="32"/>
    </row>
    <row r="36" spans="2:12" s="1" customFormat="1" ht="14.4" customHeight="1">
      <c r="B36" s="32"/>
      <c r="E36" s="27" t="s">
        <v>42</v>
      </c>
      <c r="F36" s="86">
        <f>ROUND((SUM(BF127:BF170)),  2)</f>
        <v>0</v>
      </c>
      <c r="I36" s="96">
        <v>0.12</v>
      </c>
      <c r="J36" s="86">
        <f>ROUND(((SUM(BF127:BF170))*I36),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6">
        <f>ROUND((SUM(BG127:BG170)),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6">
        <f>ROUND((SUM(BH127:BH170)),  2)</f>
        <v>0</v>
      </c>
      <c r="I38" s="96">
        <v>0.12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45</v>
      </c>
      <c r="F39" s="86">
        <f>ROUND((SUM(BI127:BI170)),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1.95" customHeight="1">
      <c r="B84" s="32"/>
      <c r="C84" s="27" t="s">
        <v>16</v>
      </c>
      <c r="L84" s="32"/>
    </row>
    <row r="85" spans="2:12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12" ht="11.95" customHeight="1">
      <c r="B86" s="20"/>
      <c r="C86" s="27" t="s">
        <v>156</v>
      </c>
      <c r="L86" s="20"/>
    </row>
    <row r="87" spans="2:12" s="1" customFormat="1" ht="16.600000000000001" customHeight="1">
      <c r="B87" s="32"/>
      <c r="E87" s="252" t="s">
        <v>228</v>
      </c>
      <c r="F87" s="254"/>
      <c r="G87" s="254"/>
      <c r="H87" s="254"/>
      <c r="L87" s="32"/>
    </row>
    <row r="88" spans="2:12" s="1" customFormat="1" ht="11.95" customHeight="1">
      <c r="B88" s="32"/>
      <c r="C88" s="27" t="s">
        <v>231</v>
      </c>
      <c r="L88" s="32"/>
    </row>
    <row r="89" spans="2:12" s="1" customFormat="1" ht="16.600000000000001" customHeight="1">
      <c r="B89" s="32"/>
      <c r="E89" s="208" t="str">
        <f>E11</f>
        <v>001-09 - Informační a orientační systém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1.95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23. 12. 2024</v>
      </c>
      <c r="L91" s="32"/>
    </row>
    <row r="92" spans="2:12" s="1" customFormat="1" ht="6.95" customHeight="1">
      <c r="B92" s="32"/>
      <c r="L92" s="32"/>
    </row>
    <row r="93" spans="2:12" s="1" customFormat="1" ht="25.65" customHeight="1">
      <c r="B93" s="32"/>
      <c r="C93" s="27" t="s">
        <v>24</v>
      </c>
      <c r="F93" s="25" t="str">
        <f>E17</f>
        <v>Město Benešov</v>
      </c>
      <c r="I93" s="27" t="s">
        <v>30</v>
      </c>
      <c r="J93" s="30" t="str">
        <f>E23</f>
        <v>Ateliér Jasné s.r.o., Praha 1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Lenka Kasperová</v>
      </c>
      <c r="L94" s="32"/>
    </row>
    <row r="95" spans="2:12" s="1" customFormat="1" ht="10.4" customHeight="1">
      <c r="B95" s="32"/>
      <c r="L95" s="32"/>
    </row>
    <row r="96" spans="2:12" s="1" customFormat="1" ht="29.25" customHeight="1">
      <c r="B96" s="32"/>
      <c r="C96" s="105" t="s">
        <v>160</v>
      </c>
      <c r="D96" s="97"/>
      <c r="E96" s="97"/>
      <c r="F96" s="97"/>
      <c r="G96" s="97"/>
      <c r="H96" s="97"/>
      <c r="I96" s="97"/>
      <c r="J96" s="106" t="s">
        <v>161</v>
      </c>
      <c r="K96" s="97"/>
      <c r="L96" s="32"/>
    </row>
    <row r="97" spans="2:47" s="1" customFormat="1" ht="10.4" customHeight="1">
      <c r="B97" s="32"/>
      <c r="L97" s="32"/>
    </row>
    <row r="98" spans="2:47" s="1" customFormat="1" ht="22.75" customHeight="1">
      <c r="B98" s="32"/>
      <c r="C98" s="107" t="s">
        <v>162</v>
      </c>
      <c r="J98" s="66">
        <f>J127</f>
        <v>0</v>
      </c>
      <c r="L98" s="32"/>
      <c r="AU98" s="17" t="s">
        <v>163</v>
      </c>
    </row>
    <row r="99" spans="2:47" s="8" customFormat="1" ht="24.95" customHeight="1">
      <c r="B99" s="108"/>
      <c r="D99" s="109" t="s">
        <v>3035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8" customFormat="1" ht="24.95" customHeight="1">
      <c r="B100" s="108"/>
      <c r="D100" s="109" t="s">
        <v>3036</v>
      </c>
      <c r="E100" s="110"/>
      <c r="F100" s="110"/>
      <c r="G100" s="110"/>
      <c r="H100" s="110"/>
      <c r="I100" s="110"/>
      <c r="J100" s="111">
        <f>J131</f>
        <v>0</v>
      </c>
      <c r="L100" s="108"/>
    </row>
    <row r="101" spans="2:47" s="8" customFormat="1" ht="24.95" customHeight="1">
      <c r="B101" s="108"/>
      <c r="D101" s="109" t="s">
        <v>3037</v>
      </c>
      <c r="E101" s="110"/>
      <c r="F101" s="110"/>
      <c r="G101" s="110"/>
      <c r="H101" s="110"/>
      <c r="I101" s="110"/>
      <c r="J101" s="111">
        <f>J140</f>
        <v>0</v>
      </c>
      <c r="L101" s="108"/>
    </row>
    <row r="102" spans="2:47" s="8" customFormat="1" ht="24.95" customHeight="1">
      <c r="B102" s="108"/>
      <c r="D102" s="109" t="s">
        <v>3038</v>
      </c>
      <c r="E102" s="110"/>
      <c r="F102" s="110"/>
      <c r="G102" s="110"/>
      <c r="H102" s="110"/>
      <c r="I102" s="110"/>
      <c r="J102" s="111">
        <f>J147</f>
        <v>0</v>
      </c>
      <c r="L102" s="108"/>
    </row>
    <row r="103" spans="2:47" s="8" customFormat="1" ht="24.95" customHeight="1">
      <c r="B103" s="108"/>
      <c r="D103" s="109" t="s">
        <v>3039</v>
      </c>
      <c r="E103" s="110"/>
      <c r="F103" s="110"/>
      <c r="G103" s="110"/>
      <c r="H103" s="110"/>
      <c r="I103" s="110"/>
      <c r="J103" s="111">
        <f>J152</f>
        <v>0</v>
      </c>
      <c r="L103" s="108"/>
    </row>
    <row r="104" spans="2:47" s="8" customFormat="1" ht="24.95" customHeight="1">
      <c r="B104" s="108"/>
      <c r="D104" s="109" t="s">
        <v>3040</v>
      </c>
      <c r="E104" s="110"/>
      <c r="F104" s="110"/>
      <c r="G104" s="110"/>
      <c r="H104" s="110"/>
      <c r="I104" s="110"/>
      <c r="J104" s="111">
        <f>J157</f>
        <v>0</v>
      </c>
      <c r="L104" s="108"/>
    </row>
    <row r="105" spans="2:47" s="8" customFormat="1" ht="24.95" customHeight="1">
      <c r="B105" s="108"/>
      <c r="D105" s="109" t="s">
        <v>288</v>
      </c>
      <c r="E105" s="110"/>
      <c r="F105" s="110"/>
      <c r="G105" s="110"/>
      <c r="H105" s="110"/>
      <c r="I105" s="110"/>
      <c r="J105" s="111">
        <f>J164</f>
        <v>0</v>
      </c>
      <c r="L105" s="108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170</v>
      </c>
      <c r="L112" s="32"/>
    </row>
    <row r="113" spans="2:63" s="1" customFormat="1" ht="6.95" customHeight="1">
      <c r="B113" s="32"/>
      <c r="L113" s="32"/>
    </row>
    <row r="114" spans="2:63" s="1" customFormat="1" ht="11.95" customHeight="1">
      <c r="B114" s="32"/>
      <c r="C114" s="27" t="s">
        <v>16</v>
      </c>
      <c r="L114" s="32"/>
    </row>
    <row r="115" spans="2:63" s="1" customFormat="1" ht="16.600000000000001" customHeight="1">
      <c r="B115" s="32"/>
      <c r="E115" s="252" t="str">
        <f>E7</f>
        <v>Zázemí pro městskou knihovnu Benešov</v>
      </c>
      <c r="F115" s="253"/>
      <c r="G115" s="253"/>
      <c r="H115" s="253"/>
      <c r="L115" s="32"/>
    </row>
    <row r="116" spans="2:63" ht="11.95" customHeight="1">
      <c r="B116" s="20"/>
      <c r="C116" s="27" t="s">
        <v>156</v>
      </c>
      <c r="L116" s="20"/>
    </row>
    <row r="117" spans="2:63" s="1" customFormat="1" ht="16.600000000000001" customHeight="1">
      <c r="B117" s="32"/>
      <c r="E117" s="252" t="s">
        <v>228</v>
      </c>
      <c r="F117" s="254"/>
      <c r="G117" s="254"/>
      <c r="H117" s="254"/>
      <c r="L117" s="32"/>
    </row>
    <row r="118" spans="2:63" s="1" customFormat="1" ht="11.95" customHeight="1">
      <c r="B118" s="32"/>
      <c r="C118" s="27" t="s">
        <v>231</v>
      </c>
      <c r="L118" s="32"/>
    </row>
    <row r="119" spans="2:63" s="1" customFormat="1" ht="16.600000000000001" customHeight="1">
      <c r="B119" s="32"/>
      <c r="E119" s="208" t="str">
        <f>E11</f>
        <v>001-09 - Informační a orientační systém</v>
      </c>
      <c r="F119" s="254"/>
      <c r="G119" s="254"/>
      <c r="H119" s="254"/>
      <c r="L119" s="32"/>
    </row>
    <row r="120" spans="2:63" s="1" customFormat="1" ht="6.95" customHeight="1">
      <c r="B120" s="32"/>
      <c r="L120" s="32"/>
    </row>
    <row r="121" spans="2:63" s="1" customFormat="1" ht="11.95" customHeight="1">
      <c r="B121" s="32"/>
      <c r="C121" s="27" t="s">
        <v>20</v>
      </c>
      <c r="F121" s="25" t="str">
        <f>F14</f>
        <v xml:space="preserve"> </v>
      </c>
      <c r="I121" s="27" t="s">
        <v>22</v>
      </c>
      <c r="J121" s="52" t="str">
        <f>IF(J14="","",J14)</f>
        <v>23. 12. 2024</v>
      </c>
      <c r="L121" s="32"/>
    </row>
    <row r="122" spans="2:63" s="1" customFormat="1" ht="6.95" customHeight="1">
      <c r="B122" s="32"/>
      <c r="L122" s="32"/>
    </row>
    <row r="123" spans="2:63" s="1" customFormat="1" ht="25.65" customHeight="1">
      <c r="B123" s="32"/>
      <c r="C123" s="27" t="s">
        <v>24</v>
      </c>
      <c r="F123" s="25" t="str">
        <f>E17</f>
        <v>Město Benešov</v>
      </c>
      <c r="I123" s="27" t="s">
        <v>30</v>
      </c>
      <c r="J123" s="30" t="str">
        <f>E23</f>
        <v>Ateliér Jasné s.r.o., Praha 1</v>
      </c>
      <c r="L123" s="32"/>
    </row>
    <row r="124" spans="2:63" s="1" customFormat="1" ht="15.15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Ing. Lenka Kasperová</v>
      </c>
      <c r="L124" s="32"/>
    </row>
    <row r="125" spans="2:63" s="1" customFormat="1" ht="10.4" customHeight="1">
      <c r="B125" s="32"/>
      <c r="L125" s="32"/>
    </row>
    <row r="126" spans="2:63" s="10" customFormat="1" ht="29.25" customHeight="1">
      <c r="B126" s="116"/>
      <c r="C126" s="117" t="s">
        <v>171</v>
      </c>
      <c r="D126" s="118" t="s">
        <v>61</v>
      </c>
      <c r="E126" s="118" t="s">
        <v>57</v>
      </c>
      <c r="F126" s="118" t="s">
        <v>58</v>
      </c>
      <c r="G126" s="118" t="s">
        <v>172</v>
      </c>
      <c r="H126" s="118" t="s">
        <v>173</v>
      </c>
      <c r="I126" s="118" t="s">
        <v>174</v>
      </c>
      <c r="J126" s="118" t="s">
        <v>161</v>
      </c>
      <c r="K126" s="119" t="s">
        <v>175</v>
      </c>
      <c r="L126" s="116"/>
      <c r="M126" s="59" t="s">
        <v>1</v>
      </c>
      <c r="N126" s="60" t="s">
        <v>40</v>
      </c>
      <c r="O126" s="60" t="s">
        <v>176</v>
      </c>
      <c r="P126" s="60" t="s">
        <v>177</v>
      </c>
      <c r="Q126" s="60" t="s">
        <v>178</v>
      </c>
      <c r="R126" s="60" t="s">
        <v>179</v>
      </c>
      <c r="S126" s="60" t="s">
        <v>180</v>
      </c>
      <c r="T126" s="61" t="s">
        <v>181</v>
      </c>
    </row>
    <row r="127" spans="2:63" s="1" customFormat="1" ht="22.75" customHeight="1">
      <c r="B127" s="32"/>
      <c r="C127" s="64" t="s">
        <v>182</v>
      </c>
      <c r="J127" s="120">
        <f>BK127</f>
        <v>0</v>
      </c>
      <c r="L127" s="32"/>
      <c r="M127" s="62"/>
      <c r="N127" s="53"/>
      <c r="O127" s="53"/>
      <c r="P127" s="121">
        <f>P128+P131+P140+P147+P152+P157+P164</f>
        <v>0</v>
      </c>
      <c r="Q127" s="53"/>
      <c r="R127" s="121">
        <f>R128+R131+R140+R147+R152+R157+R164</f>
        <v>0</v>
      </c>
      <c r="S127" s="53"/>
      <c r="T127" s="122">
        <f>T128+T131+T140+T147+T152+T157+T164</f>
        <v>0</v>
      </c>
      <c r="AT127" s="17" t="s">
        <v>75</v>
      </c>
      <c r="AU127" s="17" t="s">
        <v>163</v>
      </c>
      <c r="BK127" s="123">
        <f>BK128+BK131+BK140+BK147+BK152+BK157+BK164</f>
        <v>0</v>
      </c>
    </row>
    <row r="128" spans="2:63" s="11" customFormat="1" ht="25.95" customHeight="1">
      <c r="B128" s="124"/>
      <c r="D128" s="125" t="s">
        <v>75</v>
      </c>
      <c r="E128" s="126" t="s">
        <v>2121</v>
      </c>
      <c r="F128" s="126" t="s">
        <v>3041</v>
      </c>
      <c r="I128" s="127"/>
      <c r="J128" s="128">
        <f>BK128</f>
        <v>0</v>
      </c>
      <c r="L128" s="124"/>
      <c r="M128" s="129"/>
      <c r="P128" s="130">
        <f>SUM(P129:P130)</f>
        <v>0</v>
      </c>
      <c r="R128" s="130">
        <f>SUM(R129:R130)</f>
        <v>0</v>
      </c>
      <c r="T128" s="131">
        <f>SUM(T129:T130)</f>
        <v>0</v>
      </c>
      <c r="AR128" s="125" t="s">
        <v>84</v>
      </c>
      <c r="AT128" s="132" t="s">
        <v>75</v>
      </c>
      <c r="AU128" s="132" t="s">
        <v>76</v>
      </c>
      <c r="AY128" s="125" t="s">
        <v>186</v>
      </c>
      <c r="BK128" s="133">
        <f>SUM(BK129:BK130)</f>
        <v>0</v>
      </c>
    </row>
    <row r="129" spans="2:65" s="1" customFormat="1" ht="16.600000000000001" customHeight="1">
      <c r="B129" s="136"/>
      <c r="C129" s="137" t="s">
        <v>84</v>
      </c>
      <c r="D129" s="137" t="s">
        <v>189</v>
      </c>
      <c r="E129" s="138" t="s">
        <v>3042</v>
      </c>
      <c r="F129" s="139" t="s">
        <v>3043</v>
      </c>
      <c r="G129" s="140" t="s">
        <v>192</v>
      </c>
      <c r="H129" s="141">
        <v>1</v>
      </c>
      <c r="I129" s="142"/>
      <c r="J129" s="143">
        <f>ROUND(I129*H129,2)</f>
        <v>0</v>
      </c>
      <c r="K129" s="139" t="s">
        <v>1</v>
      </c>
      <c r="L129" s="32"/>
      <c r="M129" s="144" t="s">
        <v>1</v>
      </c>
      <c r="N129" s="145" t="s">
        <v>41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207</v>
      </c>
      <c r="AT129" s="148" t="s">
        <v>189</v>
      </c>
      <c r="AU129" s="148" t="s">
        <v>84</v>
      </c>
      <c r="AY129" s="17" t="s">
        <v>186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84</v>
      </c>
      <c r="BK129" s="149">
        <f>ROUND(I129*H129,2)</f>
        <v>0</v>
      </c>
      <c r="BL129" s="17" t="s">
        <v>207</v>
      </c>
      <c r="BM129" s="148" t="s">
        <v>86</v>
      </c>
    </row>
    <row r="130" spans="2:65" s="1" customFormat="1" ht="46.1">
      <c r="B130" s="32"/>
      <c r="D130" s="157" t="s">
        <v>470</v>
      </c>
      <c r="F130" s="187" t="s">
        <v>3044</v>
      </c>
      <c r="I130" s="188"/>
      <c r="L130" s="32"/>
      <c r="M130" s="189"/>
      <c r="T130" s="56"/>
      <c r="AT130" s="17" t="s">
        <v>470</v>
      </c>
      <c r="AU130" s="17" t="s">
        <v>84</v>
      </c>
    </row>
    <row r="131" spans="2:65" s="11" customFormat="1" ht="25.95" customHeight="1">
      <c r="B131" s="124"/>
      <c r="D131" s="125" t="s">
        <v>75</v>
      </c>
      <c r="E131" s="126" t="s">
        <v>2123</v>
      </c>
      <c r="F131" s="126" t="s">
        <v>3045</v>
      </c>
      <c r="I131" s="127"/>
      <c r="J131" s="128">
        <f>BK131</f>
        <v>0</v>
      </c>
      <c r="L131" s="124"/>
      <c r="M131" s="129"/>
      <c r="P131" s="130">
        <f>SUM(P132:P139)</f>
        <v>0</v>
      </c>
      <c r="R131" s="130">
        <f>SUM(R132:R139)</f>
        <v>0</v>
      </c>
      <c r="T131" s="131">
        <f>SUM(T132:T139)</f>
        <v>0</v>
      </c>
      <c r="AR131" s="125" t="s">
        <v>84</v>
      </c>
      <c r="AT131" s="132" t="s">
        <v>75</v>
      </c>
      <c r="AU131" s="132" t="s">
        <v>76</v>
      </c>
      <c r="AY131" s="125" t="s">
        <v>186</v>
      </c>
      <c r="BK131" s="133">
        <f>SUM(BK132:BK139)</f>
        <v>0</v>
      </c>
    </row>
    <row r="132" spans="2:65" s="1" customFormat="1" ht="16.600000000000001" customHeight="1">
      <c r="B132" s="136"/>
      <c r="C132" s="137" t="s">
        <v>86</v>
      </c>
      <c r="D132" s="137" t="s">
        <v>189</v>
      </c>
      <c r="E132" s="138" t="s">
        <v>3046</v>
      </c>
      <c r="F132" s="139" t="s">
        <v>3047</v>
      </c>
      <c r="G132" s="140" t="s">
        <v>192</v>
      </c>
      <c r="H132" s="141">
        <v>1</v>
      </c>
      <c r="I132" s="142"/>
      <c r="J132" s="143">
        <f>ROUND(I132*H132,2)</f>
        <v>0</v>
      </c>
      <c r="K132" s="139" t="s">
        <v>1</v>
      </c>
      <c r="L132" s="32"/>
      <c r="M132" s="144" t="s">
        <v>1</v>
      </c>
      <c r="N132" s="145" t="s">
        <v>41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207</v>
      </c>
      <c r="AT132" s="148" t="s">
        <v>189</v>
      </c>
      <c r="AU132" s="148" t="s">
        <v>84</v>
      </c>
      <c r="AY132" s="17" t="s">
        <v>186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84</v>
      </c>
      <c r="BK132" s="149">
        <f>ROUND(I132*H132,2)</f>
        <v>0</v>
      </c>
      <c r="BL132" s="17" t="s">
        <v>207</v>
      </c>
      <c r="BM132" s="148" t="s">
        <v>207</v>
      </c>
    </row>
    <row r="133" spans="2:65" s="1" customFormat="1" ht="27.65">
      <c r="B133" s="32"/>
      <c r="D133" s="157" t="s">
        <v>470</v>
      </c>
      <c r="F133" s="187" t="s">
        <v>3048</v>
      </c>
      <c r="I133" s="188"/>
      <c r="L133" s="32"/>
      <c r="M133" s="189"/>
      <c r="T133" s="56"/>
      <c r="AT133" s="17" t="s">
        <v>470</v>
      </c>
      <c r="AU133" s="17" t="s">
        <v>84</v>
      </c>
    </row>
    <row r="134" spans="2:65" s="1" customFormat="1" ht="24.2" customHeight="1">
      <c r="B134" s="136"/>
      <c r="C134" s="137" t="s">
        <v>118</v>
      </c>
      <c r="D134" s="137" t="s">
        <v>189</v>
      </c>
      <c r="E134" s="138" t="s">
        <v>3049</v>
      </c>
      <c r="F134" s="139" t="s">
        <v>3050</v>
      </c>
      <c r="G134" s="140" t="s">
        <v>192</v>
      </c>
      <c r="H134" s="141">
        <v>1</v>
      </c>
      <c r="I134" s="142"/>
      <c r="J134" s="143">
        <f>ROUND(I134*H134,2)</f>
        <v>0</v>
      </c>
      <c r="K134" s="139" t="s">
        <v>1</v>
      </c>
      <c r="L134" s="32"/>
      <c r="M134" s="144" t="s">
        <v>1</v>
      </c>
      <c r="N134" s="145" t="s">
        <v>41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207</v>
      </c>
      <c r="AT134" s="148" t="s">
        <v>189</v>
      </c>
      <c r="AU134" s="148" t="s">
        <v>84</v>
      </c>
      <c r="AY134" s="17" t="s">
        <v>186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84</v>
      </c>
      <c r="BK134" s="149">
        <f>ROUND(I134*H134,2)</f>
        <v>0</v>
      </c>
      <c r="BL134" s="17" t="s">
        <v>207</v>
      </c>
      <c r="BM134" s="148" t="s">
        <v>315</v>
      </c>
    </row>
    <row r="135" spans="2:65" s="1" customFormat="1" ht="27.65">
      <c r="B135" s="32"/>
      <c r="D135" s="157" t="s">
        <v>470</v>
      </c>
      <c r="F135" s="187" t="s">
        <v>3048</v>
      </c>
      <c r="I135" s="188"/>
      <c r="L135" s="32"/>
      <c r="M135" s="189"/>
      <c r="T135" s="56"/>
      <c r="AT135" s="17" t="s">
        <v>470</v>
      </c>
      <c r="AU135" s="17" t="s">
        <v>84</v>
      </c>
    </row>
    <row r="136" spans="2:65" s="1" customFormat="1" ht="16.600000000000001" customHeight="1">
      <c r="B136" s="136"/>
      <c r="C136" s="137" t="s">
        <v>207</v>
      </c>
      <c r="D136" s="137" t="s">
        <v>189</v>
      </c>
      <c r="E136" s="138" t="s">
        <v>3051</v>
      </c>
      <c r="F136" s="139" t="s">
        <v>3052</v>
      </c>
      <c r="G136" s="140" t="s">
        <v>192</v>
      </c>
      <c r="H136" s="141">
        <v>1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41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207</v>
      </c>
      <c r="AT136" s="148" t="s">
        <v>189</v>
      </c>
      <c r="AU136" s="148" t="s">
        <v>84</v>
      </c>
      <c r="AY136" s="17" t="s">
        <v>186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84</v>
      </c>
      <c r="BK136" s="149">
        <f>ROUND(I136*H136,2)</f>
        <v>0</v>
      </c>
      <c r="BL136" s="17" t="s">
        <v>207</v>
      </c>
      <c r="BM136" s="148" t="s">
        <v>325</v>
      </c>
    </row>
    <row r="137" spans="2:65" s="1" customFormat="1" ht="27.65">
      <c r="B137" s="32"/>
      <c r="D137" s="157" t="s">
        <v>470</v>
      </c>
      <c r="F137" s="187" t="s">
        <v>3048</v>
      </c>
      <c r="I137" s="188"/>
      <c r="L137" s="32"/>
      <c r="M137" s="189"/>
      <c r="T137" s="56"/>
      <c r="AT137" s="17" t="s">
        <v>470</v>
      </c>
      <c r="AU137" s="17" t="s">
        <v>84</v>
      </c>
    </row>
    <row r="138" spans="2:65" s="1" customFormat="1" ht="16.600000000000001" customHeight="1">
      <c r="B138" s="136"/>
      <c r="C138" s="137" t="s">
        <v>185</v>
      </c>
      <c r="D138" s="137" t="s">
        <v>189</v>
      </c>
      <c r="E138" s="138" t="s">
        <v>3053</v>
      </c>
      <c r="F138" s="139" t="s">
        <v>3054</v>
      </c>
      <c r="G138" s="140" t="s">
        <v>192</v>
      </c>
      <c r="H138" s="141">
        <v>1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41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207</v>
      </c>
      <c r="AT138" s="148" t="s">
        <v>189</v>
      </c>
      <c r="AU138" s="148" t="s">
        <v>84</v>
      </c>
      <c r="AY138" s="17" t="s">
        <v>186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84</v>
      </c>
      <c r="BK138" s="149">
        <f>ROUND(I138*H138,2)</f>
        <v>0</v>
      </c>
      <c r="BL138" s="17" t="s">
        <v>207</v>
      </c>
      <c r="BM138" s="148" t="s">
        <v>335</v>
      </c>
    </row>
    <row r="139" spans="2:65" s="1" customFormat="1" ht="27.65">
      <c r="B139" s="32"/>
      <c r="D139" s="157" t="s">
        <v>470</v>
      </c>
      <c r="F139" s="187" t="s">
        <v>3048</v>
      </c>
      <c r="I139" s="188"/>
      <c r="L139" s="32"/>
      <c r="M139" s="189"/>
      <c r="T139" s="56"/>
      <c r="AT139" s="17" t="s">
        <v>470</v>
      </c>
      <c r="AU139" s="17" t="s">
        <v>84</v>
      </c>
    </row>
    <row r="140" spans="2:65" s="11" customFormat="1" ht="25.95" customHeight="1">
      <c r="B140" s="124"/>
      <c r="D140" s="125" t="s">
        <v>75</v>
      </c>
      <c r="E140" s="126" t="s">
        <v>2134</v>
      </c>
      <c r="F140" s="126" t="s">
        <v>3055</v>
      </c>
      <c r="I140" s="127"/>
      <c r="J140" s="128">
        <f>BK140</f>
        <v>0</v>
      </c>
      <c r="L140" s="124"/>
      <c r="M140" s="129"/>
      <c r="P140" s="130">
        <f>SUM(P141:P146)</f>
        <v>0</v>
      </c>
      <c r="R140" s="130">
        <f>SUM(R141:R146)</f>
        <v>0</v>
      </c>
      <c r="T140" s="131">
        <f>SUM(T141:T146)</f>
        <v>0</v>
      </c>
      <c r="AR140" s="125" t="s">
        <v>84</v>
      </c>
      <c r="AT140" s="132" t="s">
        <v>75</v>
      </c>
      <c r="AU140" s="132" t="s">
        <v>76</v>
      </c>
      <c r="AY140" s="125" t="s">
        <v>186</v>
      </c>
      <c r="BK140" s="133">
        <f>SUM(BK141:BK146)</f>
        <v>0</v>
      </c>
    </row>
    <row r="141" spans="2:65" s="1" customFormat="1" ht="16.600000000000001" customHeight="1">
      <c r="B141" s="136"/>
      <c r="C141" s="137" t="s">
        <v>315</v>
      </c>
      <c r="D141" s="137" t="s">
        <v>189</v>
      </c>
      <c r="E141" s="138" t="s">
        <v>3056</v>
      </c>
      <c r="F141" s="139" t="s">
        <v>3057</v>
      </c>
      <c r="G141" s="140" t="s">
        <v>192</v>
      </c>
      <c r="H141" s="141">
        <v>1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41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207</v>
      </c>
      <c r="AT141" s="148" t="s">
        <v>189</v>
      </c>
      <c r="AU141" s="148" t="s">
        <v>84</v>
      </c>
      <c r="AY141" s="17" t="s">
        <v>186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207</v>
      </c>
      <c r="BM141" s="148" t="s">
        <v>8</v>
      </c>
    </row>
    <row r="142" spans="2:65" s="1" customFormat="1" ht="18.45">
      <c r="B142" s="32"/>
      <c r="D142" s="157" t="s">
        <v>470</v>
      </c>
      <c r="F142" s="187" t="s">
        <v>3058</v>
      </c>
      <c r="I142" s="188"/>
      <c r="L142" s="32"/>
      <c r="M142" s="189"/>
      <c r="T142" s="56"/>
      <c r="AT142" s="17" t="s">
        <v>470</v>
      </c>
      <c r="AU142" s="17" t="s">
        <v>84</v>
      </c>
    </row>
    <row r="143" spans="2:65" s="1" customFormat="1" ht="16.600000000000001" customHeight="1">
      <c r="B143" s="136"/>
      <c r="C143" s="137" t="s">
        <v>319</v>
      </c>
      <c r="D143" s="137" t="s">
        <v>189</v>
      </c>
      <c r="E143" s="138" t="s">
        <v>3059</v>
      </c>
      <c r="F143" s="139" t="s">
        <v>3060</v>
      </c>
      <c r="G143" s="140" t="s">
        <v>192</v>
      </c>
      <c r="H143" s="141">
        <v>1</v>
      </c>
      <c r="I143" s="142"/>
      <c r="J143" s="143">
        <f>ROUND(I143*H143,2)</f>
        <v>0</v>
      </c>
      <c r="K143" s="139" t="s">
        <v>1</v>
      </c>
      <c r="L143" s="32"/>
      <c r="M143" s="144" t="s">
        <v>1</v>
      </c>
      <c r="N143" s="145" t="s">
        <v>41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207</v>
      </c>
      <c r="AT143" s="148" t="s">
        <v>189</v>
      </c>
      <c r="AU143" s="148" t="s">
        <v>84</v>
      </c>
      <c r="AY143" s="17" t="s">
        <v>186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84</v>
      </c>
      <c r="BK143" s="149">
        <f>ROUND(I143*H143,2)</f>
        <v>0</v>
      </c>
      <c r="BL143" s="17" t="s">
        <v>207</v>
      </c>
      <c r="BM143" s="148" t="s">
        <v>359</v>
      </c>
    </row>
    <row r="144" spans="2:65" s="1" customFormat="1" ht="18.45">
      <c r="B144" s="32"/>
      <c r="D144" s="157" t="s">
        <v>470</v>
      </c>
      <c r="F144" s="187" t="s">
        <v>3058</v>
      </c>
      <c r="I144" s="188"/>
      <c r="L144" s="32"/>
      <c r="M144" s="189"/>
      <c r="T144" s="56"/>
      <c r="AT144" s="17" t="s">
        <v>470</v>
      </c>
      <c r="AU144" s="17" t="s">
        <v>84</v>
      </c>
    </row>
    <row r="145" spans="2:65" s="1" customFormat="1" ht="16.600000000000001" customHeight="1">
      <c r="B145" s="136"/>
      <c r="C145" s="137" t="s">
        <v>325</v>
      </c>
      <c r="D145" s="137" t="s">
        <v>189</v>
      </c>
      <c r="E145" s="138" t="s">
        <v>3061</v>
      </c>
      <c r="F145" s="139" t="s">
        <v>3062</v>
      </c>
      <c r="G145" s="140" t="s">
        <v>192</v>
      </c>
      <c r="H145" s="141">
        <v>1</v>
      </c>
      <c r="I145" s="142"/>
      <c r="J145" s="143">
        <f>ROUND(I145*H145,2)</f>
        <v>0</v>
      </c>
      <c r="K145" s="139" t="s">
        <v>1</v>
      </c>
      <c r="L145" s="32"/>
      <c r="M145" s="144" t="s">
        <v>1</v>
      </c>
      <c r="N145" s="145" t="s">
        <v>41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207</v>
      </c>
      <c r="AT145" s="148" t="s">
        <v>189</v>
      </c>
      <c r="AU145" s="148" t="s">
        <v>84</v>
      </c>
      <c r="AY145" s="17" t="s">
        <v>186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207</v>
      </c>
      <c r="BM145" s="148" t="s">
        <v>372</v>
      </c>
    </row>
    <row r="146" spans="2:65" s="1" customFormat="1" ht="36.9">
      <c r="B146" s="32"/>
      <c r="D146" s="157" t="s">
        <v>470</v>
      </c>
      <c r="F146" s="187" t="s">
        <v>3063</v>
      </c>
      <c r="I146" s="188"/>
      <c r="L146" s="32"/>
      <c r="M146" s="189"/>
      <c r="T146" s="56"/>
      <c r="AT146" s="17" t="s">
        <v>470</v>
      </c>
      <c r="AU146" s="17" t="s">
        <v>84</v>
      </c>
    </row>
    <row r="147" spans="2:65" s="11" customFormat="1" ht="25.95" customHeight="1">
      <c r="B147" s="124"/>
      <c r="D147" s="125" t="s">
        <v>75</v>
      </c>
      <c r="E147" s="126" t="s">
        <v>2136</v>
      </c>
      <c r="F147" s="126" t="s">
        <v>3064</v>
      </c>
      <c r="I147" s="127"/>
      <c r="J147" s="128">
        <f>BK147</f>
        <v>0</v>
      </c>
      <c r="L147" s="124"/>
      <c r="M147" s="129"/>
      <c r="P147" s="130">
        <f>SUM(P148:P151)</f>
        <v>0</v>
      </c>
      <c r="R147" s="130">
        <f>SUM(R148:R151)</f>
        <v>0</v>
      </c>
      <c r="T147" s="131">
        <f>SUM(T148:T151)</f>
        <v>0</v>
      </c>
      <c r="AR147" s="125" t="s">
        <v>84</v>
      </c>
      <c r="AT147" s="132" t="s">
        <v>75</v>
      </c>
      <c r="AU147" s="132" t="s">
        <v>76</v>
      </c>
      <c r="AY147" s="125" t="s">
        <v>186</v>
      </c>
      <c r="BK147" s="133">
        <f>SUM(BK148:BK151)</f>
        <v>0</v>
      </c>
    </row>
    <row r="148" spans="2:65" s="1" customFormat="1" ht="16.600000000000001" customHeight="1">
      <c r="B148" s="136"/>
      <c r="C148" s="137" t="s">
        <v>329</v>
      </c>
      <c r="D148" s="137" t="s">
        <v>189</v>
      </c>
      <c r="E148" s="138" t="s">
        <v>3065</v>
      </c>
      <c r="F148" s="139" t="s">
        <v>3066</v>
      </c>
      <c r="G148" s="140" t="s">
        <v>192</v>
      </c>
      <c r="H148" s="141">
        <v>1</v>
      </c>
      <c r="I148" s="142"/>
      <c r="J148" s="143">
        <f>ROUND(I148*H148,2)</f>
        <v>0</v>
      </c>
      <c r="K148" s="139" t="s">
        <v>1</v>
      </c>
      <c r="L148" s="32"/>
      <c r="M148" s="144" t="s">
        <v>1</v>
      </c>
      <c r="N148" s="145" t="s">
        <v>41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207</v>
      </c>
      <c r="AT148" s="148" t="s">
        <v>189</v>
      </c>
      <c r="AU148" s="148" t="s">
        <v>84</v>
      </c>
      <c r="AY148" s="17" t="s">
        <v>186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207</v>
      </c>
      <c r="BM148" s="148" t="s">
        <v>387</v>
      </c>
    </row>
    <row r="149" spans="2:65" s="1" customFormat="1" ht="27.65">
      <c r="B149" s="32"/>
      <c r="D149" s="157" t="s">
        <v>470</v>
      </c>
      <c r="F149" s="187" t="s">
        <v>3067</v>
      </c>
      <c r="I149" s="188"/>
      <c r="L149" s="32"/>
      <c r="M149" s="189"/>
      <c r="T149" s="56"/>
      <c r="AT149" s="17" t="s">
        <v>470</v>
      </c>
      <c r="AU149" s="17" t="s">
        <v>84</v>
      </c>
    </row>
    <row r="150" spans="2:65" s="1" customFormat="1" ht="16.600000000000001" customHeight="1">
      <c r="B150" s="136"/>
      <c r="C150" s="137" t="s">
        <v>335</v>
      </c>
      <c r="D150" s="137" t="s">
        <v>189</v>
      </c>
      <c r="E150" s="138" t="s">
        <v>3068</v>
      </c>
      <c r="F150" s="139" t="s">
        <v>3069</v>
      </c>
      <c r="G150" s="140" t="s">
        <v>192</v>
      </c>
      <c r="H150" s="141">
        <v>1</v>
      </c>
      <c r="I150" s="142"/>
      <c r="J150" s="143">
        <f>ROUND(I150*H150,2)</f>
        <v>0</v>
      </c>
      <c r="K150" s="139" t="s">
        <v>1</v>
      </c>
      <c r="L150" s="32"/>
      <c r="M150" s="144" t="s">
        <v>1</v>
      </c>
      <c r="N150" s="145" t="s">
        <v>41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207</v>
      </c>
      <c r="AT150" s="148" t="s">
        <v>189</v>
      </c>
      <c r="AU150" s="148" t="s">
        <v>84</v>
      </c>
      <c r="AY150" s="17" t="s">
        <v>186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207</v>
      </c>
      <c r="BM150" s="148" t="s">
        <v>400</v>
      </c>
    </row>
    <row r="151" spans="2:65" s="1" customFormat="1" ht="27.65">
      <c r="B151" s="32"/>
      <c r="D151" s="157" t="s">
        <v>470</v>
      </c>
      <c r="F151" s="187" t="s">
        <v>3070</v>
      </c>
      <c r="I151" s="188"/>
      <c r="L151" s="32"/>
      <c r="M151" s="189"/>
      <c r="T151" s="56"/>
      <c r="AT151" s="17" t="s">
        <v>470</v>
      </c>
      <c r="AU151" s="17" t="s">
        <v>84</v>
      </c>
    </row>
    <row r="152" spans="2:65" s="11" customFormat="1" ht="25.95" customHeight="1">
      <c r="B152" s="124"/>
      <c r="D152" s="125" t="s">
        <v>75</v>
      </c>
      <c r="E152" s="126" t="s">
        <v>2141</v>
      </c>
      <c r="F152" s="126" t="s">
        <v>3071</v>
      </c>
      <c r="I152" s="127"/>
      <c r="J152" s="128">
        <f>BK152</f>
        <v>0</v>
      </c>
      <c r="L152" s="124"/>
      <c r="M152" s="129"/>
      <c r="P152" s="130">
        <f>SUM(P153:P156)</f>
        <v>0</v>
      </c>
      <c r="R152" s="130">
        <f>SUM(R153:R156)</f>
        <v>0</v>
      </c>
      <c r="T152" s="131">
        <f>SUM(T153:T156)</f>
        <v>0</v>
      </c>
      <c r="AR152" s="125" t="s">
        <v>84</v>
      </c>
      <c r="AT152" s="132" t="s">
        <v>75</v>
      </c>
      <c r="AU152" s="132" t="s">
        <v>76</v>
      </c>
      <c r="AY152" s="125" t="s">
        <v>186</v>
      </c>
      <c r="BK152" s="133">
        <f>SUM(BK153:BK156)</f>
        <v>0</v>
      </c>
    </row>
    <row r="153" spans="2:65" s="1" customFormat="1" ht="16.600000000000001" customHeight="1">
      <c r="B153" s="136"/>
      <c r="C153" s="137" t="s">
        <v>341</v>
      </c>
      <c r="D153" s="137" t="s">
        <v>189</v>
      </c>
      <c r="E153" s="138" t="s">
        <v>3072</v>
      </c>
      <c r="F153" s="139" t="s">
        <v>3073</v>
      </c>
      <c r="G153" s="140" t="s">
        <v>192</v>
      </c>
      <c r="H153" s="141">
        <v>1</v>
      </c>
      <c r="I153" s="142"/>
      <c r="J153" s="143">
        <f>ROUND(I153*H153,2)</f>
        <v>0</v>
      </c>
      <c r="K153" s="139" t="s">
        <v>1</v>
      </c>
      <c r="L153" s="32"/>
      <c r="M153" s="144" t="s">
        <v>1</v>
      </c>
      <c r="N153" s="145" t="s">
        <v>41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207</v>
      </c>
      <c r="AT153" s="148" t="s">
        <v>189</v>
      </c>
      <c r="AU153" s="148" t="s">
        <v>84</v>
      </c>
      <c r="AY153" s="17" t="s">
        <v>186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207</v>
      </c>
      <c r="BM153" s="148" t="s">
        <v>410</v>
      </c>
    </row>
    <row r="154" spans="2:65" s="1" customFormat="1" ht="27.65">
      <c r="B154" s="32"/>
      <c r="D154" s="157" t="s">
        <v>470</v>
      </c>
      <c r="F154" s="187" t="s">
        <v>3074</v>
      </c>
      <c r="I154" s="188"/>
      <c r="L154" s="32"/>
      <c r="M154" s="189"/>
      <c r="T154" s="56"/>
      <c r="AT154" s="17" t="s">
        <v>470</v>
      </c>
      <c r="AU154" s="17" t="s">
        <v>84</v>
      </c>
    </row>
    <row r="155" spans="2:65" s="1" customFormat="1" ht="16.600000000000001" customHeight="1">
      <c r="B155" s="136"/>
      <c r="C155" s="137" t="s">
        <v>8</v>
      </c>
      <c r="D155" s="137" t="s">
        <v>189</v>
      </c>
      <c r="E155" s="138" t="s">
        <v>3075</v>
      </c>
      <c r="F155" s="139" t="s">
        <v>3076</v>
      </c>
      <c r="G155" s="140" t="s">
        <v>192</v>
      </c>
      <c r="H155" s="141">
        <v>1</v>
      </c>
      <c r="I155" s="142"/>
      <c r="J155" s="143">
        <f>ROUND(I155*H155,2)</f>
        <v>0</v>
      </c>
      <c r="K155" s="139" t="s">
        <v>1</v>
      </c>
      <c r="L155" s="32"/>
      <c r="M155" s="144" t="s">
        <v>1</v>
      </c>
      <c r="N155" s="145" t="s">
        <v>41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207</v>
      </c>
      <c r="AT155" s="148" t="s">
        <v>189</v>
      </c>
      <c r="AU155" s="148" t="s">
        <v>84</v>
      </c>
      <c r="AY155" s="17" t="s">
        <v>186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84</v>
      </c>
      <c r="BK155" s="149">
        <f>ROUND(I155*H155,2)</f>
        <v>0</v>
      </c>
      <c r="BL155" s="17" t="s">
        <v>207</v>
      </c>
      <c r="BM155" s="148" t="s">
        <v>420</v>
      </c>
    </row>
    <row r="156" spans="2:65" s="1" customFormat="1" ht="27.65">
      <c r="B156" s="32"/>
      <c r="D156" s="157" t="s">
        <v>470</v>
      </c>
      <c r="F156" s="187" t="s">
        <v>3077</v>
      </c>
      <c r="I156" s="188"/>
      <c r="L156" s="32"/>
      <c r="M156" s="189"/>
      <c r="T156" s="56"/>
      <c r="AT156" s="17" t="s">
        <v>470</v>
      </c>
      <c r="AU156" s="17" t="s">
        <v>84</v>
      </c>
    </row>
    <row r="157" spans="2:65" s="11" customFormat="1" ht="25.95" customHeight="1">
      <c r="B157" s="124"/>
      <c r="D157" s="125" t="s">
        <v>75</v>
      </c>
      <c r="E157" s="126" t="s">
        <v>2163</v>
      </c>
      <c r="F157" s="126" t="s">
        <v>3078</v>
      </c>
      <c r="I157" s="127"/>
      <c r="J157" s="128">
        <f>BK157</f>
        <v>0</v>
      </c>
      <c r="L157" s="124"/>
      <c r="M157" s="129"/>
      <c r="P157" s="130">
        <f>SUM(P158:P163)</f>
        <v>0</v>
      </c>
      <c r="R157" s="130">
        <f>SUM(R158:R163)</f>
        <v>0</v>
      </c>
      <c r="T157" s="131">
        <f>SUM(T158:T163)</f>
        <v>0</v>
      </c>
      <c r="AR157" s="125" t="s">
        <v>84</v>
      </c>
      <c r="AT157" s="132" t="s">
        <v>75</v>
      </c>
      <c r="AU157" s="132" t="s">
        <v>76</v>
      </c>
      <c r="AY157" s="125" t="s">
        <v>186</v>
      </c>
      <c r="BK157" s="133">
        <f>SUM(BK158:BK163)</f>
        <v>0</v>
      </c>
    </row>
    <row r="158" spans="2:65" s="1" customFormat="1" ht="16.600000000000001" customHeight="1">
      <c r="B158" s="136"/>
      <c r="C158" s="137" t="s">
        <v>355</v>
      </c>
      <c r="D158" s="137" t="s">
        <v>189</v>
      </c>
      <c r="E158" s="138" t="s">
        <v>3079</v>
      </c>
      <c r="F158" s="139" t="s">
        <v>3080</v>
      </c>
      <c r="G158" s="140" t="s">
        <v>192</v>
      </c>
      <c r="H158" s="141">
        <v>1</v>
      </c>
      <c r="I158" s="142"/>
      <c r="J158" s="143">
        <f>ROUND(I158*H158,2)</f>
        <v>0</v>
      </c>
      <c r="K158" s="139" t="s">
        <v>1</v>
      </c>
      <c r="L158" s="32"/>
      <c r="M158" s="144" t="s">
        <v>1</v>
      </c>
      <c r="N158" s="145" t="s">
        <v>41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207</v>
      </c>
      <c r="AT158" s="148" t="s">
        <v>189</v>
      </c>
      <c r="AU158" s="148" t="s">
        <v>84</v>
      </c>
      <c r="AY158" s="17" t="s">
        <v>186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207</v>
      </c>
      <c r="BM158" s="148" t="s">
        <v>430</v>
      </c>
    </row>
    <row r="159" spans="2:65" s="1" customFormat="1" ht="36.9">
      <c r="B159" s="32"/>
      <c r="D159" s="157" t="s">
        <v>470</v>
      </c>
      <c r="F159" s="187" t="s">
        <v>3081</v>
      </c>
      <c r="I159" s="188"/>
      <c r="L159" s="32"/>
      <c r="M159" s="189"/>
      <c r="T159" s="56"/>
      <c r="AT159" s="17" t="s">
        <v>470</v>
      </c>
      <c r="AU159" s="17" t="s">
        <v>84</v>
      </c>
    </row>
    <row r="160" spans="2:65" s="1" customFormat="1" ht="16.600000000000001" customHeight="1">
      <c r="B160" s="136"/>
      <c r="C160" s="137" t="s">
        <v>359</v>
      </c>
      <c r="D160" s="137" t="s">
        <v>189</v>
      </c>
      <c r="E160" s="138" t="s">
        <v>3082</v>
      </c>
      <c r="F160" s="139" t="s">
        <v>3083</v>
      </c>
      <c r="G160" s="140" t="s">
        <v>192</v>
      </c>
      <c r="H160" s="141">
        <v>1</v>
      </c>
      <c r="I160" s="142"/>
      <c r="J160" s="143">
        <f>ROUND(I160*H160,2)</f>
        <v>0</v>
      </c>
      <c r="K160" s="139" t="s">
        <v>1</v>
      </c>
      <c r="L160" s="32"/>
      <c r="M160" s="144" t="s">
        <v>1</v>
      </c>
      <c r="N160" s="145" t="s">
        <v>41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207</v>
      </c>
      <c r="AT160" s="148" t="s">
        <v>189</v>
      </c>
      <c r="AU160" s="148" t="s">
        <v>84</v>
      </c>
      <c r="AY160" s="17" t="s">
        <v>186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84</v>
      </c>
      <c r="BK160" s="149">
        <f>ROUND(I160*H160,2)</f>
        <v>0</v>
      </c>
      <c r="BL160" s="17" t="s">
        <v>207</v>
      </c>
      <c r="BM160" s="148" t="s">
        <v>449</v>
      </c>
    </row>
    <row r="161" spans="2:65" s="1" customFormat="1" ht="36.9">
      <c r="B161" s="32"/>
      <c r="D161" s="157" t="s">
        <v>470</v>
      </c>
      <c r="F161" s="187" t="s">
        <v>3084</v>
      </c>
      <c r="I161" s="188"/>
      <c r="L161" s="32"/>
      <c r="M161" s="189"/>
      <c r="T161" s="56"/>
      <c r="AT161" s="17" t="s">
        <v>470</v>
      </c>
      <c r="AU161" s="17" t="s">
        <v>84</v>
      </c>
    </row>
    <row r="162" spans="2:65" s="1" customFormat="1" ht="16.600000000000001" customHeight="1">
      <c r="B162" s="136"/>
      <c r="C162" s="137" t="s">
        <v>366</v>
      </c>
      <c r="D162" s="137" t="s">
        <v>189</v>
      </c>
      <c r="E162" s="138" t="s">
        <v>3085</v>
      </c>
      <c r="F162" s="139" t="s">
        <v>3086</v>
      </c>
      <c r="G162" s="140" t="s">
        <v>192</v>
      </c>
      <c r="H162" s="141">
        <v>1</v>
      </c>
      <c r="I162" s="142"/>
      <c r="J162" s="143">
        <f>ROUND(I162*H162,2)</f>
        <v>0</v>
      </c>
      <c r="K162" s="139" t="s">
        <v>1</v>
      </c>
      <c r="L162" s="32"/>
      <c r="M162" s="144" t="s">
        <v>1</v>
      </c>
      <c r="N162" s="145" t="s">
        <v>41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207</v>
      </c>
      <c r="AT162" s="148" t="s">
        <v>189</v>
      </c>
      <c r="AU162" s="148" t="s">
        <v>84</v>
      </c>
      <c r="AY162" s="17" t="s">
        <v>186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84</v>
      </c>
      <c r="BK162" s="149">
        <f>ROUND(I162*H162,2)</f>
        <v>0</v>
      </c>
      <c r="BL162" s="17" t="s">
        <v>207</v>
      </c>
      <c r="BM162" s="148" t="s">
        <v>461</v>
      </c>
    </row>
    <row r="163" spans="2:65" s="1" customFormat="1" ht="46.1">
      <c r="B163" s="32"/>
      <c r="D163" s="157" t="s">
        <v>470</v>
      </c>
      <c r="F163" s="187" t="s">
        <v>3087</v>
      </c>
      <c r="I163" s="188"/>
      <c r="L163" s="32"/>
      <c r="M163" s="189"/>
      <c r="T163" s="56"/>
      <c r="AT163" s="17" t="s">
        <v>470</v>
      </c>
      <c r="AU163" s="17" t="s">
        <v>84</v>
      </c>
    </row>
    <row r="164" spans="2:65" s="11" customFormat="1" ht="25.95" customHeight="1">
      <c r="B164" s="124"/>
      <c r="D164" s="125" t="s">
        <v>75</v>
      </c>
      <c r="E164" s="126" t="s">
        <v>1852</v>
      </c>
      <c r="F164" s="126" t="s">
        <v>1853</v>
      </c>
      <c r="I164" s="127"/>
      <c r="J164" s="128">
        <f>BK164</f>
        <v>0</v>
      </c>
      <c r="L164" s="124"/>
      <c r="M164" s="129"/>
      <c r="P164" s="130">
        <f>SUM(P165:P170)</f>
        <v>0</v>
      </c>
      <c r="R164" s="130">
        <f>SUM(R165:R170)</f>
        <v>0</v>
      </c>
      <c r="T164" s="131">
        <f>SUM(T165:T170)</f>
        <v>0</v>
      </c>
      <c r="AR164" s="125" t="s">
        <v>207</v>
      </c>
      <c r="AT164" s="132" t="s">
        <v>75</v>
      </c>
      <c r="AU164" s="132" t="s">
        <v>76</v>
      </c>
      <c r="AY164" s="125" t="s">
        <v>186</v>
      </c>
      <c r="BK164" s="133">
        <f>SUM(BK165:BK170)</f>
        <v>0</v>
      </c>
    </row>
    <row r="165" spans="2:65" s="1" customFormat="1" ht="16.600000000000001" customHeight="1">
      <c r="B165" s="136"/>
      <c r="C165" s="137" t="s">
        <v>372</v>
      </c>
      <c r="D165" s="137" t="s">
        <v>189</v>
      </c>
      <c r="E165" s="138" t="s">
        <v>87</v>
      </c>
      <c r="F165" s="139" t="s">
        <v>3088</v>
      </c>
      <c r="G165" s="140" t="s">
        <v>192</v>
      </c>
      <c r="H165" s="141">
        <v>1</v>
      </c>
      <c r="I165" s="142"/>
      <c r="J165" s="143">
        <f t="shared" ref="J165:J170" si="0">ROUND(I165*H165,2)</f>
        <v>0</v>
      </c>
      <c r="K165" s="139" t="s">
        <v>1</v>
      </c>
      <c r="L165" s="32"/>
      <c r="M165" s="144" t="s">
        <v>1</v>
      </c>
      <c r="N165" s="145" t="s">
        <v>41</v>
      </c>
      <c r="P165" s="146">
        <f t="shared" ref="P165:P170" si="1">O165*H165</f>
        <v>0</v>
      </c>
      <c r="Q165" s="146">
        <v>0</v>
      </c>
      <c r="R165" s="146">
        <f t="shared" ref="R165:R170" si="2">Q165*H165</f>
        <v>0</v>
      </c>
      <c r="S165" s="146">
        <v>0</v>
      </c>
      <c r="T165" s="147">
        <f t="shared" ref="T165:T170" si="3">S165*H165</f>
        <v>0</v>
      </c>
      <c r="AR165" s="148" t="s">
        <v>1856</v>
      </c>
      <c r="AT165" s="148" t="s">
        <v>189</v>
      </c>
      <c r="AU165" s="148" t="s">
        <v>84</v>
      </c>
      <c r="AY165" s="17" t="s">
        <v>186</v>
      </c>
      <c r="BE165" s="149">
        <f t="shared" ref="BE165:BE170" si="4">IF(N165="základní",J165,0)</f>
        <v>0</v>
      </c>
      <c r="BF165" s="149">
        <f t="shared" ref="BF165:BF170" si="5">IF(N165="snížená",J165,0)</f>
        <v>0</v>
      </c>
      <c r="BG165" s="149">
        <f t="shared" ref="BG165:BG170" si="6">IF(N165="zákl. přenesená",J165,0)</f>
        <v>0</v>
      </c>
      <c r="BH165" s="149">
        <f t="shared" ref="BH165:BH170" si="7">IF(N165="sníž. přenesená",J165,0)</f>
        <v>0</v>
      </c>
      <c r="BI165" s="149">
        <f t="shared" ref="BI165:BI170" si="8">IF(N165="nulová",J165,0)</f>
        <v>0</v>
      </c>
      <c r="BJ165" s="17" t="s">
        <v>84</v>
      </c>
      <c r="BK165" s="149">
        <f t="shared" ref="BK165:BK170" si="9">ROUND(I165*H165,2)</f>
        <v>0</v>
      </c>
      <c r="BL165" s="17" t="s">
        <v>1856</v>
      </c>
      <c r="BM165" s="148" t="s">
        <v>3089</v>
      </c>
    </row>
    <row r="166" spans="2:65" s="1" customFormat="1" ht="16.600000000000001" customHeight="1">
      <c r="B166" s="136"/>
      <c r="C166" s="137" t="s">
        <v>379</v>
      </c>
      <c r="D166" s="137" t="s">
        <v>189</v>
      </c>
      <c r="E166" s="138" t="s">
        <v>129</v>
      </c>
      <c r="F166" s="139" t="s">
        <v>3090</v>
      </c>
      <c r="G166" s="140" t="s">
        <v>192</v>
      </c>
      <c r="H166" s="141">
        <v>1</v>
      </c>
      <c r="I166" s="142"/>
      <c r="J166" s="143">
        <f t="shared" si="0"/>
        <v>0</v>
      </c>
      <c r="K166" s="139" t="s">
        <v>1</v>
      </c>
      <c r="L166" s="32"/>
      <c r="M166" s="144" t="s">
        <v>1</v>
      </c>
      <c r="N166" s="145" t="s">
        <v>41</v>
      </c>
      <c r="P166" s="146">
        <f t="shared" si="1"/>
        <v>0</v>
      </c>
      <c r="Q166" s="146">
        <v>0</v>
      </c>
      <c r="R166" s="146">
        <f t="shared" si="2"/>
        <v>0</v>
      </c>
      <c r="S166" s="146">
        <v>0</v>
      </c>
      <c r="T166" s="147">
        <f t="shared" si="3"/>
        <v>0</v>
      </c>
      <c r="AR166" s="148" t="s">
        <v>1856</v>
      </c>
      <c r="AT166" s="148" t="s">
        <v>189</v>
      </c>
      <c r="AU166" s="148" t="s">
        <v>84</v>
      </c>
      <c r="AY166" s="17" t="s">
        <v>186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7" t="s">
        <v>84</v>
      </c>
      <c r="BK166" s="149">
        <f t="shared" si="9"/>
        <v>0</v>
      </c>
      <c r="BL166" s="17" t="s">
        <v>1856</v>
      </c>
      <c r="BM166" s="148" t="s">
        <v>3091</v>
      </c>
    </row>
    <row r="167" spans="2:65" s="1" customFormat="1" ht="16.600000000000001" customHeight="1">
      <c r="B167" s="136"/>
      <c r="C167" s="137" t="s">
        <v>387</v>
      </c>
      <c r="D167" s="137" t="s">
        <v>189</v>
      </c>
      <c r="E167" s="138" t="s">
        <v>132</v>
      </c>
      <c r="F167" s="139" t="s">
        <v>3092</v>
      </c>
      <c r="G167" s="140" t="s">
        <v>192</v>
      </c>
      <c r="H167" s="141">
        <v>1</v>
      </c>
      <c r="I167" s="142"/>
      <c r="J167" s="143">
        <f t="shared" si="0"/>
        <v>0</v>
      </c>
      <c r="K167" s="139" t="s">
        <v>1</v>
      </c>
      <c r="L167" s="32"/>
      <c r="M167" s="144" t="s">
        <v>1</v>
      </c>
      <c r="N167" s="145" t="s">
        <v>41</v>
      </c>
      <c r="P167" s="146">
        <f t="shared" si="1"/>
        <v>0</v>
      </c>
      <c r="Q167" s="146">
        <v>0</v>
      </c>
      <c r="R167" s="146">
        <f t="shared" si="2"/>
        <v>0</v>
      </c>
      <c r="S167" s="146">
        <v>0</v>
      </c>
      <c r="T167" s="147">
        <f t="shared" si="3"/>
        <v>0</v>
      </c>
      <c r="AR167" s="148" t="s">
        <v>1856</v>
      </c>
      <c r="AT167" s="148" t="s">
        <v>189</v>
      </c>
      <c r="AU167" s="148" t="s">
        <v>84</v>
      </c>
      <c r="AY167" s="17" t="s">
        <v>186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7" t="s">
        <v>84</v>
      </c>
      <c r="BK167" s="149">
        <f t="shared" si="9"/>
        <v>0</v>
      </c>
      <c r="BL167" s="17" t="s">
        <v>1856</v>
      </c>
      <c r="BM167" s="148" t="s">
        <v>3093</v>
      </c>
    </row>
    <row r="168" spans="2:65" s="1" customFormat="1" ht="16.600000000000001" customHeight="1">
      <c r="B168" s="136"/>
      <c r="C168" s="137" t="s">
        <v>253</v>
      </c>
      <c r="D168" s="137" t="s">
        <v>189</v>
      </c>
      <c r="E168" s="138" t="s">
        <v>135</v>
      </c>
      <c r="F168" s="139" t="s">
        <v>3094</v>
      </c>
      <c r="G168" s="140" t="s">
        <v>858</v>
      </c>
      <c r="H168" s="141">
        <v>20</v>
      </c>
      <c r="I168" s="142"/>
      <c r="J168" s="143">
        <f t="shared" si="0"/>
        <v>0</v>
      </c>
      <c r="K168" s="139" t="s">
        <v>1</v>
      </c>
      <c r="L168" s="32"/>
      <c r="M168" s="144" t="s">
        <v>1</v>
      </c>
      <c r="N168" s="145" t="s">
        <v>41</v>
      </c>
      <c r="P168" s="146">
        <f t="shared" si="1"/>
        <v>0</v>
      </c>
      <c r="Q168" s="146">
        <v>0</v>
      </c>
      <c r="R168" s="146">
        <f t="shared" si="2"/>
        <v>0</v>
      </c>
      <c r="S168" s="146">
        <v>0</v>
      </c>
      <c r="T168" s="147">
        <f t="shared" si="3"/>
        <v>0</v>
      </c>
      <c r="AR168" s="148" t="s">
        <v>1856</v>
      </c>
      <c r="AT168" s="148" t="s">
        <v>189</v>
      </c>
      <c r="AU168" s="148" t="s">
        <v>84</v>
      </c>
      <c r="AY168" s="17" t="s">
        <v>186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17" t="s">
        <v>84</v>
      </c>
      <c r="BK168" s="149">
        <f t="shared" si="9"/>
        <v>0</v>
      </c>
      <c r="BL168" s="17" t="s">
        <v>1856</v>
      </c>
      <c r="BM168" s="148" t="s">
        <v>3095</v>
      </c>
    </row>
    <row r="169" spans="2:65" s="1" customFormat="1" ht="16.600000000000001" customHeight="1">
      <c r="B169" s="136"/>
      <c r="C169" s="137" t="s">
        <v>400</v>
      </c>
      <c r="D169" s="137" t="s">
        <v>189</v>
      </c>
      <c r="E169" s="138" t="s">
        <v>143</v>
      </c>
      <c r="F169" s="139" t="s">
        <v>3096</v>
      </c>
      <c r="G169" s="140" t="s">
        <v>858</v>
      </c>
      <c r="H169" s="141">
        <v>30</v>
      </c>
      <c r="I169" s="142"/>
      <c r="J169" s="143">
        <f t="shared" si="0"/>
        <v>0</v>
      </c>
      <c r="K169" s="139" t="s">
        <v>1</v>
      </c>
      <c r="L169" s="32"/>
      <c r="M169" s="144" t="s">
        <v>1</v>
      </c>
      <c r="N169" s="145" t="s">
        <v>41</v>
      </c>
      <c r="P169" s="146">
        <f t="shared" si="1"/>
        <v>0</v>
      </c>
      <c r="Q169" s="146">
        <v>0</v>
      </c>
      <c r="R169" s="146">
        <f t="shared" si="2"/>
        <v>0</v>
      </c>
      <c r="S169" s="146">
        <v>0</v>
      </c>
      <c r="T169" s="147">
        <f t="shared" si="3"/>
        <v>0</v>
      </c>
      <c r="AR169" s="148" t="s">
        <v>1856</v>
      </c>
      <c r="AT169" s="148" t="s">
        <v>189</v>
      </c>
      <c r="AU169" s="148" t="s">
        <v>84</v>
      </c>
      <c r="AY169" s="17" t="s">
        <v>186</v>
      </c>
      <c r="BE169" s="149">
        <f t="shared" si="4"/>
        <v>0</v>
      </c>
      <c r="BF169" s="149">
        <f t="shared" si="5"/>
        <v>0</v>
      </c>
      <c r="BG169" s="149">
        <f t="shared" si="6"/>
        <v>0</v>
      </c>
      <c r="BH169" s="149">
        <f t="shared" si="7"/>
        <v>0</v>
      </c>
      <c r="BI169" s="149">
        <f t="shared" si="8"/>
        <v>0</v>
      </c>
      <c r="BJ169" s="17" t="s">
        <v>84</v>
      </c>
      <c r="BK169" s="149">
        <f t="shared" si="9"/>
        <v>0</v>
      </c>
      <c r="BL169" s="17" t="s">
        <v>1856</v>
      </c>
      <c r="BM169" s="148" t="s">
        <v>3097</v>
      </c>
    </row>
    <row r="170" spans="2:65" s="1" customFormat="1" ht="16.600000000000001" customHeight="1">
      <c r="B170" s="136"/>
      <c r="C170" s="137" t="s">
        <v>7</v>
      </c>
      <c r="D170" s="137" t="s">
        <v>189</v>
      </c>
      <c r="E170" s="138" t="s">
        <v>146</v>
      </c>
      <c r="F170" s="139" t="s">
        <v>3098</v>
      </c>
      <c r="G170" s="140" t="s">
        <v>858</v>
      </c>
      <c r="H170" s="141">
        <v>355</v>
      </c>
      <c r="I170" s="142"/>
      <c r="J170" s="143">
        <f t="shared" si="0"/>
        <v>0</v>
      </c>
      <c r="K170" s="139" t="s">
        <v>1</v>
      </c>
      <c r="L170" s="32"/>
      <c r="M170" s="150" t="s">
        <v>1</v>
      </c>
      <c r="N170" s="151" t="s">
        <v>41</v>
      </c>
      <c r="O170" s="152"/>
      <c r="P170" s="153">
        <f t="shared" si="1"/>
        <v>0</v>
      </c>
      <c r="Q170" s="153">
        <v>0</v>
      </c>
      <c r="R170" s="153">
        <f t="shared" si="2"/>
        <v>0</v>
      </c>
      <c r="S170" s="153">
        <v>0</v>
      </c>
      <c r="T170" s="154">
        <f t="shared" si="3"/>
        <v>0</v>
      </c>
      <c r="AR170" s="148" t="s">
        <v>1856</v>
      </c>
      <c r="AT170" s="148" t="s">
        <v>189</v>
      </c>
      <c r="AU170" s="148" t="s">
        <v>84</v>
      </c>
      <c r="AY170" s="17" t="s">
        <v>186</v>
      </c>
      <c r="BE170" s="149">
        <f t="shared" si="4"/>
        <v>0</v>
      </c>
      <c r="BF170" s="149">
        <f t="shared" si="5"/>
        <v>0</v>
      </c>
      <c r="BG170" s="149">
        <f t="shared" si="6"/>
        <v>0</v>
      </c>
      <c r="BH170" s="149">
        <f t="shared" si="7"/>
        <v>0</v>
      </c>
      <c r="BI170" s="149">
        <f t="shared" si="8"/>
        <v>0</v>
      </c>
      <c r="BJ170" s="17" t="s">
        <v>84</v>
      </c>
      <c r="BK170" s="149">
        <f t="shared" si="9"/>
        <v>0</v>
      </c>
      <c r="BL170" s="17" t="s">
        <v>1856</v>
      </c>
      <c r="BM170" s="148" t="s">
        <v>3099</v>
      </c>
    </row>
    <row r="171" spans="2:65" s="1" customFormat="1" ht="6.95" customHeight="1">
      <c r="B171" s="44"/>
      <c r="C171" s="45"/>
      <c r="D171" s="45"/>
      <c r="E171" s="45"/>
      <c r="F171" s="45"/>
      <c r="G171" s="45"/>
      <c r="H171" s="45"/>
      <c r="I171" s="45"/>
      <c r="J171" s="45"/>
      <c r="K171" s="45"/>
      <c r="L171" s="32"/>
    </row>
  </sheetData>
  <autoFilter ref="C126:K170" xr:uid="{00000000-0009-0000-0000-00000C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562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5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131</v>
      </c>
      <c r="AZ2" s="155" t="s">
        <v>3100</v>
      </c>
      <c r="BA2" s="155" t="s">
        <v>1</v>
      </c>
      <c r="BB2" s="155" t="s">
        <v>1</v>
      </c>
      <c r="BC2" s="155" t="s">
        <v>918</v>
      </c>
      <c r="BD2" s="155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155" t="s">
        <v>3101</v>
      </c>
      <c r="BA3" s="155" t="s">
        <v>1</v>
      </c>
      <c r="BB3" s="155" t="s">
        <v>1</v>
      </c>
      <c r="BC3" s="155" t="s">
        <v>3102</v>
      </c>
      <c r="BD3" s="155" t="s">
        <v>86</v>
      </c>
    </row>
    <row r="4" spans="2:56" ht="24.95" customHeight="1">
      <c r="B4" s="20"/>
      <c r="D4" s="21" t="s">
        <v>155</v>
      </c>
      <c r="L4" s="20"/>
      <c r="M4" s="93" t="s">
        <v>10</v>
      </c>
      <c r="AT4" s="17" t="s">
        <v>3</v>
      </c>
      <c r="AZ4" s="155" t="s">
        <v>3103</v>
      </c>
      <c r="BA4" s="155" t="s">
        <v>1</v>
      </c>
      <c r="BB4" s="155" t="s">
        <v>1</v>
      </c>
      <c r="BC4" s="155" t="s">
        <v>1040</v>
      </c>
      <c r="BD4" s="155" t="s">
        <v>86</v>
      </c>
    </row>
    <row r="5" spans="2:56" ht="6.95" customHeight="1">
      <c r="B5" s="20"/>
      <c r="L5" s="20"/>
      <c r="AZ5" s="155" t="s">
        <v>216</v>
      </c>
      <c r="BA5" s="155" t="s">
        <v>1</v>
      </c>
      <c r="BB5" s="155" t="s">
        <v>1</v>
      </c>
      <c r="BC5" s="155" t="s">
        <v>523</v>
      </c>
      <c r="BD5" s="155" t="s">
        <v>86</v>
      </c>
    </row>
    <row r="6" spans="2:56" ht="11.95" customHeight="1">
      <c r="B6" s="20"/>
      <c r="D6" s="27" t="s">
        <v>16</v>
      </c>
      <c r="L6" s="20"/>
      <c r="AZ6" s="155" t="s">
        <v>226</v>
      </c>
      <c r="BA6" s="155" t="s">
        <v>1</v>
      </c>
      <c r="BB6" s="155" t="s">
        <v>1</v>
      </c>
      <c r="BC6" s="155" t="s">
        <v>3104</v>
      </c>
      <c r="BD6" s="155" t="s">
        <v>86</v>
      </c>
    </row>
    <row r="7" spans="2:5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  <c r="AZ7" s="155" t="s">
        <v>3105</v>
      </c>
      <c r="BA7" s="155" t="s">
        <v>1</v>
      </c>
      <c r="BB7" s="155" t="s">
        <v>1</v>
      </c>
      <c r="BC7" s="155" t="s">
        <v>3106</v>
      </c>
      <c r="BD7" s="155" t="s">
        <v>86</v>
      </c>
    </row>
    <row r="8" spans="2:56" s="1" customFormat="1" ht="11.95" customHeight="1">
      <c r="B8" s="32"/>
      <c r="D8" s="27" t="s">
        <v>156</v>
      </c>
      <c r="L8" s="32"/>
      <c r="AZ8" s="155" t="s">
        <v>232</v>
      </c>
      <c r="BA8" s="155" t="s">
        <v>1</v>
      </c>
      <c r="BB8" s="155" t="s">
        <v>1</v>
      </c>
      <c r="BC8" s="155" t="s">
        <v>3107</v>
      </c>
      <c r="BD8" s="155" t="s">
        <v>86</v>
      </c>
    </row>
    <row r="9" spans="2:56" s="1" customFormat="1" ht="16.600000000000001" customHeight="1">
      <c r="B9" s="32"/>
      <c r="E9" s="208" t="s">
        <v>3108</v>
      </c>
      <c r="F9" s="254"/>
      <c r="G9" s="254"/>
      <c r="H9" s="254"/>
      <c r="L9" s="32"/>
      <c r="AZ9" s="155" t="s">
        <v>3109</v>
      </c>
      <c r="BA9" s="155" t="s">
        <v>1</v>
      </c>
      <c r="BB9" s="155" t="s">
        <v>1</v>
      </c>
      <c r="BC9" s="155" t="s">
        <v>3110</v>
      </c>
      <c r="BD9" s="155" t="s">
        <v>86</v>
      </c>
    </row>
    <row r="10" spans="2:56" s="1" customFormat="1" ht="10.4">
      <c r="B10" s="32"/>
      <c r="L10" s="32"/>
      <c r="AZ10" s="155" t="s">
        <v>3111</v>
      </c>
      <c r="BA10" s="155" t="s">
        <v>1</v>
      </c>
      <c r="BB10" s="155" t="s">
        <v>1</v>
      </c>
      <c r="BC10" s="155" t="s">
        <v>3112</v>
      </c>
      <c r="BD10" s="155" t="s">
        <v>86</v>
      </c>
    </row>
    <row r="11" spans="2:56" s="1" customFormat="1" ht="11.95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155" t="s">
        <v>3113</v>
      </c>
      <c r="BA11" s="155" t="s">
        <v>1</v>
      </c>
      <c r="BB11" s="155" t="s">
        <v>1</v>
      </c>
      <c r="BC11" s="155" t="s">
        <v>523</v>
      </c>
      <c r="BD11" s="155" t="s">
        <v>86</v>
      </c>
    </row>
    <row r="12" spans="2:56" s="1" customFormat="1" ht="11.95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23. 12. 2024</v>
      </c>
      <c r="L12" s="32"/>
    </row>
    <row r="13" spans="2:56" s="1" customFormat="1" ht="10.8" customHeight="1">
      <c r="B13" s="32"/>
      <c r="L13" s="32"/>
    </row>
    <row r="14" spans="2:56" s="1" customFormat="1" ht="11.95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6.95" customHeight="1">
      <c r="B16" s="32"/>
      <c r="L16" s="32"/>
    </row>
    <row r="17" spans="2:12" s="1" customFormat="1" ht="11.95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5" t="str">
        <f>'Rekapitulace stavby'!E14</f>
        <v>Vyplň údaj</v>
      </c>
      <c r="F18" s="234"/>
      <c r="G18" s="234"/>
      <c r="H18" s="23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1.95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1.95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1.95" customHeight="1">
      <c r="B26" s="32"/>
      <c r="D26" s="27" t="s">
        <v>35</v>
      </c>
      <c r="L26" s="32"/>
    </row>
    <row r="27" spans="2:12" s="7" customFormat="1" ht="16.600000000000001" customHeight="1">
      <c r="B27" s="94"/>
      <c r="E27" s="239" t="s">
        <v>1</v>
      </c>
      <c r="F27" s="239"/>
      <c r="G27" s="239"/>
      <c r="H27" s="239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36</v>
      </c>
      <c r="J30" s="66">
        <f>ROUND(J132,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5" t="s">
        <v>40</v>
      </c>
      <c r="E33" s="27" t="s">
        <v>41</v>
      </c>
      <c r="F33" s="86">
        <f>ROUND((SUM(BE132:BE561)),  2)</f>
        <v>0</v>
      </c>
      <c r="I33" s="96">
        <v>0.21</v>
      </c>
      <c r="J33" s="86">
        <f>ROUND(((SUM(BE132:BE561))*I33),  2)</f>
        <v>0</v>
      </c>
      <c r="L33" s="32"/>
    </row>
    <row r="34" spans="2:12" s="1" customFormat="1" ht="14.4" customHeight="1">
      <c r="B34" s="32"/>
      <c r="E34" s="27" t="s">
        <v>42</v>
      </c>
      <c r="F34" s="86">
        <f>ROUND((SUM(BF132:BF561)),  2)</f>
        <v>0</v>
      </c>
      <c r="I34" s="96">
        <v>0.12</v>
      </c>
      <c r="J34" s="86">
        <f>ROUND(((SUM(BF132:BF561))*I34),  2)</f>
        <v>0</v>
      </c>
      <c r="L34" s="32"/>
    </row>
    <row r="35" spans="2:12" s="1" customFormat="1" ht="14.4" hidden="1" customHeight="1">
      <c r="B35" s="32"/>
      <c r="E35" s="27" t="s">
        <v>43</v>
      </c>
      <c r="F35" s="86">
        <f>ROUND((SUM(BG132:BG561)),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86">
        <f>ROUND((SUM(BH132:BH561)),  2)</f>
        <v>0</v>
      </c>
      <c r="I36" s="96">
        <v>0.12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45</v>
      </c>
      <c r="F37" s="86">
        <f>ROUND((SUM(BI132:BI561)),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159</v>
      </c>
      <c r="L82" s="32"/>
    </row>
    <row r="83" spans="2:47" s="1" customFormat="1" ht="6.95" customHeight="1">
      <c r="B83" s="32"/>
      <c r="L83" s="32"/>
    </row>
    <row r="84" spans="2:47" s="1" customFormat="1" ht="11.95" customHeight="1">
      <c r="B84" s="32"/>
      <c r="C84" s="27" t="s">
        <v>16</v>
      </c>
      <c r="L84" s="32"/>
    </row>
    <row r="85" spans="2:47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47" s="1" customFormat="1" ht="11.95" customHeight="1">
      <c r="B86" s="32"/>
      <c r="C86" s="27" t="s">
        <v>156</v>
      </c>
      <c r="L86" s="32"/>
    </row>
    <row r="87" spans="2:47" s="1" customFormat="1" ht="16.600000000000001" customHeight="1">
      <c r="B87" s="32"/>
      <c r="E87" s="208" t="str">
        <f>E9</f>
        <v>002 - Venkovní úpravy piazzetty</v>
      </c>
      <c r="F87" s="254"/>
      <c r="G87" s="254"/>
      <c r="H87" s="254"/>
      <c r="L87" s="32"/>
    </row>
    <row r="88" spans="2:47" s="1" customFormat="1" ht="6.95" customHeight="1">
      <c r="B88" s="32"/>
      <c r="L88" s="32"/>
    </row>
    <row r="89" spans="2:47" s="1" customFormat="1" ht="11.95" customHeight="1">
      <c r="B89" s="32"/>
      <c r="C89" s="27" t="s">
        <v>20</v>
      </c>
      <c r="F89" s="25" t="str">
        <f>F12</f>
        <v>Benešov</v>
      </c>
      <c r="I89" s="27" t="s">
        <v>22</v>
      </c>
      <c r="J89" s="52" t="str">
        <f>IF(J12="","",J12)</f>
        <v>23. 12. 2024</v>
      </c>
      <c r="L89" s="32"/>
    </row>
    <row r="90" spans="2:47" s="1" customFormat="1" ht="6.95" customHeight="1">
      <c r="B90" s="32"/>
      <c r="L90" s="32"/>
    </row>
    <row r="91" spans="2:47" s="1" customFormat="1" ht="25.65" customHeight="1">
      <c r="B91" s="32"/>
      <c r="C91" s="27" t="s">
        <v>24</v>
      </c>
      <c r="F91" s="25" t="str">
        <f>E15</f>
        <v>Město Benešov</v>
      </c>
      <c r="I91" s="27" t="s">
        <v>30</v>
      </c>
      <c r="J91" s="30" t="str">
        <f>E21</f>
        <v>Ateliér Jasné s.r.o., Praha 1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 Lenka Kasperová</v>
      </c>
      <c r="L92" s="32"/>
    </row>
    <row r="93" spans="2:47" s="1" customFormat="1" ht="10.4" customHeight="1">
      <c r="B93" s="32"/>
      <c r="L93" s="32"/>
    </row>
    <row r="94" spans="2:47" s="1" customFormat="1" ht="29.25" customHeight="1">
      <c r="B94" s="32"/>
      <c r="C94" s="105" t="s">
        <v>160</v>
      </c>
      <c r="D94" s="97"/>
      <c r="E94" s="97"/>
      <c r="F94" s="97"/>
      <c r="G94" s="97"/>
      <c r="H94" s="97"/>
      <c r="I94" s="97"/>
      <c r="J94" s="106" t="s">
        <v>161</v>
      </c>
      <c r="K94" s="97"/>
      <c r="L94" s="32"/>
    </row>
    <row r="95" spans="2:47" s="1" customFormat="1" ht="10.4" customHeight="1">
      <c r="B95" s="32"/>
      <c r="L95" s="32"/>
    </row>
    <row r="96" spans="2:47" s="1" customFormat="1" ht="22.75" customHeight="1">
      <c r="B96" s="32"/>
      <c r="C96" s="107" t="s">
        <v>162</v>
      </c>
      <c r="J96" s="66">
        <f>J132</f>
        <v>0</v>
      </c>
      <c r="L96" s="32"/>
      <c r="AU96" s="17" t="s">
        <v>163</v>
      </c>
    </row>
    <row r="97" spans="2:12" s="8" customFormat="1" ht="24.95" customHeight="1">
      <c r="B97" s="108"/>
      <c r="D97" s="109" t="s">
        <v>258</v>
      </c>
      <c r="E97" s="110"/>
      <c r="F97" s="110"/>
      <c r="G97" s="110"/>
      <c r="H97" s="110"/>
      <c r="I97" s="110"/>
      <c r="J97" s="111">
        <f>J133</f>
        <v>0</v>
      </c>
      <c r="L97" s="108"/>
    </row>
    <row r="98" spans="2:12" s="9" customFormat="1" ht="19.899999999999999" customHeight="1">
      <c r="B98" s="112"/>
      <c r="D98" s="113" t="s">
        <v>259</v>
      </c>
      <c r="E98" s="114"/>
      <c r="F98" s="114"/>
      <c r="G98" s="114"/>
      <c r="H98" s="114"/>
      <c r="I98" s="114"/>
      <c r="J98" s="115">
        <f>J134</f>
        <v>0</v>
      </c>
      <c r="L98" s="112"/>
    </row>
    <row r="99" spans="2:12" s="9" customFormat="1" ht="19.899999999999999" customHeight="1">
      <c r="B99" s="112"/>
      <c r="D99" s="113" t="s">
        <v>260</v>
      </c>
      <c r="E99" s="114"/>
      <c r="F99" s="114"/>
      <c r="G99" s="114"/>
      <c r="H99" s="114"/>
      <c r="I99" s="114"/>
      <c r="J99" s="115">
        <f>J225</f>
        <v>0</v>
      </c>
      <c r="L99" s="112"/>
    </row>
    <row r="100" spans="2:12" s="9" customFormat="1" ht="19.899999999999999" customHeight="1">
      <c r="B100" s="112"/>
      <c r="D100" s="113" t="s">
        <v>3114</v>
      </c>
      <c r="E100" s="114"/>
      <c r="F100" s="114"/>
      <c r="G100" s="114"/>
      <c r="H100" s="114"/>
      <c r="I100" s="114"/>
      <c r="J100" s="115">
        <f>J361</f>
        <v>0</v>
      </c>
      <c r="L100" s="112"/>
    </row>
    <row r="101" spans="2:12" s="9" customFormat="1" ht="19.899999999999999" customHeight="1">
      <c r="B101" s="112"/>
      <c r="D101" s="113" t="s">
        <v>3115</v>
      </c>
      <c r="E101" s="114"/>
      <c r="F101" s="114"/>
      <c r="G101" s="114"/>
      <c r="H101" s="114"/>
      <c r="I101" s="114"/>
      <c r="J101" s="115">
        <f>J406</f>
        <v>0</v>
      </c>
      <c r="L101" s="112"/>
    </row>
    <row r="102" spans="2:12" s="9" customFormat="1" ht="19.899999999999999" customHeight="1">
      <c r="B102" s="112"/>
      <c r="D102" s="113" t="s">
        <v>263</v>
      </c>
      <c r="E102" s="114"/>
      <c r="F102" s="114"/>
      <c r="G102" s="114"/>
      <c r="H102" s="114"/>
      <c r="I102" s="114"/>
      <c r="J102" s="115">
        <f>J432</f>
        <v>0</v>
      </c>
      <c r="L102" s="112"/>
    </row>
    <row r="103" spans="2:12" s="9" customFormat="1" ht="19.899999999999999" customHeight="1">
      <c r="B103" s="112"/>
      <c r="D103" s="113" t="s">
        <v>264</v>
      </c>
      <c r="E103" s="114"/>
      <c r="F103" s="114"/>
      <c r="G103" s="114"/>
      <c r="H103" s="114"/>
      <c r="I103" s="114"/>
      <c r="J103" s="115">
        <f>J446</f>
        <v>0</v>
      </c>
      <c r="L103" s="112"/>
    </row>
    <row r="104" spans="2:12" s="9" customFormat="1" ht="19.899999999999999" customHeight="1">
      <c r="B104" s="112"/>
      <c r="D104" s="113" t="s">
        <v>265</v>
      </c>
      <c r="E104" s="114"/>
      <c r="F104" s="114"/>
      <c r="G104" s="114"/>
      <c r="H104" s="114"/>
      <c r="I104" s="114"/>
      <c r="J104" s="115">
        <f>J461</f>
        <v>0</v>
      </c>
      <c r="L104" s="112"/>
    </row>
    <row r="105" spans="2:12" s="9" customFormat="1" ht="19.899999999999999" customHeight="1">
      <c r="B105" s="112"/>
      <c r="D105" s="113" t="s">
        <v>266</v>
      </c>
      <c r="E105" s="114"/>
      <c r="F105" s="114"/>
      <c r="G105" s="114"/>
      <c r="H105" s="114"/>
      <c r="I105" s="114"/>
      <c r="J105" s="115">
        <f>J467</f>
        <v>0</v>
      </c>
      <c r="L105" s="112"/>
    </row>
    <row r="106" spans="2:12" s="8" customFormat="1" ht="24.95" customHeight="1">
      <c r="B106" s="108"/>
      <c r="D106" s="109" t="s">
        <v>267</v>
      </c>
      <c r="E106" s="110"/>
      <c r="F106" s="110"/>
      <c r="G106" s="110"/>
      <c r="H106" s="110"/>
      <c r="I106" s="110"/>
      <c r="J106" s="111">
        <f>J469</f>
        <v>0</v>
      </c>
      <c r="L106" s="108"/>
    </row>
    <row r="107" spans="2:12" s="9" customFormat="1" ht="19.899999999999999" customHeight="1">
      <c r="B107" s="112"/>
      <c r="D107" s="113" t="s">
        <v>268</v>
      </c>
      <c r="E107" s="114"/>
      <c r="F107" s="114"/>
      <c r="G107" s="114"/>
      <c r="H107" s="114"/>
      <c r="I107" s="114"/>
      <c r="J107" s="115">
        <f>J470</f>
        <v>0</v>
      </c>
      <c r="L107" s="112"/>
    </row>
    <row r="108" spans="2:12" s="9" customFormat="1" ht="19.899999999999999" customHeight="1">
      <c r="B108" s="112"/>
      <c r="D108" s="113" t="s">
        <v>275</v>
      </c>
      <c r="E108" s="114"/>
      <c r="F108" s="114"/>
      <c r="G108" s="114"/>
      <c r="H108" s="114"/>
      <c r="I108" s="114"/>
      <c r="J108" s="115">
        <f>J487</f>
        <v>0</v>
      </c>
      <c r="L108" s="112"/>
    </row>
    <row r="109" spans="2:12" s="9" customFormat="1" ht="19.899999999999999" customHeight="1">
      <c r="B109" s="112"/>
      <c r="D109" s="113" t="s">
        <v>278</v>
      </c>
      <c r="E109" s="114"/>
      <c r="F109" s="114"/>
      <c r="G109" s="114"/>
      <c r="H109" s="114"/>
      <c r="I109" s="114"/>
      <c r="J109" s="115">
        <f>J497</f>
        <v>0</v>
      </c>
      <c r="L109" s="112"/>
    </row>
    <row r="110" spans="2:12" s="9" customFormat="1" ht="19.899999999999999" customHeight="1">
      <c r="B110" s="112"/>
      <c r="D110" s="113" t="s">
        <v>3116</v>
      </c>
      <c r="E110" s="114"/>
      <c r="F110" s="114"/>
      <c r="G110" s="114"/>
      <c r="H110" s="114"/>
      <c r="I110" s="114"/>
      <c r="J110" s="115">
        <f>J515</f>
        <v>0</v>
      </c>
      <c r="L110" s="112"/>
    </row>
    <row r="111" spans="2:12" s="9" customFormat="1" ht="19.899999999999999" customHeight="1">
      <c r="B111" s="112"/>
      <c r="D111" s="113" t="s">
        <v>285</v>
      </c>
      <c r="E111" s="114"/>
      <c r="F111" s="114"/>
      <c r="G111" s="114"/>
      <c r="H111" s="114"/>
      <c r="I111" s="114"/>
      <c r="J111" s="115">
        <f>J529</f>
        <v>0</v>
      </c>
      <c r="L111" s="112"/>
    </row>
    <row r="112" spans="2:12" s="8" customFormat="1" ht="24.95" customHeight="1">
      <c r="B112" s="108"/>
      <c r="D112" s="109" t="s">
        <v>288</v>
      </c>
      <c r="E112" s="110"/>
      <c r="F112" s="110"/>
      <c r="G112" s="110"/>
      <c r="H112" s="110"/>
      <c r="I112" s="110"/>
      <c r="J112" s="111">
        <f>J539</f>
        <v>0</v>
      </c>
      <c r="L112" s="108"/>
    </row>
    <row r="113" spans="2:12" s="1" customFormat="1" ht="21.75" customHeight="1">
      <c r="B113" s="32"/>
      <c r="L113" s="32"/>
    </row>
    <row r="114" spans="2:12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>
      <c r="B119" s="32"/>
      <c r="C119" s="21" t="s">
        <v>170</v>
      </c>
      <c r="L119" s="32"/>
    </row>
    <row r="120" spans="2:12" s="1" customFormat="1" ht="6.95" customHeight="1">
      <c r="B120" s="32"/>
      <c r="L120" s="32"/>
    </row>
    <row r="121" spans="2:12" s="1" customFormat="1" ht="11.95" customHeight="1">
      <c r="B121" s="32"/>
      <c r="C121" s="27" t="s">
        <v>16</v>
      </c>
      <c r="L121" s="32"/>
    </row>
    <row r="122" spans="2:12" s="1" customFormat="1" ht="16.600000000000001" customHeight="1">
      <c r="B122" s="32"/>
      <c r="E122" s="252" t="str">
        <f>E7</f>
        <v>Zázemí pro městskou knihovnu Benešov</v>
      </c>
      <c r="F122" s="253"/>
      <c r="G122" s="253"/>
      <c r="H122" s="253"/>
      <c r="L122" s="32"/>
    </row>
    <row r="123" spans="2:12" s="1" customFormat="1" ht="11.95" customHeight="1">
      <c r="B123" s="32"/>
      <c r="C123" s="27" t="s">
        <v>156</v>
      </c>
      <c r="L123" s="32"/>
    </row>
    <row r="124" spans="2:12" s="1" customFormat="1" ht="16.600000000000001" customHeight="1">
      <c r="B124" s="32"/>
      <c r="E124" s="208" t="str">
        <f>E9</f>
        <v>002 - Venkovní úpravy piazzetty</v>
      </c>
      <c r="F124" s="254"/>
      <c r="G124" s="254"/>
      <c r="H124" s="254"/>
      <c r="L124" s="32"/>
    </row>
    <row r="125" spans="2:12" s="1" customFormat="1" ht="6.95" customHeight="1">
      <c r="B125" s="32"/>
      <c r="L125" s="32"/>
    </row>
    <row r="126" spans="2:12" s="1" customFormat="1" ht="11.95" customHeight="1">
      <c r="B126" s="32"/>
      <c r="C126" s="27" t="s">
        <v>20</v>
      </c>
      <c r="F126" s="25" t="str">
        <f>F12</f>
        <v>Benešov</v>
      </c>
      <c r="I126" s="27" t="s">
        <v>22</v>
      </c>
      <c r="J126" s="52" t="str">
        <f>IF(J12="","",J12)</f>
        <v>23. 12. 2024</v>
      </c>
      <c r="L126" s="32"/>
    </row>
    <row r="127" spans="2:12" s="1" customFormat="1" ht="6.95" customHeight="1">
      <c r="B127" s="32"/>
      <c r="L127" s="32"/>
    </row>
    <row r="128" spans="2:12" s="1" customFormat="1" ht="25.65" customHeight="1">
      <c r="B128" s="32"/>
      <c r="C128" s="27" t="s">
        <v>24</v>
      </c>
      <c r="F128" s="25" t="str">
        <f>E15</f>
        <v>Město Benešov</v>
      </c>
      <c r="I128" s="27" t="s">
        <v>30</v>
      </c>
      <c r="J128" s="30" t="str">
        <f>E21</f>
        <v>Ateliér Jasné s.r.o., Praha 1</v>
      </c>
      <c r="L128" s="32"/>
    </row>
    <row r="129" spans="2:65" s="1" customFormat="1" ht="15.15" customHeight="1">
      <c r="B129" s="32"/>
      <c r="C129" s="27" t="s">
        <v>28</v>
      </c>
      <c r="F129" s="25" t="str">
        <f>IF(E18="","",E18)</f>
        <v>Vyplň údaj</v>
      </c>
      <c r="I129" s="27" t="s">
        <v>33</v>
      </c>
      <c r="J129" s="30" t="str">
        <f>E24</f>
        <v>Ing. Lenka Kasperová</v>
      </c>
      <c r="L129" s="32"/>
    </row>
    <row r="130" spans="2:65" s="1" customFormat="1" ht="10.4" customHeight="1">
      <c r="B130" s="32"/>
      <c r="L130" s="32"/>
    </row>
    <row r="131" spans="2:65" s="10" customFormat="1" ht="29.25" customHeight="1">
      <c r="B131" s="116"/>
      <c r="C131" s="117" t="s">
        <v>171</v>
      </c>
      <c r="D131" s="118" t="s">
        <v>61</v>
      </c>
      <c r="E131" s="118" t="s">
        <v>57</v>
      </c>
      <c r="F131" s="118" t="s">
        <v>58</v>
      </c>
      <c r="G131" s="118" t="s">
        <v>172</v>
      </c>
      <c r="H131" s="118" t="s">
        <v>173</v>
      </c>
      <c r="I131" s="118" t="s">
        <v>174</v>
      </c>
      <c r="J131" s="118" t="s">
        <v>161</v>
      </c>
      <c r="K131" s="119" t="s">
        <v>175</v>
      </c>
      <c r="L131" s="116"/>
      <c r="M131" s="59" t="s">
        <v>1</v>
      </c>
      <c r="N131" s="60" t="s">
        <v>40</v>
      </c>
      <c r="O131" s="60" t="s">
        <v>176</v>
      </c>
      <c r="P131" s="60" t="s">
        <v>177</v>
      </c>
      <c r="Q131" s="60" t="s">
        <v>178</v>
      </c>
      <c r="R131" s="60" t="s">
        <v>179</v>
      </c>
      <c r="S131" s="60" t="s">
        <v>180</v>
      </c>
      <c r="T131" s="61" t="s">
        <v>181</v>
      </c>
    </row>
    <row r="132" spans="2:65" s="1" customFormat="1" ht="22.75" customHeight="1">
      <c r="B132" s="32"/>
      <c r="C132" s="64" t="s">
        <v>182</v>
      </c>
      <c r="J132" s="120">
        <f>BK132</f>
        <v>0</v>
      </c>
      <c r="L132" s="32"/>
      <c r="M132" s="62"/>
      <c r="N132" s="53"/>
      <c r="O132" s="53"/>
      <c r="P132" s="121">
        <f>P133+P469+P539</f>
        <v>0</v>
      </c>
      <c r="Q132" s="53"/>
      <c r="R132" s="121">
        <f>R133+R469+R539</f>
        <v>471.44104655999996</v>
      </c>
      <c r="S132" s="53"/>
      <c r="T132" s="122">
        <f>T133+T469+T539</f>
        <v>289.33</v>
      </c>
      <c r="AT132" s="17" t="s">
        <v>75</v>
      </c>
      <c r="AU132" s="17" t="s">
        <v>163</v>
      </c>
      <c r="BK132" s="123">
        <f>BK133+BK469+BK539</f>
        <v>0</v>
      </c>
    </row>
    <row r="133" spans="2:65" s="11" customFormat="1" ht="25.95" customHeight="1">
      <c r="B133" s="124"/>
      <c r="D133" s="125" t="s">
        <v>75</v>
      </c>
      <c r="E133" s="126" t="s">
        <v>289</v>
      </c>
      <c r="F133" s="126" t="s">
        <v>290</v>
      </c>
      <c r="I133" s="127"/>
      <c r="J133" s="128">
        <f>BK133</f>
        <v>0</v>
      </c>
      <c r="L133" s="124"/>
      <c r="M133" s="129"/>
      <c r="P133" s="130">
        <f>P134+P225+P361+P406+P432+P446+P461+P467</f>
        <v>0</v>
      </c>
      <c r="R133" s="130">
        <f>R134+R225+R361+R406+R432+R446+R461+R467</f>
        <v>471.05847671999999</v>
      </c>
      <c r="T133" s="131">
        <f>T134+T225+T361+T406+T432+T446+T461+T467</f>
        <v>277.52999999999997</v>
      </c>
      <c r="AR133" s="125" t="s">
        <v>84</v>
      </c>
      <c r="AT133" s="132" t="s">
        <v>75</v>
      </c>
      <c r="AU133" s="132" t="s">
        <v>76</v>
      </c>
      <c r="AY133" s="125" t="s">
        <v>186</v>
      </c>
      <c r="BK133" s="133">
        <f>BK134+BK225+BK361+BK406+BK432+BK446+BK461+BK467</f>
        <v>0</v>
      </c>
    </row>
    <row r="134" spans="2:65" s="11" customFormat="1" ht="22.75" customHeight="1">
      <c r="B134" s="124"/>
      <c r="D134" s="125" t="s">
        <v>75</v>
      </c>
      <c r="E134" s="134" t="s">
        <v>84</v>
      </c>
      <c r="F134" s="134" t="s">
        <v>291</v>
      </c>
      <c r="I134" s="127"/>
      <c r="J134" s="135">
        <f>BK134</f>
        <v>0</v>
      </c>
      <c r="L134" s="124"/>
      <c r="M134" s="129"/>
      <c r="P134" s="130">
        <f>SUM(P135:P224)</f>
        <v>0</v>
      </c>
      <c r="R134" s="130">
        <f>SUM(R135:R224)</f>
        <v>0</v>
      </c>
      <c r="T134" s="131">
        <f>SUM(T135:T224)</f>
        <v>98.22999999999999</v>
      </c>
      <c r="AR134" s="125" t="s">
        <v>84</v>
      </c>
      <c r="AT134" s="132" t="s">
        <v>75</v>
      </c>
      <c r="AU134" s="132" t="s">
        <v>84</v>
      </c>
      <c r="AY134" s="125" t="s">
        <v>186</v>
      </c>
      <c r="BK134" s="133">
        <f>SUM(BK135:BK224)</f>
        <v>0</v>
      </c>
    </row>
    <row r="135" spans="2:65" s="1" customFormat="1" ht="16.600000000000001" customHeight="1">
      <c r="B135" s="136"/>
      <c r="C135" s="137" t="s">
        <v>84</v>
      </c>
      <c r="D135" s="137" t="s">
        <v>189</v>
      </c>
      <c r="E135" s="138" t="s">
        <v>3117</v>
      </c>
      <c r="F135" s="139" t="s">
        <v>3118</v>
      </c>
      <c r="G135" s="140" t="s">
        <v>351</v>
      </c>
      <c r="H135" s="141">
        <v>121.5</v>
      </c>
      <c r="I135" s="142"/>
      <c r="J135" s="143">
        <f>ROUND(I135*H135,2)</f>
        <v>0</v>
      </c>
      <c r="K135" s="139" t="s">
        <v>1</v>
      </c>
      <c r="L135" s="32"/>
      <c r="M135" s="144" t="s">
        <v>1</v>
      </c>
      <c r="N135" s="145" t="s">
        <v>41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207</v>
      </c>
      <c r="AT135" s="148" t="s">
        <v>189</v>
      </c>
      <c r="AU135" s="148" t="s">
        <v>86</v>
      </c>
      <c r="AY135" s="17" t="s">
        <v>186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84</v>
      </c>
      <c r="BK135" s="149">
        <f>ROUND(I135*H135,2)</f>
        <v>0</v>
      </c>
      <c r="BL135" s="17" t="s">
        <v>207</v>
      </c>
      <c r="BM135" s="148" t="s">
        <v>3119</v>
      </c>
    </row>
    <row r="136" spans="2:65" s="13" customFormat="1" ht="10.4">
      <c r="B136" s="163"/>
      <c r="D136" s="157" t="s">
        <v>296</v>
      </c>
      <c r="E136" s="164" t="s">
        <v>1</v>
      </c>
      <c r="F136" s="165" t="s">
        <v>3120</v>
      </c>
      <c r="H136" s="166">
        <v>121.5</v>
      </c>
      <c r="I136" s="167"/>
      <c r="L136" s="163"/>
      <c r="M136" s="168"/>
      <c r="T136" s="169"/>
      <c r="AT136" s="164" t="s">
        <v>296</v>
      </c>
      <c r="AU136" s="164" t="s">
        <v>86</v>
      </c>
      <c r="AV136" s="13" t="s">
        <v>86</v>
      </c>
      <c r="AW136" s="13" t="s">
        <v>32</v>
      </c>
      <c r="AX136" s="13" t="s">
        <v>84</v>
      </c>
      <c r="AY136" s="164" t="s">
        <v>186</v>
      </c>
    </row>
    <row r="137" spans="2:65" s="1" customFormat="1" ht="21.75" customHeight="1">
      <c r="B137" s="136"/>
      <c r="C137" s="137" t="s">
        <v>86</v>
      </c>
      <c r="D137" s="137" t="s">
        <v>189</v>
      </c>
      <c r="E137" s="138" t="s">
        <v>3121</v>
      </c>
      <c r="F137" s="139" t="s">
        <v>3122</v>
      </c>
      <c r="G137" s="140" t="s">
        <v>403</v>
      </c>
      <c r="H137" s="141">
        <v>14</v>
      </c>
      <c r="I137" s="142"/>
      <c r="J137" s="143">
        <f>ROUND(I137*H137,2)</f>
        <v>0</v>
      </c>
      <c r="K137" s="139" t="s">
        <v>1</v>
      </c>
      <c r="L137" s="32"/>
      <c r="M137" s="144" t="s">
        <v>1</v>
      </c>
      <c r="N137" s="145" t="s">
        <v>41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207</v>
      </c>
      <c r="AT137" s="148" t="s">
        <v>189</v>
      </c>
      <c r="AU137" s="148" t="s">
        <v>86</v>
      </c>
      <c r="AY137" s="17" t="s">
        <v>186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207</v>
      </c>
      <c r="BM137" s="148" t="s">
        <v>3123</v>
      </c>
    </row>
    <row r="138" spans="2:65" s="1" customFormat="1" ht="24.2" customHeight="1">
      <c r="B138" s="136"/>
      <c r="C138" s="137" t="s">
        <v>118</v>
      </c>
      <c r="D138" s="137" t="s">
        <v>189</v>
      </c>
      <c r="E138" s="138" t="s">
        <v>3124</v>
      </c>
      <c r="F138" s="139" t="s">
        <v>3125</v>
      </c>
      <c r="G138" s="140" t="s">
        <v>351</v>
      </c>
      <c r="H138" s="141">
        <v>418</v>
      </c>
      <c r="I138" s="142"/>
      <c r="J138" s="143">
        <f>ROUND(I138*H138,2)</f>
        <v>0</v>
      </c>
      <c r="K138" s="139" t="s">
        <v>193</v>
      </c>
      <c r="L138" s="32"/>
      <c r="M138" s="144" t="s">
        <v>1</v>
      </c>
      <c r="N138" s="145" t="s">
        <v>41</v>
      </c>
      <c r="P138" s="146">
        <f>O138*H138</f>
        <v>0</v>
      </c>
      <c r="Q138" s="146">
        <v>0</v>
      </c>
      <c r="R138" s="146">
        <f>Q138*H138</f>
        <v>0</v>
      </c>
      <c r="S138" s="146">
        <v>0.23499999999999999</v>
      </c>
      <c r="T138" s="147">
        <f>S138*H138</f>
        <v>98.22999999999999</v>
      </c>
      <c r="AR138" s="148" t="s">
        <v>207</v>
      </c>
      <c r="AT138" s="148" t="s">
        <v>189</v>
      </c>
      <c r="AU138" s="148" t="s">
        <v>86</v>
      </c>
      <c r="AY138" s="17" t="s">
        <v>186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84</v>
      </c>
      <c r="BK138" s="149">
        <f>ROUND(I138*H138,2)</f>
        <v>0</v>
      </c>
      <c r="BL138" s="17" t="s">
        <v>207</v>
      </c>
      <c r="BM138" s="148" t="s">
        <v>3126</v>
      </c>
    </row>
    <row r="139" spans="2:65" s="13" customFormat="1" ht="10.4">
      <c r="B139" s="163"/>
      <c r="D139" s="157" t="s">
        <v>296</v>
      </c>
      <c r="E139" s="164" t="s">
        <v>1</v>
      </c>
      <c r="F139" s="165" t="s">
        <v>3127</v>
      </c>
      <c r="H139" s="166">
        <v>102</v>
      </c>
      <c r="I139" s="167"/>
      <c r="L139" s="163"/>
      <c r="M139" s="168"/>
      <c r="T139" s="169"/>
      <c r="AT139" s="164" t="s">
        <v>296</v>
      </c>
      <c r="AU139" s="164" t="s">
        <v>86</v>
      </c>
      <c r="AV139" s="13" t="s">
        <v>86</v>
      </c>
      <c r="AW139" s="13" t="s">
        <v>32</v>
      </c>
      <c r="AX139" s="13" t="s">
        <v>76</v>
      </c>
      <c r="AY139" s="164" t="s">
        <v>186</v>
      </c>
    </row>
    <row r="140" spans="2:65" s="13" customFormat="1" ht="10.4">
      <c r="B140" s="163"/>
      <c r="D140" s="157" t="s">
        <v>296</v>
      </c>
      <c r="E140" s="164" t="s">
        <v>1</v>
      </c>
      <c r="F140" s="165" t="s">
        <v>3128</v>
      </c>
      <c r="H140" s="166">
        <v>96</v>
      </c>
      <c r="I140" s="167"/>
      <c r="L140" s="163"/>
      <c r="M140" s="168"/>
      <c r="T140" s="169"/>
      <c r="AT140" s="164" t="s">
        <v>296</v>
      </c>
      <c r="AU140" s="164" t="s">
        <v>86</v>
      </c>
      <c r="AV140" s="13" t="s">
        <v>86</v>
      </c>
      <c r="AW140" s="13" t="s">
        <v>32</v>
      </c>
      <c r="AX140" s="13" t="s">
        <v>76</v>
      </c>
      <c r="AY140" s="164" t="s">
        <v>186</v>
      </c>
    </row>
    <row r="141" spans="2:65" s="13" customFormat="1" ht="10.4">
      <c r="B141" s="163"/>
      <c r="D141" s="157" t="s">
        <v>296</v>
      </c>
      <c r="E141" s="164" t="s">
        <v>1</v>
      </c>
      <c r="F141" s="165" t="s">
        <v>3129</v>
      </c>
      <c r="H141" s="166">
        <v>180</v>
      </c>
      <c r="I141" s="167"/>
      <c r="L141" s="163"/>
      <c r="M141" s="168"/>
      <c r="T141" s="169"/>
      <c r="AT141" s="164" t="s">
        <v>296</v>
      </c>
      <c r="AU141" s="164" t="s">
        <v>86</v>
      </c>
      <c r="AV141" s="13" t="s">
        <v>86</v>
      </c>
      <c r="AW141" s="13" t="s">
        <v>32</v>
      </c>
      <c r="AX141" s="13" t="s">
        <v>76</v>
      </c>
      <c r="AY141" s="164" t="s">
        <v>186</v>
      </c>
    </row>
    <row r="142" spans="2:65" s="13" customFormat="1" ht="10.4">
      <c r="B142" s="163"/>
      <c r="D142" s="157" t="s">
        <v>296</v>
      </c>
      <c r="E142" s="164" t="s">
        <v>1</v>
      </c>
      <c r="F142" s="165" t="s">
        <v>546</v>
      </c>
      <c r="H142" s="166">
        <v>40</v>
      </c>
      <c r="I142" s="167"/>
      <c r="L142" s="163"/>
      <c r="M142" s="168"/>
      <c r="T142" s="169"/>
      <c r="AT142" s="164" t="s">
        <v>296</v>
      </c>
      <c r="AU142" s="164" t="s">
        <v>86</v>
      </c>
      <c r="AV142" s="13" t="s">
        <v>86</v>
      </c>
      <c r="AW142" s="13" t="s">
        <v>32</v>
      </c>
      <c r="AX142" s="13" t="s">
        <v>76</v>
      </c>
      <c r="AY142" s="164" t="s">
        <v>186</v>
      </c>
    </row>
    <row r="143" spans="2:65" s="14" customFormat="1" ht="10.4">
      <c r="B143" s="170"/>
      <c r="D143" s="157" t="s">
        <v>296</v>
      </c>
      <c r="E143" s="171" t="s">
        <v>1</v>
      </c>
      <c r="F143" s="172" t="s">
        <v>299</v>
      </c>
      <c r="H143" s="173">
        <v>418</v>
      </c>
      <c r="I143" s="174"/>
      <c r="L143" s="170"/>
      <c r="M143" s="175"/>
      <c r="T143" s="176"/>
      <c r="AT143" s="171" t="s">
        <v>296</v>
      </c>
      <c r="AU143" s="171" t="s">
        <v>86</v>
      </c>
      <c r="AV143" s="14" t="s">
        <v>207</v>
      </c>
      <c r="AW143" s="14" t="s">
        <v>32</v>
      </c>
      <c r="AX143" s="14" t="s">
        <v>84</v>
      </c>
      <c r="AY143" s="171" t="s">
        <v>186</v>
      </c>
    </row>
    <row r="144" spans="2:65" s="1" customFormat="1" ht="33" customHeight="1">
      <c r="B144" s="136"/>
      <c r="C144" s="137" t="s">
        <v>207</v>
      </c>
      <c r="D144" s="137" t="s">
        <v>189</v>
      </c>
      <c r="E144" s="138" t="s">
        <v>3130</v>
      </c>
      <c r="F144" s="139" t="s">
        <v>3131</v>
      </c>
      <c r="G144" s="140" t="s">
        <v>294</v>
      </c>
      <c r="H144" s="141">
        <v>213.6</v>
      </c>
      <c r="I144" s="142"/>
      <c r="J144" s="143">
        <f>ROUND(I144*H144,2)</f>
        <v>0</v>
      </c>
      <c r="K144" s="139" t="s">
        <v>193</v>
      </c>
      <c r="L144" s="32"/>
      <c r="M144" s="144" t="s">
        <v>1</v>
      </c>
      <c r="N144" s="145" t="s">
        <v>41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207</v>
      </c>
      <c r="AT144" s="148" t="s">
        <v>189</v>
      </c>
      <c r="AU144" s="148" t="s">
        <v>86</v>
      </c>
      <c r="AY144" s="17" t="s">
        <v>186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207</v>
      </c>
      <c r="BM144" s="148" t="s">
        <v>3132</v>
      </c>
    </row>
    <row r="145" spans="2:65" s="13" customFormat="1" ht="10.4">
      <c r="B145" s="163"/>
      <c r="D145" s="157" t="s">
        <v>296</v>
      </c>
      <c r="E145" s="164" t="s">
        <v>1</v>
      </c>
      <c r="F145" s="165" t="s">
        <v>3133</v>
      </c>
      <c r="H145" s="166">
        <v>100</v>
      </c>
      <c r="I145" s="167"/>
      <c r="L145" s="163"/>
      <c r="M145" s="168"/>
      <c r="T145" s="169"/>
      <c r="AT145" s="164" t="s">
        <v>296</v>
      </c>
      <c r="AU145" s="164" t="s">
        <v>86</v>
      </c>
      <c r="AV145" s="13" t="s">
        <v>86</v>
      </c>
      <c r="AW145" s="13" t="s">
        <v>32</v>
      </c>
      <c r="AX145" s="13" t="s">
        <v>76</v>
      </c>
      <c r="AY145" s="164" t="s">
        <v>186</v>
      </c>
    </row>
    <row r="146" spans="2:65" s="13" customFormat="1" ht="10.4">
      <c r="B146" s="163"/>
      <c r="D146" s="157" t="s">
        <v>296</v>
      </c>
      <c r="E146" s="164" t="s">
        <v>1</v>
      </c>
      <c r="F146" s="165" t="s">
        <v>3134</v>
      </c>
      <c r="H146" s="166">
        <v>18</v>
      </c>
      <c r="I146" s="167"/>
      <c r="L146" s="163"/>
      <c r="M146" s="168"/>
      <c r="T146" s="169"/>
      <c r="AT146" s="164" t="s">
        <v>296</v>
      </c>
      <c r="AU146" s="164" t="s">
        <v>86</v>
      </c>
      <c r="AV146" s="13" t="s">
        <v>86</v>
      </c>
      <c r="AW146" s="13" t="s">
        <v>32</v>
      </c>
      <c r="AX146" s="13" t="s">
        <v>76</v>
      </c>
      <c r="AY146" s="164" t="s">
        <v>186</v>
      </c>
    </row>
    <row r="147" spans="2:65" s="13" customFormat="1" ht="10.4">
      <c r="B147" s="163"/>
      <c r="D147" s="157" t="s">
        <v>296</v>
      </c>
      <c r="E147" s="164" t="s">
        <v>1</v>
      </c>
      <c r="F147" s="165" t="s">
        <v>3135</v>
      </c>
      <c r="H147" s="166">
        <v>75.599999999999994</v>
      </c>
      <c r="I147" s="167"/>
      <c r="L147" s="163"/>
      <c r="M147" s="168"/>
      <c r="T147" s="169"/>
      <c r="AT147" s="164" t="s">
        <v>296</v>
      </c>
      <c r="AU147" s="164" t="s">
        <v>86</v>
      </c>
      <c r="AV147" s="13" t="s">
        <v>86</v>
      </c>
      <c r="AW147" s="13" t="s">
        <v>32</v>
      </c>
      <c r="AX147" s="13" t="s">
        <v>76</v>
      </c>
      <c r="AY147" s="164" t="s">
        <v>186</v>
      </c>
    </row>
    <row r="148" spans="2:65" s="13" customFormat="1" ht="10.4">
      <c r="B148" s="163"/>
      <c r="D148" s="157" t="s">
        <v>296</v>
      </c>
      <c r="E148" s="164" t="s">
        <v>1</v>
      </c>
      <c r="F148" s="165" t="s">
        <v>400</v>
      </c>
      <c r="H148" s="166">
        <v>20</v>
      </c>
      <c r="I148" s="167"/>
      <c r="L148" s="163"/>
      <c r="M148" s="168"/>
      <c r="T148" s="169"/>
      <c r="AT148" s="164" t="s">
        <v>296</v>
      </c>
      <c r="AU148" s="164" t="s">
        <v>86</v>
      </c>
      <c r="AV148" s="13" t="s">
        <v>86</v>
      </c>
      <c r="AW148" s="13" t="s">
        <v>32</v>
      </c>
      <c r="AX148" s="13" t="s">
        <v>76</v>
      </c>
      <c r="AY148" s="164" t="s">
        <v>186</v>
      </c>
    </row>
    <row r="149" spans="2:65" s="14" customFormat="1" ht="10.4">
      <c r="B149" s="170"/>
      <c r="D149" s="157" t="s">
        <v>296</v>
      </c>
      <c r="E149" s="171" t="s">
        <v>3105</v>
      </c>
      <c r="F149" s="172" t="s">
        <v>299</v>
      </c>
      <c r="H149" s="173">
        <v>213.6</v>
      </c>
      <c r="I149" s="174"/>
      <c r="L149" s="170"/>
      <c r="M149" s="175"/>
      <c r="T149" s="176"/>
      <c r="AT149" s="171" t="s">
        <v>296</v>
      </c>
      <c r="AU149" s="171" t="s">
        <v>86</v>
      </c>
      <c r="AV149" s="14" t="s">
        <v>207</v>
      </c>
      <c r="AW149" s="14" t="s">
        <v>32</v>
      </c>
      <c r="AX149" s="14" t="s">
        <v>84</v>
      </c>
      <c r="AY149" s="171" t="s">
        <v>186</v>
      </c>
    </row>
    <row r="150" spans="2:65" s="1" customFormat="1" ht="33" customHeight="1">
      <c r="B150" s="136"/>
      <c r="C150" s="137" t="s">
        <v>185</v>
      </c>
      <c r="D150" s="137" t="s">
        <v>189</v>
      </c>
      <c r="E150" s="138" t="s">
        <v>3136</v>
      </c>
      <c r="F150" s="139" t="s">
        <v>3137</v>
      </c>
      <c r="G150" s="140" t="s">
        <v>294</v>
      </c>
      <c r="H150" s="141">
        <v>58.518000000000001</v>
      </c>
      <c r="I150" s="142"/>
      <c r="J150" s="143">
        <f>ROUND(I150*H150,2)</f>
        <v>0</v>
      </c>
      <c r="K150" s="139" t="s">
        <v>193</v>
      </c>
      <c r="L150" s="32"/>
      <c r="M150" s="144" t="s">
        <v>1</v>
      </c>
      <c r="N150" s="145" t="s">
        <v>41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207</v>
      </c>
      <c r="AT150" s="148" t="s">
        <v>189</v>
      </c>
      <c r="AU150" s="148" t="s">
        <v>86</v>
      </c>
      <c r="AY150" s="17" t="s">
        <v>186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207</v>
      </c>
      <c r="BM150" s="148" t="s">
        <v>3138</v>
      </c>
    </row>
    <row r="151" spans="2:65" s="12" customFormat="1" ht="10.4">
      <c r="B151" s="156"/>
      <c r="D151" s="157" t="s">
        <v>296</v>
      </c>
      <c r="E151" s="158" t="s">
        <v>1</v>
      </c>
      <c r="F151" s="159" t="s">
        <v>3139</v>
      </c>
      <c r="H151" s="158" t="s">
        <v>1</v>
      </c>
      <c r="I151" s="160"/>
      <c r="L151" s="156"/>
      <c r="M151" s="161"/>
      <c r="T151" s="162"/>
      <c r="AT151" s="158" t="s">
        <v>296</v>
      </c>
      <c r="AU151" s="158" t="s">
        <v>86</v>
      </c>
      <c r="AV151" s="12" t="s">
        <v>84</v>
      </c>
      <c r="AW151" s="12" t="s">
        <v>32</v>
      </c>
      <c r="AX151" s="12" t="s">
        <v>76</v>
      </c>
      <c r="AY151" s="158" t="s">
        <v>186</v>
      </c>
    </row>
    <row r="152" spans="2:65" s="12" customFormat="1" ht="10.4">
      <c r="B152" s="156"/>
      <c r="D152" s="157" t="s">
        <v>296</v>
      </c>
      <c r="E152" s="158" t="s">
        <v>1</v>
      </c>
      <c r="F152" s="159" t="s">
        <v>3140</v>
      </c>
      <c r="H152" s="158" t="s">
        <v>1</v>
      </c>
      <c r="I152" s="160"/>
      <c r="L152" s="156"/>
      <c r="M152" s="161"/>
      <c r="T152" s="162"/>
      <c r="AT152" s="158" t="s">
        <v>296</v>
      </c>
      <c r="AU152" s="158" t="s">
        <v>86</v>
      </c>
      <c r="AV152" s="12" t="s">
        <v>84</v>
      </c>
      <c r="AW152" s="12" t="s">
        <v>32</v>
      </c>
      <c r="AX152" s="12" t="s">
        <v>76</v>
      </c>
      <c r="AY152" s="158" t="s">
        <v>186</v>
      </c>
    </row>
    <row r="153" spans="2:65" s="13" customFormat="1" ht="10.4">
      <c r="B153" s="163"/>
      <c r="D153" s="157" t="s">
        <v>296</v>
      </c>
      <c r="E153" s="164" t="s">
        <v>1</v>
      </c>
      <c r="F153" s="165" t="s">
        <v>3141</v>
      </c>
      <c r="H153" s="166">
        <v>4.4000000000000004</v>
      </c>
      <c r="I153" s="167"/>
      <c r="L153" s="163"/>
      <c r="M153" s="168"/>
      <c r="T153" s="169"/>
      <c r="AT153" s="164" t="s">
        <v>296</v>
      </c>
      <c r="AU153" s="164" t="s">
        <v>86</v>
      </c>
      <c r="AV153" s="13" t="s">
        <v>86</v>
      </c>
      <c r="AW153" s="13" t="s">
        <v>32</v>
      </c>
      <c r="AX153" s="13" t="s">
        <v>76</v>
      </c>
      <c r="AY153" s="164" t="s">
        <v>186</v>
      </c>
    </row>
    <row r="154" spans="2:65" s="12" customFormat="1" ht="10.4">
      <c r="B154" s="156"/>
      <c r="D154" s="157" t="s">
        <v>296</v>
      </c>
      <c r="E154" s="158" t="s">
        <v>1</v>
      </c>
      <c r="F154" s="159" t="s">
        <v>3142</v>
      </c>
      <c r="H154" s="158" t="s">
        <v>1</v>
      </c>
      <c r="I154" s="160"/>
      <c r="L154" s="156"/>
      <c r="M154" s="161"/>
      <c r="T154" s="162"/>
      <c r="AT154" s="158" t="s">
        <v>296</v>
      </c>
      <c r="AU154" s="158" t="s">
        <v>86</v>
      </c>
      <c r="AV154" s="12" t="s">
        <v>84</v>
      </c>
      <c r="AW154" s="12" t="s">
        <v>32</v>
      </c>
      <c r="AX154" s="12" t="s">
        <v>76</v>
      </c>
      <c r="AY154" s="158" t="s">
        <v>186</v>
      </c>
    </row>
    <row r="155" spans="2:65" s="13" customFormat="1" ht="10.4">
      <c r="B155" s="163"/>
      <c r="D155" s="157" t="s">
        <v>296</v>
      </c>
      <c r="E155" s="164" t="s">
        <v>1</v>
      </c>
      <c r="F155" s="165" t="s">
        <v>3143</v>
      </c>
      <c r="H155" s="166">
        <v>1.44</v>
      </c>
      <c r="I155" s="167"/>
      <c r="L155" s="163"/>
      <c r="M155" s="168"/>
      <c r="T155" s="169"/>
      <c r="AT155" s="164" t="s">
        <v>296</v>
      </c>
      <c r="AU155" s="164" t="s">
        <v>86</v>
      </c>
      <c r="AV155" s="13" t="s">
        <v>86</v>
      </c>
      <c r="AW155" s="13" t="s">
        <v>32</v>
      </c>
      <c r="AX155" s="13" t="s">
        <v>76</v>
      </c>
      <c r="AY155" s="164" t="s">
        <v>186</v>
      </c>
    </row>
    <row r="156" spans="2:65" s="12" customFormat="1" ht="10.4">
      <c r="B156" s="156"/>
      <c r="D156" s="157" t="s">
        <v>296</v>
      </c>
      <c r="E156" s="158" t="s">
        <v>1</v>
      </c>
      <c r="F156" s="159" t="s">
        <v>3144</v>
      </c>
      <c r="H156" s="158" t="s">
        <v>1</v>
      </c>
      <c r="I156" s="160"/>
      <c r="L156" s="156"/>
      <c r="M156" s="161"/>
      <c r="T156" s="162"/>
      <c r="AT156" s="158" t="s">
        <v>296</v>
      </c>
      <c r="AU156" s="158" t="s">
        <v>86</v>
      </c>
      <c r="AV156" s="12" t="s">
        <v>84</v>
      </c>
      <c r="AW156" s="12" t="s">
        <v>32</v>
      </c>
      <c r="AX156" s="12" t="s">
        <v>76</v>
      </c>
      <c r="AY156" s="158" t="s">
        <v>186</v>
      </c>
    </row>
    <row r="157" spans="2:65" s="13" customFormat="1" ht="10.4">
      <c r="B157" s="163"/>
      <c r="D157" s="157" t="s">
        <v>296</v>
      </c>
      <c r="E157" s="164" t="s">
        <v>1</v>
      </c>
      <c r="F157" s="165" t="s">
        <v>3145</v>
      </c>
      <c r="H157" s="166">
        <v>3.75</v>
      </c>
      <c r="I157" s="167"/>
      <c r="L157" s="163"/>
      <c r="M157" s="168"/>
      <c r="T157" s="169"/>
      <c r="AT157" s="164" t="s">
        <v>296</v>
      </c>
      <c r="AU157" s="164" t="s">
        <v>86</v>
      </c>
      <c r="AV157" s="13" t="s">
        <v>86</v>
      </c>
      <c r="AW157" s="13" t="s">
        <v>32</v>
      </c>
      <c r="AX157" s="13" t="s">
        <v>76</v>
      </c>
      <c r="AY157" s="164" t="s">
        <v>186</v>
      </c>
    </row>
    <row r="158" spans="2:65" s="13" customFormat="1" ht="10.4">
      <c r="B158" s="163"/>
      <c r="D158" s="157" t="s">
        <v>296</v>
      </c>
      <c r="E158" s="164" t="s">
        <v>1</v>
      </c>
      <c r="F158" s="165" t="s">
        <v>3146</v>
      </c>
      <c r="H158" s="166">
        <v>1.08</v>
      </c>
      <c r="I158" s="167"/>
      <c r="L158" s="163"/>
      <c r="M158" s="168"/>
      <c r="T158" s="169"/>
      <c r="AT158" s="164" t="s">
        <v>296</v>
      </c>
      <c r="AU158" s="164" t="s">
        <v>86</v>
      </c>
      <c r="AV158" s="13" t="s">
        <v>86</v>
      </c>
      <c r="AW158" s="13" t="s">
        <v>32</v>
      </c>
      <c r="AX158" s="13" t="s">
        <v>76</v>
      </c>
      <c r="AY158" s="164" t="s">
        <v>186</v>
      </c>
    </row>
    <row r="159" spans="2:65" s="13" customFormat="1" ht="10.4">
      <c r="B159" s="163"/>
      <c r="D159" s="157" t="s">
        <v>296</v>
      </c>
      <c r="E159" s="164" t="s">
        <v>1</v>
      </c>
      <c r="F159" s="165" t="s">
        <v>3147</v>
      </c>
      <c r="H159" s="166">
        <v>1.41</v>
      </c>
      <c r="I159" s="167"/>
      <c r="L159" s="163"/>
      <c r="M159" s="168"/>
      <c r="T159" s="169"/>
      <c r="AT159" s="164" t="s">
        <v>296</v>
      </c>
      <c r="AU159" s="164" t="s">
        <v>86</v>
      </c>
      <c r="AV159" s="13" t="s">
        <v>86</v>
      </c>
      <c r="AW159" s="13" t="s">
        <v>32</v>
      </c>
      <c r="AX159" s="13" t="s">
        <v>76</v>
      </c>
      <c r="AY159" s="164" t="s">
        <v>186</v>
      </c>
    </row>
    <row r="160" spans="2:65" s="13" customFormat="1" ht="10.4">
      <c r="B160" s="163"/>
      <c r="D160" s="157" t="s">
        <v>296</v>
      </c>
      <c r="E160" s="164" t="s">
        <v>1</v>
      </c>
      <c r="F160" s="165" t="s">
        <v>3148</v>
      </c>
      <c r="H160" s="166">
        <v>3.3</v>
      </c>
      <c r="I160" s="167"/>
      <c r="L160" s="163"/>
      <c r="M160" s="168"/>
      <c r="T160" s="169"/>
      <c r="AT160" s="164" t="s">
        <v>296</v>
      </c>
      <c r="AU160" s="164" t="s">
        <v>86</v>
      </c>
      <c r="AV160" s="13" t="s">
        <v>86</v>
      </c>
      <c r="AW160" s="13" t="s">
        <v>32</v>
      </c>
      <c r="AX160" s="13" t="s">
        <v>76</v>
      </c>
      <c r="AY160" s="164" t="s">
        <v>186</v>
      </c>
    </row>
    <row r="161" spans="2:51" s="13" customFormat="1" ht="10.4">
      <c r="B161" s="163"/>
      <c r="D161" s="157" t="s">
        <v>296</v>
      </c>
      <c r="E161" s="164" t="s">
        <v>1</v>
      </c>
      <c r="F161" s="165" t="s">
        <v>3149</v>
      </c>
      <c r="H161" s="166">
        <v>0.40500000000000003</v>
      </c>
      <c r="I161" s="167"/>
      <c r="L161" s="163"/>
      <c r="M161" s="168"/>
      <c r="T161" s="169"/>
      <c r="AT161" s="164" t="s">
        <v>296</v>
      </c>
      <c r="AU161" s="164" t="s">
        <v>86</v>
      </c>
      <c r="AV161" s="13" t="s">
        <v>86</v>
      </c>
      <c r="AW161" s="13" t="s">
        <v>32</v>
      </c>
      <c r="AX161" s="13" t="s">
        <v>76</v>
      </c>
      <c r="AY161" s="164" t="s">
        <v>186</v>
      </c>
    </row>
    <row r="162" spans="2:51" s="13" customFormat="1" ht="10.4">
      <c r="B162" s="163"/>
      <c r="D162" s="157" t="s">
        <v>296</v>
      </c>
      <c r="E162" s="164" t="s">
        <v>1</v>
      </c>
      <c r="F162" s="165" t="s">
        <v>3150</v>
      </c>
      <c r="H162" s="166">
        <v>0.443</v>
      </c>
      <c r="I162" s="167"/>
      <c r="L162" s="163"/>
      <c r="M162" s="168"/>
      <c r="T162" s="169"/>
      <c r="AT162" s="164" t="s">
        <v>296</v>
      </c>
      <c r="AU162" s="164" t="s">
        <v>86</v>
      </c>
      <c r="AV162" s="13" t="s">
        <v>86</v>
      </c>
      <c r="AW162" s="13" t="s">
        <v>32</v>
      </c>
      <c r="AX162" s="13" t="s">
        <v>76</v>
      </c>
      <c r="AY162" s="164" t="s">
        <v>186</v>
      </c>
    </row>
    <row r="163" spans="2:51" s="13" customFormat="1" ht="10.4">
      <c r="B163" s="163"/>
      <c r="D163" s="157" t="s">
        <v>296</v>
      </c>
      <c r="E163" s="164" t="s">
        <v>1</v>
      </c>
      <c r="F163" s="165" t="s">
        <v>3151</v>
      </c>
      <c r="H163" s="166">
        <v>0.19400000000000001</v>
      </c>
      <c r="I163" s="167"/>
      <c r="L163" s="163"/>
      <c r="M163" s="168"/>
      <c r="T163" s="169"/>
      <c r="AT163" s="164" t="s">
        <v>296</v>
      </c>
      <c r="AU163" s="164" t="s">
        <v>86</v>
      </c>
      <c r="AV163" s="13" t="s">
        <v>86</v>
      </c>
      <c r="AW163" s="13" t="s">
        <v>32</v>
      </c>
      <c r="AX163" s="13" t="s">
        <v>76</v>
      </c>
      <c r="AY163" s="164" t="s">
        <v>186</v>
      </c>
    </row>
    <row r="164" spans="2:51" s="13" customFormat="1" ht="10.4">
      <c r="B164" s="163"/>
      <c r="D164" s="157" t="s">
        <v>296</v>
      </c>
      <c r="E164" s="164" t="s">
        <v>1</v>
      </c>
      <c r="F164" s="165" t="s">
        <v>3152</v>
      </c>
      <c r="H164" s="166">
        <v>2.8439999999999999</v>
      </c>
      <c r="I164" s="167"/>
      <c r="L164" s="163"/>
      <c r="M164" s="168"/>
      <c r="T164" s="169"/>
      <c r="AT164" s="164" t="s">
        <v>296</v>
      </c>
      <c r="AU164" s="164" t="s">
        <v>86</v>
      </c>
      <c r="AV164" s="13" t="s">
        <v>86</v>
      </c>
      <c r="AW164" s="13" t="s">
        <v>32</v>
      </c>
      <c r="AX164" s="13" t="s">
        <v>76</v>
      </c>
      <c r="AY164" s="164" t="s">
        <v>186</v>
      </c>
    </row>
    <row r="165" spans="2:51" s="13" customFormat="1" ht="10.4">
      <c r="B165" s="163"/>
      <c r="D165" s="157" t="s">
        <v>296</v>
      </c>
      <c r="E165" s="164" t="s">
        <v>1</v>
      </c>
      <c r="F165" s="165" t="s">
        <v>3153</v>
      </c>
      <c r="H165" s="166">
        <v>0.22500000000000001</v>
      </c>
      <c r="I165" s="167"/>
      <c r="L165" s="163"/>
      <c r="M165" s="168"/>
      <c r="T165" s="169"/>
      <c r="AT165" s="164" t="s">
        <v>296</v>
      </c>
      <c r="AU165" s="164" t="s">
        <v>86</v>
      </c>
      <c r="AV165" s="13" t="s">
        <v>86</v>
      </c>
      <c r="AW165" s="13" t="s">
        <v>32</v>
      </c>
      <c r="AX165" s="13" t="s">
        <v>76</v>
      </c>
      <c r="AY165" s="164" t="s">
        <v>186</v>
      </c>
    </row>
    <row r="166" spans="2:51" s="13" customFormat="1" ht="10.4">
      <c r="B166" s="163"/>
      <c r="D166" s="157" t="s">
        <v>296</v>
      </c>
      <c r="E166" s="164" t="s">
        <v>1</v>
      </c>
      <c r="F166" s="165" t="s">
        <v>3154</v>
      </c>
      <c r="H166" s="166">
        <v>0.75</v>
      </c>
      <c r="I166" s="167"/>
      <c r="L166" s="163"/>
      <c r="M166" s="168"/>
      <c r="T166" s="169"/>
      <c r="AT166" s="164" t="s">
        <v>296</v>
      </c>
      <c r="AU166" s="164" t="s">
        <v>86</v>
      </c>
      <c r="AV166" s="13" t="s">
        <v>86</v>
      </c>
      <c r="AW166" s="13" t="s">
        <v>32</v>
      </c>
      <c r="AX166" s="13" t="s">
        <v>76</v>
      </c>
      <c r="AY166" s="164" t="s">
        <v>186</v>
      </c>
    </row>
    <row r="167" spans="2:51" s="13" customFormat="1" ht="10.4">
      <c r="B167" s="163"/>
      <c r="D167" s="157" t="s">
        <v>296</v>
      </c>
      <c r="E167" s="164" t="s">
        <v>1</v>
      </c>
      <c r="F167" s="165" t="s">
        <v>3155</v>
      </c>
      <c r="H167" s="166">
        <v>1.44</v>
      </c>
      <c r="I167" s="167"/>
      <c r="L167" s="163"/>
      <c r="M167" s="168"/>
      <c r="T167" s="169"/>
      <c r="AT167" s="164" t="s">
        <v>296</v>
      </c>
      <c r="AU167" s="164" t="s">
        <v>86</v>
      </c>
      <c r="AV167" s="13" t="s">
        <v>86</v>
      </c>
      <c r="AW167" s="13" t="s">
        <v>32</v>
      </c>
      <c r="AX167" s="13" t="s">
        <v>76</v>
      </c>
      <c r="AY167" s="164" t="s">
        <v>186</v>
      </c>
    </row>
    <row r="168" spans="2:51" s="13" customFormat="1" ht="10.4">
      <c r="B168" s="163"/>
      <c r="D168" s="157" t="s">
        <v>296</v>
      </c>
      <c r="E168" s="164" t="s">
        <v>1</v>
      </c>
      <c r="F168" s="165" t="s">
        <v>3156</v>
      </c>
      <c r="H168" s="166">
        <v>0.41399999999999998</v>
      </c>
      <c r="I168" s="167"/>
      <c r="L168" s="163"/>
      <c r="M168" s="168"/>
      <c r="T168" s="169"/>
      <c r="AT168" s="164" t="s">
        <v>296</v>
      </c>
      <c r="AU168" s="164" t="s">
        <v>86</v>
      </c>
      <c r="AV168" s="13" t="s">
        <v>86</v>
      </c>
      <c r="AW168" s="13" t="s">
        <v>32</v>
      </c>
      <c r="AX168" s="13" t="s">
        <v>76</v>
      </c>
      <c r="AY168" s="164" t="s">
        <v>186</v>
      </c>
    </row>
    <row r="169" spans="2:51" s="13" customFormat="1" ht="10.4">
      <c r="B169" s="163"/>
      <c r="D169" s="157" t="s">
        <v>296</v>
      </c>
      <c r="E169" s="164" t="s">
        <v>1</v>
      </c>
      <c r="F169" s="165" t="s">
        <v>3157</v>
      </c>
      <c r="H169" s="166">
        <v>0.69</v>
      </c>
      <c r="I169" s="167"/>
      <c r="L169" s="163"/>
      <c r="M169" s="168"/>
      <c r="T169" s="169"/>
      <c r="AT169" s="164" t="s">
        <v>296</v>
      </c>
      <c r="AU169" s="164" t="s">
        <v>86</v>
      </c>
      <c r="AV169" s="13" t="s">
        <v>86</v>
      </c>
      <c r="AW169" s="13" t="s">
        <v>32</v>
      </c>
      <c r="AX169" s="13" t="s">
        <v>76</v>
      </c>
      <c r="AY169" s="164" t="s">
        <v>186</v>
      </c>
    </row>
    <row r="170" spans="2:51" s="12" customFormat="1" ht="10.4">
      <c r="B170" s="156"/>
      <c r="D170" s="157" t="s">
        <v>296</v>
      </c>
      <c r="E170" s="158" t="s">
        <v>1</v>
      </c>
      <c r="F170" s="159" t="s">
        <v>3158</v>
      </c>
      <c r="H170" s="158" t="s">
        <v>1</v>
      </c>
      <c r="I170" s="160"/>
      <c r="L170" s="156"/>
      <c r="M170" s="161"/>
      <c r="T170" s="162"/>
      <c r="AT170" s="158" t="s">
        <v>296</v>
      </c>
      <c r="AU170" s="158" t="s">
        <v>86</v>
      </c>
      <c r="AV170" s="12" t="s">
        <v>84</v>
      </c>
      <c r="AW170" s="12" t="s">
        <v>32</v>
      </c>
      <c r="AX170" s="12" t="s">
        <v>76</v>
      </c>
      <c r="AY170" s="158" t="s">
        <v>186</v>
      </c>
    </row>
    <row r="171" spans="2:51" s="13" customFormat="1" ht="10.4">
      <c r="B171" s="163"/>
      <c r="D171" s="157" t="s">
        <v>296</v>
      </c>
      <c r="E171" s="164" t="s">
        <v>1</v>
      </c>
      <c r="F171" s="165" t="s">
        <v>3159</v>
      </c>
      <c r="H171" s="166">
        <v>0.36899999999999999</v>
      </c>
      <c r="I171" s="167"/>
      <c r="L171" s="163"/>
      <c r="M171" s="168"/>
      <c r="T171" s="169"/>
      <c r="AT171" s="164" t="s">
        <v>296</v>
      </c>
      <c r="AU171" s="164" t="s">
        <v>86</v>
      </c>
      <c r="AV171" s="13" t="s">
        <v>86</v>
      </c>
      <c r="AW171" s="13" t="s">
        <v>32</v>
      </c>
      <c r="AX171" s="13" t="s">
        <v>76</v>
      </c>
      <c r="AY171" s="164" t="s">
        <v>186</v>
      </c>
    </row>
    <row r="172" spans="2:51" s="13" customFormat="1" ht="10.4">
      <c r="B172" s="163"/>
      <c r="D172" s="157" t="s">
        <v>296</v>
      </c>
      <c r="E172" s="164" t="s">
        <v>1</v>
      </c>
      <c r="F172" s="165" t="s">
        <v>3160</v>
      </c>
      <c r="H172" s="166">
        <v>1.163</v>
      </c>
      <c r="I172" s="167"/>
      <c r="L172" s="163"/>
      <c r="M172" s="168"/>
      <c r="T172" s="169"/>
      <c r="AT172" s="164" t="s">
        <v>296</v>
      </c>
      <c r="AU172" s="164" t="s">
        <v>86</v>
      </c>
      <c r="AV172" s="13" t="s">
        <v>86</v>
      </c>
      <c r="AW172" s="13" t="s">
        <v>32</v>
      </c>
      <c r="AX172" s="13" t="s">
        <v>76</v>
      </c>
      <c r="AY172" s="164" t="s">
        <v>186</v>
      </c>
    </row>
    <row r="173" spans="2:51" s="13" customFormat="1" ht="10.4">
      <c r="B173" s="163"/>
      <c r="D173" s="157" t="s">
        <v>296</v>
      </c>
      <c r="E173" s="164" t="s">
        <v>1</v>
      </c>
      <c r="F173" s="165" t="s">
        <v>3161</v>
      </c>
      <c r="H173" s="166">
        <v>1.4590000000000001</v>
      </c>
      <c r="I173" s="167"/>
      <c r="L173" s="163"/>
      <c r="M173" s="168"/>
      <c r="T173" s="169"/>
      <c r="AT173" s="164" t="s">
        <v>296</v>
      </c>
      <c r="AU173" s="164" t="s">
        <v>86</v>
      </c>
      <c r="AV173" s="13" t="s">
        <v>86</v>
      </c>
      <c r="AW173" s="13" t="s">
        <v>32</v>
      </c>
      <c r="AX173" s="13" t="s">
        <v>76</v>
      </c>
      <c r="AY173" s="164" t="s">
        <v>186</v>
      </c>
    </row>
    <row r="174" spans="2:51" s="13" customFormat="1" ht="10.4">
      <c r="B174" s="163"/>
      <c r="D174" s="157" t="s">
        <v>296</v>
      </c>
      <c r="E174" s="164" t="s">
        <v>1</v>
      </c>
      <c r="F174" s="165" t="s">
        <v>3162</v>
      </c>
      <c r="H174" s="166">
        <v>0.41</v>
      </c>
      <c r="I174" s="167"/>
      <c r="L174" s="163"/>
      <c r="M174" s="168"/>
      <c r="T174" s="169"/>
      <c r="AT174" s="164" t="s">
        <v>296</v>
      </c>
      <c r="AU174" s="164" t="s">
        <v>86</v>
      </c>
      <c r="AV174" s="13" t="s">
        <v>86</v>
      </c>
      <c r="AW174" s="13" t="s">
        <v>32</v>
      </c>
      <c r="AX174" s="13" t="s">
        <v>76</v>
      </c>
      <c r="AY174" s="164" t="s">
        <v>186</v>
      </c>
    </row>
    <row r="175" spans="2:51" s="13" customFormat="1" ht="10.4">
      <c r="B175" s="163"/>
      <c r="D175" s="157" t="s">
        <v>296</v>
      </c>
      <c r="E175" s="164" t="s">
        <v>1</v>
      </c>
      <c r="F175" s="165" t="s">
        <v>3163</v>
      </c>
      <c r="H175" s="166">
        <v>0.32800000000000001</v>
      </c>
      <c r="I175" s="167"/>
      <c r="L175" s="163"/>
      <c r="M175" s="168"/>
      <c r="T175" s="169"/>
      <c r="AT175" s="164" t="s">
        <v>296</v>
      </c>
      <c r="AU175" s="164" t="s">
        <v>86</v>
      </c>
      <c r="AV175" s="13" t="s">
        <v>86</v>
      </c>
      <c r="AW175" s="13" t="s">
        <v>32</v>
      </c>
      <c r="AX175" s="13" t="s">
        <v>76</v>
      </c>
      <c r="AY175" s="164" t="s">
        <v>186</v>
      </c>
    </row>
    <row r="176" spans="2:51" s="13" customFormat="1" ht="10.4">
      <c r="B176" s="163"/>
      <c r="D176" s="157" t="s">
        <v>296</v>
      </c>
      <c r="E176" s="164" t="s">
        <v>1</v>
      </c>
      <c r="F176" s="165" t="s">
        <v>3164</v>
      </c>
      <c r="H176" s="166">
        <v>0.27400000000000002</v>
      </c>
      <c r="I176" s="167"/>
      <c r="L176" s="163"/>
      <c r="M176" s="168"/>
      <c r="T176" s="169"/>
      <c r="AT176" s="164" t="s">
        <v>296</v>
      </c>
      <c r="AU176" s="164" t="s">
        <v>86</v>
      </c>
      <c r="AV176" s="13" t="s">
        <v>86</v>
      </c>
      <c r="AW176" s="13" t="s">
        <v>32</v>
      </c>
      <c r="AX176" s="13" t="s">
        <v>76</v>
      </c>
      <c r="AY176" s="164" t="s">
        <v>186</v>
      </c>
    </row>
    <row r="177" spans="2:51" s="13" customFormat="1" ht="10.4">
      <c r="B177" s="163"/>
      <c r="D177" s="157" t="s">
        <v>296</v>
      </c>
      <c r="E177" s="164" t="s">
        <v>1</v>
      </c>
      <c r="F177" s="165" t="s">
        <v>3165</v>
      </c>
      <c r="H177" s="166">
        <v>0.71799999999999997</v>
      </c>
      <c r="I177" s="167"/>
      <c r="L177" s="163"/>
      <c r="M177" s="168"/>
      <c r="T177" s="169"/>
      <c r="AT177" s="164" t="s">
        <v>296</v>
      </c>
      <c r="AU177" s="164" t="s">
        <v>86</v>
      </c>
      <c r="AV177" s="13" t="s">
        <v>86</v>
      </c>
      <c r="AW177" s="13" t="s">
        <v>32</v>
      </c>
      <c r="AX177" s="13" t="s">
        <v>76</v>
      </c>
      <c r="AY177" s="164" t="s">
        <v>186</v>
      </c>
    </row>
    <row r="178" spans="2:51" s="13" customFormat="1" ht="10.4">
      <c r="B178" s="163"/>
      <c r="D178" s="157" t="s">
        <v>296</v>
      </c>
      <c r="E178" s="164" t="s">
        <v>1</v>
      </c>
      <c r="F178" s="165" t="s">
        <v>3166</v>
      </c>
      <c r="H178" s="166">
        <v>0.98</v>
      </c>
      <c r="I178" s="167"/>
      <c r="L178" s="163"/>
      <c r="M178" s="168"/>
      <c r="T178" s="169"/>
      <c r="AT178" s="164" t="s">
        <v>296</v>
      </c>
      <c r="AU178" s="164" t="s">
        <v>86</v>
      </c>
      <c r="AV178" s="13" t="s">
        <v>86</v>
      </c>
      <c r="AW178" s="13" t="s">
        <v>32</v>
      </c>
      <c r="AX178" s="13" t="s">
        <v>76</v>
      </c>
      <c r="AY178" s="164" t="s">
        <v>186</v>
      </c>
    </row>
    <row r="179" spans="2:51" s="13" customFormat="1" ht="10.4">
      <c r="B179" s="163"/>
      <c r="D179" s="157" t="s">
        <v>296</v>
      </c>
      <c r="E179" s="164" t="s">
        <v>1</v>
      </c>
      <c r="F179" s="165" t="s">
        <v>3167</v>
      </c>
      <c r="H179" s="166">
        <v>0.23300000000000001</v>
      </c>
      <c r="I179" s="167"/>
      <c r="L179" s="163"/>
      <c r="M179" s="168"/>
      <c r="T179" s="169"/>
      <c r="AT179" s="164" t="s">
        <v>296</v>
      </c>
      <c r="AU179" s="164" t="s">
        <v>86</v>
      </c>
      <c r="AV179" s="13" t="s">
        <v>86</v>
      </c>
      <c r="AW179" s="13" t="s">
        <v>32</v>
      </c>
      <c r="AX179" s="13" t="s">
        <v>76</v>
      </c>
      <c r="AY179" s="164" t="s">
        <v>186</v>
      </c>
    </row>
    <row r="180" spans="2:51" s="13" customFormat="1" ht="10.4">
      <c r="B180" s="163"/>
      <c r="D180" s="157" t="s">
        <v>296</v>
      </c>
      <c r="E180" s="164" t="s">
        <v>1</v>
      </c>
      <c r="F180" s="165" t="s">
        <v>3168</v>
      </c>
      <c r="H180" s="166">
        <v>0.54700000000000004</v>
      </c>
      <c r="I180" s="167"/>
      <c r="L180" s="163"/>
      <c r="M180" s="168"/>
      <c r="T180" s="169"/>
      <c r="AT180" s="164" t="s">
        <v>296</v>
      </c>
      <c r="AU180" s="164" t="s">
        <v>86</v>
      </c>
      <c r="AV180" s="13" t="s">
        <v>86</v>
      </c>
      <c r="AW180" s="13" t="s">
        <v>32</v>
      </c>
      <c r="AX180" s="13" t="s">
        <v>76</v>
      </c>
      <c r="AY180" s="164" t="s">
        <v>186</v>
      </c>
    </row>
    <row r="181" spans="2:51" s="13" customFormat="1" ht="10.4">
      <c r="B181" s="163"/>
      <c r="D181" s="157" t="s">
        <v>296</v>
      </c>
      <c r="E181" s="164" t="s">
        <v>1</v>
      </c>
      <c r="F181" s="165" t="s">
        <v>3162</v>
      </c>
      <c r="H181" s="166">
        <v>0.41</v>
      </c>
      <c r="I181" s="167"/>
      <c r="L181" s="163"/>
      <c r="M181" s="168"/>
      <c r="T181" s="169"/>
      <c r="AT181" s="164" t="s">
        <v>296</v>
      </c>
      <c r="AU181" s="164" t="s">
        <v>86</v>
      </c>
      <c r="AV181" s="13" t="s">
        <v>86</v>
      </c>
      <c r="AW181" s="13" t="s">
        <v>32</v>
      </c>
      <c r="AX181" s="13" t="s">
        <v>76</v>
      </c>
      <c r="AY181" s="164" t="s">
        <v>186</v>
      </c>
    </row>
    <row r="182" spans="2:51" s="13" customFormat="1" ht="10.4">
      <c r="B182" s="163"/>
      <c r="D182" s="157" t="s">
        <v>296</v>
      </c>
      <c r="E182" s="164" t="s">
        <v>1</v>
      </c>
      <c r="F182" s="165" t="s">
        <v>3169</v>
      </c>
      <c r="H182" s="166">
        <v>2.8730000000000002</v>
      </c>
      <c r="I182" s="167"/>
      <c r="L182" s="163"/>
      <c r="M182" s="168"/>
      <c r="T182" s="169"/>
      <c r="AT182" s="164" t="s">
        <v>296</v>
      </c>
      <c r="AU182" s="164" t="s">
        <v>86</v>
      </c>
      <c r="AV182" s="13" t="s">
        <v>86</v>
      </c>
      <c r="AW182" s="13" t="s">
        <v>32</v>
      </c>
      <c r="AX182" s="13" t="s">
        <v>76</v>
      </c>
      <c r="AY182" s="164" t="s">
        <v>186</v>
      </c>
    </row>
    <row r="183" spans="2:51" s="13" customFormat="1" ht="10.4">
      <c r="B183" s="163"/>
      <c r="D183" s="157" t="s">
        <v>296</v>
      </c>
      <c r="E183" s="164" t="s">
        <v>1</v>
      </c>
      <c r="F183" s="165" t="s">
        <v>3170</v>
      </c>
      <c r="H183" s="166">
        <v>0.40300000000000002</v>
      </c>
      <c r="I183" s="167"/>
      <c r="L183" s="163"/>
      <c r="M183" s="168"/>
      <c r="T183" s="169"/>
      <c r="AT183" s="164" t="s">
        <v>296</v>
      </c>
      <c r="AU183" s="164" t="s">
        <v>86</v>
      </c>
      <c r="AV183" s="13" t="s">
        <v>86</v>
      </c>
      <c r="AW183" s="13" t="s">
        <v>32</v>
      </c>
      <c r="AX183" s="13" t="s">
        <v>76</v>
      </c>
      <c r="AY183" s="164" t="s">
        <v>186</v>
      </c>
    </row>
    <row r="184" spans="2:51" s="13" customFormat="1" ht="10.4">
      <c r="B184" s="163"/>
      <c r="D184" s="157" t="s">
        <v>296</v>
      </c>
      <c r="E184" s="164" t="s">
        <v>1</v>
      </c>
      <c r="F184" s="165" t="s">
        <v>3171</v>
      </c>
      <c r="H184" s="166">
        <v>1.0489999999999999</v>
      </c>
      <c r="I184" s="167"/>
      <c r="L184" s="163"/>
      <c r="M184" s="168"/>
      <c r="T184" s="169"/>
      <c r="AT184" s="164" t="s">
        <v>296</v>
      </c>
      <c r="AU184" s="164" t="s">
        <v>86</v>
      </c>
      <c r="AV184" s="13" t="s">
        <v>86</v>
      </c>
      <c r="AW184" s="13" t="s">
        <v>32</v>
      </c>
      <c r="AX184" s="13" t="s">
        <v>76</v>
      </c>
      <c r="AY184" s="164" t="s">
        <v>186</v>
      </c>
    </row>
    <row r="185" spans="2:51" s="13" customFormat="1" ht="10.4">
      <c r="B185" s="163"/>
      <c r="D185" s="157" t="s">
        <v>296</v>
      </c>
      <c r="E185" s="164" t="s">
        <v>1</v>
      </c>
      <c r="F185" s="165" t="s">
        <v>3172</v>
      </c>
      <c r="H185" s="166">
        <v>0.49399999999999999</v>
      </c>
      <c r="I185" s="167"/>
      <c r="L185" s="163"/>
      <c r="M185" s="168"/>
      <c r="T185" s="169"/>
      <c r="AT185" s="164" t="s">
        <v>296</v>
      </c>
      <c r="AU185" s="164" t="s">
        <v>86</v>
      </c>
      <c r="AV185" s="13" t="s">
        <v>86</v>
      </c>
      <c r="AW185" s="13" t="s">
        <v>32</v>
      </c>
      <c r="AX185" s="13" t="s">
        <v>76</v>
      </c>
      <c r="AY185" s="164" t="s">
        <v>186</v>
      </c>
    </row>
    <row r="186" spans="2:51" s="13" customFormat="1" ht="10.4">
      <c r="B186" s="163"/>
      <c r="D186" s="157" t="s">
        <v>296</v>
      </c>
      <c r="E186" s="164" t="s">
        <v>1</v>
      </c>
      <c r="F186" s="165" t="s">
        <v>3173</v>
      </c>
      <c r="H186" s="166">
        <v>1.373</v>
      </c>
      <c r="I186" s="167"/>
      <c r="L186" s="163"/>
      <c r="M186" s="168"/>
      <c r="T186" s="169"/>
      <c r="AT186" s="164" t="s">
        <v>296</v>
      </c>
      <c r="AU186" s="164" t="s">
        <v>86</v>
      </c>
      <c r="AV186" s="13" t="s">
        <v>86</v>
      </c>
      <c r="AW186" s="13" t="s">
        <v>32</v>
      </c>
      <c r="AX186" s="13" t="s">
        <v>76</v>
      </c>
      <c r="AY186" s="164" t="s">
        <v>186</v>
      </c>
    </row>
    <row r="187" spans="2:51" s="13" customFormat="1" ht="10.4">
      <c r="B187" s="163"/>
      <c r="D187" s="157" t="s">
        <v>296</v>
      </c>
      <c r="E187" s="164" t="s">
        <v>1</v>
      </c>
      <c r="F187" s="165" t="s">
        <v>3174</v>
      </c>
      <c r="H187" s="166">
        <v>1.0920000000000001</v>
      </c>
      <c r="I187" s="167"/>
      <c r="L187" s="163"/>
      <c r="M187" s="168"/>
      <c r="T187" s="169"/>
      <c r="AT187" s="164" t="s">
        <v>296</v>
      </c>
      <c r="AU187" s="164" t="s">
        <v>86</v>
      </c>
      <c r="AV187" s="13" t="s">
        <v>86</v>
      </c>
      <c r="AW187" s="13" t="s">
        <v>32</v>
      </c>
      <c r="AX187" s="13" t="s">
        <v>76</v>
      </c>
      <c r="AY187" s="164" t="s">
        <v>186</v>
      </c>
    </row>
    <row r="188" spans="2:51" s="13" customFormat="1" ht="10.4">
      <c r="B188" s="163"/>
      <c r="D188" s="157" t="s">
        <v>296</v>
      </c>
      <c r="E188" s="164" t="s">
        <v>1</v>
      </c>
      <c r="F188" s="165" t="s">
        <v>3175</v>
      </c>
      <c r="H188" s="166">
        <v>2.375</v>
      </c>
      <c r="I188" s="167"/>
      <c r="L188" s="163"/>
      <c r="M188" s="168"/>
      <c r="T188" s="169"/>
      <c r="AT188" s="164" t="s">
        <v>296</v>
      </c>
      <c r="AU188" s="164" t="s">
        <v>86</v>
      </c>
      <c r="AV188" s="13" t="s">
        <v>86</v>
      </c>
      <c r="AW188" s="13" t="s">
        <v>32</v>
      </c>
      <c r="AX188" s="13" t="s">
        <v>76</v>
      </c>
      <c r="AY188" s="164" t="s">
        <v>186</v>
      </c>
    </row>
    <row r="189" spans="2:51" s="13" customFormat="1" ht="10.4">
      <c r="B189" s="163"/>
      <c r="D189" s="157" t="s">
        <v>296</v>
      </c>
      <c r="E189" s="164" t="s">
        <v>1</v>
      </c>
      <c r="F189" s="165" t="s">
        <v>3176</v>
      </c>
      <c r="H189" s="166">
        <v>0.49099999999999999</v>
      </c>
      <c r="I189" s="167"/>
      <c r="L189" s="163"/>
      <c r="M189" s="168"/>
      <c r="T189" s="169"/>
      <c r="AT189" s="164" t="s">
        <v>296</v>
      </c>
      <c r="AU189" s="164" t="s">
        <v>86</v>
      </c>
      <c r="AV189" s="13" t="s">
        <v>86</v>
      </c>
      <c r="AW189" s="13" t="s">
        <v>32</v>
      </c>
      <c r="AX189" s="13" t="s">
        <v>76</v>
      </c>
      <c r="AY189" s="164" t="s">
        <v>186</v>
      </c>
    </row>
    <row r="190" spans="2:51" s="13" customFormat="1" ht="10.4">
      <c r="B190" s="163"/>
      <c r="D190" s="157" t="s">
        <v>296</v>
      </c>
      <c r="E190" s="164" t="s">
        <v>1</v>
      </c>
      <c r="F190" s="165" t="s">
        <v>3177</v>
      </c>
      <c r="H190" s="166">
        <v>0.41</v>
      </c>
      <c r="I190" s="167"/>
      <c r="L190" s="163"/>
      <c r="M190" s="168"/>
      <c r="T190" s="169"/>
      <c r="AT190" s="164" t="s">
        <v>296</v>
      </c>
      <c r="AU190" s="164" t="s">
        <v>86</v>
      </c>
      <c r="AV190" s="13" t="s">
        <v>86</v>
      </c>
      <c r="AW190" s="13" t="s">
        <v>32</v>
      </c>
      <c r="AX190" s="13" t="s">
        <v>76</v>
      </c>
      <c r="AY190" s="164" t="s">
        <v>186</v>
      </c>
    </row>
    <row r="191" spans="2:51" s="13" customFormat="1" ht="10.4">
      <c r="B191" s="163"/>
      <c r="D191" s="157" t="s">
        <v>296</v>
      </c>
      <c r="E191" s="164" t="s">
        <v>1</v>
      </c>
      <c r="F191" s="165" t="s">
        <v>3178</v>
      </c>
      <c r="H191" s="166">
        <v>0.32900000000000001</v>
      </c>
      <c r="I191" s="167"/>
      <c r="L191" s="163"/>
      <c r="M191" s="168"/>
      <c r="T191" s="169"/>
      <c r="AT191" s="164" t="s">
        <v>296</v>
      </c>
      <c r="AU191" s="164" t="s">
        <v>86</v>
      </c>
      <c r="AV191" s="13" t="s">
        <v>86</v>
      </c>
      <c r="AW191" s="13" t="s">
        <v>32</v>
      </c>
      <c r="AX191" s="13" t="s">
        <v>76</v>
      </c>
      <c r="AY191" s="164" t="s">
        <v>186</v>
      </c>
    </row>
    <row r="192" spans="2:51" s="13" customFormat="1" ht="10.4">
      <c r="B192" s="163"/>
      <c r="D192" s="157" t="s">
        <v>296</v>
      </c>
      <c r="E192" s="164" t="s">
        <v>1</v>
      </c>
      <c r="F192" s="165" t="s">
        <v>3179</v>
      </c>
      <c r="H192" s="166">
        <v>0.191</v>
      </c>
      <c r="I192" s="167"/>
      <c r="L192" s="163"/>
      <c r="M192" s="168"/>
      <c r="T192" s="169"/>
      <c r="AT192" s="164" t="s">
        <v>296</v>
      </c>
      <c r="AU192" s="164" t="s">
        <v>86</v>
      </c>
      <c r="AV192" s="13" t="s">
        <v>86</v>
      </c>
      <c r="AW192" s="13" t="s">
        <v>32</v>
      </c>
      <c r="AX192" s="13" t="s">
        <v>76</v>
      </c>
      <c r="AY192" s="164" t="s">
        <v>186</v>
      </c>
    </row>
    <row r="193" spans="2:65" s="13" customFormat="1" ht="10.4">
      <c r="B193" s="163"/>
      <c r="D193" s="157" t="s">
        <v>296</v>
      </c>
      <c r="E193" s="164" t="s">
        <v>1</v>
      </c>
      <c r="F193" s="165" t="s">
        <v>3180</v>
      </c>
      <c r="H193" s="166">
        <v>0.82099999999999995</v>
      </c>
      <c r="I193" s="167"/>
      <c r="L193" s="163"/>
      <c r="M193" s="168"/>
      <c r="T193" s="169"/>
      <c r="AT193" s="164" t="s">
        <v>296</v>
      </c>
      <c r="AU193" s="164" t="s">
        <v>86</v>
      </c>
      <c r="AV193" s="13" t="s">
        <v>86</v>
      </c>
      <c r="AW193" s="13" t="s">
        <v>32</v>
      </c>
      <c r="AX193" s="13" t="s">
        <v>76</v>
      </c>
      <c r="AY193" s="164" t="s">
        <v>186</v>
      </c>
    </row>
    <row r="194" spans="2:65" s="13" customFormat="1" ht="10.4">
      <c r="B194" s="163"/>
      <c r="D194" s="157" t="s">
        <v>296</v>
      </c>
      <c r="E194" s="164" t="s">
        <v>1</v>
      </c>
      <c r="F194" s="165" t="s">
        <v>3181</v>
      </c>
      <c r="H194" s="166">
        <v>1.218</v>
      </c>
      <c r="I194" s="167"/>
      <c r="L194" s="163"/>
      <c r="M194" s="168"/>
      <c r="T194" s="169"/>
      <c r="AT194" s="164" t="s">
        <v>296</v>
      </c>
      <c r="AU194" s="164" t="s">
        <v>86</v>
      </c>
      <c r="AV194" s="13" t="s">
        <v>86</v>
      </c>
      <c r="AW194" s="13" t="s">
        <v>32</v>
      </c>
      <c r="AX194" s="13" t="s">
        <v>76</v>
      </c>
      <c r="AY194" s="164" t="s">
        <v>186</v>
      </c>
    </row>
    <row r="195" spans="2:65" s="13" customFormat="1" ht="10.4">
      <c r="B195" s="163"/>
      <c r="D195" s="157" t="s">
        <v>296</v>
      </c>
      <c r="E195" s="164" t="s">
        <v>1</v>
      </c>
      <c r="F195" s="165" t="s">
        <v>3182</v>
      </c>
      <c r="H195" s="166">
        <v>0.16400000000000001</v>
      </c>
      <c r="I195" s="167"/>
      <c r="L195" s="163"/>
      <c r="M195" s="168"/>
      <c r="T195" s="169"/>
      <c r="AT195" s="164" t="s">
        <v>296</v>
      </c>
      <c r="AU195" s="164" t="s">
        <v>86</v>
      </c>
      <c r="AV195" s="13" t="s">
        <v>86</v>
      </c>
      <c r="AW195" s="13" t="s">
        <v>32</v>
      </c>
      <c r="AX195" s="13" t="s">
        <v>76</v>
      </c>
      <c r="AY195" s="164" t="s">
        <v>186</v>
      </c>
    </row>
    <row r="196" spans="2:65" s="13" customFormat="1" ht="10.4">
      <c r="B196" s="163"/>
      <c r="D196" s="157" t="s">
        <v>296</v>
      </c>
      <c r="E196" s="164" t="s">
        <v>1</v>
      </c>
      <c r="F196" s="165" t="s">
        <v>3183</v>
      </c>
      <c r="H196" s="166">
        <v>1.0369999999999999</v>
      </c>
      <c r="I196" s="167"/>
      <c r="L196" s="163"/>
      <c r="M196" s="168"/>
      <c r="T196" s="169"/>
      <c r="AT196" s="164" t="s">
        <v>296</v>
      </c>
      <c r="AU196" s="164" t="s">
        <v>86</v>
      </c>
      <c r="AV196" s="13" t="s">
        <v>86</v>
      </c>
      <c r="AW196" s="13" t="s">
        <v>32</v>
      </c>
      <c r="AX196" s="13" t="s">
        <v>76</v>
      </c>
      <c r="AY196" s="164" t="s">
        <v>186</v>
      </c>
    </row>
    <row r="197" spans="2:65" s="13" customFormat="1" ht="10.4">
      <c r="B197" s="163"/>
      <c r="D197" s="157" t="s">
        <v>296</v>
      </c>
      <c r="E197" s="164" t="s">
        <v>1</v>
      </c>
      <c r="F197" s="165" t="s">
        <v>3184</v>
      </c>
      <c r="H197" s="166">
        <v>0.752</v>
      </c>
      <c r="I197" s="167"/>
      <c r="L197" s="163"/>
      <c r="M197" s="168"/>
      <c r="T197" s="169"/>
      <c r="AT197" s="164" t="s">
        <v>296</v>
      </c>
      <c r="AU197" s="164" t="s">
        <v>86</v>
      </c>
      <c r="AV197" s="13" t="s">
        <v>86</v>
      </c>
      <c r="AW197" s="13" t="s">
        <v>32</v>
      </c>
      <c r="AX197" s="13" t="s">
        <v>76</v>
      </c>
      <c r="AY197" s="164" t="s">
        <v>186</v>
      </c>
    </row>
    <row r="198" spans="2:65" s="13" customFormat="1" ht="10.4">
      <c r="B198" s="163"/>
      <c r="D198" s="157" t="s">
        <v>296</v>
      </c>
      <c r="E198" s="164" t="s">
        <v>1</v>
      </c>
      <c r="F198" s="165" t="s">
        <v>3185</v>
      </c>
      <c r="H198" s="166">
        <v>0.90100000000000002</v>
      </c>
      <c r="I198" s="167"/>
      <c r="L198" s="163"/>
      <c r="M198" s="168"/>
      <c r="T198" s="169"/>
      <c r="AT198" s="164" t="s">
        <v>296</v>
      </c>
      <c r="AU198" s="164" t="s">
        <v>86</v>
      </c>
      <c r="AV198" s="13" t="s">
        <v>86</v>
      </c>
      <c r="AW198" s="13" t="s">
        <v>32</v>
      </c>
      <c r="AX198" s="13" t="s">
        <v>76</v>
      </c>
      <c r="AY198" s="164" t="s">
        <v>186</v>
      </c>
    </row>
    <row r="199" spans="2:65" s="13" customFormat="1" ht="10.4">
      <c r="B199" s="163"/>
      <c r="D199" s="157" t="s">
        <v>296</v>
      </c>
      <c r="E199" s="164" t="s">
        <v>1</v>
      </c>
      <c r="F199" s="165" t="s">
        <v>3186</v>
      </c>
      <c r="H199" s="166">
        <v>1.2290000000000001</v>
      </c>
      <c r="I199" s="167"/>
      <c r="L199" s="163"/>
      <c r="M199" s="168"/>
      <c r="T199" s="169"/>
      <c r="AT199" s="164" t="s">
        <v>296</v>
      </c>
      <c r="AU199" s="164" t="s">
        <v>86</v>
      </c>
      <c r="AV199" s="13" t="s">
        <v>86</v>
      </c>
      <c r="AW199" s="13" t="s">
        <v>32</v>
      </c>
      <c r="AX199" s="13" t="s">
        <v>76</v>
      </c>
      <c r="AY199" s="164" t="s">
        <v>186</v>
      </c>
    </row>
    <row r="200" spans="2:65" s="13" customFormat="1" ht="10.4">
      <c r="B200" s="163"/>
      <c r="D200" s="157" t="s">
        <v>296</v>
      </c>
      <c r="E200" s="164" t="s">
        <v>1</v>
      </c>
      <c r="F200" s="165" t="s">
        <v>3187</v>
      </c>
      <c r="H200" s="166">
        <v>1.0980000000000001</v>
      </c>
      <c r="I200" s="167"/>
      <c r="L200" s="163"/>
      <c r="M200" s="168"/>
      <c r="T200" s="169"/>
      <c r="AT200" s="164" t="s">
        <v>296</v>
      </c>
      <c r="AU200" s="164" t="s">
        <v>86</v>
      </c>
      <c r="AV200" s="13" t="s">
        <v>86</v>
      </c>
      <c r="AW200" s="13" t="s">
        <v>32</v>
      </c>
      <c r="AX200" s="13" t="s">
        <v>76</v>
      </c>
      <c r="AY200" s="164" t="s">
        <v>186</v>
      </c>
    </row>
    <row r="201" spans="2:65" s="13" customFormat="1" ht="10.4">
      <c r="B201" s="163"/>
      <c r="D201" s="157" t="s">
        <v>296</v>
      </c>
      <c r="E201" s="164" t="s">
        <v>1</v>
      </c>
      <c r="F201" s="165" t="s">
        <v>3188</v>
      </c>
      <c r="H201" s="166">
        <v>1.802</v>
      </c>
      <c r="I201" s="167"/>
      <c r="L201" s="163"/>
      <c r="M201" s="168"/>
      <c r="T201" s="169"/>
      <c r="AT201" s="164" t="s">
        <v>296</v>
      </c>
      <c r="AU201" s="164" t="s">
        <v>86</v>
      </c>
      <c r="AV201" s="13" t="s">
        <v>86</v>
      </c>
      <c r="AW201" s="13" t="s">
        <v>32</v>
      </c>
      <c r="AX201" s="13" t="s">
        <v>76</v>
      </c>
      <c r="AY201" s="164" t="s">
        <v>186</v>
      </c>
    </row>
    <row r="202" spans="2:65" s="13" customFormat="1" ht="10.4">
      <c r="B202" s="163"/>
      <c r="D202" s="157" t="s">
        <v>296</v>
      </c>
      <c r="E202" s="164" t="s">
        <v>1</v>
      </c>
      <c r="F202" s="165" t="s">
        <v>3189</v>
      </c>
      <c r="H202" s="166">
        <v>3.44</v>
      </c>
      <c r="I202" s="167"/>
      <c r="L202" s="163"/>
      <c r="M202" s="168"/>
      <c r="T202" s="169"/>
      <c r="AT202" s="164" t="s">
        <v>296</v>
      </c>
      <c r="AU202" s="164" t="s">
        <v>86</v>
      </c>
      <c r="AV202" s="13" t="s">
        <v>86</v>
      </c>
      <c r="AW202" s="13" t="s">
        <v>32</v>
      </c>
      <c r="AX202" s="13" t="s">
        <v>76</v>
      </c>
      <c r="AY202" s="164" t="s">
        <v>186</v>
      </c>
    </row>
    <row r="203" spans="2:65" s="13" customFormat="1" ht="10.4">
      <c r="B203" s="163"/>
      <c r="D203" s="157" t="s">
        <v>296</v>
      </c>
      <c r="E203" s="164" t="s">
        <v>1</v>
      </c>
      <c r="F203" s="165" t="s">
        <v>3190</v>
      </c>
      <c r="H203" s="166">
        <v>5.3</v>
      </c>
      <c r="I203" s="167"/>
      <c r="L203" s="163"/>
      <c r="M203" s="168"/>
      <c r="T203" s="169"/>
      <c r="AT203" s="164" t="s">
        <v>296</v>
      </c>
      <c r="AU203" s="164" t="s">
        <v>86</v>
      </c>
      <c r="AV203" s="13" t="s">
        <v>86</v>
      </c>
      <c r="AW203" s="13" t="s">
        <v>32</v>
      </c>
      <c r="AX203" s="13" t="s">
        <v>76</v>
      </c>
      <c r="AY203" s="164" t="s">
        <v>186</v>
      </c>
    </row>
    <row r="204" spans="2:65" s="14" customFormat="1" ht="10.4">
      <c r="B204" s="170"/>
      <c r="D204" s="157" t="s">
        <v>296</v>
      </c>
      <c r="E204" s="171" t="s">
        <v>3109</v>
      </c>
      <c r="F204" s="172" t="s">
        <v>299</v>
      </c>
      <c r="H204" s="173">
        <v>58.518000000000001</v>
      </c>
      <c r="I204" s="174"/>
      <c r="L204" s="170"/>
      <c r="M204" s="175"/>
      <c r="T204" s="176"/>
      <c r="AT204" s="171" t="s">
        <v>296</v>
      </c>
      <c r="AU204" s="171" t="s">
        <v>86</v>
      </c>
      <c r="AV204" s="14" t="s">
        <v>207</v>
      </c>
      <c r="AW204" s="14" t="s">
        <v>32</v>
      </c>
      <c r="AX204" s="14" t="s">
        <v>84</v>
      </c>
      <c r="AY204" s="171" t="s">
        <v>186</v>
      </c>
    </row>
    <row r="205" spans="2:65" s="1" customFormat="1" ht="37.9" customHeight="1">
      <c r="B205" s="136"/>
      <c r="C205" s="137" t="s">
        <v>315</v>
      </c>
      <c r="D205" s="137" t="s">
        <v>189</v>
      </c>
      <c r="E205" s="138" t="s">
        <v>308</v>
      </c>
      <c r="F205" s="139" t="s">
        <v>309</v>
      </c>
      <c r="G205" s="140" t="s">
        <v>294</v>
      </c>
      <c r="H205" s="141">
        <v>90.617999999999995</v>
      </c>
      <c r="I205" s="142"/>
      <c r="J205" s="143">
        <f>ROUND(I205*H205,2)</f>
        <v>0</v>
      </c>
      <c r="K205" s="139" t="s">
        <v>193</v>
      </c>
      <c r="L205" s="32"/>
      <c r="M205" s="144" t="s">
        <v>1</v>
      </c>
      <c r="N205" s="145" t="s">
        <v>41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207</v>
      </c>
      <c r="AT205" s="148" t="s">
        <v>189</v>
      </c>
      <c r="AU205" s="148" t="s">
        <v>86</v>
      </c>
      <c r="AY205" s="17" t="s">
        <v>186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84</v>
      </c>
      <c r="BK205" s="149">
        <f>ROUND(I205*H205,2)</f>
        <v>0</v>
      </c>
      <c r="BL205" s="17" t="s">
        <v>207</v>
      </c>
      <c r="BM205" s="148" t="s">
        <v>3191</v>
      </c>
    </row>
    <row r="206" spans="2:65" s="13" customFormat="1" ht="10.4">
      <c r="B206" s="163"/>
      <c r="D206" s="157" t="s">
        <v>296</v>
      </c>
      <c r="E206" s="164" t="s">
        <v>1</v>
      </c>
      <c r="F206" s="165" t="s">
        <v>3192</v>
      </c>
      <c r="H206" s="166">
        <v>272.11799999999999</v>
      </c>
      <c r="I206" s="167"/>
      <c r="L206" s="163"/>
      <c r="M206" s="168"/>
      <c r="T206" s="169"/>
      <c r="AT206" s="164" t="s">
        <v>296</v>
      </c>
      <c r="AU206" s="164" t="s">
        <v>86</v>
      </c>
      <c r="AV206" s="13" t="s">
        <v>86</v>
      </c>
      <c r="AW206" s="13" t="s">
        <v>32</v>
      </c>
      <c r="AX206" s="13" t="s">
        <v>76</v>
      </c>
      <c r="AY206" s="164" t="s">
        <v>186</v>
      </c>
    </row>
    <row r="207" spans="2:65" s="13" customFormat="1" ht="10.4">
      <c r="B207" s="163"/>
      <c r="D207" s="157" t="s">
        <v>296</v>
      </c>
      <c r="E207" s="164" t="s">
        <v>1</v>
      </c>
      <c r="F207" s="165" t="s">
        <v>3193</v>
      </c>
      <c r="H207" s="166">
        <v>-181.5</v>
      </c>
      <c r="I207" s="167"/>
      <c r="L207" s="163"/>
      <c r="M207" s="168"/>
      <c r="T207" s="169"/>
      <c r="AT207" s="164" t="s">
        <v>296</v>
      </c>
      <c r="AU207" s="164" t="s">
        <v>86</v>
      </c>
      <c r="AV207" s="13" t="s">
        <v>86</v>
      </c>
      <c r="AW207" s="13" t="s">
        <v>32</v>
      </c>
      <c r="AX207" s="13" t="s">
        <v>76</v>
      </c>
      <c r="AY207" s="164" t="s">
        <v>186</v>
      </c>
    </row>
    <row r="208" spans="2:65" s="14" customFormat="1" ht="10.4">
      <c r="B208" s="170"/>
      <c r="D208" s="157" t="s">
        <v>296</v>
      </c>
      <c r="E208" s="171" t="s">
        <v>232</v>
      </c>
      <c r="F208" s="172" t="s">
        <v>299</v>
      </c>
      <c r="H208" s="173">
        <v>90.617999999999995</v>
      </c>
      <c r="I208" s="174"/>
      <c r="L208" s="170"/>
      <c r="M208" s="175"/>
      <c r="T208" s="176"/>
      <c r="AT208" s="171" t="s">
        <v>296</v>
      </c>
      <c r="AU208" s="171" t="s">
        <v>86</v>
      </c>
      <c r="AV208" s="14" t="s">
        <v>207</v>
      </c>
      <c r="AW208" s="14" t="s">
        <v>32</v>
      </c>
      <c r="AX208" s="14" t="s">
        <v>84</v>
      </c>
      <c r="AY208" s="171" t="s">
        <v>186</v>
      </c>
    </row>
    <row r="209" spans="2:65" s="1" customFormat="1" ht="37.9" customHeight="1">
      <c r="B209" s="136"/>
      <c r="C209" s="137" t="s">
        <v>319</v>
      </c>
      <c r="D209" s="137" t="s">
        <v>189</v>
      </c>
      <c r="E209" s="138" t="s">
        <v>311</v>
      </c>
      <c r="F209" s="139" t="s">
        <v>312</v>
      </c>
      <c r="G209" s="140" t="s">
        <v>294</v>
      </c>
      <c r="H209" s="141">
        <v>1812.36</v>
      </c>
      <c r="I209" s="142"/>
      <c r="J209" s="143">
        <f>ROUND(I209*H209,2)</f>
        <v>0</v>
      </c>
      <c r="K209" s="139" t="s">
        <v>193</v>
      </c>
      <c r="L209" s="32"/>
      <c r="M209" s="144" t="s">
        <v>1</v>
      </c>
      <c r="N209" s="145" t="s">
        <v>41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207</v>
      </c>
      <c r="AT209" s="148" t="s">
        <v>189</v>
      </c>
      <c r="AU209" s="148" t="s">
        <v>86</v>
      </c>
      <c r="AY209" s="17" t="s">
        <v>186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84</v>
      </c>
      <c r="BK209" s="149">
        <f>ROUND(I209*H209,2)</f>
        <v>0</v>
      </c>
      <c r="BL209" s="17" t="s">
        <v>207</v>
      </c>
      <c r="BM209" s="148" t="s">
        <v>3194</v>
      </c>
    </row>
    <row r="210" spans="2:65" s="13" customFormat="1" ht="10.4">
      <c r="B210" s="163"/>
      <c r="D210" s="157" t="s">
        <v>296</v>
      </c>
      <c r="E210" s="164" t="s">
        <v>1</v>
      </c>
      <c r="F210" s="165" t="s">
        <v>314</v>
      </c>
      <c r="H210" s="166">
        <v>1812.36</v>
      </c>
      <c r="I210" s="167"/>
      <c r="L210" s="163"/>
      <c r="M210" s="168"/>
      <c r="T210" s="169"/>
      <c r="AT210" s="164" t="s">
        <v>296</v>
      </c>
      <c r="AU210" s="164" t="s">
        <v>86</v>
      </c>
      <c r="AV210" s="13" t="s">
        <v>86</v>
      </c>
      <c r="AW210" s="13" t="s">
        <v>32</v>
      </c>
      <c r="AX210" s="13" t="s">
        <v>84</v>
      </c>
      <c r="AY210" s="164" t="s">
        <v>186</v>
      </c>
    </row>
    <row r="211" spans="2:65" s="1" customFormat="1" ht="33" customHeight="1">
      <c r="B211" s="136"/>
      <c r="C211" s="137" t="s">
        <v>325</v>
      </c>
      <c r="D211" s="137" t="s">
        <v>189</v>
      </c>
      <c r="E211" s="138" t="s">
        <v>320</v>
      </c>
      <c r="F211" s="139" t="s">
        <v>321</v>
      </c>
      <c r="G211" s="140" t="s">
        <v>322</v>
      </c>
      <c r="H211" s="141">
        <v>163.11199999999999</v>
      </c>
      <c r="I211" s="142"/>
      <c r="J211" s="143">
        <f>ROUND(I211*H211,2)</f>
        <v>0</v>
      </c>
      <c r="K211" s="139" t="s">
        <v>193</v>
      </c>
      <c r="L211" s="32"/>
      <c r="M211" s="144" t="s">
        <v>1</v>
      </c>
      <c r="N211" s="145" t="s">
        <v>41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207</v>
      </c>
      <c r="AT211" s="148" t="s">
        <v>189</v>
      </c>
      <c r="AU211" s="148" t="s">
        <v>86</v>
      </c>
      <c r="AY211" s="17" t="s">
        <v>186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207</v>
      </c>
      <c r="BM211" s="148" t="s">
        <v>3195</v>
      </c>
    </row>
    <row r="212" spans="2:65" s="13" customFormat="1" ht="10.4">
      <c r="B212" s="163"/>
      <c r="D212" s="157" t="s">
        <v>296</v>
      </c>
      <c r="E212" s="164" t="s">
        <v>1</v>
      </c>
      <c r="F212" s="165" t="s">
        <v>324</v>
      </c>
      <c r="H212" s="166">
        <v>163.11199999999999</v>
      </c>
      <c r="I212" s="167"/>
      <c r="L212" s="163"/>
      <c r="M212" s="168"/>
      <c r="T212" s="169"/>
      <c r="AT212" s="164" t="s">
        <v>296</v>
      </c>
      <c r="AU212" s="164" t="s">
        <v>86</v>
      </c>
      <c r="AV212" s="13" t="s">
        <v>86</v>
      </c>
      <c r="AW212" s="13" t="s">
        <v>32</v>
      </c>
      <c r="AX212" s="13" t="s">
        <v>84</v>
      </c>
      <c r="AY212" s="164" t="s">
        <v>186</v>
      </c>
    </row>
    <row r="213" spans="2:65" s="1" customFormat="1" ht="16.600000000000001" customHeight="1">
      <c r="B213" s="136"/>
      <c r="C213" s="137" t="s">
        <v>329</v>
      </c>
      <c r="D213" s="137" t="s">
        <v>189</v>
      </c>
      <c r="E213" s="138" t="s">
        <v>326</v>
      </c>
      <c r="F213" s="139" t="s">
        <v>327</v>
      </c>
      <c r="G213" s="140" t="s">
        <v>294</v>
      </c>
      <c r="H213" s="141">
        <v>90.617999999999995</v>
      </c>
      <c r="I213" s="142"/>
      <c r="J213" s="143">
        <f>ROUND(I213*H213,2)</f>
        <v>0</v>
      </c>
      <c r="K213" s="139" t="s">
        <v>193</v>
      </c>
      <c r="L213" s="32"/>
      <c r="M213" s="144" t="s">
        <v>1</v>
      </c>
      <c r="N213" s="145" t="s">
        <v>41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207</v>
      </c>
      <c r="AT213" s="148" t="s">
        <v>189</v>
      </c>
      <c r="AU213" s="148" t="s">
        <v>86</v>
      </c>
      <c r="AY213" s="17" t="s">
        <v>186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84</v>
      </c>
      <c r="BK213" s="149">
        <f>ROUND(I213*H213,2)</f>
        <v>0</v>
      </c>
      <c r="BL213" s="17" t="s">
        <v>207</v>
      </c>
      <c r="BM213" s="148" t="s">
        <v>3196</v>
      </c>
    </row>
    <row r="214" spans="2:65" s="13" customFormat="1" ht="10.4">
      <c r="B214" s="163"/>
      <c r="D214" s="157" t="s">
        <v>296</v>
      </c>
      <c r="E214" s="164" t="s">
        <v>1</v>
      </c>
      <c r="F214" s="165" t="s">
        <v>232</v>
      </c>
      <c r="H214" s="166">
        <v>90.617999999999995</v>
      </c>
      <c r="I214" s="167"/>
      <c r="L214" s="163"/>
      <c r="M214" s="168"/>
      <c r="T214" s="169"/>
      <c r="AT214" s="164" t="s">
        <v>296</v>
      </c>
      <c r="AU214" s="164" t="s">
        <v>86</v>
      </c>
      <c r="AV214" s="13" t="s">
        <v>86</v>
      </c>
      <c r="AW214" s="13" t="s">
        <v>32</v>
      </c>
      <c r="AX214" s="13" t="s">
        <v>84</v>
      </c>
      <c r="AY214" s="164" t="s">
        <v>186</v>
      </c>
    </row>
    <row r="215" spans="2:65" s="1" customFormat="1" ht="24.2" customHeight="1">
      <c r="B215" s="136"/>
      <c r="C215" s="137" t="s">
        <v>335</v>
      </c>
      <c r="D215" s="137" t="s">
        <v>189</v>
      </c>
      <c r="E215" s="138" t="s">
        <v>3197</v>
      </c>
      <c r="F215" s="139" t="s">
        <v>3198</v>
      </c>
      <c r="G215" s="140" t="s">
        <v>294</v>
      </c>
      <c r="H215" s="141">
        <v>142.5</v>
      </c>
      <c r="I215" s="142"/>
      <c r="J215" s="143">
        <f>ROUND(I215*H215,2)</f>
        <v>0</v>
      </c>
      <c r="K215" s="139" t="s">
        <v>193</v>
      </c>
      <c r="L215" s="32"/>
      <c r="M215" s="144" t="s">
        <v>1</v>
      </c>
      <c r="N215" s="145" t="s">
        <v>41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207</v>
      </c>
      <c r="AT215" s="148" t="s">
        <v>189</v>
      </c>
      <c r="AU215" s="148" t="s">
        <v>86</v>
      </c>
      <c r="AY215" s="17" t="s">
        <v>186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84</v>
      </c>
      <c r="BK215" s="149">
        <f>ROUND(I215*H215,2)</f>
        <v>0</v>
      </c>
      <c r="BL215" s="17" t="s">
        <v>207</v>
      </c>
      <c r="BM215" s="148" t="s">
        <v>3199</v>
      </c>
    </row>
    <row r="216" spans="2:65" s="13" customFormat="1" ht="10.4">
      <c r="B216" s="163"/>
      <c r="D216" s="157" t="s">
        <v>296</v>
      </c>
      <c r="E216" s="164" t="s">
        <v>1</v>
      </c>
      <c r="F216" s="165" t="s">
        <v>3200</v>
      </c>
      <c r="H216" s="166">
        <v>97.5</v>
      </c>
      <c r="I216" s="167"/>
      <c r="L216" s="163"/>
      <c r="M216" s="168"/>
      <c r="T216" s="169"/>
      <c r="AT216" s="164" t="s">
        <v>296</v>
      </c>
      <c r="AU216" s="164" t="s">
        <v>86</v>
      </c>
      <c r="AV216" s="13" t="s">
        <v>86</v>
      </c>
      <c r="AW216" s="13" t="s">
        <v>32</v>
      </c>
      <c r="AX216" s="13" t="s">
        <v>76</v>
      </c>
      <c r="AY216" s="164" t="s">
        <v>186</v>
      </c>
    </row>
    <row r="217" spans="2:65" s="13" customFormat="1" ht="10.4">
      <c r="B217" s="163"/>
      <c r="D217" s="157" t="s">
        <v>296</v>
      </c>
      <c r="E217" s="164" t="s">
        <v>1</v>
      </c>
      <c r="F217" s="165" t="s">
        <v>3201</v>
      </c>
      <c r="H217" s="166">
        <v>45</v>
      </c>
      <c r="I217" s="167"/>
      <c r="L217" s="163"/>
      <c r="M217" s="168"/>
      <c r="T217" s="169"/>
      <c r="AT217" s="164" t="s">
        <v>296</v>
      </c>
      <c r="AU217" s="164" t="s">
        <v>86</v>
      </c>
      <c r="AV217" s="13" t="s">
        <v>86</v>
      </c>
      <c r="AW217" s="13" t="s">
        <v>32</v>
      </c>
      <c r="AX217" s="13" t="s">
        <v>76</v>
      </c>
      <c r="AY217" s="164" t="s">
        <v>186</v>
      </c>
    </row>
    <row r="218" spans="2:65" s="14" customFormat="1" ht="10.4">
      <c r="B218" s="170"/>
      <c r="D218" s="157" t="s">
        <v>296</v>
      </c>
      <c r="E218" s="171" t="s">
        <v>3111</v>
      </c>
      <c r="F218" s="172" t="s">
        <v>299</v>
      </c>
      <c r="H218" s="173">
        <v>142.5</v>
      </c>
      <c r="I218" s="174"/>
      <c r="L218" s="170"/>
      <c r="M218" s="175"/>
      <c r="T218" s="176"/>
      <c r="AT218" s="171" t="s">
        <v>296</v>
      </c>
      <c r="AU218" s="171" t="s">
        <v>86</v>
      </c>
      <c r="AV218" s="14" t="s">
        <v>207</v>
      </c>
      <c r="AW218" s="14" t="s">
        <v>32</v>
      </c>
      <c r="AX218" s="14" t="s">
        <v>84</v>
      </c>
      <c r="AY218" s="171" t="s">
        <v>186</v>
      </c>
    </row>
    <row r="219" spans="2:65" s="1" customFormat="1" ht="24.2" customHeight="1">
      <c r="B219" s="136"/>
      <c r="C219" s="137" t="s">
        <v>341</v>
      </c>
      <c r="D219" s="137" t="s">
        <v>189</v>
      </c>
      <c r="E219" s="138" t="s">
        <v>3202</v>
      </c>
      <c r="F219" s="139" t="s">
        <v>3203</v>
      </c>
      <c r="G219" s="140" t="s">
        <v>294</v>
      </c>
      <c r="H219" s="141">
        <v>39</v>
      </c>
      <c r="I219" s="142"/>
      <c r="J219" s="143">
        <f>ROUND(I219*H219,2)</f>
        <v>0</v>
      </c>
      <c r="K219" s="139" t="s">
        <v>193</v>
      </c>
      <c r="L219" s="32"/>
      <c r="M219" s="144" t="s">
        <v>1</v>
      </c>
      <c r="N219" s="145" t="s">
        <v>41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207</v>
      </c>
      <c r="AT219" s="148" t="s">
        <v>189</v>
      </c>
      <c r="AU219" s="148" t="s">
        <v>86</v>
      </c>
      <c r="AY219" s="17" t="s">
        <v>186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84</v>
      </c>
      <c r="BK219" s="149">
        <f>ROUND(I219*H219,2)</f>
        <v>0</v>
      </c>
      <c r="BL219" s="17" t="s">
        <v>207</v>
      </c>
      <c r="BM219" s="148" t="s">
        <v>3204</v>
      </c>
    </row>
    <row r="220" spans="2:65" s="12" customFormat="1" ht="10.4">
      <c r="B220" s="156"/>
      <c r="D220" s="157" t="s">
        <v>296</v>
      </c>
      <c r="E220" s="158" t="s">
        <v>1</v>
      </c>
      <c r="F220" s="159" t="s">
        <v>3205</v>
      </c>
      <c r="H220" s="158" t="s">
        <v>1</v>
      </c>
      <c r="I220" s="160"/>
      <c r="L220" s="156"/>
      <c r="M220" s="161"/>
      <c r="T220" s="162"/>
      <c r="AT220" s="158" t="s">
        <v>296</v>
      </c>
      <c r="AU220" s="158" t="s">
        <v>86</v>
      </c>
      <c r="AV220" s="12" t="s">
        <v>84</v>
      </c>
      <c r="AW220" s="12" t="s">
        <v>32</v>
      </c>
      <c r="AX220" s="12" t="s">
        <v>76</v>
      </c>
      <c r="AY220" s="158" t="s">
        <v>186</v>
      </c>
    </row>
    <row r="221" spans="2:65" s="13" customFormat="1" ht="10.4">
      <c r="B221" s="163"/>
      <c r="D221" s="157" t="s">
        <v>296</v>
      </c>
      <c r="E221" s="164" t="s">
        <v>1</v>
      </c>
      <c r="F221" s="165" t="s">
        <v>3206</v>
      </c>
      <c r="H221" s="166">
        <v>39</v>
      </c>
      <c r="I221" s="167"/>
      <c r="L221" s="163"/>
      <c r="M221" s="168"/>
      <c r="T221" s="169"/>
      <c r="AT221" s="164" t="s">
        <v>296</v>
      </c>
      <c r="AU221" s="164" t="s">
        <v>86</v>
      </c>
      <c r="AV221" s="13" t="s">
        <v>86</v>
      </c>
      <c r="AW221" s="13" t="s">
        <v>32</v>
      </c>
      <c r="AX221" s="13" t="s">
        <v>76</v>
      </c>
      <c r="AY221" s="164" t="s">
        <v>186</v>
      </c>
    </row>
    <row r="222" spans="2:65" s="14" customFormat="1" ht="10.4">
      <c r="B222" s="170"/>
      <c r="D222" s="157" t="s">
        <v>296</v>
      </c>
      <c r="E222" s="171" t="s">
        <v>3113</v>
      </c>
      <c r="F222" s="172" t="s">
        <v>299</v>
      </c>
      <c r="H222" s="173">
        <v>39</v>
      </c>
      <c r="I222" s="174"/>
      <c r="L222" s="170"/>
      <c r="M222" s="175"/>
      <c r="T222" s="176"/>
      <c r="AT222" s="171" t="s">
        <v>296</v>
      </c>
      <c r="AU222" s="171" t="s">
        <v>86</v>
      </c>
      <c r="AV222" s="14" t="s">
        <v>207</v>
      </c>
      <c r="AW222" s="14" t="s">
        <v>32</v>
      </c>
      <c r="AX222" s="14" t="s">
        <v>84</v>
      </c>
      <c r="AY222" s="171" t="s">
        <v>186</v>
      </c>
    </row>
    <row r="223" spans="2:65" s="1" customFormat="1" ht="24.2" customHeight="1">
      <c r="B223" s="136"/>
      <c r="C223" s="137" t="s">
        <v>8</v>
      </c>
      <c r="D223" s="137" t="s">
        <v>189</v>
      </c>
      <c r="E223" s="138" t="s">
        <v>3207</v>
      </c>
      <c r="F223" s="139" t="s">
        <v>3208</v>
      </c>
      <c r="G223" s="140" t="s">
        <v>351</v>
      </c>
      <c r="H223" s="141">
        <v>472</v>
      </c>
      <c r="I223" s="142"/>
      <c r="J223" s="143">
        <f>ROUND(I223*H223,2)</f>
        <v>0</v>
      </c>
      <c r="K223" s="139" t="s">
        <v>193</v>
      </c>
      <c r="L223" s="32"/>
      <c r="M223" s="144" t="s">
        <v>1</v>
      </c>
      <c r="N223" s="145" t="s">
        <v>41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207</v>
      </c>
      <c r="AT223" s="148" t="s">
        <v>189</v>
      </c>
      <c r="AU223" s="148" t="s">
        <v>86</v>
      </c>
      <c r="AY223" s="17" t="s">
        <v>186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84</v>
      </c>
      <c r="BK223" s="149">
        <f>ROUND(I223*H223,2)</f>
        <v>0</v>
      </c>
      <c r="BL223" s="17" t="s">
        <v>207</v>
      </c>
      <c r="BM223" s="148" t="s">
        <v>3209</v>
      </c>
    </row>
    <row r="224" spans="2:65" s="13" customFormat="1" ht="10.4">
      <c r="B224" s="163"/>
      <c r="D224" s="157" t="s">
        <v>296</v>
      </c>
      <c r="E224" s="164" t="s">
        <v>1</v>
      </c>
      <c r="F224" s="165" t="s">
        <v>3210</v>
      </c>
      <c r="H224" s="166">
        <v>472</v>
      </c>
      <c r="I224" s="167"/>
      <c r="L224" s="163"/>
      <c r="M224" s="168"/>
      <c r="T224" s="169"/>
      <c r="AT224" s="164" t="s">
        <v>296</v>
      </c>
      <c r="AU224" s="164" t="s">
        <v>86</v>
      </c>
      <c r="AV224" s="13" t="s">
        <v>86</v>
      </c>
      <c r="AW224" s="13" t="s">
        <v>32</v>
      </c>
      <c r="AX224" s="13" t="s">
        <v>84</v>
      </c>
      <c r="AY224" s="164" t="s">
        <v>186</v>
      </c>
    </row>
    <row r="225" spans="2:65" s="11" customFormat="1" ht="22.75" customHeight="1">
      <c r="B225" s="124"/>
      <c r="D225" s="125" t="s">
        <v>75</v>
      </c>
      <c r="E225" s="134" t="s">
        <v>86</v>
      </c>
      <c r="F225" s="134" t="s">
        <v>334</v>
      </c>
      <c r="I225" s="127"/>
      <c r="J225" s="135">
        <f>BK225</f>
        <v>0</v>
      </c>
      <c r="L225" s="124"/>
      <c r="M225" s="129"/>
      <c r="P225" s="130">
        <f>SUM(P226:P360)</f>
        <v>0</v>
      </c>
      <c r="R225" s="130">
        <f>SUM(R226:R360)</f>
        <v>228.34500233999998</v>
      </c>
      <c r="T225" s="131">
        <f>SUM(T226:T360)</f>
        <v>0</v>
      </c>
      <c r="AR225" s="125" t="s">
        <v>84</v>
      </c>
      <c r="AT225" s="132" t="s">
        <v>75</v>
      </c>
      <c r="AU225" s="132" t="s">
        <v>84</v>
      </c>
      <c r="AY225" s="125" t="s">
        <v>186</v>
      </c>
      <c r="BK225" s="133">
        <f>SUM(BK226:BK360)</f>
        <v>0</v>
      </c>
    </row>
    <row r="226" spans="2:65" s="1" customFormat="1" ht="24.2" customHeight="1">
      <c r="B226" s="136"/>
      <c r="C226" s="137" t="s">
        <v>355</v>
      </c>
      <c r="D226" s="137" t="s">
        <v>189</v>
      </c>
      <c r="E226" s="138" t="s">
        <v>3211</v>
      </c>
      <c r="F226" s="139" t="s">
        <v>3212</v>
      </c>
      <c r="G226" s="140" t="s">
        <v>294</v>
      </c>
      <c r="H226" s="141">
        <v>56.198</v>
      </c>
      <c r="I226" s="142"/>
      <c r="J226" s="143">
        <f>ROUND(I226*H226,2)</f>
        <v>0</v>
      </c>
      <c r="K226" s="139" t="s">
        <v>193</v>
      </c>
      <c r="L226" s="32"/>
      <c r="M226" s="144" t="s">
        <v>1</v>
      </c>
      <c r="N226" s="145" t="s">
        <v>41</v>
      </c>
      <c r="P226" s="146">
        <f>O226*H226</f>
        <v>0</v>
      </c>
      <c r="Q226" s="146">
        <v>2.5018699999999998</v>
      </c>
      <c r="R226" s="146">
        <f>Q226*H226</f>
        <v>140.60009026</v>
      </c>
      <c r="S226" s="146">
        <v>0</v>
      </c>
      <c r="T226" s="147">
        <f>S226*H226</f>
        <v>0</v>
      </c>
      <c r="AR226" s="148" t="s">
        <v>207</v>
      </c>
      <c r="AT226" s="148" t="s">
        <v>189</v>
      </c>
      <c r="AU226" s="148" t="s">
        <v>86</v>
      </c>
      <c r="AY226" s="17" t="s">
        <v>186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84</v>
      </c>
      <c r="BK226" s="149">
        <f>ROUND(I226*H226,2)</f>
        <v>0</v>
      </c>
      <c r="BL226" s="17" t="s">
        <v>207</v>
      </c>
      <c r="BM226" s="148" t="s">
        <v>3213</v>
      </c>
    </row>
    <row r="227" spans="2:65" s="12" customFormat="1" ht="10.4">
      <c r="B227" s="156"/>
      <c r="D227" s="157" t="s">
        <v>296</v>
      </c>
      <c r="E227" s="158" t="s">
        <v>1</v>
      </c>
      <c r="F227" s="159" t="s">
        <v>3140</v>
      </c>
      <c r="H227" s="158" t="s">
        <v>1</v>
      </c>
      <c r="I227" s="160"/>
      <c r="L227" s="156"/>
      <c r="M227" s="161"/>
      <c r="T227" s="162"/>
      <c r="AT227" s="158" t="s">
        <v>296</v>
      </c>
      <c r="AU227" s="158" t="s">
        <v>86</v>
      </c>
      <c r="AV227" s="12" t="s">
        <v>84</v>
      </c>
      <c r="AW227" s="12" t="s">
        <v>32</v>
      </c>
      <c r="AX227" s="12" t="s">
        <v>76</v>
      </c>
      <c r="AY227" s="158" t="s">
        <v>186</v>
      </c>
    </row>
    <row r="228" spans="2:65" s="13" customFormat="1" ht="10.4">
      <c r="B228" s="163"/>
      <c r="D228" s="157" t="s">
        <v>296</v>
      </c>
      <c r="E228" s="164" t="s">
        <v>1</v>
      </c>
      <c r="F228" s="165" t="s">
        <v>3214</v>
      </c>
      <c r="H228" s="166">
        <v>2.64</v>
      </c>
      <c r="I228" s="167"/>
      <c r="L228" s="163"/>
      <c r="M228" s="168"/>
      <c r="T228" s="169"/>
      <c r="AT228" s="164" t="s">
        <v>296</v>
      </c>
      <c r="AU228" s="164" t="s">
        <v>86</v>
      </c>
      <c r="AV228" s="13" t="s">
        <v>86</v>
      </c>
      <c r="AW228" s="13" t="s">
        <v>32</v>
      </c>
      <c r="AX228" s="13" t="s">
        <v>76</v>
      </c>
      <c r="AY228" s="164" t="s">
        <v>186</v>
      </c>
    </row>
    <row r="229" spans="2:65" s="12" customFormat="1" ht="10.4">
      <c r="B229" s="156"/>
      <c r="D229" s="157" t="s">
        <v>296</v>
      </c>
      <c r="E229" s="158" t="s">
        <v>1</v>
      </c>
      <c r="F229" s="159" t="s">
        <v>3142</v>
      </c>
      <c r="H229" s="158" t="s">
        <v>1</v>
      </c>
      <c r="I229" s="160"/>
      <c r="L229" s="156"/>
      <c r="M229" s="161"/>
      <c r="T229" s="162"/>
      <c r="AT229" s="158" t="s">
        <v>296</v>
      </c>
      <c r="AU229" s="158" t="s">
        <v>86</v>
      </c>
      <c r="AV229" s="12" t="s">
        <v>84</v>
      </c>
      <c r="AW229" s="12" t="s">
        <v>32</v>
      </c>
      <c r="AX229" s="12" t="s">
        <v>76</v>
      </c>
      <c r="AY229" s="158" t="s">
        <v>186</v>
      </c>
    </row>
    <row r="230" spans="2:65" s="13" customFormat="1" ht="10.4">
      <c r="B230" s="163"/>
      <c r="D230" s="157" t="s">
        <v>296</v>
      </c>
      <c r="E230" s="164" t="s">
        <v>1</v>
      </c>
      <c r="F230" s="165" t="s">
        <v>3215</v>
      </c>
      <c r="H230" s="166">
        <v>1.08</v>
      </c>
      <c r="I230" s="167"/>
      <c r="L230" s="163"/>
      <c r="M230" s="168"/>
      <c r="T230" s="169"/>
      <c r="AT230" s="164" t="s">
        <v>296</v>
      </c>
      <c r="AU230" s="164" t="s">
        <v>86</v>
      </c>
      <c r="AV230" s="13" t="s">
        <v>86</v>
      </c>
      <c r="AW230" s="13" t="s">
        <v>32</v>
      </c>
      <c r="AX230" s="13" t="s">
        <v>76</v>
      </c>
      <c r="AY230" s="164" t="s">
        <v>186</v>
      </c>
    </row>
    <row r="231" spans="2:65" s="12" customFormat="1" ht="10.4">
      <c r="B231" s="156"/>
      <c r="D231" s="157" t="s">
        <v>296</v>
      </c>
      <c r="E231" s="158" t="s">
        <v>1</v>
      </c>
      <c r="F231" s="159" t="s">
        <v>3144</v>
      </c>
      <c r="H231" s="158" t="s">
        <v>1</v>
      </c>
      <c r="I231" s="160"/>
      <c r="L231" s="156"/>
      <c r="M231" s="161"/>
      <c r="T231" s="162"/>
      <c r="AT231" s="158" t="s">
        <v>296</v>
      </c>
      <c r="AU231" s="158" t="s">
        <v>86</v>
      </c>
      <c r="AV231" s="12" t="s">
        <v>84</v>
      </c>
      <c r="AW231" s="12" t="s">
        <v>32</v>
      </c>
      <c r="AX231" s="12" t="s">
        <v>76</v>
      </c>
      <c r="AY231" s="158" t="s">
        <v>186</v>
      </c>
    </row>
    <row r="232" spans="2:65" s="13" customFormat="1" ht="10.4">
      <c r="B232" s="163"/>
      <c r="D232" s="157" t="s">
        <v>296</v>
      </c>
      <c r="E232" s="164" t="s">
        <v>1</v>
      </c>
      <c r="F232" s="165" t="s">
        <v>3145</v>
      </c>
      <c r="H232" s="166">
        <v>3.75</v>
      </c>
      <c r="I232" s="167"/>
      <c r="L232" s="163"/>
      <c r="M232" s="168"/>
      <c r="T232" s="169"/>
      <c r="AT232" s="164" t="s">
        <v>296</v>
      </c>
      <c r="AU232" s="164" t="s">
        <v>86</v>
      </c>
      <c r="AV232" s="13" t="s">
        <v>86</v>
      </c>
      <c r="AW232" s="13" t="s">
        <v>32</v>
      </c>
      <c r="AX232" s="13" t="s">
        <v>76</v>
      </c>
      <c r="AY232" s="164" t="s">
        <v>186</v>
      </c>
    </row>
    <row r="233" spans="2:65" s="13" customFormat="1" ht="10.4">
      <c r="B233" s="163"/>
      <c r="D233" s="157" t="s">
        <v>296</v>
      </c>
      <c r="E233" s="164" t="s">
        <v>1</v>
      </c>
      <c r="F233" s="165" t="s">
        <v>3146</v>
      </c>
      <c r="H233" s="166">
        <v>1.08</v>
      </c>
      <c r="I233" s="167"/>
      <c r="L233" s="163"/>
      <c r="M233" s="168"/>
      <c r="T233" s="169"/>
      <c r="AT233" s="164" t="s">
        <v>296</v>
      </c>
      <c r="AU233" s="164" t="s">
        <v>86</v>
      </c>
      <c r="AV233" s="13" t="s">
        <v>86</v>
      </c>
      <c r="AW233" s="13" t="s">
        <v>32</v>
      </c>
      <c r="AX233" s="13" t="s">
        <v>76</v>
      </c>
      <c r="AY233" s="164" t="s">
        <v>186</v>
      </c>
    </row>
    <row r="234" spans="2:65" s="13" customFormat="1" ht="10.4">
      <c r="B234" s="163"/>
      <c r="D234" s="157" t="s">
        <v>296</v>
      </c>
      <c r="E234" s="164" t="s">
        <v>1</v>
      </c>
      <c r="F234" s="165" t="s">
        <v>3147</v>
      </c>
      <c r="H234" s="166">
        <v>1.41</v>
      </c>
      <c r="I234" s="167"/>
      <c r="L234" s="163"/>
      <c r="M234" s="168"/>
      <c r="T234" s="169"/>
      <c r="AT234" s="164" t="s">
        <v>296</v>
      </c>
      <c r="AU234" s="164" t="s">
        <v>86</v>
      </c>
      <c r="AV234" s="13" t="s">
        <v>86</v>
      </c>
      <c r="AW234" s="13" t="s">
        <v>32</v>
      </c>
      <c r="AX234" s="13" t="s">
        <v>76</v>
      </c>
      <c r="AY234" s="164" t="s">
        <v>186</v>
      </c>
    </row>
    <row r="235" spans="2:65" s="13" customFormat="1" ht="10.4">
      <c r="B235" s="163"/>
      <c r="D235" s="157" t="s">
        <v>296</v>
      </c>
      <c r="E235" s="164" t="s">
        <v>1</v>
      </c>
      <c r="F235" s="165" t="s">
        <v>3148</v>
      </c>
      <c r="H235" s="166">
        <v>3.3</v>
      </c>
      <c r="I235" s="167"/>
      <c r="L235" s="163"/>
      <c r="M235" s="168"/>
      <c r="T235" s="169"/>
      <c r="AT235" s="164" t="s">
        <v>296</v>
      </c>
      <c r="AU235" s="164" t="s">
        <v>86</v>
      </c>
      <c r="AV235" s="13" t="s">
        <v>86</v>
      </c>
      <c r="AW235" s="13" t="s">
        <v>32</v>
      </c>
      <c r="AX235" s="13" t="s">
        <v>76</v>
      </c>
      <c r="AY235" s="164" t="s">
        <v>186</v>
      </c>
    </row>
    <row r="236" spans="2:65" s="13" customFormat="1" ht="10.4">
      <c r="B236" s="163"/>
      <c r="D236" s="157" t="s">
        <v>296</v>
      </c>
      <c r="E236" s="164" t="s">
        <v>1</v>
      </c>
      <c r="F236" s="165" t="s">
        <v>3149</v>
      </c>
      <c r="H236" s="166">
        <v>0.40500000000000003</v>
      </c>
      <c r="I236" s="167"/>
      <c r="L236" s="163"/>
      <c r="M236" s="168"/>
      <c r="T236" s="169"/>
      <c r="AT236" s="164" t="s">
        <v>296</v>
      </c>
      <c r="AU236" s="164" t="s">
        <v>86</v>
      </c>
      <c r="AV236" s="13" t="s">
        <v>86</v>
      </c>
      <c r="AW236" s="13" t="s">
        <v>32</v>
      </c>
      <c r="AX236" s="13" t="s">
        <v>76</v>
      </c>
      <c r="AY236" s="164" t="s">
        <v>186</v>
      </c>
    </row>
    <row r="237" spans="2:65" s="13" customFormat="1" ht="10.4">
      <c r="B237" s="163"/>
      <c r="D237" s="157" t="s">
        <v>296</v>
      </c>
      <c r="E237" s="164" t="s">
        <v>1</v>
      </c>
      <c r="F237" s="165" t="s">
        <v>3150</v>
      </c>
      <c r="H237" s="166">
        <v>0.443</v>
      </c>
      <c r="I237" s="167"/>
      <c r="L237" s="163"/>
      <c r="M237" s="168"/>
      <c r="T237" s="169"/>
      <c r="AT237" s="164" t="s">
        <v>296</v>
      </c>
      <c r="AU237" s="164" t="s">
        <v>86</v>
      </c>
      <c r="AV237" s="13" t="s">
        <v>86</v>
      </c>
      <c r="AW237" s="13" t="s">
        <v>32</v>
      </c>
      <c r="AX237" s="13" t="s">
        <v>76</v>
      </c>
      <c r="AY237" s="164" t="s">
        <v>186</v>
      </c>
    </row>
    <row r="238" spans="2:65" s="13" customFormat="1" ht="10.4">
      <c r="B238" s="163"/>
      <c r="D238" s="157" t="s">
        <v>296</v>
      </c>
      <c r="E238" s="164" t="s">
        <v>1</v>
      </c>
      <c r="F238" s="165" t="s">
        <v>3151</v>
      </c>
      <c r="H238" s="166">
        <v>0.19400000000000001</v>
      </c>
      <c r="I238" s="167"/>
      <c r="L238" s="163"/>
      <c r="M238" s="168"/>
      <c r="T238" s="169"/>
      <c r="AT238" s="164" t="s">
        <v>296</v>
      </c>
      <c r="AU238" s="164" t="s">
        <v>86</v>
      </c>
      <c r="AV238" s="13" t="s">
        <v>86</v>
      </c>
      <c r="AW238" s="13" t="s">
        <v>32</v>
      </c>
      <c r="AX238" s="13" t="s">
        <v>76</v>
      </c>
      <c r="AY238" s="164" t="s">
        <v>186</v>
      </c>
    </row>
    <row r="239" spans="2:65" s="13" customFormat="1" ht="10.4">
      <c r="B239" s="163"/>
      <c r="D239" s="157" t="s">
        <v>296</v>
      </c>
      <c r="E239" s="164" t="s">
        <v>1</v>
      </c>
      <c r="F239" s="165" t="s">
        <v>3152</v>
      </c>
      <c r="H239" s="166">
        <v>2.8439999999999999</v>
      </c>
      <c r="I239" s="167"/>
      <c r="L239" s="163"/>
      <c r="M239" s="168"/>
      <c r="T239" s="169"/>
      <c r="AT239" s="164" t="s">
        <v>296</v>
      </c>
      <c r="AU239" s="164" t="s">
        <v>86</v>
      </c>
      <c r="AV239" s="13" t="s">
        <v>86</v>
      </c>
      <c r="AW239" s="13" t="s">
        <v>32</v>
      </c>
      <c r="AX239" s="13" t="s">
        <v>76</v>
      </c>
      <c r="AY239" s="164" t="s">
        <v>186</v>
      </c>
    </row>
    <row r="240" spans="2:65" s="13" customFormat="1" ht="10.4">
      <c r="B240" s="163"/>
      <c r="D240" s="157" t="s">
        <v>296</v>
      </c>
      <c r="E240" s="164" t="s">
        <v>1</v>
      </c>
      <c r="F240" s="165" t="s">
        <v>3153</v>
      </c>
      <c r="H240" s="166">
        <v>0.22500000000000001</v>
      </c>
      <c r="I240" s="167"/>
      <c r="L240" s="163"/>
      <c r="M240" s="168"/>
      <c r="T240" s="169"/>
      <c r="AT240" s="164" t="s">
        <v>296</v>
      </c>
      <c r="AU240" s="164" t="s">
        <v>86</v>
      </c>
      <c r="AV240" s="13" t="s">
        <v>86</v>
      </c>
      <c r="AW240" s="13" t="s">
        <v>32</v>
      </c>
      <c r="AX240" s="13" t="s">
        <v>76</v>
      </c>
      <c r="AY240" s="164" t="s">
        <v>186</v>
      </c>
    </row>
    <row r="241" spans="2:51" s="13" customFormat="1" ht="10.4">
      <c r="B241" s="163"/>
      <c r="D241" s="157" t="s">
        <v>296</v>
      </c>
      <c r="E241" s="164" t="s">
        <v>1</v>
      </c>
      <c r="F241" s="165" t="s">
        <v>3154</v>
      </c>
      <c r="H241" s="166">
        <v>0.75</v>
      </c>
      <c r="I241" s="167"/>
      <c r="L241" s="163"/>
      <c r="M241" s="168"/>
      <c r="T241" s="169"/>
      <c r="AT241" s="164" t="s">
        <v>296</v>
      </c>
      <c r="AU241" s="164" t="s">
        <v>86</v>
      </c>
      <c r="AV241" s="13" t="s">
        <v>86</v>
      </c>
      <c r="AW241" s="13" t="s">
        <v>32</v>
      </c>
      <c r="AX241" s="13" t="s">
        <v>76</v>
      </c>
      <c r="AY241" s="164" t="s">
        <v>186</v>
      </c>
    </row>
    <row r="242" spans="2:51" s="13" customFormat="1" ht="10.4">
      <c r="B242" s="163"/>
      <c r="D242" s="157" t="s">
        <v>296</v>
      </c>
      <c r="E242" s="164" t="s">
        <v>1</v>
      </c>
      <c r="F242" s="165" t="s">
        <v>3155</v>
      </c>
      <c r="H242" s="166">
        <v>1.44</v>
      </c>
      <c r="I242" s="167"/>
      <c r="L242" s="163"/>
      <c r="M242" s="168"/>
      <c r="T242" s="169"/>
      <c r="AT242" s="164" t="s">
        <v>296</v>
      </c>
      <c r="AU242" s="164" t="s">
        <v>86</v>
      </c>
      <c r="AV242" s="13" t="s">
        <v>86</v>
      </c>
      <c r="AW242" s="13" t="s">
        <v>32</v>
      </c>
      <c r="AX242" s="13" t="s">
        <v>76</v>
      </c>
      <c r="AY242" s="164" t="s">
        <v>186</v>
      </c>
    </row>
    <row r="243" spans="2:51" s="13" customFormat="1" ht="10.4">
      <c r="B243" s="163"/>
      <c r="D243" s="157" t="s">
        <v>296</v>
      </c>
      <c r="E243" s="164" t="s">
        <v>1</v>
      </c>
      <c r="F243" s="165" t="s">
        <v>3156</v>
      </c>
      <c r="H243" s="166">
        <v>0.41399999999999998</v>
      </c>
      <c r="I243" s="167"/>
      <c r="L243" s="163"/>
      <c r="M243" s="168"/>
      <c r="T243" s="169"/>
      <c r="AT243" s="164" t="s">
        <v>296</v>
      </c>
      <c r="AU243" s="164" t="s">
        <v>86</v>
      </c>
      <c r="AV243" s="13" t="s">
        <v>86</v>
      </c>
      <c r="AW243" s="13" t="s">
        <v>32</v>
      </c>
      <c r="AX243" s="13" t="s">
        <v>76</v>
      </c>
      <c r="AY243" s="164" t="s">
        <v>186</v>
      </c>
    </row>
    <row r="244" spans="2:51" s="13" customFormat="1" ht="10.4">
      <c r="B244" s="163"/>
      <c r="D244" s="157" t="s">
        <v>296</v>
      </c>
      <c r="E244" s="164" t="s">
        <v>1</v>
      </c>
      <c r="F244" s="165" t="s">
        <v>3157</v>
      </c>
      <c r="H244" s="166">
        <v>0.69</v>
      </c>
      <c r="I244" s="167"/>
      <c r="L244" s="163"/>
      <c r="M244" s="168"/>
      <c r="T244" s="169"/>
      <c r="AT244" s="164" t="s">
        <v>296</v>
      </c>
      <c r="AU244" s="164" t="s">
        <v>86</v>
      </c>
      <c r="AV244" s="13" t="s">
        <v>86</v>
      </c>
      <c r="AW244" s="13" t="s">
        <v>32</v>
      </c>
      <c r="AX244" s="13" t="s">
        <v>76</v>
      </c>
      <c r="AY244" s="164" t="s">
        <v>186</v>
      </c>
    </row>
    <row r="245" spans="2:51" s="12" customFormat="1" ht="10.4">
      <c r="B245" s="156"/>
      <c r="D245" s="157" t="s">
        <v>296</v>
      </c>
      <c r="E245" s="158" t="s">
        <v>1</v>
      </c>
      <c r="F245" s="159" t="s">
        <v>3158</v>
      </c>
      <c r="H245" s="158" t="s">
        <v>1</v>
      </c>
      <c r="I245" s="160"/>
      <c r="L245" s="156"/>
      <c r="M245" s="161"/>
      <c r="T245" s="162"/>
      <c r="AT245" s="158" t="s">
        <v>296</v>
      </c>
      <c r="AU245" s="158" t="s">
        <v>86</v>
      </c>
      <c r="AV245" s="12" t="s">
        <v>84</v>
      </c>
      <c r="AW245" s="12" t="s">
        <v>32</v>
      </c>
      <c r="AX245" s="12" t="s">
        <v>76</v>
      </c>
      <c r="AY245" s="158" t="s">
        <v>186</v>
      </c>
    </row>
    <row r="246" spans="2:51" s="13" customFormat="1" ht="10.4">
      <c r="B246" s="163"/>
      <c r="D246" s="157" t="s">
        <v>296</v>
      </c>
      <c r="E246" s="164" t="s">
        <v>1</v>
      </c>
      <c r="F246" s="165" t="s">
        <v>3159</v>
      </c>
      <c r="H246" s="166">
        <v>0.36899999999999999</v>
      </c>
      <c r="I246" s="167"/>
      <c r="L246" s="163"/>
      <c r="M246" s="168"/>
      <c r="T246" s="169"/>
      <c r="AT246" s="164" t="s">
        <v>296</v>
      </c>
      <c r="AU246" s="164" t="s">
        <v>86</v>
      </c>
      <c r="AV246" s="13" t="s">
        <v>86</v>
      </c>
      <c r="AW246" s="13" t="s">
        <v>32</v>
      </c>
      <c r="AX246" s="13" t="s">
        <v>76</v>
      </c>
      <c r="AY246" s="164" t="s">
        <v>186</v>
      </c>
    </row>
    <row r="247" spans="2:51" s="13" customFormat="1" ht="10.4">
      <c r="B247" s="163"/>
      <c r="D247" s="157" t="s">
        <v>296</v>
      </c>
      <c r="E247" s="164" t="s">
        <v>1</v>
      </c>
      <c r="F247" s="165" t="s">
        <v>3160</v>
      </c>
      <c r="H247" s="166">
        <v>1.163</v>
      </c>
      <c r="I247" s="167"/>
      <c r="L247" s="163"/>
      <c r="M247" s="168"/>
      <c r="T247" s="169"/>
      <c r="AT247" s="164" t="s">
        <v>296</v>
      </c>
      <c r="AU247" s="164" t="s">
        <v>86</v>
      </c>
      <c r="AV247" s="13" t="s">
        <v>86</v>
      </c>
      <c r="AW247" s="13" t="s">
        <v>32</v>
      </c>
      <c r="AX247" s="13" t="s">
        <v>76</v>
      </c>
      <c r="AY247" s="164" t="s">
        <v>186</v>
      </c>
    </row>
    <row r="248" spans="2:51" s="13" customFormat="1" ht="10.4">
      <c r="B248" s="163"/>
      <c r="D248" s="157" t="s">
        <v>296</v>
      </c>
      <c r="E248" s="164" t="s">
        <v>1</v>
      </c>
      <c r="F248" s="165" t="s">
        <v>3161</v>
      </c>
      <c r="H248" s="166">
        <v>1.4590000000000001</v>
      </c>
      <c r="I248" s="167"/>
      <c r="L248" s="163"/>
      <c r="M248" s="168"/>
      <c r="T248" s="169"/>
      <c r="AT248" s="164" t="s">
        <v>296</v>
      </c>
      <c r="AU248" s="164" t="s">
        <v>86</v>
      </c>
      <c r="AV248" s="13" t="s">
        <v>86</v>
      </c>
      <c r="AW248" s="13" t="s">
        <v>32</v>
      </c>
      <c r="AX248" s="13" t="s">
        <v>76</v>
      </c>
      <c r="AY248" s="164" t="s">
        <v>186</v>
      </c>
    </row>
    <row r="249" spans="2:51" s="13" customFormat="1" ht="10.4">
      <c r="B249" s="163"/>
      <c r="D249" s="157" t="s">
        <v>296</v>
      </c>
      <c r="E249" s="164" t="s">
        <v>1</v>
      </c>
      <c r="F249" s="165" t="s">
        <v>3162</v>
      </c>
      <c r="H249" s="166">
        <v>0.41</v>
      </c>
      <c r="I249" s="167"/>
      <c r="L249" s="163"/>
      <c r="M249" s="168"/>
      <c r="T249" s="169"/>
      <c r="AT249" s="164" t="s">
        <v>296</v>
      </c>
      <c r="AU249" s="164" t="s">
        <v>86</v>
      </c>
      <c r="AV249" s="13" t="s">
        <v>86</v>
      </c>
      <c r="AW249" s="13" t="s">
        <v>32</v>
      </c>
      <c r="AX249" s="13" t="s">
        <v>76</v>
      </c>
      <c r="AY249" s="164" t="s">
        <v>186</v>
      </c>
    </row>
    <row r="250" spans="2:51" s="13" customFormat="1" ht="10.4">
      <c r="B250" s="163"/>
      <c r="D250" s="157" t="s">
        <v>296</v>
      </c>
      <c r="E250" s="164" t="s">
        <v>1</v>
      </c>
      <c r="F250" s="165" t="s">
        <v>3163</v>
      </c>
      <c r="H250" s="166">
        <v>0.32800000000000001</v>
      </c>
      <c r="I250" s="167"/>
      <c r="L250" s="163"/>
      <c r="M250" s="168"/>
      <c r="T250" s="169"/>
      <c r="AT250" s="164" t="s">
        <v>296</v>
      </c>
      <c r="AU250" s="164" t="s">
        <v>86</v>
      </c>
      <c r="AV250" s="13" t="s">
        <v>86</v>
      </c>
      <c r="AW250" s="13" t="s">
        <v>32</v>
      </c>
      <c r="AX250" s="13" t="s">
        <v>76</v>
      </c>
      <c r="AY250" s="164" t="s">
        <v>186</v>
      </c>
    </row>
    <row r="251" spans="2:51" s="13" customFormat="1" ht="10.4">
      <c r="B251" s="163"/>
      <c r="D251" s="157" t="s">
        <v>296</v>
      </c>
      <c r="E251" s="164" t="s">
        <v>1</v>
      </c>
      <c r="F251" s="165" t="s">
        <v>3164</v>
      </c>
      <c r="H251" s="166">
        <v>0.27400000000000002</v>
      </c>
      <c r="I251" s="167"/>
      <c r="L251" s="163"/>
      <c r="M251" s="168"/>
      <c r="T251" s="169"/>
      <c r="AT251" s="164" t="s">
        <v>296</v>
      </c>
      <c r="AU251" s="164" t="s">
        <v>86</v>
      </c>
      <c r="AV251" s="13" t="s">
        <v>86</v>
      </c>
      <c r="AW251" s="13" t="s">
        <v>32</v>
      </c>
      <c r="AX251" s="13" t="s">
        <v>76</v>
      </c>
      <c r="AY251" s="164" t="s">
        <v>186</v>
      </c>
    </row>
    <row r="252" spans="2:51" s="13" customFormat="1" ht="10.4">
      <c r="B252" s="163"/>
      <c r="D252" s="157" t="s">
        <v>296</v>
      </c>
      <c r="E252" s="164" t="s">
        <v>1</v>
      </c>
      <c r="F252" s="165" t="s">
        <v>3165</v>
      </c>
      <c r="H252" s="166">
        <v>0.71799999999999997</v>
      </c>
      <c r="I252" s="167"/>
      <c r="L252" s="163"/>
      <c r="M252" s="168"/>
      <c r="T252" s="169"/>
      <c r="AT252" s="164" t="s">
        <v>296</v>
      </c>
      <c r="AU252" s="164" t="s">
        <v>86</v>
      </c>
      <c r="AV252" s="13" t="s">
        <v>86</v>
      </c>
      <c r="AW252" s="13" t="s">
        <v>32</v>
      </c>
      <c r="AX252" s="13" t="s">
        <v>76</v>
      </c>
      <c r="AY252" s="164" t="s">
        <v>186</v>
      </c>
    </row>
    <row r="253" spans="2:51" s="13" customFormat="1" ht="10.4">
      <c r="B253" s="163"/>
      <c r="D253" s="157" t="s">
        <v>296</v>
      </c>
      <c r="E253" s="164" t="s">
        <v>1</v>
      </c>
      <c r="F253" s="165" t="s">
        <v>3166</v>
      </c>
      <c r="H253" s="166">
        <v>0.98</v>
      </c>
      <c r="I253" s="167"/>
      <c r="L253" s="163"/>
      <c r="M253" s="168"/>
      <c r="T253" s="169"/>
      <c r="AT253" s="164" t="s">
        <v>296</v>
      </c>
      <c r="AU253" s="164" t="s">
        <v>86</v>
      </c>
      <c r="AV253" s="13" t="s">
        <v>86</v>
      </c>
      <c r="AW253" s="13" t="s">
        <v>32</v>
      </c>
      <c r="AX253" s="13" t="s">
        <v>76</v>
      </c>
      <c r="AY253" s="164" t="s">
        <v>186</v>
      </c>
    </row>
    <row r="254" spans="2:51" s="13" customFormat="1" ht="10.4">
      <c r="B254" s="163"/>
      <c r="D254" s="157" t="s">
        <v>296</v>
      </c>
      <c r="E254" s="164" t="s">
        <v>1</v>
      </c>
      <c r="F254" s="165" t="s">
        <v>3167</v>
      </c>
      <c r="H254" s="166">
        <v>0.23300000000000001</v>
      </c>
      <c r="I254" s="167"/>
      <c r="L254" s="163"/>
      <c r="M254" s="168"/>
      <c r="T254" s="169"/>
      <c r="AT254" s="164" t="s">
        <v>296</v>
      </c>
      <c r="AU254" s="164" t="s">
        <v>86</v>
      </c>
      <c r="AV254" s="13" t="s">
        <v>86</v>
      </c>
      <c r="AW254" s="13" t="s">
        <v>32</v>
      </c>
      <c r="AX254" s="13" t="s">
        <v>76</v>
      </c>
      <c r="AY254" s="164" t="s">
        <v>186</v>
      </c>
    </row>
    <row r="255" spans="2:51" s="13" customFormat="1" ht="10.4">
      <c r="B255" s="163"/>
      <c r="D255" s="157" t="s">
        <v>296</v>
      </c>
      <c r="E255" s="164" t="s">
        <v>1</v>
      </c>
      <c r="F255" s="165" t="s">
        <v>3168</v>
      </c>
      <c r="H255" s="166">
        <v>0.54700000000000004</v>
      </c>
      <c r="I255" s="167"/>
      <c r="L255" s="163"/>
      <c r="M255" s="168"/>
      <c r="T255" s="169"/>
      <c r="AT255" s="164" t="s">
        <v>296</v>
      </c>
      <c r="AU255" s="164" t="s">
        <v>86</v>
      </c>
      <c r="AV255" s="13" t="s">
        <v>86</v>
      </c>
      <c r="AW255" s="13" t="s">
        <v>32</v>
      </c>
      <c r="AX255" s="13" t="s">
        <v>76</v>
      </c>
      <c r="AY255" s="164" t="s">
        <v>186</v>
      </c>
    </row>
    <row r="256" spans="2:51" s="13" customFormat="1" ht="10.4">
      <c r="B256" s="163"/>
      <c r="D256" s="157" t="s">
        <v>296</v>
      </c>
      <c r="E256" s="164" t="s">
        <v>1</v>
      </c>
      <c r="F256" s="165" t="s">
        <v>3162</v>
      </c>
      <c r="H256" s="166">
        <v>0.41</v>
      </c>
      <c r="I256" s="167"/>
      <c r="L256" s="163"/>
      <c r="M256" s="168"/>
      <c r="T256" s="169"/>
      <c r="AT256" s="164" t="s">
        <v>296</v>
      </c>
      <c r="AU256" s="164" t="s">
        <v>86</v>
      </c>
      <c r="AV256" s="13" t="s">
        <v>86</v>
      </c>
      <c r="AW256" s="13" t="s">
        <v>32</v>
      </c>
      <c r="AX256" s="13" t="s">
        <v>76</v>
      </c>
      <c r="AY256" s="164" t="s">
        <v>186</v>
      </c>
    </row>
    <row r="257" spans="2:51" s="13" customFormat="1" ht="10.4">
      <c r="B257" s="163"/>
      <c r="D257" s="157" t="s">
        <v>296</v>
      </c>
      <c r="E257" s="164" t="s">
        <v>1</v>
      </c>
      <c r="F257" s="165" t="s">
        <v>3169</v>
      </c>
      <c r="H257" s="166">
        <v>2.8730000000000002</v>
      </c>
      <c r="I257" s="167"/>
      <c r="L257" s="163"/>
      <c r="M257" s="168"/>
      <c r="T257" s="169"/>
      <c r="AT257" s="164" t="s">
        <v>296</v>
      </c>
      <c r="AU257" s="164" t="s">
        <v>86</v>
      </c>
      <c r="AV257" s="13" t="s">
        <v>86</v>
      </c>
      <c r="AW257" s="13" t="s">
        <v>32</v>
      </c>
      <c r="AX257" s="13" t="s">
        <v>76</v>
      </c>
      <c r="AY257" s="164" t="s">
        <v>186</v>
      </c>
    </row>
    <row r="258" spans="2:51" s="13" customFormat="1" ht="10.4">
      <c r="B258" s="163"/>
      <c r="D258" s="157" t="s">
        <v>296</v>
      </c>
      <c r="E258" s="164" t="s">
        <v>1</v>
      </c>
      <c r="F258" s="165" t="s">
        <v>3170</v>
      </c>
      <c r="H258" s="166">
        <v>0.40300000000000002</v>
      </c>
      <c r="I258" s="167"/>
      <c r="L258" s="163"/>
      <c r="M258" s="168"/>
      <c r="T258" s="169"/>
      <c r="AT258" s="164" t="s">
        <v>296</v>
      </c>
      <c r="AU258" s="164" t="s">
        <v>86</v>
      </c>
      <c r="AV258" s="13" t="s">
        <v>86</v>
      </c>
      <c r="AW258" s="13" t="s">
        <v>32</v>
      </c>
      <c r="AX258" s="13" t="s">
        <v>76</v>
      </c>
      <c r="AY258" s="164" t="s">
        <v>186</v>
      </c>
    </row>
    <row r="259" spans="2:51" s="13" customFormat="1" ht="10.4">
      <c r="B259" s="163"/>
      <c r="D259" s="157" t="s">
        <v>296</v>
      </c>
      <c r="E259" s="164" t="s">
        <v>1</v>
      </c>
      <c r="F259" s="165" t="s">
        <v>3171</v>
      </c>
      <c r="H259" s="166">
        <v>1.0489999999999999</v>
      </c>
      <c r="I259" s="167"/>
      <c r="L259" s="163"/>
      <c r="M259" s="168"/>
      <c r="T259" s="169"/>
      <c r="AT259" s="164" t="s">
        <v>296</v>
      </c>
      <c r="AU259" s="164" t="s">
        <v>86</v>
      </c>
      <c r="AV259" s="13" t="s">
        <v>86</v>
      </c>
      <c r="AW259" s="13" t="s">
        <v>32</v>
      </c>
      <c r="AX259" s="13" t="s">
        <v>76</v>
      </c>
      <c r="AY259" s="164" t="s">
        <v>186</v>
      </c>
    </row>
    <row r="260" spans="2:51" s="13" customFormat="1" ht="10.4">
      <c r="B260" s="163"/>
      <c r="D260" s="157" t="s">
        <v>296</v>
      </c>
      <c r="E260" s="164" t="s">
        <v>1</v>
      </c>
      <c r="F260" s="165" t="s">
        <v>3172</v>
      </c>
      <c r="H260" s="166">
        <v>0.49399999999999999</v>
      </c>
      <c r="I260" s="167"/>
      <c r="L260" s="163"/>
      <c r="M260" s="168"/>
      <c r="T260" s="169"/>
      <c r="AT260" s="164" t="s">
        <v>296</v>
      </c>
      <c r="AU260" s="164" t="s">
        <v>86</v>
      </c>
      <c r="AV260" s="13" t="s">
        <v>86</v>
      </c>
      <c r="AW260" s="13" t="s">
        <v>32</v>
      </c>
      <c r="AX260" s="13" t="s">
        <v>76</v>
      </c>
      <c r="AY260" s="164" t="s">
        <v>186</v>
      </c>
    </row>
    <row r="261" spans="2:51" s="13" customFormat="1" ht="10.4">
      <c r="B261" s="163"/>
      <c r="D261" s="157" t="s">
        <v>296</v>
      </c>
      <c r="E261" s="164" t="s">
        <v>1</v>
      </c>
      <c r="F261" s="165" t="s">
        <v>3173</v>
      </c>
      <c r="H261" s="166">
        <v>1.373</v>
      </c>
      <c r="I261" s="167"/>
      <c r="L261" s="163"/>
      <c r="M261" s="168"/>
      <c r="T261" s="169"/>
      <c r="AT261" s="164" t="s">
        <v>296</v>
      </c>
      <c r="AU261" s="164" t="s">
        <v>86</v>
      </c>
      <c r="AV261" s="13" t="s">
        <v>86</v>
      </c>
      <c r="AW261" s="13" t="s">
        <v>32</v>
      </c>
      <c r="AX261" s="13" t="s">
        <v>76</v>
      </c>
      <c r="AY261" s="164" t="s">
        <v>186</v>
      </c>
    </row>
    <row r="262" spans="2:51" s="13" customFormat="1" ht="10.4">
      <c r="B262" s="163"/>
      <c r="D262" s="157" t="s">
        <v>296</v>
      </c>
      <c r="E262" s="164" t="s">
        <v>1</v>
      </c>
      <c r="F262" s="165" t="s">
        <v>3174</v>
      </c>
      <c r="H262" s="166">
        <v>1.0920000000000001</v>
      </c>
      <c r="I262" s="167"/>
      <c r="L262" s="163"/>
      <c r="M262" s="168"/>
      <c r="T262" s="169"/>
      <c r="AT262" s="164" t="s">
        <v>296</v>
      </c>
      <c r="AU262" s="164" t="s">
        <v>86</v>
      </c>
      <c r="AV262" s="13" t="s">
        <v>86</v>
      </c>
      <c r="AW262" s="13" t="s">
        <v>32</v>
      </c>
      <c r="AX262" s="13" t="s">
        <v>76</v>
      </c>
      <c r="AY262" s="164" t="s">
        <v>186</v>
      </c>
    </row>
    <row r="263" spans="2:51" s="13" customFormat="1" ht="10.4">
      <c r="B263" s="163"/>
      <c r="D263" s="157" t="s">
        <v>296</v>
      </c>
      <c r="E263" s="164" t="s">
        <v>1</v>
      </c>
      <c r="F263" s="165" t="s">
        <v>3175</v>
      </c>
      <c r="H263" s="166">
        <v>2.375</v>
      </c>
      <c r="I263" s="167"/>
      <c r="L263" s="163"/>
      <c r="M263" s="168"/>
      <c r="T263" s="169"/>
      <c r="AT263" s="164" t="s">
        <v>296</v>
      </c>
      <c r="AU263" s="164" t="s">
        <v>86</v>
      </c>
      <c r="AV263" s="13" t="s">
        <v>86</v>
      </c>
      <c r="AW263" s="13" t="s">
        <v>32</v>
      </c>
      <c r="AX263" s="13" t="s">
        <v>76</v>
      </c>
      <c r="AY263" s="164" t="s">
        <v>186</v>
      </c>
    </row>
    <row r="264" spans="2:51" s="13" customFormat="1" ht="10.4">
      <c r="B264" s="163"/>
      <c r="D264" s="157" t="s">
        <v>296</v>
      </c>
      <c r="E264" s="164" t="s">
        <v>1</v>
      </c>
      <c r="F264" s="165" t="s">
        <v>3176</v>
      </c>
      <c r="H264" s="166">
        <v>0.49099999999999999</v>
      </c>
      <c r="I264" s="167"/>
      <c r="L264" s="163"/>
      <c r="M264" s="168"/>
      <c r="T264" s="169"/>
      <c r="AT264" s="164" t="s">
        <v>296</v>
      </c>
      <c r="AU264" s="164" t="s">
        <v>86</v>
      </c>
      <c r="AV264" s="13" t="s">
        <v>86</v>
      </c>
      <c r="AW264" s="13" t="s">
        <v>32</v>
      </c>
      <c r="AX264" s="13" t="s">
        <v>76</v>
      </c>
      <c r="AY264" s="164" t="s">
        <v>186</v>
      </c>
    </row>
    <row r="265" spans="2:51" s="13" customFormat="1" ht="10.4">
      <c r="B265" s="163"/>
      <c r="D265" s="157" t="s">
        <v>296</v>
      </c>
      <c r="E265" s="164" t="s">
        <v>1</v>
      </c>
      <c r="F265" s="165" t="s">
        <v>3177</v>
      </c>
      <c r="H265" s="166">
        <v>0.41</v>
      </c>
      <c r="I265" s="167"/>
      <c r="L265" s="163"/>
      <c r="M265" s="168"/>
      <c r="T265" s="169"/>
      <c r="AT265" s="164" t="s">
        <v>296</v>
      </c>
      <c r="AU265" s="164" t="s">
        <v>86</v>
      </c>
      <c r="AV265" s="13" t="s">
        <v>86</v>
      </c>
      <c r="AW265" s="13" t="s">
        <v>32</v>
      </c>
      <c r="AX265" s="13" t="s">
        <v>76</v>
      </c>
      <c r="AY265" s="164" t="s">
        <v>186</v>
      </c>
    </row>
    <row r="266" spans="2:51" s="13" customFormat="1" ht="10.4">
      <c r="B266" s="163"/>
      <c r="D266" s="157" t="s">
        <v>296</v>
      </c>
      <c r="E266" s="164" t="s">
        <v>1</v>
      </c>
      <c r="F266" s="165" t="s">
        <v>3178</v>
      </c>
      <c r="H266" s="166">
        <v>0.32900000000000001</v>
      </c>
      <c r="I266" s="167"/>
      <c r="L266" s="163"/>
      <c r="M266" s="168"/>
      <c r="T266" s="169"/>
      <c r="AT266" s="164" t="s">
        <v>296</v>
      </c>
      <c r="AU266" s="164" t="s">
        <v>86</v>
      </c>
      <c r="AV266" s="13" t="s">
        <v>86</v>
      </c>
      <c r="AW266" s="13" t="s">
        <v>32</v>
      </c>
      <c r="AX266" s="13" t="s">
        <v>76</v>
      </c>
      <c r="AY266" s="164" t="s">
        <v>186</v>
      </c>
    </row>
    <row r="267" spans="2:51" s="13" customFormat="1" ht="10.4">
      <c r="B267" s="163"/>
      <c r="D267" s="157" t="s">
        <v>296</v>
      </c>
      <c r="E267" s="164" t="s">
        <v>1</v>
      </c>
      <c r="F267" s="165" t="s">
        <v>3179</v>
      </c>
      <c r="H267" s="166">
        <v>0.191</v>
      </c>
      <c r="I267" s="167"/>
      <c r="L267" s="163"/>
      <c r="M267" s="168"/>
      <c r="T267" s="169"/>
      <c r="AT267" s="164" t="s">
        <v>296</v>
      </c>
      <c r="AU267" s="164" t="s">
        <v>86</v>
      </c>
      <c r="AV267" s="13" t="s">
        <v>86</v>
      </c>
      <c r="AW267" s="13" t="s">
        <v>32</v>
      </c>
      <c r="AX267" s="13" t="s">
        <v>76</v>
      </c>
      <c r="AY267" s="164" t="s">
        <v>186</v>
      </c>
    </row>
    <row r="268" spans="2:51" s="13" customFormat="1" ht="10.4">
      <c r="B268" s="163"/>
      <c r="D268" s="157" t="s">
        <v>296</v>
      </c>
      <c r="E268" s="164" t="s">
        <v>1</v>
      </c>
      <c r="F268" s="165" t="s">
        <v>3180</v>
      </c>
      <c r="H268" s="166">
        <v>0.82099999999999995</v>
      </c>
      <c r="I268" s="167"/>
      <c r="L268" s="163"/>
      <c r="M268" s="168"/>
      <c r="T268" s="169"/>
      <c r="AT268" s="164" t="s">
        <v>296</v>
      </c>
      <c r="AU268" s="164" t="s">
        <v>86</v>
      </c>
      <c r="AV268" s="13" t="s">
        <v>86</v>
      </c>
      <c r="AW268" s="13" t="s">
        <v>32</v>
      </c>
      <c r="AX268" s="13" t="s">
        <v>76</v>
      </c>
      <c r="AY268" s="164" t="s">
        <v>186</v>
      </c>
    </row>
    <row r="269" spans="2:51" s="13" customFormat="1" ht="10.4">
      <c r="B269" s="163"/>
      <c r="D269" s="157" t="s">
        <v>296</v>
      </c>
      <c r="E269" s="164" t="s">
        <v>1</v>
      </c>
      <c r="F269" s="165" t="s">
        <v>3181</v>
      </c>
      <c r="H269" s="166">
        <v>1.218</v>
      </c>
      <c r="I269" s="167"/>
      <c r="L269" s="163"/>
      <c r="M269" s="168"/>
      <c r="T269" s="169"/>
      <c r="AT269" s="164" t="s">
        <v>296</v>
      </c>
      <c r="AU269" s="164" t="s">
        <v>86</v>
      </c>
      <c r="AV269" s="13" t="s">
        <v>86</v>
      </c>
      <c r="AW269" s="13" t="s">
        <v>32</v>
      </c>
      <c r="AX269" s="13" t="s">
        <v>76</v>
      </c>
      <c r="AY269" s="164" t="s">
        <v>186</v>
      </c>
    </row>
    <row r="270" spans="2:51" s="13" customFormat="1" ht="10.4">
      <c r="B270" s="163"/>
      <c r="D270" s="157" t="s">
        <v>296</v>
      </c>
      <c r="E270" s="164" t="s">
        <v>1</v>
      </c>
      <c r="F270" s="165" t="s">
        <v>3182</v>
      </c>
      <c r="H270" s="166">
        <v>0.16400000000000001</v>
      </c>
      <c r="I270" s="167"/>
      <c r="L270" s="163"/>
      <c r="M270" s="168"/>
      <c r="T270" s="169"/>
      <c r="AT270" s="164" t="s">
        <v>296</v>
      </c>
      <c r="AU270" s="164" t="s">
        <v>86</v>
      </c>
      <c r="AV270" s="13" t="s">
        <v>86</v>
      </c>
      <c r="AW270" s="13" t="s">
        <v>32</v>
      </c>
      <c r="AX270" s="13" t="s">
        <v>76</v>
      </c>
      <c r="AY270" s="164" t="s">
        <v>186</v>
      </c>
    </row>
    <row r="271" spans="2:51" s="13" customFormat="1" ht="10.4">
      <c r="B271" s="163"/>
      <c r="D271" s="157" t="s">
        <v>296</v>
      </c>
      <c r="E271" s="164" t="s">
        <v>1</v>
      </c>
      <c r="F271" s="165" t="s">
        <v>3183</v>
      </c>
      <c r="H271" s="166">
        <v>1.0369999999999999</v>
      </c>
      <c r="I271" s="167"/>
      <c r="L271" s="163"/>
      <c r="M271" s="168"/>
      <c r="T271" s="169"/>
      <c r="AT271" s="164" t="s">
        <v>296</v>
      </c>
      <c r="AU271" s="164" t="s">
        <v>86</v>
      </c>
      <c r="AV271" s="13" t="s">
        <v>86</v>
      </c>
      <c r="AW271" s="13" t="s">
        <v>32</v>
      </c>
      <c r="AX271" s="13" t="s">
        <v>76</v>
      </c>
      <c r="AY271" s="164" t="s">
        <v>186</v>
      </c>
    </row>
    <row r="272" spans="2:51" s="13" customFormat="1" ht="10.4">
      <c r="B272" s="163"/>
      <c r="D272" s="157" t="s">
        <v>296</v>
      </c>
      <c r="E272" s="164" t="s">
        <v>1</v>
      </c>
      <c r="F272" s="165" t="s">
        <v>3184</v>
      </c>
      <c r="H272" s="166">
        <v>0.752</v>
      </c>
      <c r="I272" s="167"/>
      <c r="L272" s="163"/>
      <c r="M272" s="168"/>
      <c r="T272" s="169"/>
      <c r="AT272" s="164" t="s">
        <v>296</v>
      </c>
      <c r="AU272" s="164" t="s">
        <v>86</v>
      </c>
      <c r="AV272" s="13" t="s">
        <v>86</v>
      </c>
      <c r="AW272" s="13" t="s">
        <v>32</v>
      </c>
      <c r="AX272" s="13" t="s">
        <v>76</v>
      </c>
      <c r="AY272" s="164" t="s">
        <v>186</v>
      </c>
    </row>
    <row r="273" spans="2:65" s="13" customFormat="1" ht="10.4">
      <c r="B273" s="163"/>
      <c r="D273" s="157" t="s">
        <v>296</v>
      </c>
      <c r="E273" s="164" t="s">
        <v>1</v>
      </c>
      <c r="F273" s="165" t="s">
        <v>3185</v>
      </c>
      <c r="H273" s="166">
        <v>0.90100000000000002</v>
      </c>
      <c r="I273" s="167"/>
      <c r="L273" s="163"/>
      <c r="M273" s="168"/>
      <c r="T273" s="169"/>
      <c r="AT273" s="164" t="s">
        <v>296</v>
      </c>
      <c r="AU273" s="164" t="s">
        <v>86</v>
      </c>
      <c r="AV273" s="13" t="s">
        <v>86</v>
      </c>
      <c r="AW273" s="13" t="s">
        <v>32</v>
      </c>
      <c r="AX273" s="13" t="s">
        <v>76</v>
      </c>
      <c r="AY273" s="164" t="s">
        <v>186</v>
      </c>
    </row>
    <row r="274" spans="2:65" s="13" customFormat="1" ht="10.4">
      <c r="B274" s="163"/>
      <c r="D274" s="157" t="s">
        <v>296</v>
      </c>
      <c r="E274" s="164" t="s">
        <v>1</v>
      </c>
      <c r="F274" s="165" t="s">
        <v>3186</v>
      </c>
      <c r="H274" s="166">
        <v>1.2290000000000001</v>
      </c>
      <c r="I274" s="167"/>
      <c r="L274" s="163"/>
      <c r="M274" s="168"/>
      <c r="T274" s="169"/>
      <c r="AT274" s="164" t="s">
        <v>296</v>
      </c>
      <c r="AU274" s="164" t="s">
        <v>86</v>
      </c>
      <c r="AV274" s="13" t="s">
        <v>86</v>
      </c>
      <c r="AW274" s="13" t="s">
        <v>32</v>
      </c>
      <c r="AX274" s="13" t="s">
        <v>76</v>
      </c>
      <c r="AY274" s="164" t="s">
        <v>186</v>
      </c>
    </row>
    <row r="275" spans="2:65" s="13" customFormat="1" ht="10.4">
      <c r="B275" s="163"/>
      <c r="D275" s="157" t="s">
        <v>296</v>
      </c>
      <c r="E275" s="164" t="s">
        <v>1</v>
      </c>
      <c r="F275" s="165" t="s">
        <v>3187</v>
      </c>
      <c r="H275" s="166">
        <v>1.0980000000000001</v>
      </c>
      <c r="I275" s="167"/>
      <c r="L275" s="163"/>
      <c r="M275" s="168"/>
      <c r="T275" s="169"/>
      <c r="AT275" s="164" t="s">
        <v>296</v>
      </c>
      <c r="AU275" s="164" t="s">
        <v>86</v>
      </c>
      <c r="AV275" s="13" t="s">
        <v>86</v>
      </c>
      <c r="AW275" s="13" t="s">
        <v>32</v>
      </c>
      <c r="AX275" s="13" t="s">
        <v>76</v>
      </c>
      <c r="AY275" s="164" t="s">
        <v>186</v>
      </c>
    </row>
    <row r="276" spans="2:65" s="13" customFormat="1" ht="10.4">
      <c r="B276" s="163"/>
      <c r="D276" s="157" t="s">
        <v>296</v>
      </c>
      <c r="E276" s="164" t="s">
        <v>1</v>
      </c>
      <c r="F276" s="165" t="s">
        <v>3188</v>
      </c>
      <c r="H276" s="166">
        <v>1.802</v>
      </c>
      <c r="I276" s="167"/>
      <c r="L276" s="163"/>
      <c r="M276" s="168"/>
      <c r="T276" s="169"/>
      <c r="AT276" s="164" t="s">
        <v>296</v>
      </c>
      <c r="AU276" s="164" t="s">
        <v>86</v>
      </c>
      <c r="AV276" s="13" t="s">
        <v>86</v>
      </c>
      <c r="AW276" s="13" t="s">
        <v>32</v>
      </c>
      <c r="AX276" s="13" t="s">
        <v>76</v>
      </c>
      <c r="AY276" s="164" t="s">
        <v>186</v>
      </c>
    </row>
    <row r="277" spans="2:65" s="13" customFormat="1" ht="10.4">
      <c r="B277" s="163"/>
      <c r="D277" s="157" t="s">
        <v>296</v>
      </c>
      <c r="E277" s="164" t="s">
        <v>1</v>
      </c>
      <c r="F277" s="165" t="s">
        <v>3189</v>
      </c>
      <c r="H277" s="166">
        <v>3.44</v>
      </c>
      <c r="I277" s="167"/>
      <c r="L277" s="163"/>
      <c r="M277" s="168"/>
      <c r="T277" s="169"/>
      <c r="AT277" s="164" t="s">
        <v>296</v>
      </c>
      <c r="AU277" s="164" t="s">
        <v>86</v>
      </c>
      <c r="AV277" s="13" t="s">
        <v>86</v>
      </c>
      <c r="AW277" s="13" t="s">
        <v>32</v>
      </c>
      <c r="AX277" s="13" t="s">
        <v>76</v>
      </c>
      <c r="AY277" s="164" t="s">
        <v>186</v>
      </c>
    </row>
    <row r="278" spans="2:65" s="13" customFormat="1" ht="10.4">
      <c r="B278" s="163"/>
      <c r="D278" s="157" t="s">
        <v>296</v>
      </c>
      <c r="E278" s="164" t="s">
        <v>1</v>
      </c>
      <c r="F278" s="165" t="s">
        <v>3216</v>
      </c>
      <c r="H278" s="166">
        <v>5.0999999999999996</v>
      </c>
      <c r="I278" s="167"/>
      <c r="L278" s="163"/>
      <c r="M278" s="168"/>
      <c r="T278" s="169"/>
      <c r="AT278" s="164" t="s">
        <v>296</v>
      </c>
      <c r="AU278" s="164" t="s">
        <v>86</v>
      </c>
      <c r="AV278" s="13" t="s">
        <v>86</v>
      </c>
      <c r="AW278" s="13" t="s">
        <v>32</v>
      </c>
      <c r="AX278" s="13" t="s">
        <v>76</v>
      </c>
      <c r="AY278" s="164" t="s">
        <v>186</v>
      </c>
    </row>
    <row r="279" spans="2:65" s="14" customFormat="1" ht="10.4">
      <c r="B279" s="170"/>
      <c r="D279" s="157" t="s">
        <v>296</v>
      </c>
      <c r="E279" s="171" t="s">
        <v>1</v>
      </c>
      <c r="F279" s="172" t="s">
        <v>299</v>
      </c>
      <c r="H279" s="173">
        <v>56.198</v>
      </c>
      <c r="I279" s="174"/>
      <c r="L279" s="170"/>
      <c r="M279" s="175"/>
      <c r="T279" s="176"/>
      <c r="AT279" s="171" t="s">
        <v>296</v>
      </c>
      <c r="AU279" s="171" t="s">
        <v>86</v>
      </c>
      <c r="AV279" s="14" t="s">
        <v>207</v>
      </c>
      <c r="AW279" s="14" t="s">
        <v>32</v>
      </c>
      <c r="AX279" s="14" t="s">
        <v>84</v>
      </c>
      <c r="AY279" s="171" t="s">
        <v>186</v>
      </c>
    </row>
    <row r="280" spans="2:65" s="1" customFormat="1" ht="16.600000000000001" customHeight="1">
      <c r="B280" s="136"/>
      <c r="C280" s="137" t="s">
        <v>359</v>
      </c>
      <c r="D280" s="137" t="s">
        <v>189</v>
      </c>
      <c r="E280" s="138" t="s">
        <v>3217</v>
      </c>
      <c r="F280" s="139" t="s">
        <v>3218</v>
      </c>
      <c r="G280" s="140" t="s">
        <v>351</v>
      </c>
      <c r="H280" s="141">
        <v>340.00400000000002</v>
      </c>
      <c r="I280" s="142"/>
      <c r="J280" s="143">
        <f>ROUND(I280*H280,2)</f>
        <v>0</v>
      </c>
      <c r="K280" s="139" t="s">
        <v>193</v>
      </c>
      <c r="L280" s="32"/>
      <c r="M280" s="144" t="s">
        <v>1</v>
      </c>
      <c r="N280" s="145" t="s">
        <v>41</v>
      </c>
      <c r="P280" s="146">
        <f>O280*H280</f>
        <v>0</v>
      </c>
      <c r="Q280" s="146">
        <v>2.6900000000000001E-3</v>
      </c>
      <c r="R280" s="146">
        <f>Q280*H280</f>
        <v>0.91461076000000008</v>
      </c>
      <c r="S280" s="146">
        <v>0</v>
      </c>
      <c r="T280" s="147">
        <f>S280*H280</f>
        <v>0</v>
      </c>
      <c r="AR280" s="148" t="s">
        <v>207</v>
      </c>
      <c r="AT280" s="148" t="s">
        <v>189</v>
      </c>
      <c r="AU280" s="148" t="s">
        <v>86</v>
      </c>
      <c r="AY280" s="17" t="s">
        <v>186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7" t="s">
        <v>84</v>
      </c>
      <c r="BK280" s="149">
        <f>ROUND(I280*H280,2)</f>
        <v>0</v>
      </c>
      <c r="BL280" s="17" t="s">
        <v>207</v>
      </c>
      <c r="BM280" s="148" t="s">
        <v>3219</v>
      </c>
    </row>
    <row r="281" spans="2:65" s="12" customFormat="1" ht="10.4">
      <c r="B281" s="156"/>
      <c r="D281" s="157" t="s">
        <v>296</v>
      </c>
      <c r="E281" s="158" t="s">
        <v>1</v>
      </c>
      <c r="F281" s="159" t="s">
        <v>3140</v>
      </c>
      <c r="H281" s="158" t="s">
        <v>1</v>
      </c>
      <c r="I281" s="160"/>
      <c r="L281" s="156"/>
      <c r="M281" s="161"/>
      <c r="T281" s="162"/>
      <c r="AT281" s="158" t="s">
        <v>296</v>
      </c>
      <c r="AU281" s="158" t="s">
        <v>86</v>
      </c>
      <c r="AV281" s="12" t="s">
        <v>84</v>
      </c>
      <c r="AW281" s="12" t="s">
        <v>32</v>
      </c>
      <c r="AX281" s="12" t="s">
        <v>76</v>
      </c>
      <c r="AY281" s="158" t="s">
        <v>186</v>
      </c>
    </row>
    <row r="282" spans="2:65" s="13" customFormat="1" ht="10.4">
      <c r="B282" s="163"/>
      <c r="D282" s="157" t="s">
        <v>296</v>
      </c>
      <c r="E282" s="164" t="s">
        <v>1</v>
      </c>
      <c r="F282" s="165" t="s">
        <v>3220</v>
      </c>
      <c r="H282" s="166">
        <v>13.2</v>
      </c>
      <c r="I282" s="167"/>
      <c r="L282" s="163"/>
      <c r="M282" s="168"/>
      <c r="T282" s="169"/>
      <c r="AT282" s="164" t="s">
        <v>296</v>
      </c>
      <c r="AU282" s="164" t="s">
        <v>86</v>
      </c>
      <c r="AV282" s="13" t="s">
        <v>86</v>
      </c>
      <c r="AW282" s="13" t="s">
        <v>32</v>
      </c>
      <c r="AX282" s="13" t="s">
        <v>76</v>
      </c>
      <c r="AY282" s="164" t="s">
        <v>186</v>
      </c>
    </row>
    <row r="283" spans="2:65" s="12" customFormat="1" ht="10.4">
      <c r="B283" s="156"/>
      <c r="D283" s="157" t="s">
        <v>296</v>
      </c>
      <c r="E283" s="158" t="s">
        <v>1</v>
      </c>
      <c r="F283" s="159" t="s">
        <v>3142</v>
      </c>
      <c r="H283" s="158" t="s">
        <v>1</v>
      </c>
      <c r="I283" s="160"/>
      <c r="L283" s="156"/>
      <c r="M283" s="161"/>
      <c r="T283" s="162"/>
      <c r="AT283" s="158" t="s">
        <v>296</v>
      </c>
      <c r="AU283" s="158" t="s">
        <v>86</v>
      </c>
      <c r="AV283" s="12" t="s">
        <v>84</v>
      </c>
      <c r="AW283" s="12" t="s">
        <v>32</v>
      </c>
      <c r="AX283" s="12" t="s">
        <v>76</v>
      </c>
      <c r="AY283" s="158" t="s">
        <v>186</v>
      </c>
    </row>
    <row r="284" spans="2:65" s="13" customFormat="1" ht="10.4">
      <c r="B284" s="163"/>
      <c r="D284" s="157" t="s">
        <v>296</v>
      </c>
      <c r="E284" s="164" t="s">
        <v>1</v>
      </c>
      <c r="F284" s="165" t="s">
        <v>3221</v>
      </c>
      <c r="H284" s="166">
        <v>7.2</v>
      </c>
      <c r="I284" s="167"/>
      <c r="L284" s="163"/>
      <c r="M284" s="168"/>
      <c r="T284" s="169"/>
      <c r="AT284" s="164" t="s">
        <v>296</v>
      </c>
      <c r="AU284" s="164" t="s">
        <v>86</v>
      </c>
      <c r="AV284" s="13" t="s">
        <v>86</v>
      </c>
      <c r="AW284" s="13" t="s">
        <v>32</v>
      </c>
      <c r="AX284" s="13" t="s">
        <v>76</v>
      </c>
      <c r="AY284" s="164" t="s">
        <v>186</v>
      </c>
    </row>
    <row r="285" spans="2:65" s="12" customFormat="1" ht="10.4">
      <c r="B285" s="156"/>
      <c r="D285" s="157" t="s">
        <v>296</v>
      </c>
      <c r="E285" s="158" t="s">
        <v>1</v>
      </c>
      <c r="F285" s="159" t="s">
        <v>3144</v>
      </c>
      <c r="H285" s="158" t="s">
        <v>1</v>
      </c>
      <c r="I285" s="160"/>
      <c r="L285" s="156"/>
      <c r="M285" s="161"/>
      <c r="T285" s="162"/>
      <c r="AT285" s="158" t="s">
        <v>296</v>
      </c>
      <c r="AU285" s="158" t="s">
        <v>86</v>
      </c>
      <c r="AV285" s="12" t="s">
        <v>84</v>
      </c>
      <c r="AW285" s="12" t="s">
        <v>32</v>
      </c>
      <c r="AX285" s="12" t="s">
        <v>76</v>
      </c>
      <c r="AY285" s="158" t="s">
        <v>186</v>
      </c>
    </row>
    <row r="286" spans="2:65" s="13" customFormat="1" ht="10.4">
      <c r="B286" s="163"/>
      <c r="D286" s="157" t="s">
        <v>296</v>
      </c>
      <c r="E286" s="164" t="s">
        <v>1</v>
      </c>
      <c r="F286" s="165" t="s">
        <v>3222</v>
      </c>
      <c r="H286" s="166">
        <v>18.75</v>
      </c>
      <c r="I286" s="167"/>
      <c r="L286" s="163"/>
      <c r="M286" s="168"/>
      <c r="T286" s="169"/>
      <c r="AT286" s="164" t="s">
        <v>296</v>
      </c>
      <c r="AU286" s="164" t="s">
        <v>86</v>
      </c>
      <c r="AV286" s="13" t="s">
        <v>86</v>
      </c>
      <c r="AW286" s="13" t="s">
        <v>32</v>
      </c>
      <c r="AX286" s="13" t="s">
        <v>76</v>
      </c>
      <c r="AY286" s="164" t="s">
        <v>186</v>
      </c>
    </row>
    <row r="287" spans="2:65" s="13" customFormat="1" ht="10.4">
      <c r="B287" s="163"/>
      <c r="D287" s="157" t="s">
        <v>296</v>
      </c>
      <c r="E287" s="164" t="s">
        <v>1</v>
      </c>
      <c r="F287" s="165" t="s">
        <v>3223</v>
      </c>
      <c r="H287" s="166">
        <v>5.4</v>
      </c>
      <c r="I287" s="167"/>
      <c r="L287" s="163"/>
      <c r="M287" s="168"/>
      <c r="T287" s="169"/>
      <c r="AT287" s="164" t="s">
        <v>296</v>
      </c>
      <c r="AU287" s="164" t="s">
        <v>86</v>
      </c>
      <c r="AV287" s="13" t="s">
        <v>86</v>
      </c>
      <c r="AW287" s="13" t="s">
        <v>32</v>
      </c>
      <c r="AX287" s="13" t="s">
        <v>76</v>
      </c>
      <c r="AY287" s="164" t="s">
        <v>186</v>
      </c>
    </row>
    <row r="288" spans="2:65" s="13" customFormat="1" ht="10.4">
      <c r="B288" s="163"/>
      <c r="D288" s="157" t="s">
        <v>296</v>
      </c>
      <c r="E288" s="164" t="s">
        <v>1</v>
      </c>
      <c r="F288" s="165" t="s">
        <v>3224</v>
      </c>
      <c r="H288" s="166">
        <v>7.05</v>
      </c>
      <c r="I288" s="167"/>
      <c r="L288" s="163"/>
      <c r="M288" s="168"/>
      <c r="T288" s="169"/>
      <c r="AT288" s="164" t="s">
        <v>296</v>
      </c>
      <c r="AU288" s="164" t="s">
        <v>86</v>
      </c>
      <c r="AV288" s="13" t="s">
        <v>86</v>
      </c>
      <c r="AW288" s="13" t="s">
        <v>32</v>
      </c>
      <c r="AX288" s="13" t="s">
        <v>76</v>
      </c>
      <c r="AY288" s="164" t="s">
        <v>186</v>
      </c>
    </row>
    <row r="289" spans="2:51" s="13" customFormat="1" ht="10.4">
      <c r="B289" s="163"/>
      <c r="D289" s="157" t="s">
        <v>296</v>
      </c>
      <c r="E289" s="164" t="s">
        <v>1</v>
      </c>
      <c r="F289" s="165" t="s">
        <v>3225</v>
      </c>
      <c r="H289" s="166">
        <v>12</v>
      </c>
      <c r="I289" s="167"/>
      <c r="L289" s="163"/>
      <c r="M289" s="168"/>
      <c r="T289" s="169"/>
      <c r="AT289" s="164" t="s">
        <v>296</v>
      </c>
      <c r="AU289" s="164" t="s">
        <v>86</v>
      </c>
      <c r="AV289" s="13" t="s">
        <v>86</v>
      </c>
      <c r="AW289" s="13" t="s">
        <v>32</v>
      </c>
      <c r="AX289" s="13" t="s">
        <v>76</v>
      </c>
      <c r="AY289" s="164" t="s">
        <v>186</v>
      </c>
    </row>
    <row r="290" spans="2:51" s="13" customFormat="1" ht="10.4">
      <c r="B290" s="163"/>
      <c r="D290" s="157" t="s">
        <v>296</v>
      </c>
      <c r="E290" s="164" t="s">
        <v>1</v>
      </c>
      <c r="F290" s="165" t="s">
        <v>3226</v>
      </c>
      <c r="H290" s="166">
        <v>2.7</v>
      </c>
      <c r="I290" s="167"/>
      <c r="L290" s="163"/>
      <c r="M290" s="168"/>
      <c r="T290" s="169"/>
      <c r="AT290" s="164" t="s">
        <v>296</v>
      </c>
      <c r="AU290" s="164" t="s">
        <v>86</v>
      </c>
      <c r="AV290" s="13" t="s">
        <v>86</v>
      </c>
      <c r="AW290" s="13" t="s">
        <v>32</v>
      </c>
      <c r="AX290" s="13" t="s">
        <v>76</v>
      </c>
      <c r="AY290" s="164" t="s">
        <v>186</v>
      </c>
    </row>
    <row r="291" spans="2:51" s="13" customFormat="1" ht="10.4">
      <c r="B291" s="163"/>
      <c r="D291" s="157" t="s">
        <v>296</v>
      </c>
      <c r="E291" s="164" t="s">
        <v>1</v>
      </c>
      <c r="F291" s="165" t="s">
        <v>3227</v>
      </c>
      <c r="H291" s="166">
        <v>2.952</v>
      </c>
      <c r="I291" s="167"/>
      <c r="L291" s="163"/>
      <c r="M291" s="168"/>
      <c r="T291" s="169"/>
      <c r="AT291" s="164" t="s">
        <v>296</v>
      </c>
      <c r="AU291" s="164" t="s">
        <v>86</v>
      </c>
      <c r="AV291" s="13" t="s">
        <v>86</v>
      </c>
      <c r="AW291" s="13" t="s">
        <v>32</v>
      </c>
      <c r="AX291" s="13" t="s">
        <v>76</v>
      </c>
      <c r="AY291" s="164" t="s">
        <v>186</v>
      </c>
    </row>
    <row r="292" spans="2:51" s="13" customFormat="1" ht="10.4">
      <c r="B292" s="163"/>
      <c r="D292" s="157" t="s">
        <v>296</v>
      </c>
      <c r="E292" s="164" t="s">
        <v>1</v>
      </c>
      <c r="F292" s="165" t="s">
        <v>3228</v>
      </c>
      <c r="H292" s="166">
        <v>1.296</v>
      </c>
      <c r="I292" s="167"/>
      <c r="L292" s="163"/>
      <c r="M292" s="168"/>
      <c r="T292" s="169"/>
      <c r="AT292" s="164" t="s">
        <v>296</v>
      </c>
      <c r="AU292" s="164" t="s">
        <v>86</v>
      </c>
      <c r="AV292" s="13" t="s">
        <v>86</v>
      </c>
      <c r="AW292" s="13" t="s">
        <v>32</v>
      </c>
      <c r="AX292" s="13" t="s">
        <v>76</v>
      </c>
      <c r="AY292" s="164" t="s">
        <v>186</v>
      </c>
    </row>
    <row r="293" spans="2:51" s="13" customFormat="1" ht="10.4">
      <c r="B293" s="163"/>
      <c r="D293" s="157" t="s">
        <v>296</v>
      </c>
      <c r="E293" s="164" t="s">
        <v>1</v>
      </c>
      <c r="F293" s="165" t="s">
        <v>3229</v>
      </c>
      <c r="H293" s="166">
        <v>18.96</v>
      </c>
      <c r="I293" s="167"/>
      <c r="L293" s="163"/>
      <c r="M293" s="168"/>
      <c r="T293" s="169"/>
      <c r="AT293" s="164" t="s">
        <v>296</v>
      </c>
      <c r="AU293" s="164" t="s">
        <v>86</v>
      </c>
      <c r="AV293" s="13" t="s">
        <v>86</v>
      </c>
      <c r="AW293" s="13" t="s">
        <v>32</v>
      </c>
      <c r="AX293" s="13" t="s">
        <v>76</v>
      </c>
      <c r="AY293" s="164" t="s">
        <v>186</v>
      </c>
    </row>
    <row r="294" spans="2:51" s="13" customFormat="1" ht="10.4">
      <c r="B294" s="163"/>
      <c r="D294" s="157" t="s">
        <v>296</v>
      </c>
      <c r="E294" s="164" t="s">
        <v>1</v>
      </c>
      <c r="F294" s="165" t="s">
        <v>3230</v>
      </c>
      <c r="H294" s="166">
        <v>0.9</v>
      </c>
      <c r="I294" s="167"/>
      <c r="L294" s="163"/>
      <c r="M294" s="168"/>
      <c r="T294" s="169"/>
      <c r="AT294" s="164" t="s">
        <v>296</v>
      </c>
      <c r="AU294" s="164" t="s">
        <v>86</v>
      </c>
      <c r="AV294" s="13" t="s">
        <v>86</v>
      </c>
      <c r="AW294" s="13" t="s">
        <v>32</v>
      </c>
      <c r="AX294" s="13" t="s">
        <v>76</v>
      </c>
      <c r="AY294" s="164" t="s">
        <v>186</v>
      </c>
    </row>
    <row r="295" spans="2:51" s="13" customFormat="1" ht="10.4">
      <c r="B295" s="163"/>
      <c r="D295" s="157" t="s">
        <v>296</v>
      </c>
      <c r="E295" s="164" t="s">
        <v>1</v>
      </c>
      <c r="F295" s="165" t="s">
        <v>3231</v>
      </c>
      <c r="H295" s="166">
        <v>3</v>
      </c>
      <c r="I295" s="167"/>
      <c r="L295" s="163"/>
      <c r="M295" s="168"/>
      <c r="T295" s="169"/>
      <c r="AT295" s="164" t="s">
        <v>296</v>
      </c>
      <c r="AU295" s="164" t="s">
        <v>86</v>
      </c>
      <c r="AV295" s="13" t="s">
        <v>86</v>
      </c>
      <c r="AW295" s="13" t="s">
        <v>32</v>
      </c>
      <c r="AX295" s="13" t="s">
        <v>76</v>
      </c>
      <c r="AY295" s="164" t="s">
        <v>186</v>
      </c>
    </row>
    <row r="296" spans="2:51" s="13" customFormat="1" ht="10.4">
      <c r="B296" s="163"/>
      <c r="D296" s="157" t="s">
        <v>296</v>
      </c>
      <c r="E296" s="164" t="s">
        <v>1</v>
      </c>
      <c r="F296" s="165" t="s">
        <v>3232</v>
      </c>
      <c r="H296" s="166">
        <v>7.2</v>
      </c>
      <c r="I296" s="167"/>
      <c r="L296" s="163"/>
      <c r="M296" s="168"/>
      <c r="T296" s="169"/>
      <c r="AT296" s="164" t="s">
        <v>296</v>
      </c>
      <c r="AU296" s="164" t="s">
        <v>86</v>
      </c>
      <c r="AV296" s="13" t="s">
        <v>86</v>
      </c>
      <c r="AW296" s="13" t="s">
        <v>32</v>
      </c>
      <c r="AX296" s="13" t="s">
        <v>76</v>
      </c>
      <c r="AY296" s="164" t="s">
        <v>186</v>
      </c>
    </row>
    <row r="297" spans="2:51" s="13" customFormat="1" ht="10.4">
      <c r="B297" s="163"/>
      <c r="D297" s="157" t="s">
        <v>296</v>
      </c>
      <c r="E297" s="164" t="s">
        <v>1</v>
      </c>
      <c r="F297" s="165" t="s">
        <v>3233</v>
      </c>
      <c r="H297" s="166">
        <v>2.76</v>
      </c>
      <c r="I297" s="167"/>
      <c r="L297" s="163"/>
      <c r="M297" s="168"/>
      <c r="T297" s="169"/>
      <c r="AT297" s="164" t="s">
        <v>296</v>
      </c>
      <c r="AU297" s="164" t="s">
        <v>86</v>
      </c>
      <c r="AV297" s="13" t="s">
        <v>86</v>
      </c>
      <c r="AW297" s="13" t="s">
        <v>32</v>
      </c>
      <c r="AX297" s="13" t="s">
        <v>76</v>
      </c>
      <c r="AY297" s="164" t="s">
        <v>186</v>
      </c>
    </row>
    <row r="298" spans="2:51" s="13" customFormat="1" ht="10.4">
      <c r="B298" s="163"/>
      <c r="D298" s="157" t="s">
        <v>296</v>
      </c>
      <c r="E298" s="164" t="s">
        <v>1</v>
      </c>
      <c r="F298" s="165" t="s">
        <v>3233</v>
      </c>
      <c r="H298" s="166">
        <v>2.76</v>
      </c>
      <c r="I298" s="167"/>
      <c r="L298" s="163"/>
      <c r="M298" s="168"/>
      <c r="T298" s="169"/>
      <c r="AT298" s="164" t="s">
        <v>296</v>
      </c>
      <c r="AU298" s="164" t="s">
        <v>86</v>
      </c>
      <c r="AV298" s="13" t="s">
        <v>86</v>
      </c>
      <c r="AW298" s="13" t="s">
        <v>32</v>
      </c>
      <c r="AX298" s="13" t="s">
        <v>76</v>
      </c>
      <c r="AY298" s="164" t="s">
        <v>186</v>
      </c>
    </row>
    <row r="299" spans="2:51" s="12" customFormat="1" ht="10.4">
      <c r="B299" s="156"/>
      <c r="D299" s="157" t="s">
        <v>296</v>
      </c>
      <c r="E299" s="158" t="s">
        <v>1</v>
      </c>
      <c r="F299" s="159" t="s">
        <v>3158</v>
      </c>
      <c r="H299" s="158" t="s">
        <v>1</v>
      </c>
      <c r="I299" s="160"/>
      <c r="L299" s="156"/>
      <c r="M299" s="161"/>
      <c r="T299" s="162"/>
      <c r="AT299" s="158" t="s">
        <v>296</v>
      </c>
      <c r="AU299" s="158" t="s">
        <v>86</v>
      </c>
      <c r="AV299" s="12" t="s">
        <v>84</v>
      </c>
      <c r="AW299" s="12" t="s">
        <v>32</v>
      </c>
      <c r="AX299" s="12" t="s">
        <v>76</v>
      </c>
      <c r="AY299" s="158" t="s">
        <v>186</v>
      </c>
    </row>
    <row r="300" spans="2:51" s="13" customFormat="1" ht="10.4">
      <c r="B300" s="163"/>
      <c r="D300" s="157" t="s">
        <v>296</v>
      </c>
      <c r="E300" s="164" t="s">
        <v>1</v>
      </c>
      <c r="F300" s="165" t="s">
        <v>3234</v>
      </c>
      <c r="H300" s="166">
        <v>2.4620000000000002</v>
      </c>
      <c r="I300" s="167"/>
      <c r="L300" s="163"/>
      <c r="M300" s="168"/>
      <c r="T300" s="169"/>
      <c r="AT300" s="164" t="s">
        <v>296</v>
      </c>
      <c r="AU300" s="164" t="s">
        <v>86</v>
      </c>
      <c r="AV300" s="13" t="s">
        <v>86</v>
      </c>
      <c r="AW300" s="13" t="s">
        <v>32</v>
      </c>
      <c r="AX300" s="13" t="s">
        <v>76</v>
      </c>
      <c r="AY300" s="164" t="s">
        <v>186</v>
      </c>
    </row>
    <row r="301" spans="2:51" s="13" customFormat="1" ht="10.4">
      <c r="B301" s="163"/>
      <c r="D301" s="157" t="s">
        <v>296</v>
      </c>
      <c r="E301" s="164" t="s">
        <v>1</v>
      </c>
      <c r="F301" s="165" t="s">
        <v>3235</v>
      </c>
      <c r="H301" s="166">
        <v>7.7519999999999998</v>
      </c>
      <c r="I301" s="167"/>
      <c r="L301" s="163"/>
      <c r="M301" s="168"/>
      <c r="T301" s="169"/>
      <c r="AT301" s="164" t="s">
        <v>296</v>
      </c>
      <c r="AU301" s="164" t="s">
        <v>86</v>
      </c>
      <c r="AV301" s="13" t="s">
        <v>86</v>
      </c>
      <c r="AW301" s="13" t="s">
        <v>32</v>
      </c>
      <c r="AX301" s="13" t="s">
        <v>76</v>
      </c>
      <c r="AY301" s="164" t="s">
        <v>186</v>
      </c>
    </row>
    <row r="302" spans="2:51" s="13" customFormat="1" ht="10.4">
      <c r="B302" s="163"/>
      <c r="D302" s="157" t="s">
        <v>296</v>
      </c>
      <c r="E302" s="164" t="s">
        <v>1</v>
      </c>
      <c r="F302" s="165" t="s">
        <v>3236</v>
      </c>
      <c r="H302" s="166">
        <v>9.7279999999999998</v>
      </c>
      <c r="I302" s="167"/>
      <c r="L302" s="163"/>
      <c r="M302" s="168"/>
      <c r="T302" s="169"/>
      <c r="AT302" s="164" t="s">
        <v>296</v>
      </c>
      <c r="AU302" s="164" t="s">
        <v>86</v>
      </c>
      <c r="AV302" s="13" t="s">
        <v>86</v>
      </c>
      <c r="AW302" s="13" t="s">
        <v>32</v>
      </c>
      <c r="AX302" s="13" t="s">
        <v>76</v>
      </c>
      <c r="AY302" s="164" t="s">
        <v>186</v>
      </c>
    </row>
    <row r="303" spans="2:51" s="13" customFormat="1" ht="10.4">
      <c r="B303" s="163"/>
      <c r="D303" s="157" t="s">
        <v>296</v>
      </c>
      <c r="E303" s="164" t="s">
        <v>1</v>
      </c>
      <c r="F303" s="165" t="s">
        <v>3237</v>
      </c>
      <c r="H303" s="166">
        <v>2.73</v>
      </c>
      <c r="I303" s="167"/>
      <c r="L303" s="163"/>
      <c r="M303" s="168"/>
      <c r="T303" s="169"/>
      <c r="AT303" s="164" t="s">
        <v>296</v>
      </c>
      <c r="AU303" s="164" t="s">
        <v>86</v>
      </c>
      <c r="AV303" s="13" t="s">
        <v>86</v>
      </c>
      <c r="AW303" s="13" t="s">
        <v>32</v>
      </c>
      <c r="AX303" s="13" t="s">
        <v>76</v>
      </c>
      <c r="AY303" s="164" t="s">
        <v>186</v>
      </c>
    </row>
    <row r="304" spans="2:51" s="13" customFormat="1" ht="10.4">
      <c r="B304" s="163"/>
      <c r="D304" s="157" t="s">
        <v>296</v>
      </c>
      <c r="E304" s="164" t="s">
        <v>1</v>
      </c>
      <c r="F304" s="165" t="s">
        <v>3238</v>
      </c>
      <c r="H304" s="166">
        <v>2.1840000000000002</v>
      </c>
      <c r="I304" s="167"/>
      <c r="L304" s="163"/>
      <c r="M304" s="168"/>
      <c r="T304" s="169"/>
      <c r="AT304" s="164" t="s">
        <v>296</v>
      </c>
      <c r="AU304" s="164" t="s">
        <v>86</v>
      </c>
      <c r="AV304" s="13" t="s">
        <v>86</v>
      </c>
      <c r="AW304" s="13" t="s">
        <v>32</v>
      </c>
      <c r="AX304" s="13" t="s">
        <v>76</v>
      </c>
      <c r="AY304" s="164" t="s">
        <v>186</v>
      </c>
    </row>
    <row r="305" spans="2:51" s="13" customFormat="1" ht="10.4">
      <c r="B305" s="163"/>
      <c r="D305" s="157" t="s">
        <v>296</v>
      </c>
      <c r="E305" s="164" t="s">
        <v>1</v>
      </c>
      <c r="F305" s="165" t="s">
        <v>3239</v>
      </c>
      <c r="H305" s="166">
        <v>1.8240000000000001</v>
      </c>
      <c r="I305" s="167"/>
      <c r="L305" s="163"/>
      <c r="M305" s="168"/>
      <c r="T305" s="169"/>
      <c r="AT305" s="164" t="s">
        <v>296</v>
      </c>
      <c r="AU305" s="164" t="s">
        <v>86</v>
      </c>
      <c r="AV305" s="13" t="s">
        <v>86</v>
      </c>
      <c r="AW305" s="13" t="s">
        <v>32</v>
      </c>
      <c r="AX305" s="13" t="s">
        <v>76</v>
      </c>
      <c r="AY305" s="164" t="s">
        <v>186</v>
      </c>
    </row>
    <row r="306" spans="2:51" s="13" customFormat="1" ht="10.4">
      <c r="B306" s="163"/>
      <c r="D306" s="157" t="s">
        <v>296</v>
      </c>
      <c r="E306" s="164" t="s">
        <v>1</v>
      </c>
      <c r="F306" s="165" t="s">
        <v>3240</v>
      </c>
      <c r="H306" s="166">
        <v>4.7880000000000003</v>
      </c>
      <c r="I306" s="167"/>
      <c r="L306" s="163"/>
      <c r="M306" s="168"/>
      <c r="T306" s="169"/>
      <c r="AT306" s="164" t="s">
        <v>296</v>
      </c>
      <c r="AU306" s="164" t="s">
        <v>86</v>
      </c>
      <c r="AV306" s="13" t="s">
        <v>86</v>
      </c>
      <c r="AW306" s="13" t="s">
        <v>32</v>
      </c>
      <c r="AX306" s="13" t="s">
        <v>76</v>
      </c>
      <c r="AY306" s="164" t="s">
        <v>186</v>
      </c>
    </row>
    <row r="307" spans="2:51" s="13" customFormat="1" ht="10.4">
      <c r="B307" s="163"/>
      <c r="D307" s="157" t="s">
        <v>296</v>
      </c>
      <c r="E307" s="164" t="s">
        <v>1</v>
      </c>
      <c r="F307" s="165" t="s">
        <v>3241</v>
      </c>
      <c r="H307" s="166">
        <v>6.5359999999999996</v>
      </c>
      <c r="I307" s="167"/>
      <c r="L307" s="163"/>
      <c r="M307" s="168"/>
      <c r="T307" s="169"/>
      <c r="AT307" s="164" t="s">
        <v>296</v>
      </c>
      <c r="AU307" s="164" t="s">
        <v>86</v>
      </c>
      <c r="AV307" s="13" t="s">
        <v>86</v>
      </c>
      <c r="AW307" s="13" t="s">
        <v>32</v>
      </c>
      <c r="AX307" s="13" t="s">
        <v>76</v>
      </c>
      <c r="AY307" s="164" t="s">
        <v>186</v>
      </c>
    </row>
    <row r="308" spans="2:51" s="13" customFormat="1" ht="10.4">
      <c r="B308" s="163"/>
      <c r="D308" s="157" t="s">
        <v>296</v>
      </c>
      <c r="E308" s="164" t="s">
        <v>1</v>
      </c>
      <c r="F308" s="165" t="s">
        <v>3242</v>
      </c>
      <c r="H308" s="166">
        <v>1.55</v>
      </c>
      <c r="I308" s="167"/>
      <c r="L308" s="163"/>
      <c r="M308" s="168"/>
      <c r="T308" s="169"/>
      <c r="AT308" s="164" t="s">
        <v>296</v>
      </c>
      <c r="AU308" s="164" t="s">
        <v>86</v>
      </c>
      <c r="AV308" s="13" t="s">
        <v>86</v>
      </c>
      <c r="AW308" s="13" t="s">
        <v>32</v>
      </c>
      <c r="AX308" s="13" t="s">
        <v>76</v>
      </c>
      <c r="AY308" s="164" t="s">
        <v>186</v>
      </c>
    </row>
    <row r="309" spans="2:51" s="13" customFormat="1" ht="10.4">
      <c r="B309" s="163"/>
      <c r="D309" s="157" t="s">
        <v>296</v>
      </c>
      <c r="E309" s="164" t="s">
        <v>1</v>
      </c>
      <c r="F309" s="165" t="s">
        <v>3243</v>
      </c>
      <c r="H309" s="166">
        <v>3.6480000000000001</v>
      </c>
      <c r="I309" s="167"/>
      <c r="L309" s="163"/>
      <c r="M309" s="168"/>
      <c r="T309" s="169"/>
      <c r="AT309" s="164" t="s">
        <v>296</v>
      </c>
      <c r="AU309" s="164" t="s">
        <v>86</v>
      </c>
      <c r="AV309" s="13" t="s">
        <v>86</v>
      </c>
      <c r="AW309" s="13" t="s">
        <v>32</v>
      </c>
      <c r="AX309" s="13" t="s">
        <v>76</v>
      </c>
      <c r="AY309" s="164" t="s">
        <v>186</v>
      </c>
    </row>
    <row r="310" spans="2:51" s="13" customFormat="1" ht="10.4">
      <c r="B310" s="163"/>
      <c r="D310" s="157" t="s">
        <v>296</v>
      </c>
      <c r="E310" s="164" t="s">
        <v>1</v>
      </c>
      <c r="F310" s="165" t="s">
        <v>3237</v>
      </c>
      <c r="H310" s="166">
        <v>2.73</v>
      </c>
      <c r="I310" s="167"/>
      <c r="L310" s="163"/>
      <c r="M310" s="168"/>
      <c r="T310" s="169"/>
      <c r="AT310" s="164" t="s">
        <v>296</v>
      </c>
      <c r="AU310" s="164" t="s">
        <v>86</v>
      </c>
      <c r="AV310" s="13" t="s">
        <v>86</v>
      </c>
      <c r="AW310" s="13" t="s">
        <v>32</v>
      </c>
      <c r="AX310" s="13" t="s">
        <v>76</v>
      </c>
      <c r="AY310" s="164" t="s">
        <v>186</v>
      </c>
    </row>
    <row r="311" spans="2:51" s="13" customFormat="1" ht="10.4">
      <c r="B311" s="163"/>
      <c r="D311" s="157" t="s">
        <v>296</v>
      </c>
      <c r="E311" s="164" t="s">
        <v>1</v>
      </c>
      <c r="F311" s="165" t="s">
        <v>3244</v>
      </c>
      <c r="H311" s="166">
        <v>19.152000000000001</v>
      </c>
      <c r="I311" s="167"/>
      <c r="L311" s="163"/>
      <c r="M311" s="168"/>
      <c r="T311" s="169"/>
      <c r="AT311" s="164" t="s">
        <v>296</v>
      </c>
      <c r="AU311" s="164" t="s">
        <v>86</v>
      </c>
      <c r="AV311" s="13" t="s">
        <v>86</v>
      </c>
      <c r="AW311" s="13" t="s">
        <v>32</v>
      </c>
      <c r="AX311" s="13" t="s">
        <v>76</v>
      </c>
      <c r="AY311" s="164" t="s">
        <v>186</v>
      </c>
    </row>
    <row r="312" spans="2:51" s="13" customFormat="1" ht="10.4">
      <c r="B312" s="163"/>
      <c r="D312" s="157" t="s">
        <v>296</v>
      </c>
      <c r="E312" s="164" t="s">
        <v>1</v>
      </c>
      <c r="F312" s="165" t="s">
        <v>3245</v>
      </c>
      <c r="H312" s="166">
        <v>2.6840000000000002</v>
      </c>
      <c r="I312" s="167"/>
      <c r="L312" s="163"/>
      <c r="M312" s="168"/>
      <c r="T312" s="169"/>
      <c r="AT312" s="164" t="s">
        <v>296</v>
      </c>
      <c r="AU312" s="164" t="s">
        <v>86</v>
      </c>
      <c r="AV312" s="13" t="s">
        <v>86</v>
      </c>
      <c r="AW312" s="13" t="s">
        <v>32</v>
      </c>
      <c r="AX312" s="13" t="s">
        <v>76</v>
      </c>
      <c r="AY312" s="164" t="s">
        <v>186</v>
      </c>
    </row>
    <row r="313" spans="2:51" s="13" customFormat="1" ht="10.4">
      <c r="B313" s="163"/>
      <c r="D313" s="157" t="s">
        <v>296</v>
      </c>
      <c r="E313" s="164" t="s">
        <v>1</v>
      </c>
      <c r="F313" s="165" t="s">
        <v>3246</v>
      </c>
      <c r="H313" s="166">
        <v>6.992</v>
      </c>
      <c r="I313" s="167"/>
      <c r="L313" s="163"/>
      <c r="M313" s="168"/>
      <c r="T313" s="169"/>
      <c r="AT313" s="164" t="s">
        <v>296</v>
      </c>
      <c r="AU313" s="164" t="s">
        <v>86</v>
      </c>
      <c r="AV313" s="13" t="s">
        <v>86</v>
      </c>
      <c r="AW313" s="13" t="s">
        <v>32</v>
      </c>
      <c r="AX313" s="13" t="s">
        <v>76</v>
      </c>
      <c r="AY313" s="164" t="s">
        <v>186</v>
      </c>
    </row>
    <row r="314" spans="2:51" s="13" customFormat="1" ht="10.4">
      <c r="B314" s="163"/>
      <c r="D314" s="157" t="s">
        <v>296</v>
      </c>
      <c r="E314" s="164" t="s">
        <v>1</v>
      </c>
      <c r="F314" s="165" t="s">
        <v>3247</v>
      </c>
      <c r="H314" s="166">
        <v>3.294</v>
      </c>
      <c r="I314" s="167"/>
      <c r="L314" s="163"/>
      <c r="M314" s="168"/>
      <c r="T314" s="169"/>
      <c r="AT314" s="164" t="s">
        <v>296</v>
      </c>
      <c r="AU314" s="164" t="s">
        <v>86</v>
      </c>
      <c r="AV314" s="13" t="s">
        <v>86</v>
      </c>
      <c r="AW314" s="13" t="s">
        <v>32</v>
      </c>
      <c r="AX314" s="13" t="s">
        <v>76</v>
      </c>
      <c r="AY314" s="164" t="s">
        <v>186</v>
      </c>
    </row>
    <row r="315" spans="2:51" s="13" customFormat="1" ht="10.4">
      <c r="B315" s="163"/>
      <c r="D315" s="157" t="s">
        <v>296</v>
      </c>
      <c r="E315" s="164" t="s">
        <v>1</v>
      </c>
      <c r="F315" s="165" t="s">
        <v>3248</v>
      </c>
      <c r="H315" s="166">
        <v>9.15</v>
      </c>
      <c r="I315" s="167"/>
      <c r="L315" s="163"/>
      <c r="M315" s="168"/>
      <c r="T315" s="169"/>
      <c r="AT315" s="164" t="s">
        <v>296</v>
      </c>
      <c r="AU315" s="164" t="s">
        <v>86</v>
      </c>
      <c r="AV315" s="13" t="s">
        <v>86</v>
      </c>
      <c r="AW315" s="13" t="s">
        <v>32</v>
      </c>
      <c r="AX315" s="13" t="s">
        <v>76</v>
      </c>
      <c r="AY315" s="164" t="s">
        <v>186</v>
      </c>
    </row>
    <row r="316" spans="2:51" s="13" customFormat="1" ht="10.4">
      <c r="B316" s="163"/>
      <c r="D316" s="157" t="s">
        <v>296</v>
      </c>
      <c r="E316" s="164" t="s">
        <v>1</v>
      </c>
      <c r="F316" s="165" t="s">
        <v>3249</v>
      </c>
      <c r="H316" s="166">
        <v>7.28</v>
      </c>
      <c r="I316" s="167"/>
      <c r="L316" s="163"/>
      <c r="M316" s="168"/>
      <c r="T316" s="169"/>
      <c r="AT316" s="164" t="s">
        <v>296</v>
      </c>
      <c r="AU316" s="164" t="s">
        <v>86</v>
      </c>
      <c r="AV316" s="13" t="s">
        <v>86</v>
      </c>
      <c r="AW316" s="13" t="s">
        <v>32</v>
      </c>
      <c r="AX316" s="13" t="s">
        <v>76</v>
      </c>
      <c r="AY316" s="164" t="s">
        <v>186</v>
      </c>
    </row>
    <row r="317" spans="2:51" s="13" customFormat="1" ht="10.4">
      <c r="B317" s="163"/>
      <c r="D317" s="157" t="s">
        <v>296</v>
      </c>
      <c r="E317" s="164" t="s">
        <v>1</v>
      </c>
      <c r="F317" s="165" t="s">
        <v>3250</v>
      </c>
      <c r="H317" s="166">
        <v>15.834</v>
      </c>
      <c r="I317" s="167"/>
      <c r="L317" s="163"/>
      <c r="M317" s="168"/>
      <c r="T317" s="169"/>
      <c r="AT317" s="164" t="s">
        <v>296</v>
      </c>
      <c r="AU317" s="164" t="s">
        <v>86</v>
      </c>
      <c r="AV317" s="13" t="s">
        <v>86</v>
      </c>
      <c r="AW317" s="13" t="s">
        <v>32</v>
      </c>
      <c r="AX317" s="13" t="s">
        <v>76</v>
      </c>
      <c r="AY317" s="164" t="s">
        <v>186</v>
      </c>
    </row>
    <row r="318" spans="2:51" s="13" customFormat="1" ht="10.4">
      <c r="B318" s="163"/>
      <c r="D318" s="157" t="s">
        <v>296</v>
      </c>
      <c r="E318" s="164" t="s">
        <v>1</v>
      </c>
      <c r="F318" s="165" t="s">
        <v>3251</v>
      </c>
      <c r="H318" s="166">
        <v>3.2759999999999998</v>
      </c>
      <c r="I318" s="167"/>
      <c r="L318" s="163"/>
      <c r="M318" s="168"/>
      <c r="T318" s="169"/>
      <c r="AT318" s="164" t="s">
        <v>296</v>
      </c>
      <c r="AU318" s="164" t="s">
        <v>86</v>
      </c>
      <c r="AV318" s="13" t="s">
        <v>86</v>
      </c>
      <c r="AW318" s="13" t="s">
        <v>32</v>
      </c>
      <c r="AX318" s="13" t="s">
        <v>76</v>
      </c>
      <c r="AY318" s="164" t="s">
        <v>186</v>
      </c>
    </row>
    <row r="319" spans="2:51" s="13" customFormat="1" ht="10.4">
      <c r="B319" s="163"/>
      <c r="D319" s="157" t="s">
        <v>296</v>
      </c>
      <c r="E319" s="164" t="s">
        <v>1</v>
      </c>
      <c r="F319" s="165" t="s">
        <v>3252</v>
      </c>
      <c r="H319" s="166">
        <v>2.7360000000000002</v>
      </c>
      <c r="I319" s="167"/>
      <c r="L319" s="163"/>
      <c r="M319" s="168"/>
      <c r="T319" s="169"/>
      <c r="AT319" s="164" t="s">
        <v>296</v>
      </c>
      <c r="AU319" s="164" t="s">
        <v>86</v>
      </c>
      <c r="AV319" s="13" t="s">
        <v>86</v>
      </c>
      <c r="AW319" s="13" t="s">
        <v>32</v>
      </c>
      <c r="AX319" s="13" t="s">
        <v>76</v>
      </c>
      <c r="AY319" s="164" t="s">
        <v>186</v>
      </c>
    </row>
    <row r="320" spans="2:51" s="13" customFormat="1" ht="10.4">
      <c r="B320" s="163"/>
      <c r="D320" s="157" t="s">
        <v>296</v>
      </c>
      <c r="E320" s="164" t="s">
        <v>1</v>
      </c>
      <c r="F320" s="165" t="s">
        <v>3253</v>
      </c>
      <c r="H320" s="166">
        <v>2.1960000000000002</v>
      </c>
      <c r="I320" s="167"/>
      <c r="L320" s="163"/>
      <c r="M320" s="168"/>
      <c r="T320" s="169"/>
      <c r="AT320" s="164" t="s">
        <v>296</v>
      </c>
      <c r="AU320" s="164" t="s">
        <v>86</v>
      </c>
      <c r="AV320" s="13" t="s">
        <v>86</v>
      </c>
      <c r="AW320" s="13" t="s">
        <v>32</v>
      </c>
      <c r="AX320" s="13" t="s">
        <v>76</v>
      </c>
      <c r="AY320" s="164" t="s">
        <v>186</v>
      </c>
    </row>
    <row r="321" spans="2:65" s="13" customFormat="1" ht="10.4">
      <c r="B321" s="163"/>
      <c r="D321" s="157" t="s">
        <v>296</v>
      </c>
      <c r="E321" s="164" t="s">
        <v>1</v>
      </c>
      <c r="F321" s="165" t="s">
        <v>3254</v>
      </c>
      <c r="H321" s="166">
        <v>1.274</v>
      </c>
      <c r="I321" s="167"/>
      <c r="L321" s="163"/>
      <c r="M321" s="168"/>
      <c r="T321" s="169"/>
      <c r="AT321" s="164" t="s">
        <v>296</v>
      </c>
      <c r="AU321" s="164" t="s">
        <v>86</v>
      </c>
      <c r="AV321" s="13" t="s">
        <v>86</v>
      </c>
      <c r="AW321" s="13" t="s">
        <v>32</v>
      </c>
      <c r="AX321" s="13" t="s">
        <v>76</v>
      </c>
      <c r="AY321" s="164" t="s">
        <v>186</v>
      </c>
    </row>
    <row r="322" spans="2:65" s="13" customFormat="1" ht="10.4">
      <c r="B322" s="163"/>
      <c r="D322" s="157" t="s">
        <v>296</v>
      </c>
      <c r="E322" s="164" t="s">
        <v>1</v>
      </c>
      <c r="F322" s="165" t="s">
        <v>3255</v>
      </c>
      <c r="H322" s="166">
        <v>5.4720000000000004</v>
      </c>
      <c r="I322" s="167"/>
      <c r="L322" s="163"/>
      <c r="M322" s="168"/>
      <c r="T322" s="169"/>
      <c r="AT322" s="164" t="s">
        <v>296</v>
      </c>
      <c r="AU322" s="164" t="s">
        <v>86</v>
      </c>
      <c r="AV322" s="13" t="s">
        <v>86</v>
      </c>
      <c r="AW322" s="13" t="s">
        <v>32</v>
      </c>
      <c r="AX322" s="13" t="s">
        <v>76</v>
      </c>
      <c r="AY322" s="164" t="s">
        <v>186</v>
      </c>
    </row>
    <row r="323" spans="2:65" s="13" customFormat="1" ht="10.4">
      <c r="B323" s="163"/>
      <c r="D323" s="157" t="s">
        <v>296</v>
      </c>
      <c r="E323" s="164" t="s">
        <v>1</v>
      </c>
      <c r="F323" s="165" t="s">
        <v>3256</v>
      </c>
      <c r="H323" s="166">
        <v>8.1199999999999992</v>
      </c>
      <c r="I323" s="167"/>
      <c r="L323" s="163"/>
      <c r="M323" s="168"/>
      <c r="T323" s="169"/>
      <c r="AT323" s="164" t="s">
        <v>296</v>
      </c>
      <c r="AU323" s="164" t="s">
        <v>86</v>
      </c>
      <c r="AV323" s="13" t="s">
        <v>86</v>
      </c>
      <c r="AW323" s="13" t="s">
        <v>32</v>
      </c>
      <c r="AX323" s="13" t="s">
        <v>76</v>
      </c>
      <c r="AY323" s="164" t="s">
        <v>186</v>
      </c>
    </row>
    <row r="324" spans="2:65" s="13" customFormat="1" ht="10.4">
      <c r="B324" s="163"/>
      <c r="D324" s="157" t="s">
        <v>296</v>
      </c>
      <c r="E324" s="164" t="s">
        <v>1</v>
      </c>
      <c r="F324" s="165" t="s">
        <v>3257</v>
      </c>
      <c r="H324" s="166">
        <v>1.0920000000000001</v>
      </c>
      <c r="I324" s="167"/>
      <c r="L324" s="163"/>
      <c r="M324" s="168"/>
      <c r="T324" s="169"/>
      <c r="AT324" s="164" t="s">
        <v>296</v>
      </c>
      <c r="AU324" s="164" t="s">
        <v>86</v>
      </c>
      <c r="AV324" s="13" t="s">
        <v>86</v>
      </c>
      <c r="AW324" s="13" t="s">
        <v>32</v>
      </c>
      <c r="AX324" s="13" t="s">
        <v>76</v>
      </c>
      <c r="AY324" s="164" t="s">
        <v>186</v>
      </c>
    </row>
    <row r="325" spans="2:65" s="13" customFormat="1" ht="10.4">
      <c r="B325" s="163"/>
      <c r="D325" s="157" t="s">
        <v>296</v>
      </c>
      <c r="E325" s="164" t="s">
        <v>1</v>
      </c>
      <c r="F325" s="165" t="s">
        <v>3258</v>
      </c>
      <c r="H325" s="166">
        <v>6.9160000000000004</v>
      </c>
      <c r="I325" s="167"/>
      <c r="L325" s="163"/>
      <c r="M325" s="168"/>
      <c r="T325" s="169"/>
      <c r="AT325" s="164" t="s">
        <v>296</v>
      </c>
      <c r="AU325" s="164" t="s">
        <v>86</v>
      </c>
      <c r="AV325" s="13" t="s">
        <v>86</v>
      </c>
      <c r="AW325" s="13" t="s">
        <v>32</v>
      </c>
      <c r="AX325" s="13" t="s">
        <v>76</v>
      </c>
      <c r="AY325" s="164" t="s">
        <v>186</v>
      </c>
    </row>
    <row r="326" spans="2:65" s="13" customFormat="1" ht="10.4">
      <c r="B326" s="163"/>
      <c r="D326" s="157" t="s">
        <v>296</v>
      </c>
      <c r="E326" s="164" t="s">
        <v>1</v>
      </c>
      <c r="F326" s="165" t="s">
        <v>3259</v>
      </c>
      <c r="H326" s="166">
        <v>5.016</v>
      </c>
      <c r="I326" s="167"/>
      <c r="L326" s="163"/>
      <c r="M326" s="168"/>
      <c r="T326" s="169"/>
      <c r="AT326" s="164" t="s">
        <v>296</v>
      </c>
      <c r="AU326" s="164" t="s">
        <v>86</v>
      </c>
      <c r="AV326" s="13" t="s">
        <v>86</v>
      </c>
      <c r="AW326" s="13" t="s">
        <v>32</v>
      </c>
      <c r="AX326" s="13" t="s">
        <v>76</v>
      </c>
      <c r="AY326" s="164" t="s">
        <v>186</v>
      </c>
    </row>
    <row r="327" spans="2:65" s="13" customFormat="1" ht="10.4">
      <c r="B327" s="163"/>
      <c r="D327" s="157" t="s">
        <v>296</v>
      </c>
      <c r="E327" s="164" t="s">
        <v>1</v>
      </c>
      <c r="F327" s="165" t="s">
        <v>3260</v>
      </c>
      <c r="H327" s="166">
        <v>6.0060000000000002</v>
      </c>
      <c r="I327" s="167"/>
      <c r="L327" s="163"/>
      <c r="M327" s="168"/>
      <c r="T327" s="169"/>
      <c r="AT327" s="164" t="s">
        <v>296</v>
      </c>
      <c r="AU327" s="164" t="s">
        <v>86</v>
      </c>
      <c r="AV327" s="13" t="s">
        <v>86</v>
      </c>
      <c r="AW327" s="13" t="s">
        <v>32</v>
      </c>
      <c r="AX327" s="13" t="s">
        <v>76</v>
      </c>
      <c r="AY327" s="164" t="s">
        <v>186</v>
      </c>
    </row>
    <row r="328" spans="2:65" s="13" customFormat="1" ht="10.4">
      <c r="B328" s="163"/>
      <c r="D328" s="157" t="s">
        <v>296</v>
      </c>
      <c r="E328" s="164" t="s">
        <v>1</v>
      </c>
      <c r="F328" s="165" t="s">
        <v>3261</v>
      </c>
      <c r="H328" s="166">
        <v>8.19</v>
      </c>
      <c r="I328" s="167"/>
      <c r="L328" s="163"/>
      <c r="M328" s="168"/>
      <c r="T328" s="169"/>
      <c r="AT328" s="164" t="s">
        <v>296</v>
      </c>
      <c r="AU328" s="164" t="s">
        <v>86</v>
      </c>
      <c r="AV328" s="13" t="s">
        <v>86</v>
      </c>
      <c r="AW328" s="13" t="s">
        <v>32</v>
      </c>
      <c r="AX328" s="13" t="s">
        <v>76</v>
      </c>
      <c r="AY328" s="164" t="s">
        <v>186</v>
      </c>
    </row>
    <row r="329" spans="2:65" s="13" customFormat="1" ht="10.4">
      <c r="B329" s="163"/>
      <c r="D329" s="157" t="s">
        <v>296</v>
      </c>
      <c r="E329" s="164" t="s">
        <v>1</v>
      </c>
      <c r="F329" s="165" t="s">
        <v>3262</v>
      </c>
      <c r="H329" s="166">
        <v>7.32</v>
      </c>
      <c r="I329" s="167"/>
      <c r="L329" s="163"/>
      <c r="M329" s="168"/>
      <c r="T329" s="169"/>
      <c r="AT329" s="164" t="s">
        <v>296</v>
      </c>
      <c r="AU329" s="164" t="s">
        <v>86</v>
      </c>
      <c r="AV329" s="13" t="s">
        <v>86</v>
      </c>
      <c r="AW329" s="13" t="s">
        <v>32</v>
      </c>
      <c r="AX329" s="13" t="s">
        <v>76</v>
      </c>
      <c r="AY329" s="164" t="s">
        <v>186</v>
      </c>
    </row>
    <row r="330" spans="2:65" s="13" customFormat="1" ht="10.4">
      <c r="B330" s="163"/>
      <c r="D330" s="157" t="s">
        <v>296</v>
      </c>
      <c r="E330" s="164" t="s">
        <v>1</v>
      </c>
      <c r="F330" s="165" t="s">
        <v>3263</v>
      </c>
      <c r="H330" s="166">
        <v>12.012</v>
      </c>
      <c r="I330" s="167"/>
      <c r="L330" s="163"/>
      <c r="M330" s="168"/>
      <c r="T330" s="169"/>
      <c r="AT330" s="164" t="s">
        <v>296</v>
      </c>
      <c r="AU330" s="164" t="s">
        <v>86</v>
      </c>
      <c r="AV330" s="13" t="s">
        <v>86</v>
      </c>
      <c r="AW330" s="13" t="s">
        <v>32</v>
      </c>
      <c r="AX330" s="13" t="s">
        <v>76</v>
      </c>
      <c r="AY330" s="164" t="s">
        <v>186</v>
      </c>
    </row>
    <row r="331" spans="2:65" s="13" customFormat="1" ht="10.4">
      <c r="B331" s="163"/>
      <c r="D331" s="157" t="s">
        <v>296</v>
      </c>
      <c r="E331" s="164" t="s">
        <v>1</v>
      </c>
      <c r="F331" s="165" t="s">
        <v>3264</v>
      </c>
      <c r="H331" s="166">
        <v>22.931999999999999</v>
      </c>
      <c r="I331" s="167"/>
      <c r="L331" s="163"/>
      <c r="M331" s="168"/>
      <c r="T331" s="169"/>
      <c r="AT331" s="164" t="s">
        <v>296</v>
      </c>
      <c r="AU331" s="164" t="s">
        <v>86</v>
      </c>
      <c r="AV331" s="13" t="s">
        <v>86</v>
      </c>
      <c r="AW331" s="13" t="s">
        <v>32</v>
      </c>
      <c r="AX331" s="13" t="s">
        <v>76</v>
      </c>
      <c r="AY331" s="164" t="s">
        <v>186</v>
      </c>
    </row>
    <row r="332" spans="2:65" s="13" customFormat="1" ht="10.4">
      <c r="B332" s="163"/>
      <c r="D332" s="157" t="s">
        <v>296</v>
      </c>
      <c r="E332" s="164" t="s">
        <v>1</v>
      </c>
      <c r="F332" s="165" t="s">
        <v>466</v>
      </c>
      <c r="H332" s="166">
        <v>31</v>
      </c>
      <c r="I332" s="167"/>
      <c r="L332" s="163"/>
      <c r="M332" s="168"/>
      <c r="T332" s="169"/>
      <c r="AT332" s="164" t="s">
        <v>296</v>
      </c>
      <c r="AU332" s="164" t="s">
        <v>86</v>
      </c>
      <c r="AV332" s="13" t="s">
        <v>86</v>
      </c>
      <c r="AW332" s="13" t="s">
        <v>32</v>
      </c>
      <c r="AX332" s="13" t="s">
        <v>76</v>
      </c>
      <c r="AY332" s="164" t="s">
        <v>186</v>
      </c>
    </row>
    <row r="333" spans="2:65" s="14" customFormat="1" ht="10.4">
      <c r="B333" s="170"/>
      <c r="D333" s="157" t="s">
        <v>296</v>
      </c>
      <c r="E333" s="171" t="s">
        <v>1</v>
      </c>
      <c r="F333" s="172" t="s">
        <v>299</v>
      </c>
      <c r="H333" s="173">
        <v>340.00400000000002</v>
      </c>
      <c r="I333" s="174"/>
      <c r="L333" s="170"/>
      <c r="M333" s="175"/>
      <c r="T333" s="176"/>
      <c r="AT333" s="171" t="s">
        <v>296</v>
      </c>
      <c r="AU333" s="171" t="s">
        <v>86</v>
      </c>
      <c r="AV333" s="14" t="s">
        <v>207</v>
      </c>
      <c r="AW333" s="14" t="s">
        <v>32</v>
      </c>
      <c r="AX333" s="14" t="s">
        <v>84</v>
      </c>
      <c r="AY333" s="171" t="s">
        <v>186</v>
      </c>
    </row>
    <row r="334" spans="2:65" s="1" customFormat="1" ht="16.600000000000001" customHeight="1">
      <c r="B334" s="136"/>
      <c r="C334" s="137" t="s">
        <v>366</v>
      </c>
      <c r="D334" s="137" t="s">
        <v>189</v>
      </c>
      <c r="E334" s="138" t="s">
        <v>3265</v>
      </c>
      <c r="F334" s="139" t="s">
        <v>3266</v>
      </c>
      <c r="G334" s="140" t="s">
        <v>351</v>
      </c>
      <c r="H334" s="141">
        <v>340.00400000000002</v>
      </c>
      <c r="I334" s="142"/>
      <c r="J334" s="143">
        <f>ROUND(I334*H334,2)</f>
        <v>0</v>
      </c>
      <c r="K334" s="139" t="s">
        <v>193</v>
      </c>
      <c r="L334" s="32"/>
      <c r="M334" s="144" t="s">
        <v>1</v>
      </c>
      <c r="N334" s="145" t="s">
        <v>41</v>
      </c>
      <c r="P334" s="146">
        <f>O334*H334</f>
        <v>0</v>
      </c>
      <c r="Q334" s="146">
        <v>0</v>
      </c>
      <c r="R334" s="146">
        <f>Q334*H334</f>
        <v>0</v>
      </c>
      <c r="S334" s="146">
        <v>0</v>
      </c>
      <c r="T334" s="147">
        <f>S334*H334</f>
        <v>0</v>
      </c>
      <c r="AR334" s="148" t="s">
        <v>207</v>
      </c>
      <c r="AT334" s="148" t="s">
        <v>189</v>
      </c>
      <c r="AU334" s="148" t="s">
        <v>86</v>
      </c>
      <c r="AY334" s="17" t="s">
        <v>186</v>
      </c>
      <c r="BE334" s="149">
        <f>IF(N334="základní",J334,0)</f>
        <v>0</v>
      </c>
      <c r="BF334" s="149">
        <f>IF(N334="snížená",J334,0)</f>
        <v>0</v>
      </c>
      <c r="BG334" s="149">
        <f>IF(N334="zákl. přenesená",J334,0)</f>
        <v>0</v>
      </c>
      <c r="BH334" s="149">
        <f>IF(N334="sníž. přenesená",J334,0)</f>
        <v>0</v>
      </c>
      <c r="BI334" s="149">
        <f>IF(N334="nulová",J334,0)</f>
        <v>0</v>
      </c>
      <c r="BJ334" s="17" t="s">
        <v>84</v>
      </c>
      <c r="BK334" s="149">
        <f>ROUND(I334*H334,2)</f>
        <v>0</v>
      </c>
      <c r="BL334" s="17" t="s">
        <v>207</v>
      </c>
      <c r="BM334" s="148" t="s">
        <v>3267</v>
      </c>
    </row>
    <row r="335" spans="2:65" s="1" customFormat="1" ht="21.75" customHeight="1">
      <c r="B335" s="136"/>
      <c r="C335" s="137" t="s">
        <v>372</v>
      </c>
      <c r="D335" s="137" t="s">
        <v>189</v>
      </c>
      <c r="E335" s="138" t="s">
        <v>3268</v>
      </c>
      <c r="F335" s="139" t="s">
        <v>3269</v>
      </c>
      <c r="G335" s="140" t="s">
        <v>322</v>
      </c>
      <c r="H335" s="141">
        <v>5.3890000000000002</v>
      </c>
      <c r="I335" s="142"/>
      <c r="J335" s="143">
        <f>ROUND(I335*H335,2)</f>
        <v>0</v>
      </c>
      <c r="K335" s="139" t="s">
        <v>193</v>
      </c>
      <c r="L335" s="32"/>
      <c r="M335" s="144" t="s">
        <v>1</v>
      </c>
      <c r="N335" s="145" t="s">
        <v>41</v>
      </c>
      <c r="P335" s="146">
        <f>O335*H335</f>
        <v>0</v>
      </c>
      <c r="Q335" s="146">
        <v>1.0606199999999999</v>
      </c>
      <c r="R335" s="146">
        <f>Q335*H335</f>
        <v>5.7156811799999998</v>
      </c>
      <c r="S335" s="146">
        <v>0</v>
      </c>
      <c r="T335" s="147">
        <f>S335*H335</f>
        <v>0</v>
      </c>
      <c r="AR335" s="148" t="s">
        <v>207</v>
      </c>
      <c r="AT335" s="148" t="s">
        <v>189</v>
      </c>
      <c r="AU335" s="148" t="s">
        <v>86</v>
      </c>
      <c r="AY335" s="17" t="s">
        <v>186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7" t="s">
        <v>84</v>
      </c>
      <c r="BK335" s="149">
        <f>ROUND(I335*H335,2)</f>
        <v>0</v>
      </c>
      <c r="BL335" s="17" t="s">
        <v>207</v>
      </c>
      <c r="BM335" s="148" t="s">
        <v>3270</v>
      </c>
    </row>
    <row r="336" spans="2:65" s="12" customFormat="1" ht="10.4">
      <c r="B336" s="156"/>
      <c r="D336" s="157" t="s">
        <v>296</v>
      </c>
      <c r="E336" s="158" t="s">
        <v>1</v>
      </c>
      <c r="F336" s="159" t="s">
        <v>499</v>
      </c>
      <c r="H336" s="158" t="s">
        <v>1</v>
      </c>
      <c r="I336" s="160"/>
      <c r="L336" s="156"/>
      <c r="M336" s="161"/>
      <c r="T336" s="162"/>
      <c r="AT336" s="158" t="s">
        <v>296</v>
      </c>
      <c r="AU336" s="158" t="s">
        <v>86</v>
      </c>
      <c r="AV336" s="12" t="s">
        <v>84</v>
      </c>
      <c r="AW336" s="12" t="s">
        <v>32</v>
      </c>
      <c r="AX336" s="12" t="s">
        <v>76</v>
      </c>
      <c r="AY336" s="158" t="s">
        <v>186</v>
      </c>
    </row>
    <row r="337" spans="2:65" s="13" customFormat="1" ht="10.4">
      <c r="B337" s="163"/>
      <c r="D337" s="157" t="s">
        <v>296</v>
      </c>
      <c r="E337" s="164" t="s">
        <v>1</v>
      </c>
      <c r="F337" s="165" t="s">
        <v>3271</v>
      </c>
      <c r="H337" s="166">
        <v>5.3890000000000002</v>
      </c>
      <c r="I337" s="167"/>
      <c r="L337" s="163"/>
      <c r="M337" s="168"/>
      <c r="T337" s="169"/>
      <c r="AT337" s="164" t="s">
        <v>296</v>
      </c>
      <c r="AU337" s="164" t="s">
        <v>86</v>
      </c>
      <c r="AV337" s="13" t="s">
        <v>86</v>
      </c>
      <c r="AW337" s="13" t="s">
        <v>32</v>
      </c>
      <c r="AX337" s="13" t="s">
        <v>84</v>
      </c>
      <c r="AY337" s="164" t="s">
        <v>186</v>
      </c>
    </row>
    <row r="338" spans="2:65" s="1" customFormat="1" ht="33" customHeight="1">
      <c r="B338" s="136"/>
      <c r="C338" s="137" t="s">
        <v>379</v>
      </c>
      <c r="D338" s="137" t="s">
        <v>189</v>
      </c>
      <c r="E338" s="138" t="s">
        <v>3272</v>
      </c>
      <c r="F338" s="139" t="s">
        <v>3273</v>
      </c>
      <c r="G338" s="140" t="s">
        <v>351</v>
      </c>
      <c r="H338" s="141">
        <v>10.863</v>
      </c>
      <c r="I338" s="142"/>
      <c r="J338" s="143">
        <f>ROUND(I338*H338,2)</f>
        <v>0</v>
      </c>
      <c r="K338" s="139" t="s">
        <v>193</v>
      </c>
      <c r="L338" s="32"/>
      <c r="M338" s="144" t="s">
        <v>1</v>
      </c>
      <c r="N338" s="145" t="s">
        <v>41</v>
      </c>
      <c r="P338" s="146">
        <f>O338*H338</f>
        <v>0</v>
      </c>
      <c r="Q338" s="146">
        <v>0.37678</v>
      </c>
      <c r="R338" s="146">
        <f>Q338*H338</f>
        <v>4.0929611399999999</v>
      </c>
      <c r="S338" s="146">
        <v>0</v>
      </c>
      <c r="T338" s="147">
        <f>S338*H338</f>
        <v>0</v>
      </c>
      <c r="AR338" s="148" t="s">
        <v>207</v>
      </c>
      <c r="AT338" s="148" t="s">
        <v>189</v>
      </c>
      <c r="AU338" s="148" t="s">
        <v>86</v>
      </c>
      <c r="AY338" s="17" t="s">
        <v>186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7" t="s">
        <v>84</v>
      </c>
      <c r="BK338" s="149">
        <f>ROUND(I338*H338,2)</f>
        <v>0</v>
      </c>
      <c r="BL338" s="17" t="s">
        <v>207</v>
      </c>
      <c r="BM338" s="148" t="s">
        <v>3274</v>
      </c>
    </row>
    <row r="339" spans="2:65" s="12" customFormat="1" ht="10.4">
      <c r="B339" s="156"/>
      <c r="D339" s="157" t="s">
        <v>296</v>
      </c>
      <c r="E339" s="158" t="s">
        <v>1</v>
      </c>
      <c r="F339" s="159" t="s">
        <v>3140</v>
      </c>
      <c r="H339" s="158" t="s">
        <v>1</v>
      </c>
      <c r="I339" s="160"/>
      <c r="L339" s="156"/>
      <c r="M339" s="161"/>
      <c r="T339" s="162"/>
      <c r="AT339" s="158" t="s">
        <v>296</v>
      </c>
      <c r="AU339" s="158" t="s">
        <v>86</v>
      </c>
      <c r="AV339" s="12" t="s">
        <v>84</v>
      </c>
      <c r="AW339" s="12" t="s">
        <v>32</v>
      </c>
      <c r="AX339" s="12" t="s">
        <v>76</v>
      </c>
      <c r="AY339" s="158" t="s">
        <v>186</v>
      </c>
    </row>
    <row r="340" spans="2:65" s="13" customFormat="1" ht="10.4">
      <c r="B340" s="163"/>
      <c r="D340" s="157" t="s">
        <v>296</v>
      </c>
      <c r="E340" s="164" t="s">
        <v>1</v>
      </c>
      <c r="F340" s="165" t="s">
        <v>3275</v>
      </c>
      <c r="H340" s="166">
        <v>4.7430000000000003</v>
      </c>
      <c r="I340" s="167"/>
      <c r="L340" s="163"/>
      <c r="M340" s="168"/>
      <c r="T340" s="169"/>
      <c r="AT340" s="164" t="s">
        <v>296</v>
      </c>
      <c r="AU340" s="164" t="s">
        <v>86</v>
      </c>
      <c r="AV340" s="13" t="s">
        <v>86</v>
      </c>
      <c r="AW340" s="13" t="s">
        <v>32</v>
      </c>
      <c r="AX340" s="13" t="s">
        <v>76</v>
      </c>
      <c r="AY340" s="164" t="s">
        <v>186</v>
      </c>
    </row>
    <row r="341" spans="2:65" s="13" customFormat="1" ht="10.4">
      <c r="B341" s="163"/>
      <c r="D341" s="157" t="s">
        <v>296</v>
      </c>
      <c r="E341" s="164" t="s">
        <v>1</v>
      </c>
      <c r="F341" s="165" t="s">
        <v>3276</v>
      </c>
      <c r="H341" s="166">
        <v>6.12</v>
      </c>
      <c r="I341" s="167"/>
      <c r="L341" s="163"/>
      <c r="M341" s="168"/>
      <c r="T341" s="169"/>
      <c r="AT341" s="164" t="s">
        <v>296</v>
      </c>
      <c r="AU341" s="164" t="s">
        <v>86</v>
      </c>
      <c r="AV341" s="13" t="s">
        <v>86</v>
      </c>
      <c r="AW341" s="13" t="s">
        <v>32</v>
      </c>
      <c r="AX341" s="13" t="s">
        <v>76</v>
      </c>
      <c r="AY341" s="164" t="s">
        <v>186</v>
      </c>
    </row>
    <row r="342" spans="2:65" s="14" customFormat="1" ht="10.4">
      <c r="B342" s="170"/>
      <c r="D342" s="157" t="s">
        <v>296</v>
      </c>
      <c r="E342" s="171" t="s">
        <v>1</v>
      </c>
      <c r="F342" s="172" t="s">
        <v>299</v>
      </c>
      <c r="H342" s="173">
        <v>10.863</v>
      </c>
      <c r="I342" s="174"/>
      <c r="L342" s="170"/>
      <c r="M342" s="175"/>
      <c r="T342" s="176"/>
      <c r="AT342" s="171" t="s">
        <v>296</v>
      </c>
      <c r="AU342" s="171" t="s">
        <v>86</v>
      </c>
      <c r="AV342" s="14" t="s">
        <v>207</v>
      </c>
      <c r="AW342" s="14" t="s">
        <v>32</v>
      </c>
      <c r="AX342" s="14" t="s">
        <v>84</v>
      </c>
      <c r="AY342" s="171" t="s">
        <v>186</v>
      </c>
    </row>
    <row r="343" spans="2:65" s="1" customFormat="1" ht="33" customHeight="1">
      <c r="B343" s="136"/>
      <c r="C343" s="137" t="s">
        <v>387</v>
      </c>
      <c r="D343" s="137" t="s">
        <v>189</v>
      </c>
      <c r="E343" s="138" t="s">
        <v>3277</v>
      </c>
      <c r="F343" s="139" t="s">
        <v>3278</v>
      </c>
      <c r="G343" s="140" t="s">
        <v>351</v>
      </c>
      <c r="H343" s="141">
        <v>101.29</v>
      </c>
      <c r="I343" s="142"/>
      <c r="J343" s="143">
        <f>ROUND(I343*H343,2)</f>
        <v>0</v>
      </c>
      <c r="K343" s="139" t="s">
        <v>193</v>
      </c>
      <c r="L343" s="32"/>
      <c r="M343" s="144" t="s">
        <v>1</v>
      </c>
      <c r="N343" s="145" t="s">
        <v>41</v>
      </c>
      <c r="P343" s="146">
        <f>O343*H343</f>
        <v>0</v>
      </c>
      <c r="Q343" s="146">
        <v>0.73404000000000003</v>
      </c>
      <c r="R343" s="146">
        <f>Q343*H343</f>
        <v>74.350911600000003</v>
      </c>
      <c r="S343" s="146">
        <v>0</v>
      </c>
      <c r="T343" s="147">
        <f>S343*H343</f>
        <v>0</v>
      </c>
      <c r="AR343" s="148" t="s">
        <v>207</v>
      </c>
      <c r="AT343" s="148" t="s">
        <v>189</v>
      </c>
      <c r="AU343" s="148" t="s">
        <v>86</v>
      </c>
      <c r="AY343" s="17" t="s">
        <v>186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7" t="s">
        <v>84</v>
      </c>
      <c r="BK343" s="149">
        <f>ROUND(I343*H343,2)</f>
        <v>0</v>
      </c>
      <c r="BL343" s="17" t="s">
        <v>207</v>
      </c>
      <c r="BM343" s="148" t="s">
        <v>3279</v>
      </c>
    </row>
    <row r="344" spans="2:65" s="12" customFormat="1" ht="10.4">
      <c r="B344" s="156"/>
      <c r="D344" s="157" t="s">
        <v>296</v>
      </c>
      <c r="E344" s="158" t="s">
        <v>1</v>
      </c>
      <c r="F344" s="159" t="s">
        <v>3144</v>
      </c>
      <c r="H344" s="158" t="s">
        <v>1</v>
      </c>
      <c r="I344" s="160"/>
      <c r="L344" s="156"/>
      <c r="M344" s="161"/>
      <c r="T344" s="162"/>
      <c r="AT344" s="158" t="s">
        <v>296</v>
      </c>
      <c r="AU344" s="158" t="s">
        <v>86</v>
      </c>
      <c r="AV344" s="12" t="s">
        <v>84</v>
      </c>
      <c r="AW344" s="12" t="s">
        <v>32</v>
      </c>
      <c r="AX344" s="12" t="s">
        <v>76</v>
      </c>
      <c r="AY344" s="158" t="s">
        <v>186</v>
      </c>
    </row>
    <row r="345" spans="2:65" s="13" customFormat="1" ht="10.4">
      <c r="B345" s="163"/>
      <c r="D345" s="157" t="s">
        <v>296</v>
      </c>
      <c r="E345" s="164" t="s">
        <v>1</v>
      </c>
      <c r="F345" s="165" t="s">
        <v>3280</v>
      </c>
      <c r="H345" s="166">
        <v>4.95</v>
      </c>
      <c r="I345" s="167"/>
      <c r="L345" s="163"/>
      <c r="M345" s="168"/>
      <c r="T345" s="169"/>
      <c r="AT345" s="164" t="s">
        <v>296</v>
      </c>
      <c r="AU345" s="164" t="s">
        <v>86</v>
      </c>
      <c r="AV345" s="13" t="s">
        <v>86</v>
      </c>
      <c r="AW345" s="13" t="s">
        <v>32</v>
      </c>
      <c r="AX345" s="13" t="s">
        <v>76</v>
      </c>
      <c r="AY345" s="164" t="s">
        <v>186</v>
      </c>
    </row>
    <row r="346" spans="2:65" s="13" customFormat="1" ht="10.4">
      <c r="B346" s="163"/>
      <c r="D346" s="157" t="s">
        <v>296</v>
      </c>
      <c r="E346" s="164" t="s">
        <v>1</v>
      </c>
      <c r="F346" s="165" t="s">
        <v>3281</v>
      </c>
      <c r="H346" s="166">
        <v>1.98</v>
      </c>
      <c r="I346" s="167"/>
      <c r="L346" s="163"/>
      <c r="M346" s="168"/>
      <c r="T346" s="169"/>
      <c r="AT346" s="164" t="s">
        <v>296</v>
      </c>
      <c r="AU346" s="164" t="s">
        <v>86</v>
      </c>
      <c r="AV346" s="13" t="s">
        <v>86</v>
      </c>
      <c r="AW346" s="13" t="s">
        <v>32</v>
      </c>
      <c r="AX346" s="13" t="s">
        <v>76</v>
      </c>
      <c r="AY346" s="164" t="s">
        <v>186</v>
      </c>
    </row>
    <row r="347" spans="2:65" s="13" customFormat="1" ht="10.4">
      <c r="B347" s="163"/>
      <c r="D347" s="157" t="s">
        <v>296</v>
      </c>
      <c r="E347" s="164" t="s">
        <v>1</v>
      </c>
      <c r="F347" s="165" t="s">
        <v>3282</v>
      </c>
      <c r="H347" s="166">
        <v>46.2</v>
      </c>
      <c r="I347" s="167"/>
      <c r="L347" s="163"/>
      <c r="M347" s="168"/>
      <c r="T347" s="169"/>
      <c r="AT347" s="164" t="s">
        <v>296</v>
      </c>
      <c r="AU347" s="164" t="s">
        <v>86</v>
      </c>
      <c r="AV347" s="13" t="s">
        <v>86</v>
      </c>
      <c r="AW347" s="13" t="s">
        <v>32</v>
      </c>
      <c r="AX347" s="13" t="s">
        <v>76</v>
      </c>
      <c r="AY347" s="164" t="s">
        <v>186</v>
      </c>
    </row>
    <row r="348" spans="2:65" s="15" customFormat="1" ht="10.4">
      <c r="B348" s="190"/>
      <c r="D348" s="157" t="s">
        <v>296</v>
      </c>
      <c r="E348" s="191" t="s">
        <v>1</v>
      </c>
      <c r="F348" s="192" t="s">
        <v>561</v>
      </c>
      <c r="H348" s="193">
        <v>53.13</v>
      </c>
      <c r="I348" s="194"/>
      <c r="L348" s="190"/>
      <c r="M348" s="195"/>
      <c r="T348" s="196"/>
      <c r="AT348" s="191" t="s">
        <v>296</v>
      </c>
      <c r="AU348" s="191" t="s">
        <v>86</v>
      </c>
      <c r="AV348" s="15" t="s">
        <v>118</v>
      </c>
      <c r="AW348" s="15" t="s">
        <v>32</v>
      </c>
      <c r="AX348" s="15" t="s">
        <v>76</v>
      </c>
      <c r="AY348" s="191" t="s">
        <v>186</v>
      </c>
    </row>
    <row r="349" spans="2:65" s="12" customFormat="1" ht="10.4">
      <c r="B349" s="156"/>
      <c r="D349" s="157" t="s">
        <v>296</v>
      </c>
      <c r="E349" s="158" t="s">
        <v>1</v>
      </c>
      <c r="F349" s="159" t="s">
        <v>3283</v>
      </c>
      <c r="H349" s="158" t="s">
        <v>1</v>
      </c>
      <c r="I349" s="160"/>
      <c r="L349" s="156"/>
      <c r="M349" s="161"/>
      <c r="T349" s="162"/>
      <c r="AT349" s="158" t="s">
        <v>296</v>
      </c>
      <c r="AU349" s="158" t="s">
        <v>86</v>
      </c>
      <c r="AV349" s="12" t="s">
        <v>84</v>
      </c>
      <c r="AW349" s="12" t="s">
        <v>32</v>
      </c>
      <c r="AX349" s="12" t="s">
        <v>76</v>
      </c>
      <c r="AY349" s="158" t="s">
        <v>186</v>
      </c>
    </row>
    <row r="350" spans="2:65" s="13" customFormat="1" ht="10.4">
      <c r="B350" s="163"/>
      <c r="D350" s="157" t="s">
        <v>296</v>
      </c>
      <c r="E350" s="164" t="s">
        <v>1</v>
      </c>
      <c r="F350" s="165" t="s">
        <v>3284</v>
      </c>
      <c r="H350" s="166">
        <v>11.5</v>
      </c>
      <c r="I350" s="167"/>
      <c r="L350" s="163"/>
      <c r="M350" s="168"/>
      <c r="T350" s="169"/>
      <c r="AT350" s="164" t="s">
        <v>296</v>
      </c>
      <c r="AU350" s="164" t="s">
        <v>86</v>
      </c>
      <c r="AV350" s="13" t="s">
        <v>86</v>
      </c>
      <c r="AW350" s="13" t="s">
        <v>32</v>
      </c>
      <c r="AX350" s="13" t="s">
        <v>76</v>
      </c>
      <c r="AY350" s="164" t="s">
        <v>186</v>
      </c>
    </row>
    <row r="351" spans="2:65" s="13" customFormat="1" ht="10.4">
      <c r="B351" s="163"/>
      <c r="D351" s="157" t="s">
        <v>296</v>
      </c>
      <c r="E351" s="164" t="s">
        <v>1</v>
      </c>
      <c r="F351" s="165" t="s">
        <v>3285</v>
      </c>
      <c r="H351" s="166">
        <v>5.7</v>
      </c>
      <c r="I351" s="167"/>
      <c r="L351" s="163"/>
      <c r="M351" s="168"/>
      <c r="T351" s="169"/>
      <c r="AT351" s="164" t="s">
        <v>296</v>
      </c>
      <c r="AU351" s="164" t="s">
        <v>86</v>
      </c>
      <c r="AV351" s="13" t="s">
        <v>86</v>
      </c>
      <c r="AW351" s="13" t="s">
        <v>32</v>
      </c>
      <c r="AX351" s="13" t="s">
        <v>76</v>
      </c>
      <c r="AY351" s="164" t="s">
        <v>186</v>
      </c>
    </row>
    <row r="352" spans="2:65" s="13" customFormat="1" ht="10.4">
      <c r="B352" s="163"/>
      <c r="D352" s="157" t="s">
        <v>296</v>
      </c>
      <c r="E352" s="164" t="s">
        <v>1</v>
      </c>
      <c r="F352" s="165" t="s">
        <v>3286</v>
      </c>
      <c r="H352" s="166">
        <v>30.96</v>
      </c>
      <c r="I352" s="167"/>
      <c r="L352" s="163"/>
      <c r="M352" s="168"/>
      <c r="T352" s="169"/>
      <c r="AT352" s="164" t="s">
        <v>296</v>
      </c>
      <c r="AU352" s="164" t="s">
        <v>86</v>
      </c>
      <c r="AV352" s="13" t="s">
        <v>86</v>
      </c>
      <c r="AW352" s="13" t="s">
        <v>32</v>
      </c>
      <c r="AX352" s="13" t="s">
        <v>76</v>
      </c>
      <c r="AY352" s="164" t="s">
        <v>186</v>
      </c>
    </row>
    <row r="353" spans="2:65" s="15" customFormat="1" ht="10.4">
      <c r="B353" s="190"/>
      <c r="D353" s="157" t="s">
        <v>296</v>
      </c>
      <c r="E353" s="191" t="s">
        <v>1</v>
      </c>
      <c r="F353" s="192" t="s">
        <v>561</v>
      </c>
      <c r="H353" s="193">
        <v>48.16</v>
      </c>
      <c r="I353" s="194"/>
      <c r="L353" s="190"/>
      <c r="M353" s="195"/>
      <c r="T353" s="196"/>
      <c r="AT353" s="191" t="s">
        <v>296</v>
      </c>
      <c r="AU353" s="191" t="s">
        <v>86</v>
      </c>
      <c r="AV353" s="15" t="s">
        <v>118</v>
      </c>
      <c r="AW353" s="15" t="s">
        <v>32</v>
      </c>
      <c r="AX353" s="15" t="s">
        <v>76</v>
      </c>
      <c r="AY353" s="191" t="s">
        <v>186</v>
      </c>
    </row>
    <row r="354" spans="2:65" s="14" customFormat="1" ht="10.4">
      <c r="B354" s="170"/>
      <c r="D354" s="157" t="s">
        <v>296</v>
      </c>
      <c r="E354" s="171" t="s">
        <v>1</v>
      </c>
      <c r="F354" s="172" t="s">
        <v>299</v>
      </c>
      <c r="H354" s="173">
        <v>101.29</v>
      </c>
      <c r="I354" s="174"/>
      <c r="L354" s="170"/>
      <c r="M354" s="175"/>
      <c r="T354" s="176"/>
      <c r="AT354" s="171" t="s">
        <v>296</v>
      </c>
      <c r="AU354" s="171" t="s">
        <v>86</v>
      </c>
      <c r="AV354" s="14" t="s">
        <v>207</v>
      </c>
      <c r="AW354" s="14" t="s">
        <v>32</v>
      </c>
      <c r="AX354" s="14" t="s">
        <v>84</v>
      </c>
      <c r="AY354" s="171" t="s">
        <v>186</v>
      </c>
    </row>
    <row r="355" spans="2:65" s="1" customFormat="1" ht="24.2" customHeight="1">
      <c r="B355" s="136"/>
      <c r="C355" s="137" t="s">
        <v>253</v>
      </c>
      <c r="D355" s="137" t="s">
        <v>189</v>
      </c>
      <c r="E355" s="138" t="s">
        <v>367</v>
      </c>
      <c r="F355" s="139" t="s">
        <v>368</v>
      </c>
      <c r="G355" s="140" t="s">
        <v>322</v>
      </c>
      <c r="H355" s="141">
        <v>2.5209999999999999</v>
      </c>
      <c r="I355" s="142"/>
      <c r="J355" s="143">
        <f>ROUND(I355*H355,2)</f>
        <v>0</v>
      </c>
      <c r="K355" s="139" t="s">
        <v>193</v>
      </c>
      <c r="L355" s="32"/>
      <c r="M355" s="144" t="s">
        <v>1</v>
      </c>
      <c r="N355" s="145" t="s">
        <v>41</v>
      </c>
      <c r="P355" s="146">
        <f>O355*H355</f>
        <v>0</v>
      </c>
      <c r="Q355" s="146">
        <v>1.0593999999999999</v>
      </c>
      <c r="R355" s="146">
        <f>Q355*H355</f>
        <v>2.6707473999999998</v>
      </c>
      <c r="S355" s="146">
        <v>0</v>
      </c>
      <c r="T355" s="147">
        <f>S355*H355</f>
        <v>0</v>
      </c>
      <c r="AR355" s="148" t="s">
        <v>207</v>
      </c>
      <c r="AT355" s="148" t="s">
        <v>189</v>
      </c>
      <c r="AU355" s="148" t="s">
        <v>86</v>
      </c>
      <c r="AY355" s="17" t="s">
        <v>186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7" t="s">
        <v>84</v>
      </c>
      <c r="BK355" s="149">
        <f>ROUND(I355*H355,2)</f>
        <v>0</v>
      </c>
      <c r="BL355" s="17" t="s">
        <v>207</v>
      </c>
      <c r="BM355" s="148" t="s">
        <v>3287</v>
      </c>
    </row>
    <row r="356" spans="2:65" s="12" customFormat="1" ht="10.4">
      <c r="B356" s="156"/>
      <c r="D356" s="157" t="s">
        <v>296</v>
      </c>
      <c r="E356" s="158" t="s">
        <v>1</v>
      </c>
      <c r="F356" s="159" t="s">
        <v>3288</v>
      </c>
      <c r="H356" s="158" t="s">
        <v>1</v>
      </c>
      <c r="I356" s="160"/>
      <c r="L356" s="156"/>
      <c r="M356" s="161"/>
      <c r="T356" s="162"/>
      <c r="AT356" s="158" t="s">
        <v>296</v>
      </c>
      <c r="AU356" s="158" t="s">
        <v>86</v>
      </c>
      <c r="AV356" s="12" t="s">
        <v>84</v>
      </c>
      <c r="AW356" s="12" t="s">
        <v>32</v>
      </c>
      <c r="AX356" s="12" t="s">
        <v>76</v>
      </c>
      <c r="AY356" s="158" t="s">
        <v>186</v>
      </c>
    </row>
    <row r="357" spans="2:65" s="13" customFormat="1" ht="10.4">
      <c r="B357" s="163"/>
      <c r="D357" s="157" t="s">
        <v>296</v>
      </c>
      <c r="E357" s="164" t="s">
        <v>1</v>
      </c>
      <c r="F357" s="165" t="s">
        <v>3289</v>
      </c>
      <c r="H357" s="166">
        <v>2.1360000000000001</v>
      </c>
      <c r="I357" s="167"/>
      <c r="L357" s="163"/>
      <c r="M357" s="168"/>
      <c r="T357" s="169"/>
      <c r="AT357" s="164" t="s">
        <v>296</v>
      </c>
      <c r="AU357" s="164" t="s">
        <v>86</v>
      </c>
      <c r="AV357" s="13" t="s">
        <v>86</v>
      </c>
      <c r="AW357" s="13" t="s">
        <v>32</v>
      </c>
      <c r="AX357" s="13" t="s">
        <v>76</v>
      </c>
      <c r="AY357" s="164" t="s">
        <v>186</v>
      </c>
    </row>
    <row r="358" spans="2:65" s="12" customFormat="1" ht="10.4">
      <c r="B358" s="156"/>
      <c r="D358" s="157" t="s">
        <v>296</v>
      </c>
      <c r="E358" s="158" t="s">
        <v>1</v>
      </c>
      <c r="F358" s="159" t="s">
        <v>3290</v>
      </c>
      <c r="H358" s="158" t="s">
        <v>1</v>
      </c>
      <c r="I358" s="160"/>
      <c r="L358" s="156"/>
      <c r="M358" s="161"/>
      <c r="T358" s="162"/>
      <c r="AT358" s="158" t="s">
        <v>296</v>
      </c>
      <c r="AU358" s="158" t="s">
        <v>86</v>
      </c>
      <c r="AV358" s="12" t="s">
        <v>84</v>
      </c>
      <c r="AW358" s="12" t="s">
        <v>32</v>
      </c>
      <c r="AX358" s="12" t="s">
        <v>76</v>
      </c>
      <c r="AY358" s="158" t="s">
        <v>186</v>
      </c>
    </row>
    <row r="359" spans="2:65" s="13" customFormat="1" ht="10.4">
      <c r="B359" s="163"/>
      <c r="D359" s="157" t="s">
        <v>296</v>
      </c>
      <c r="E359" s="164" t="s">
        <v>1</v>
      </c>
      <c r="F359" s="165" t="s">
        <v>3291</v>
      </c>
      <c r="H359" s="166">
        <v>0.38500000000000001</v>
      </c>
      <c r="I359" s="167"/>
      <c r="L359" s="163"/>
      <c r="M359" s="168"/>
      <c r="T359" s="169"/>
      <c r="AT359" s="164" t="s">
        <v>296</v>
      </c>
      <c r="AU359" s="164" t="s">
        <v>86</v>
      </c>
      <c r="AV359" s="13" t="s">
        <v>86</v>
      </c>
      <c r="AW359" s="13" t="s">
        <v>32</v>
      </c>
      <c r="AX359" s="13" t="s">
        <v>76</v>
      </c>
      <c r="AY359" s="164" t="s">
        <v>186</v>
      </c>
    </row>
    <row r="360" spans="2:65" s="14" customFormat="1" ht="10.4">
      <c r="B360" s="170"/>
      <c r="D360" s="157" t="s">
        <v>296</v>
      </c>
      <c r="E360" s="171" t="s">
        <v>1</v>
      </c>
      <c r="F360" s="172" t="s">
        <v>299</v>
      </c>
      <c r="H360" s="173">
        <v>2.5209999999999999</v>
      </c>
      <c r="I360" s="174"/>
      <c r="L360" s="170"/>
      <c r="M360" s="175"/>
      <c r="T360" s="176"/>
      <c r="AT360" s="171" t="s">
        <v>296</v>
      </c>
      <c r="AU360" s="171" t="s">
        <v>86</v>
      </c>
      <c r="AV360" s="14" t="s">
        <v>207</v>
      </c>
      <c r="AW360" s="14" t="s">
        <v>32</v>
      </c>
      <c r="AX360" s="14" t="s">
        <v>84</v>
      </c>
      <c r="AY360" s="171" t="s">
        <v>186</v>
      </c>
    </row>
    <row r="361" spans="2:65" s="11" customFormat="1" ht="22.75" customHeight="1">
      <c r="B361" s="124"/>
      <c r="D361" s="125" t="s">
        <v>75</v>
      </c>
      <c r="E361" s="134" t="s">
        <v>3292</v>
      </c>
      <c r="F361" s="134" t="s">
        <v>3293</v>
      </c>
      <c r="I361" s="127"/>
      <c r="J361" s="135">
        <f>BK361</f>
        <v>0</v>
      </c>
      <c r="L361" s="124"/>
      <c r="M361" s="129"/>
      <c r="P361" s="130">
        <f>SUM(P362:P405)</f>
        <v>0</v>
      </c>
      <c r="R361" s="130">
        <f>SUM(R362:R405)</f>
        <v>102.86300000000001</v>
      </c>
      <c r="T361" s="131">
        <f>SUM(T362:T405)</f>
        <v>0</v>
      </c>
      <c r="AR361" s="125" t="s">
        <v>84</v>
      </c>
      <c r="AT361" s="132" t="s">
        <v>75</v>
      </c>
      <c r="AU361" s="132" t="s">
        <v>84</v>
      </c>
      <c r="AY361" s="125" t="s">
        <v>186</v>
      </c>
      <c r="BK361" s="133">
        <f>SUM(BK362:BK405)</f>
        <v>0</v>
      </c>
    </row>
    <row r="362" spans="2:65" s="1" customFormat="1" ht="16.600000000000001" customHeight="1">
      <c r="B362" s="136"/>
      <c r="C362" s="137" t="s">
        <v>400</v>
      </c>
      <c r="D362" s="137" t="s">
        <v>189</v>
      </c>
      <c r="E362" s="138" t="s">
        <v>3294</v>
      </c>
      <c r="F362" s="139" t="s">
        <v>3295</v>
      </c>
      <c r="G362" s="140" t="s">
        <v>858</v>
      </c>
      <c r="H362" s="141">
        <v>8</v>
      </c>
      <c r="I362" s="142"/>
      <c r="J362" s="143">
        <f>ROUND(I362*H362,2)</f>
        <v>0</v>
      </c>
      <c r="K362" s="139" t="s">
        <v>1</v>
      </c>
      <c r="L362" s="32"/>
      <c r="M362" s="144" t="s">
        <v>1</v>
      </c>
      <c r="N362" s="145" t="s">
        <v>41</v>
      </c>
      <c r="P362" s="146">
        <f>O362*H362</f>
        <v>0</v>
      </c>
      <c r="Q362" s="146">
        <v>0.73</v>
      </c>
      <c r="R362" s="146">
        <f>Q362*H362</f>
        <v>5.84</v>
      </c>
      <c r="S362" s="146">
        <v>0</v>
      </c>
      <c r="T362" s="147">
        <f>S362*H362</f>
        <v>0</v>
      </c>
      <c r="AR362" s="148" t="s">
        <v>207</v>
      </c>
      <c r="AT362" s="148" t="s">
        <v>189</v>
      </c>
      <c r="AU362" s="148" t="s">
        <v>86</v>
      </c>
      <c r="AY362" s="17" t="s">
        <v>186</v>
      </c>
      <c r="BE362" s="149">
        <f>IF(N362="základní",J362,0)</f>
        <v>0</v>
      </c>
      <c r="BF362" s="149">
        <f>IF(N362="snížená",J362,0)</f>
        <v>0</v>
      </c>
      <c r="BG362" s="149">
        <f>IF(N362="zákl. přenesená",J362,0)</f>
        <v>0</v>
      </c>
      <c r="BH362" s="149">
        <f>IF(N362="sníž. přenesená",J362,0)</f>
        <v>0</v>
      </c>
      <c r="BI362" s="149">
        <f>IF(N362="nulová",J362,0)</f>
        <v>0</v>
      </c>
      <c r="BJ362" s="17" t="s">
        <v>84</v>
      </c>
      <c r="BK362" s="149">
        <f>ROUND(I362*H362,2)</f>
        <v>0</v>
      </c>
      <c r="BL362" s="17" t="s">
        <v>207</v>
      </c>
      <c r="BM362" s="148" t="s">
        <v>3296</v>
      </c>
    </row>
    <row r="363" spans="2:65" s="1" customFormat="1" ht="27.65">
      <c r="B363" s="32"/>
      <c r="D363" s="157" t="s">
        <v>470</v>
      </c>
      <c r="F363" s="187" t="s">
        <v>3297</v>
      </c>
      <c r="I363" s="188"/>
      <c r="L363" s="32"/>
      <c r="M363" s="189"/>
      <c r="T363" s="56"/>
      <c r="AT363" s="17" t="s">
        <v>470</v>
      </c>
      <c r="AU363" s="17" t="s">
        <v>86</v>
      </c>
    </row>
    <row r="364" spans="2:65" s="1" customFormat="1" ht="16.600000000000001" customHeight="1">
      <c r="B364" s="136"/>
      <c r="C364" s="137" t="s">
        <v>7</v>
      </c>
      <c r="D364" s="137" t="s">
        <v>189</v>
      </c>
      <c r="E364" s="138" t="s">
        <v>3298</v>
      </c>
      <c r="F364" s="139" t="s">
        <v>3299</v>
      </c>
      <c r="G364" s="140" t="s">
        <v>858</v>
      </c>
      <c r="H364" s="141">
        <v>3</v>
      </c>
      <c r="I364" s="142"/>
      <c r="J364" s="143">
        <f>ROUND(I364*H364,2)</f>
        <v>0</v>
      </c>
      <c r="K364" s="139" t="s">
        <v>1</v>
      </c>
      <c r="L364" s="32"/>
      <c r="M364" s="144" t="s">
        <v>1</v>
      </c>
      <c r="N364" s="145" t="s">
        <v>41</v>
      </c>
      <c r="P364" s="146">
        <f>O364*H364</f>
        <v>0</v>
      </c>
      <c r="Q364" s="146">
        <v>1.9430000000000001</v>
      </c>
      <c r="R364" s="146">
        <f>Q364*H364</f>
        <v>5.8290000000000006</v>
      </c>
      <c r="S364" s="146">
        <v>0</v>
      </c>
      <c r="T364" s="147">
        <f>S364*H364</f>
        <v>0</v>
      </c>
      <c r="AR364" s="148" t="s">
        <v>207</v>
      </c>
      <c r="AT364" s="148" t="s">
        <v>189</v>
      </c>
      <c r="AU364" s="148" t="s">
        <v>86</v>
      </c>
      <c r="AY364" s="17" t="s">
        <v>186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7" t="s">
        <v>84</v>
      </c>
      <c r="BK364" s="149">
        <f>ROUND(I364*H364,2)</f>
        <v>0</v>
      </c>
      <c r="BL364" s="17" t="s">
        <v>207</v>
      </c>
      <c r="BM364" s="148" t="s">
        <v>3300</v>
      </c>
    </row>
    <row r="365" spans="2:65" s="1" customFormat="1" ht="27.65">
      <c r="B365" s="32"/>
      <c r="D365" s="157" t="s">
        <v>470</v>
      </c>
      <c r="F365" s="187" t="s">
        <v>3297</v>
      </c>
      <c r="I365" s="188"/>
      <c r="L365" s="32"/>
      <c r="M365" s="189"/>
      <c r="T365" s="56"/>
      <c r="AT365" s="17" t="s">
        <v>470</v>
      </c>
      <c r="AU365" s="17" t="s">
        <v>86</v>
      </c>
    </row>
    <row r="366" spans="2:65" s="1" customFormat="1" ht="16.600000000000001" customHeight="1">
      <c r="B366" s="136"/>
      <c r="C366" s="137" t="s">
        <v>410</v>
      </c>
      <c r="D366" s="137" t="s">
        <v>189</v>
      </c>
      <c r="E366" s="138" t="s">
        <v>3301</v>
      </c>
      <c r="F366" s="139" t="s">
        <v>3302</v>
      </c>
      <c r="G366" s="140" t="s">
        <v>858</v>
      </c>
      <c r="H366" s="141">
        <v>12</v>
      </c>
      <c r="I366" s="142"/>
      <c r="J366" s="143">
        <f>ROUND(I366*H366,2)</f>
        <v>0</v>
      </c>
      <c r="K366" s="139" t="s">
        <v>1</v>
      </c>
      <c r="L366" s="32"/>
      <c r="M366" s="144" t="s">
        <v>1</v>
      </c>
      <c r="N366" s="145" t="s">
        <v>41</v>
      </c>
      <c r="P366" s="146">
        <f>O366*H366</f>
        <v>0</v>
      </c>
      <c r="Q366" s="146">
        <v>1.9159999999999999</v>
      </c>
      <c r="R366" s="146">
        <f>Q366*H366</f>
        <v>22.991999999999997</v>
      </c>
      <c r="S366" s="146">
        <v>0</v>
      </c>
      <c r="T366" s="147">
        <f>S366*H366</f>
        <v>0</v>
      </c>
      <c r="AR366" s="148" t="s">
        <v>207</v>
      </c>
      <c r="AT366" s="148" t="s">
        <v>189</v>
      </c>
      <c r="AU366" s="148" t="s">
        <v>86</v>
      </c>
      <c r="AY366" s="17" t="s">
        <v>186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7" t="s">
        <v>84</v>
      </c>
      <c r="BK366" s="149">
        <f>ROUND(I366*H366,2)</f>
        <v>0</v>
      </c>
      <c r="BL366" s="17" t="s">
        <v>207</v>
      </c>
      <c r="BM366" s="148" t="s">
        <v>3303</v>
      </c>
    </row>
    <row r="367" spans="2:65" s="1" customFormat="1" ht="27.65">
      <c r="B367" s="32"/>
      <c r="D367" s="157" t="s">
        <v>470</v>
      </c>
      <c r="F367" s="187" t="s">
        <v>3297</v>
      </c>
      <c r="I367" s="188"/>
      <c r="L367" s="32"/>
      <c r="M367" s="189"/>
      <c r="T367" s="56"/>
      <c r="AT367" s="17" t="s">
        <v>470</v>
      </c>
      <c r="AU367" s="17" t="s">
        <v>86</v>
      </c>
    </row>
    <row r="368" spans="2:65" s="1" customFormat="1" ht="16.600000000000001" customHeight="1">
      <c r="B368" s="136"/>
      <c r="C368" s="137" t="s">
        <v>415</v>
      </c>
      <c r="D368" s="137" t="s">
        <v>189</v>
      </c>
      <c r="E368" s="138" t="s">
        <v>3304</v>
      </c>
      <c r="F368" s="139" t="s">
        <v>3305</v>
      </c>
      <c r="G368" s="140" t="s">
        <v>858</v>
      </c>
      <c r="H368" s="141">
        <v>39</v>
      </c>
      <c r="I368" s="142"/>
      <c r="J368" s="143">
        <f>ROUND(I368*H368,2)</f>
        <v>0</v>
      </c>
      <c r="K368" s="139" t="s">
        <v>1</v>
      </c>
      <c r="L368" s="32"/>
      <c r="M368" s="144" t="s">
        <v>1</v>
      </c>
      <c r="N368" s="145" t="s">
        <v>41</v>
      </c>
      <c r="P368" s="146">
        <f>O368*H368</f>
        <v>0</v>
      </c>
      <c r="Q368" s="146">
        <v>0.434</v>
      </c>
      <c r="R368" s="146">
        <f>Q368*H368</f>
        <v>16.925999999999998</v>
      </c>
      <c r="S368" s="146">
        <v>0</v>
      </c>
      <c r="T368" s="147">
        <f>S368*H368</f>
        <v>0</v>
      </c>
      <c r="AR368" s="148" t="s">
        <v>207</v>
      </c>
      <c r="AT368" s="148" t="s">
        <v>189</v>
      </c>
      <c r="AU368" s="148" t="s">
        <v>86</v>
      </c>
      <c r="AY368" s="17" t="s">
        <v>186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7" t="s">
        <v>84</v>
      </c>
      <c r="BK368" s="149">
        <f>ROUND(I368*H368,2)</f>
        <v>0</v>
      </c>
      <c r="BL368" s="17" t="s">
        <v>207</v>
      </c>
      <c r="BM368" s="148" t="s">
        <v>3306</v>
      </c>
    </row>
    <row r="369" spans="2:65" s="1" customFormat="1" ht="27.65">
      <c r="B369" s="32"/>
      <c r="D369" s="157" t="s">
        <v>470</v>
      </c>
      <c r="F369" s="187" t="s">
        <v>3297</v>
      </c>
      <c r="I369" s="188"/>
      <c r="L369" s="32"/>
      <c r="M369" s="189"/>
      <c r="T369" s="56"/>
      <c r="AT369" s="17" t="s">
        <v>470</v>
      </c>
      <c r="AU369" s="17" t="s">
        <v>86</v>
      </c>
    </row>
    <row r="370" spans="2:65" s="1" customFormat="1" ht="16.600000000000001" customHeight="1">
      <c r="B370" s="136"/>
      <c r="C370" s="137" t="s">
        <v>420</v>
      </c>
      <c r="D370" s="137" t="s">
        <v>189</v>
      </c>
      <c r="E370" s="138" t="s">
        <v>3307</v>
      </c>
      <c r="F370" s="139" t="s">
        <v>3308</v>
      </c>
      <c r="G370" s="140" t="s">
        <v>858</v>
      </c>
      <c r="H370" s="141">
        <v>9</v>
      </c>
      <c r="I370" s="142"/>
      <c r="J370" s="143">
        <f>ROUND(I370*H370,2)</f>
        <v>0</v>
      </c>
      <c r="K370" s="139" t="s">
        <v>1</v>
      </c>
      <c r="L370" s="32"/>
      <c r="M370" s="144" t="s">
        <v>1</v>
      </c>
      <c r="N370" s="145" t="s">
        <v>41</v>
      </c>
      <c r="P370" s="146">
        <f>O370*H370</f>
        <v>0</v>
      </c>
      <c r="Q370" s="146">
        <v>0.216</v>
      </c>
      <c r="R370" s="146">
        <f>Q370*H370</f>
        <v>1.944</v>
      </c>
      <c r="S370" s="146">
        <v>0</v>
      </c>
      <c r="T370" s="147">
        <f>S370*H370</f>
        <v>0</v>
      </c>
      <c r="AR370" s="148" t="s">
        <v>207</v>
      </c>
      <c r="AT370" s="148" t="s">
        <v>189</v>
      </c>
      <c r="AU370" s="148" t="s">
        <v>86</v>
      </c>
      <c r="AY370" s="17" t="s">
        <v>186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7" t="s">
        <v>84</v>
      </c>
      <c r="BK370" s="149">
        <f>ROUND(I370*H370,2)</f>
        <v>0</v>
      </c>
      <c r="BL370" s="17" t="s">
        <v>207</v>
      </c>
      <c r="BM370" s="148" t="s">
        <v>3309</v>
      </c>
    </row>
    <row r="371" spans="2:65" s="1" customFormat="1" ht="27.65">
      <c r="B371" s="32"/>
      <c r="D371" s="157" t="s">
        <v>470</v>
      </c>
      <c r="F371" s="187" t="s">
        <v>3297</v>
      </c>
      <c r="I371" s="188"/>
      <c r="L371" s="32"/>
      <c r="M371" s="189"/>
      <c r="T371" s="56"/>
      <c r="AT371" s="17" t="s">
        <v>470</v>
      </c>
      <c r="AU371" s="17" t="s">
        <v>86</v>
      </c>
    </row>
    <row r="372" spans="2:65" s="1" customFormat="1" ht="16.600000000000001" customHeight="1">
      <c r="B372" s="136"/>
      <c r="C372" s="137" t="s">
        <v>426</v>
      </c>
      <c r="D372" s="137" t="s">
        <v>189</v>
      </c>
      <c r="E372" s="138" t="s">
        <v>3310</v>
      </c>
      <c r="F372" s="139" t="s">
        <v>3311</v>
      </c>
      <c r="G372" s="140" t="s">
        <v>858</v>
      </c>
      <c r="H372" s="141">
        <v>5</v>
      </c>
      <c r="I372" s="142"/>
      <c r="J372" s="143">
        <f>ROUND(I372*H372,2)</f>
        <v>0</v>
      </c>
      <c r="K372" s="139" t="s">
        <v>1</v>
      </c>
      <c r="L372" s="32"/>
      <c r="M372" s="144" t="s">
        <v>1</v>
      </c>
      <c r="N372" s="145" t="s">
        <v>41</v>
      </c>
      <c r="P372" s="146">
        <f>O372*H372</f>
        <v>0</v>
      </c>
      <c r="Q372" s="146">
        <v>0.379</v>
      </c>
      <c r="R372" s="146">
        <f>Q372*H372</f>
        <v>1.895</v>
      </c>
      <c r="S372" s="146">
        <v>0</v>
      </c>
      <c r="T372" s="147">
        <f>S372*H372</f>
        <v>0</v>
      </c>
      <c r="AR372" s="148" t="s">
        <v>207</v>
      </c>
      <c r="AT372" s="148" t="s">
        <v>189</v>
      </c>
      <c r="AU372" s="148" t="s">
        <v>86</v>
      </c>
      <c r="AY372" s="17" t="s">
        <v>186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7" t="s">
        <v>84</v>
      </c>
      <c r="BK372" s="149">
        <f>ROUND(I372*H372,2)</f>
        <v>0</v>
      </c>
      <c r="BL372" s="17" t="s">
        <v>207</v>
      </c>
      <c r="BM372" s="148" t="s">
        <v>3312</v>
      </c>
    </row>
    <row r="373" spans="2:65" s="1" customFormat="1" ht="27.65">
      <c r="B373" s="32"/>
      <c r="D373" s="157" t="s">
        <v>470</v>
      </c>
      <c r="F373" s="187" t="s">
        <v>3297</v>
      </c>
      <c r="I373" s="188"/>
      <c r="L373" s="32"/>
      <c r="M373" s="189"/>
      <c r="T373" s="56"/>
      <c r="AT373" s="17" t="s">
        <v>470</v>
      </c>
      <c r="AU373" s="17" t="s">
        <v>86</v>
      </c>
    </row>
    <row r="374" spans="2:65" s="1" customFormat="1" ht="16.600000000000001" customHeight="1">
      <c r="B374" s="136"/>
      <c r="C374" s="137" t="s">
        <v>430</v>
      </c>
      <c r="D374" s="137" t="s">
        <v>189</v>
      </c>
      <c r="E374" s="138" t="s">
        <v>3313</v>
      </c>
      <c r="F374" s="139" t="s">
        <v>3314</v>
      </c>
      <c r="G374" s="140" t="s">
        <v>858</v>
      </c>
      <c r="H374" s="141">
        <v>6</v>
      </c>
      <c r="I374" s="142"/>
      <c r="J374" s="143">
        <f>ROUND(I374*H374,2)</f>
        <v>0</v>
      </c>
      <c r="K374" s="139" t="s">
        <v>1</v>
      </c>
      <c r="L374" s="32"/>
      <c r="M374" s="144" t="s">
        <v>1</v>
      </c>
      <c r="N374" s="145" t="s">
        <v>41</v>
      </c>
      <c r="P374" s="146">
        <f>O374*H374</f>
        <v>0</v>
      </c>
      <c r="Q374" s="146">
        <v>0.16200000000000001</v>
      </c>
      <c r="R374" s="146">
        <f>Q374*H374</f>
        <v>0.97199999999999998</v>
      </c>
      <c r="S374" s="146">
        <v>0</v>
      </c>
      <c r="T374" s="147">
        <f>S374*H374</f>
        <v>0</v>
      </c>
      <c r="AR374" s="148" t="s">
        <v>207</v>
      </c>
      <c r="AT374" s="148" t="s">
        <v>189</v>
      </c>
      <c r="AU374" s="148" t="s">
        <v>86</v>
      </c>
      <c r="AY374" s="17" t="s">
        <v>186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7" t="s">
        <v>84</v>
      </c>
      <c r="BK374" s="149">
        <f>ROUND(I374*H374,2)</f>
        <v>0</v>
      </c>
      <c r="BL374" s="17" t="s">
        <v>207</v>
      </c>
      <c r="BM374" s="148" t="s">
        <v>3315</v>
      </c>
    </row>
    <row r="375" spans="2:65" s="1" customFormat="1" ht="27.65">
      <c r="B375" s="32"/>
      <c r="D375" s="157" t="s">
        <v>470</v>
      </c>
      <c r="F375" s="187" t="s">
        <v>3297</v>
      </c>
      <c r="I375" s="188"/>
      <c r="L375" s="32"/>
      <c r="M375" s="189"/>
      <c r="T375" s="56"/>
      <c r="AT375" s="17" t="s">
        <v>470</v>
      </c>
      <c r="AU375" s="17" t="s">
        <v>86</v>
      </c>
    </row>
    <row r="376" spans="2:65" s="1" customFormat="1" ht="16.600000000000001" customHeight="1">
      <c r="B376" s="136"/>
      <c r="C376" s="137" t="s">
        <v>439</v>
      </c>
      <c r="D376" s="137" t="s">
        <v>189</v>
      </c>
      <c r="E376" s="138" t="s">
        <v>3316</v>
      </c>
      <c r="F376" s="139" t="s">
        <v>3317</v>
      </c>
      <c r="G376" s="140" t="s">
        <v>858</v>
      </c>
      <c r="H376" s="141">
        <v>2</v>
      </c>
      <c r="I376" s="142"/>
      <c r="J376" s="143">
        <f>ROUND(I376*H376,2)</f>
        <v>0</v>
      </c>
      <c r="K376" s="139" t="s">
        <v>1</v>
      </c>
      <c r="L376" s="32"/>
      <c r="M376" s="144" t="s">
        <v>1</v>
      </c>
      <c r="N376" s="145" t="s">
        <v>41</v>
      </c>
      <c r="P376" s="146">
        <f>O376*H376</f>
        <v>0</v>
      </c>
      <c r="Q376" s="146">
        <v>2.101</v>
      </c>
      <c r="R376" s="146">
        <f>Q376*H376</f>
        <v>4.202</v>
      </c>
      <c r="S376" s="146">
        <v>0</v>
      </c>
      <c r="T376" s="147">
        <f>S376*H376</f>
        <v>0</v>
      </c>
      <c r="AR376" s="148" t="s">
        <v>207</v>
      </c>
      <c r="AT376" s="148" t="s">
        <v>189</v>
      </c>
      <c r="AU376" s="148" t="s">
        <v>86</v>
      </c>
      <c r="AY376" s="17" t="s">
        <v>186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7" t="s">
        <v>84</v>
      </c>
      <c r="BK376" s="149">
        <f>ROUND(I376*H376,2)</f>
        <v>0</v>
      </c>
      <c r="BL376" s="17" t="s">
        <v>207</v>
      </c>
      <c r="BM376" s="148" t="s">
        <v>3318</v>
      </c>
    </row>
    <row r="377" spans="2:65" s="1" customFormat="1" ht="27.65">
      <c r="B377" s="32"/>
      <c r="D377" s="157" t="s">
        <v>470</v>
      </c>
      <c r="F377" s="187" t="s">
        <v>3297</v>
      </c>
      <c r="I377" s="188"/>
      <c r="L377" s="32"/>
      <c r="M377" s="189"/>
      <c r="T377" s="56"/>
      <c r="AT377" s="17" t="s">
        <v>470</v>
      </c>
      <c r="AU377" s="17" t="s">
        <v>86</v>
      </c>
    </row>
    <row r="378" spans="2:65" s="1" customFormat="1" ht="16.600000000000001" customHeight="1">
      <c r="B378" s="136"/>
      <c r="C378" s="137" t="s">
        <v>449</v>
      </c>
      <c r="D378" s="137" t="s">
        <v>189</v>
      </c>
      <c r="E378" s="138" t="s">
        <v>3319</v>
      </c>
      <c r="F378" s="139" t="s">
        <v>3320</v>
      </c>
      <c r="G378" s="140" t="s">
        <v>858</v>
      </c>
      <c r="H378" s="141">
        <v>1</v>
      </c>
      <c r="I378" s="142"/>
      <c r="J378" s="143">
        <f>ROUND(I378*H378,2)</f>
        <v>0</v>
      </c>
      <c r="K378" s="139" t="s">
        <v>1</v>
      </c>
      <c r="L378" s="32"/>
      <c r="M378" s="144" t="s">
        <v>1</v>
      </c>
      <c r="N378" s="145" t="s">
        <v>41</v>
      </c>
      <c r="P378" s="146">
        <f>O378*H378</f>
        <v>0</v>
      </c>
      <c r="Q378" s="146">
        <v>1.615</v>
      </c>
      <c r="R378" s="146">
        <f>Q378*H378</f>
        <v>1.615</v>
      </c>
      <c r="S378" s="146">
        <v>0</v>
      </c>
      <c r="T378" s="147">
        <f>S378*H378</f>
        <v>0</v>
      </c>
      <c r="AR378" s="148" t="s">
        <v>207</v>
      </c>
      <c r="AT378" s="148" t="s">
        <v>189</v>
      </c>
      <c r="AU378" s="148" t="s">
        <v>86</v>
      </c>
      <c r="AY378" s="17" t="s">
        <v>186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7" t="s">
        <v>84</v>
      </c>
      <c r="BK378" s="149">
        <f>ROUND(I378*H378,2)</f>
        <v>0</v>
      </c>
      <c r="BL378" s="17" t="s">
        <v>207</v>
      </c>
      <c r="BM378" s="148" t="s">
        <v>3321</v>
      </c>
    </row>
    <row r="379" spans="2:65" s="1" customFormat="1" ht="27.65">
      <c r="B379" s="32"/>
      <c r="D379" s="157" t="s">
        <v>470</v>
      </c>
      <c r="F379" s="187" t="s">
        <v>3297</v>
      </c>
      <c r="I379" s="188"/>
      <c r="L379" s="32"/>
      <c r="M379" s="189"/>
      <c r="T379" s="56"/>
      <c r="AT379" s="17" t="s">
        <v>470</v>
      </c>
      <c r="AU379" s="17" t="s">
        <v>86</v>
      </c>
    </row>
    <row r="380" spans="2:65" s="1" customFormat="1" ht="16.600000000000001" customHeight="1">
      <c r="B380" s="136"/>
      <c r="C380" s="137" t="s">
        <v>455</v>
      </c>
      <c r="D380" s="137" t="s">
        <v>189</v>
      </c>
      <c r="E380" s="138" t="s">
        <v>3322</v>
      </c>
      <c r="F380" s="139" t="s">
        <v>3323</v>
      </c>
      <c r="G380" s="140" t="s">
        <v>858</v>
      </c>
      <c r="H380" s="141">
        <v>1</v>
      </c>
      <c r="I380" s="142"/>
      <c r="J380" s="143">
        <f>ROUND(I380*H380,2)</f>
        <v>0</v>
      </c>
      <c r="K380" s="139" t="s">
        <v>1</v>
      </c>
      <c r="L380" s="32"/>
      <c r="M380" s="144" t="s">
        <v>1</v>
      </c>
      <c r="N380" s="145" t="s">
        <v>41</v>
      </c>
      <c r="P380" s="146">
        <f>O380*H380</f>
        <v>0</v>
      </c>
      <c r="Q380" s="146">
        <v>1.274</v>
      </c>
      <c r="R380" s="146">
        <f>Q380*H380</f>
        <v>1.274</v>
      </c>
      <c r="S380" s="146">
        <v>0</v>
      </c>
      <c r="T380" s="147">
        <f>S380*H380</f>
        <v>0</v>
      </c>
      <c r="AR380" s="148" t="s">
        <v>207</v>
      </c>
      <c r="AT380" s="148" t="s">
        <v>189</v>
      </c>
      <c r="AU380" s="148" t="s">
        <v>86</v>
      </c>
      <c r="AY380" s="17" t="s">
        <v>186</v>
      </c>
      <c r="BE380" s="149">
        <f>IF(N380="základní",J380,0)</f>
        <v>0</v>
      </c>
      <c r="BF380" s="149">
        <f>IF(N380="snížená",J380,0)</f>
        <v>0</v>
      </c>
      <c r="BG380" s="149">
        <f>IF(N380="zákl. přenesená",J380,0)</f>
        <v>0</v>
      </c>
      <c r="BH380" s="149">
        <f>IF(N380="sníž. přenesená",J380,0)</f>
        <v>0</v>
      </c>
      <c r="BI380" s="149">
        <f>IF(N380="nulová",J380,0)</f>
        <v>0</v>
      </c>
      <c r="BJ380" s="17" t="s">
        <v>84</v>
      </c>
      <c r="BK380" s="149">
        <f>ROUND(I380*H380,2)</f>
        <v>0</v>
      </c>
      <c r="BL380" s="17" t="s">
        <v>207</v>
      </c>
      <c r="BM380" s="148" t="s">
        <v>3324</v>
      </c>
    </row>
    <row r="381" spans="2:65" s="1" customFormat="1" ht="27.65">
      <c r="B381" s="32"/>
      <c r="D381" s="157" t="s">
        <v>470</v>
      </c>
      <c r="F381" s="187" t="s">
        <v>3297</v>
      </c>
      <c r="I381" s="188"/>
      <c r="L381" s="32"/>
      <c r="M381" s="189"/>
      <c r="T381" s="56"/>
      <c r="AT381" s="17" t="s">
        <v>470</v>
      </c>
      <c r="AU381" s="17" t="s">
        <v>86</v>
      </c>
    </row>
    <row r="382" spans="2:65" s="1" customFormat="1" ht="16.600000000000001" customHeight="1">
      <c r="B382" s="136"/>
      <c r="C382" s="137" t="s">
        <v>461</v>
      </c>
      <c r="D382" s="137" t="s">
        <v>189</v>
      </c>
      <c r="E382" s="138" t="s">
        <v>3325</v>
      </c>
      <c r="F382" s="139" t="s">
        <v>3326</v>
      </c>
      <c r="G382" s="140" t="s">
        <v>858</v>
      </c>
      <c r="H382" s="141">
        <v>1</v>
      </c>
      <c r="I382" s="142"/>
      <c r="J382" s="143">
        <f>ROUND(I382*H382,2)</f>
        <v>0</v>
      </c>
      <c r="K382" s="139" t="s">
        <v>1</v>
      </c>
      <c r="L382" s="32"/>
      <c r="M382" s="144" t="s">
        <v>1</v>
      </c>
      <c r="N382" s="145" t="s">
        <v>41</v>
      </c>
      <c r="P382" s="146">
        <f>O382*H382</f>
        <v>0</v>
      </c>
      <c r="Q382" s="146">
        <v>0.628</v>
      </c>
      <c r="R382" s="146">
        <f>Q382*H382</f>
        <v>0.628</v>
      </c>
      <c r="S382" s="146">
        <v>0</v>
      </c>
      <c r="T382" s="147">
        <f>S382*H382</f>
        <v>0</v>
      </c>
      <c r="AR382" s="148" t="s">
        <v>207</v>
      </c>
      <c r="AT382" s="148" t="s">
        <v>189</v>
      </c>
      <c r="AU382" s="148" t="s">
        <v>86</v>
      </c>
      <c r="AY382" s="17" t="s">
        <v>186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7" t="s">
        <v>84</v>
      </c>
      <c r="BK382" s="149">
        <f>ROUND(I382*H382,2)</f>
        <v>0</v>
      </c>
      <c r="BL382" s="17" t="s">
        <v>207</v>
      </c>
      <c r="BM382" s="148" t="s">
        <v>3327</v>
      </c>
    </row>
    <row r="383" spans="2:65" s="1" customFormat="1" ht="27.65">
      <c r="B383" s="32"/>
      <c r="D383" s="157" t="s">
        <v>470</v>
      </c>
      <c r="F383" s="187" t="s">
        <v>3297</v>
      </c>
      <c r="I383" s="188"/>
      <c r="L383" s="32"/>
      <c r="M383" s="189"/>
      <c r="T383" s="56"/>
      <c r="AT383" s="17" t="s">
        <v>470</v>
      </c>
      <c r="AU383" s="17" t="s">
        <v>86</v>
      </c>
    </row>
    <row r="384" spans="2:65" s="1" customFormat="1" ht="16.600000000000001" customHeight="1">
      <c r="B384" s="136"/>
      <c r="C384" s="137" t="s">
        <v>466</v>
      </c>
      <c r="D384" s="137" t="s">
        <v>189</v>
      </c>
      <c r="E384" s="138" t="s">
        <v>3328</v>
      </c>
      <c r="F384" s="139" t="s">
        <v>3329</v>
      </c>
      <c r="G384" s="140" t="s">
        <v>858</v>
      </c>
      <c r="H384" s="141">
        <v>1</v>
      </c>
      <c r="I384" s="142"/>
      <c r="J384" s="143">
        <f>ROUND(I384*H384,2)</f>
        <v>0</v>
      </c>
      <c r="K384" s="139" t="s">
        <v>1</v>
      </c>
      <c r="L384" s="32"/>
      <c r="M384" s="144" t="s">
        <v>1</v>
      </c>
      <c r="N384" s="145" t="s">
        <v>41</v>
      </c>
      <c r="P384" s="146">
        <f>O384*H384</f>
        <v>0</v>
      </c>
      <c r="Q384" s="146">
        <v>1.052</v>
      </c>
      <c r="R384" s="146">
        <f>Q384*H384</f>
        <v>1.052</v>
      </c>
      <c r="S384" s="146">
        <v>0</v>
      </c>
      <c r="T384" s="147">
        <f>S384*H384</f>
        <v>0</v>
      </c>
      <c r="AR384" s="148" t="s">
        <v>207</v>
      </c>
      <c r="AT384" s="148" t="s">
        <v>189</v>
      </c>
      <c r="AU384" s="148" t="s">
        <v>86</v>
      </c>
      <c r="AY384" s="17" t="s">
        <v>186</v>
      </c>
      <c r="BE384" s="149">
        <f>IF(N384="základní",J384,0)</f>
        <v>0</v>
      </c>
      <c r="BF384" s="149">
        <f>IF(N384="snížená",J384,0)</f>
        <v>0</v>
      </c>
      <c r="BG384" s="149">
        <f>IF(N384="zákl. přenesená",J384,0)</f>
        <v>0</v>
      </c>
      <c r="BH384" s="149">
        <f>IF(N384="sníž. přenesená",J384,0)</f>
        <v>0</v>
      </c>
      <c r="BI384" s="149">
        <f>IF(N384="nulová",J384,0)</f>
        <v>0</v>
      </c>
      <c r="BJ384" s="17" t="s">
        <v>84</v>
      </c>
      <c r="BK384" s="149">
        <f>ROUND(I384*H384,2)</f>
        <v>0</v>
      </c>
      <c r="BL384" s="17" t="s">
        <v>207</v>
      </c>
      <c r="BM384" s="148" t="s">
        <v>3330</v>
      </c>
    </row>
    <row r="385" spans="2:65" s="1" customFormat="1" ht="27.65">
      <c r="B385" s="32"/>
      <c r="D385" s="157" t="s">
        <v>470</v>
      </c>
      <c r="F385" s="187" t="s">
        <v>3297</v>
      </c>
      <c r="I385" s="188"/>
      <c r="L385" s="32"/>
      <c r="M385" s="189"/>
      <c r="T385" s="56"/>
      <c r="AT385" s="17" t="s">
        <v>470</v>
      </c>
      <c r="AU385" s="17" t="s">
        <v>86</v>
      </c>
    </row>
    <row r="386" spans="2:65" s="1" customFormat="1" ht="16.600000000000001" customHeight="1">
      <c r="B386" s="136"/>
      <c r="C386" s="137" t="s">
        <v>472</v>
      </c>
      <c r="D386" s="137" t="s">
        <v>189</v>
      </c>
      <c r="E386" s="138" t="s">
        <v>3331</v>
      </c>
      <c r="F386" s="139" t="s">
        <v>3332</v>
      </c>
      <c r="G386" s="140" t="s">
        <v>858</v>
      </c>
      <c r="H386" s="141">
        <v>1</v>
      </c>
      <c r="I386" s="142"/>
      <c r="J386" s="143">
        <f>ROUND(I386*H386,2)</f>
        <v>0</v>
      </c>
      <c r="K386" s="139" t="s">
        <v>1</v>
      </c>
      <c r="L386" s="32"/>
      <c r="M386" s="144" t="s">
        <v>1</v>
      </c>
      <c r="N386" s="145" t="s">
        <v>41</v>
      </c>
      <c r="P386" s="146">
        <f>O386*H386</f>
        <v>0</v>
      </c>
      <c r="Q386" s="146">
        <v>2.298</v>
      </c>
      <c r="R386" s="146">
        <f>Q386*H386</f>
        <v>2.298</v>
      </c>
      <c r="S386" s="146">
        <v>0</v>
      </c>
      <c r="T386" s="147">
        <f>S386*H386</f>
        <v>0</v>
      </c>
      <c r="AR386" s="148" t="s">
        <v>207</v>
      </c>
      <c r="AT386" s="148" t="s">
        <v>189</v>
      </c>
      <c r="AU386" s="148" t="s">
        <v>86</v>
      </c>
      <c r="AY386" s="17" t="s">
        <v>186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7" t="s">
        <v>84</v>
      </c>
      <c r="BK386" s="149">
        <f>ROUND(I386*H386,2)</f>
        <v>0</v>
      </c>
      <c r="BL386" s="17" t="s">
        <v>207</v>
      </c>
      <c r="BM386" s="148" t="s">
        <v>3333</v>
      </c>
    </row>
    <row r="387" spans="2:65" s="1" customFormat="1" ht="27.65">
      <c r="B387" s="32"/>
      <c r="D387" s="157" t="s">
        <v>470</v>
      </c>
      <c r="F387" s="187" t="s">
        <v>3297</v>
      </c>
      <c r="I387" s="188"/>
      <c r="L387" s="32"/>
      <c r="M387" s="189"/>
      <c r="T387" s="56"/>
      <c r="AT387" s="17" t="s">
        <v>470</v>
      </c>
      <c r="AU387" s="17" t="s">
        <v>86</v>
      </c>
    </row>
    <row r="388" spans="2:65" s="1" customFormat="1" ht="16.600000000000001" customHeight="1">
      <c r="B388" s="136"/>
      <c r="C388" s="137" t="s">
        <v>478</v>
      </c>
      <c r="D388" s="137" t="s">
        <v>189</v>
      </c>
      <c r="E388" s="138" t="s">
        <v>3334</v>
      </c>
      <c r="F388" s="139" t="s">
        <v>3335</v>
      </c>
      <c r="G388" s="140" t="s">
        <v>858</v>
      </c>
      <c r="H388" s="141">
        <v>2</v>
      </c>
      <c r="I388" s="142"/>
      <c r="J388" s="143">
        <f>ROUND(I388*H388,2)</f>
        <v>0</v>
      </c>
      <c r="K388" s="139" t="s">
        <v>1</v>
      </c>
      <c r="L388" s="32"/>
      <c r="M388" s="144" t="s">
        <v>1</v>
      </c>
      <c r="N388" s="145" t="s">
        <v>41</v>
      </c>
      <c r="P388" s="146">
        <f>O388*H388</f>
        <v>0</v>
      </c>
      <c r="Q388" s="146">
        <v>2.544</v>
      </c>
      <c r="R388" s="146">
        <f>Q388*H388</f>
        <v>5.0880000000000001</v>
      </c>
      <c r="S388" s="146">
        <v>0</v>
      </c>
      <c r="T388" s="147">
        <f>S388*H388</f>
        <v>0</v>
      </c>
      <c r="AR388" s="148" t="s">
        <v>207</v>
      </c>
      <c r="AT388" s="148" t="s">
        <v>189</v>
      </c>
      <c r="AU388" s="148" t="s">
        <v>86</v>
      </c>
      <c r="AY388" s="17" t="s">
        <v>186</v>
      </c>
      <c r="BE388" s="149">
        <f>IF(N388="základní",J388,0)</f>
        <v>0</v>
      </c>
      <c r="BF388" s="149">
        <f>IF(N388="snížená",J388,0)</f>
        <v>0</v>
      </c>
      <c r="BG388" s="149">
        <f>IF(N388="zákl. přenesená",J388,0)</f>
        <v>0</v>
      </c>
      <c r="BH388" s="149">
        <f>IF(N388="sníž. přenesená",J388,0)</f>
        <v>0</v>
      </c>
      <c r="BI388" s="149">
        <f>IF(N388="nulová",J388,0)</f>
        <v>0</v>
      </c>
      <c r="BJ388" s="17" t="s">
        <v>84</v>
      </c>
      <c r="BK388" s="149">
        <f>ROUND(I388*H388,2)</f>
        <v>0</v>
      </c>
      <c r="BL388" s="17" t="s">
        <v>207</v>
      </c>
      <c r="BM388" s="148" t="s">
        <v>3336</v>
      </c>
    </row>
    <row r="389" spans="2:65" s="1" customFormat="1" ht="27.65">
      <c r="B389" s="32"/>
      <c r="D389" s="157" t="s">
        <v>470</v>
      </c>
      <c r="F389" s="187" t="s">
        <v>3297</v>
      </c>
      <c r="I389" s="188"/>
      <c r="L389" s="32"/>
      <c r="M389" s="189"/>
      <c r="T389" s="56"/>
      <c r="AT389" s="17" t="s">
        <v>470</v>
      </c>
      <c r="AU389" s="17" t="s">
        <v>86</v>
      </c>
    </row>
    <row r="390" spans="2:65" s="1" customFormat="1" ht="16.600000000000001" customHeight="1">
      <c r="B390" s="136"/>
      <c r="C390" s="137" t="s">
        <v>484</v>
      </c>
      <c r="D390" s="137" t="s">
        <v>189</v>
      </c>
      <c r="E390" s="138" t="s">
        <v>3337</v>
      </c>
      <c r="F390" s="139" t="s">
        <v>3338</v>
      </c>
      <c r="G390" s="140" t="s">
        <v>858</v>
      </c>
      <c r="H390" s="141">
        <v>1</v>
      </c>
      <c r="I390" s="142"/>
      <c r="J390" s="143">
        <f>ROUND(I390*H390,2)</f>
        <v>0</v>
      </c>
      <c r="K390" s="139" t="s">
        <v>1</v>
      </c>
      <c r="L390" s="32"/>
      <c r="M390" s="144" t="s">
        <v>1</v>
      </c>
      <c r="N390" s="145" t="s">
        <v>41</v>
      </c>
      <c r="P390" s="146">
        <f>O390*H390</f>
        <v>0</v>
      </c>
      <c r="Q390" s="146">
        <v>1.8680000000000001</v>
      </c>
      <c r="R390" s="146">
        <f>Q390*H390</f>
        <v>1.8680000000000001</v>
      </c>
      <c r="S390" s="146">
        <v>0</v>
      </c>
      <c r="T390" s="147">
        <f>S390*H390</f>
        <v>0</v>
      </c>
      <c r="AR390" s="148" t="s">
        <v>207</v>
      </c>
      <c r="AT390" s="148" t="s">
        <v>189</v>
      </c>
      <c r="AU390" s="148" t="s">
        <v>86</v>
      </c>
      <c r="AY390" s="17" t="s">
        <v>186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7" t="s">
        <v>84</v>
      </c>
      <c r="BK390" s="149">
        <f>ROUND(I390*H390,2)</f>
        <v>0</v>
      </c>
      <c r="BL390" s="17" t="s">
        <v>207</v>
      </c>
      <c r="BM390" s="148" t="s">
        <v>3339</v>
      </c>
    </row>
    <row r="391" spans="2:65" s="1" customFormat="1" ht="27.65">
      <c r="B391" s="32"/>
      <c r="D391" s="157" t="s">
        <v>470</v>
      </c>
      <c r="F391" s="187" t="s">
        <v>3297</v>
      </c>
      <c r="I391" s="188"/>
      <c r="L391" s="32"/>
      <c r="M391" s="189"/>
      <c r="T391" s="56"/>
      <c r="AT391" s="17" t="s">
        <v>470</v>
      </c>
      <c r="AU391" s="17" t="s">
        <v>86</v>
      </c>
    </row>
    <row r="392" spans="2:65" s="1" customFormat="1" ht="16.600000000000001" customHeight="1">
      <c r="B392" s="136"/>
      <c r="C392" s="137" t="s">
        <v>491</v>
      </c>
      <c r="D392" s="137" t="s">
        <v>189</v>
      </c>
      <c r="E392" s="138" t="s">
        <v>3340</v>
      </c>
      <c r="F392" s="139" t="s">
        <v>3341</v>
      </c>
      <c r="G392" s="140" t="s">
        <v>858</v>
      </c>
      <c r="H392" s="141">
        <v>1</v>
      </c>
      <c r="I392" s="142"/>
      <c r="J392" s="143">
        <f>ROUND(I392*H392,2)</f>
        <v>0</v>
      </c>
      <c r="K392" s="139" t="s">
        <v>1</v>
      </c>
      <c r="L392" s="32"/>
      <c r="M392" s="144" t="s">
        <v>1</v>
      </c>
      <c r="N392" s="145" t="s">
        <v>41</v>
      </c>
      <c r="P392" s="146">
        <f>O392*H392</f>
        <v>0</v>
      </c>
      <c r="Q392" s="146">
        <v>1.6279999999999999</v>
      </c>
      <c r="R392" s="146">
        <f>Q392*H392</f>
        <v>1.6279999999999999</v>
      </c>
      <c r="S392" s="146">
        <v>0</v>
      </c>
      <c r="T392" s="147">
        <f>S392*H392</f>
        <v>0</v>
      </c>
      <c r="AR392" s="148" t="s">
        <v>207</v>
      </c>
      <c r="AT392" s="148" t="s">
        <v>189</v>
      </c>
      <c r="AU392" s="148" t="s">
        <v>86</v>
      </c>
      <c r="AY392" s="17" t="s">
        <v>186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7" t="s">
        <v>84</v>
      </c>
      <c r="BK392" s="149">
        <f>ROUND(I392*H392,2)</f>
        <v>0</v>
      </c>
      <c r="BL392" s="17" t="s">
        <v>207</v>
      </c>
      <c r="BM392" s="148" t="s">
        <v>3342</v>
      </c>
    </row>
    <row r="393" spans="2:65" s="1" customFormat="1" ht="27.65">
      <c r="B393" s="32"/>
      <c r="D393" s="157" t="s">
        <v>470</v>
      </c>
      <c r="F393" s="187" t="s">
        <v>3297</v>
      </c>
      <c r="I393" s="188"/>
      <c r="L393" s="32"/>
      <c r="M393" s="189"/>
      <c r="T393" s="56"/>
      <c r="AT393" s="17" t="s">
        <v>470</v>
      </c>
      <c r="AU393" s="17" t="s">
        <v>86</v>
      </c>
    </row>
    <row r="394" spans="2:65" s="1" customFormat="1" ht="16.600000000000001" customHeight="1">
      <c r="B394" s="136"/>
      <c r="C394" s="137" t="s">
        <v>495</v>
      </c>
      <c r="D394" s="137" t="s">
        <v>189</v>
      </c>
      <c r="E394" s="138" t="s">
        <v>3343</v>
      </c>
      <c r="F394" s="139" t="s">
        <v>3344</v>
      </c>
      <c r="G394" s="140" t="s">
        <v>858</v>
      </c>
      <c r="H394" s="141">
        <v>1</v>
      </c>
      <c r="I394" s="142"/>
      <c r="J394" s="143">
        <f>ROUND(I394*H394,2)</f>
        <v>0</v>
      </c>
      <c r="K394" s="139" t="s">
        <v>1</v>
      </c>
      <c r="L394" s="32"/>
      <c r="M394" s="144" t="s">
        <v>1</v>
      </c>
      <c r="N394" s="145" t="s">
        <v>41</v>
      </c>
      <c r="P394" s="146">
        <f>O394*H394</f>
        <v>0</v>
      </c>
      <c r="Q394" s="146">
        <v>1.8680000000000001</v>
      </c>
      <c r="R394" s="146">
        <f>Q394*H394</f>
        <v>1.8680000000000001</v>
      </c>
      <c r="S394" s="146">
        <v>0</v>
      </c>
      <c r="T394" s="147">
        <f>S394*H394</f>
        <v>0</v>
      </c>
      <c r="AR394" s="148" t="s">
        <v>207</v>
      </c>
      <c r="AT394" s="148" t="s">
        <v>189</v>
      </c>
      <c r="AU394" s="148" t="s">
        <v>86</v>
      </c>
      <c r="AY394" s="17" t="s">
        <v>186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7" t="s">
        <v>84</v>
      </c>
      <c r="BK394" s="149">
        <f>ROUND(I394*H394,2)</f>
        <v>0</v>
      </c>
      <c r="BL394" s="17" t="s">
        <v>207</v>
      </c>
      <c r="BM394" s="148" t="s">
        <v>3345</v>
      </c>
    </row>
    <row r="395" spans="2:65" s="1" customFormat="1" ht="27.65">
      <c r="B395" s="32"/>
      <c r="D395" s="157" t="s">
        <v>470</v>
      </c>
      <c r="F395" s="187" t="s">
        <v>3297</v>
      </c>
      <c r="I395" s="188"/>
      <c r="L395" s="32"/>
      <c r="M395" s="189"/>
      <c r="T395" s="56"/>
      <c r="AT395" s="17" t="s">
        <v>470</v>
      </c>
      <c r="AU395" s="17" t="s">
        <v>86</v>
      </c>
    </row>
    <row r="396" spans="2:65" s="1" customFormat="1" ht="16.600000000000001" customHeight="1">
      <c r="B396" s="136"/>
      <c r="C396" s="137" t="s">
        <v>502</v>
      </c>
      <c r="D396" s="137" t="s">
        <v>189</v>
      </c>
      <c r="E396" s="138" t="s">
        <v>3346</v>
      </c>
      <c r="F396" s="139" t="s">
        <v>3347</v>
      </c>
      <c r="G396" s="140" t="s">
        <v>858</v>
      </c>
      <c r="H396" s="141">
        <v>11</v>
      </c>
      <c r="I396" s="142"/>
      <c r="J396" s="143">
        <f>ROUND(I396*H396,2)</f>
        <v>0</v>
      </c>
      <c r="K396" s="139" t="s">
        <v>1</v>
      </c>
      <c r="L396" s="32"/>
      <c r="M396" s="144" t="s">
        <v>1</v>
      </c>
      <c r="N396" s="145" t="s">
        <v>41</v>
      </c>
      <c r="P396" s="146">
        <f>O396*H396</f>
        <v>0</v>
      </c>
      <c r="Q396" s="146">
        <v>0.70699999999999996</v>
      </c>
      <c r="R396" s="146">
        <f>Q396*H396</f>
        <v>7.7769999999999992</v>
      </c>
      <c r="S396" s="146">
        <v>0</v>
      </c>
      <c r="T396" s="147">
        <f>S396*H396</f>
        <v>0</v>
      </c>
      <c r="AR396" s="148" t="s">
        <v>207</v>
      </c>
      <c r="AT396" s="148" t="s">
        <v>189</v>
      </c>
      <c r="AU396" s="148" t="s">
        <v>86</v>
      </c>
      <c r="AY396" s="17" t="s">
        <v>186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7" t="s">
        <v>84</v>
      </c>
      <c r="BK396" s="149">
        <f>ROUND(I396*H396,2)</f>
        <v>0</v>
      </c>
      <c r="BL396" s="17" t="s">
        <v>207</v>
      </c>
      <c r="BM396" s="148" t="s">
        <v>3348</v>
      </c>
    </row>
    <row r="397" spans="2:65" s="1" customFormat="1" ht="27.65">
      <c r="B397" s="32"/>
      <c r="D397" s="157" t="s">
        <v>470</v>
      </c>
      <c r="F397" s="187" t="s">
        <v>3297</v>
      </c>
      <c r="I397" s="188"/>
      <c r="L397" s="32"/>
      <c r="M397" s="189"/>
      <c r="T397" s="56"/>
      <c r="AT397" s="17" t="s">
        <v>470</v>
      </c>
      <c r="AU397" s="17" t="s">
        <v>86</v>
      </c>
    </row>
    <row r="398" spans="2:65" s="1" customFormat="1" ht="16.600000000000001" customHeight="1">
      <c r="B398" s="136"/>
      <c r="C398" s="137" t="s">
        <v>512</v>
      </c>
      <c r="D398" s="137" t="s">
        <v>189</v>
      </c>
      <c r="E398" s="138" t="s">
        <v>3349</v>
      </c>
      <c r="F398" s="139" t="s">
        <v>3350</v>
      </c>
      <c r="G398" s="140" t="s">
        <v>858</v>
      </c>
      <c r="H398" s="141">
        <v>3</v>
      </c>
      <c r="I398" s="142"/>
      <c r="J398" s="143">
        <f>ROUND(I398*H398,2)</f>
        <v>0</v>
      </c>
      <c r="K398" s="139" t="s">
        <v>1</v>
      </c>
      <c r="L398" s="32"/>
      <c r="M398" s="144" t="s">
        <v>1</v>
      </c>
      <c r="N398" s="145" t="s">
        <v>41</v>
      </c>
      <c r="P398" s="146">
        <f>O398*H398</f>
        <v>0</v>
      </c>
      <c r="Q398" s="146">
        <v>3.2879999999999998</v>
      </c>
      <c r="R398" s="146">
        <f>Q398*H398</f>
        <v>9.863999999999999</v>
      </c>
      <c r="S398" s="146">
        <v>0</v>
      </c>
      <c r="T398" s="147">
        <f>S398*H398</f>
        <v>0</v>
      </c>
      <c r="AR398" s="148" t="s">
        <v>207</v>
      </c>
      <c r="AT398" s="148" t="s">
        <v>189</v>
      </c>
      <c r="AU398" s="148" t="s">
        <v>86</v>
      </c>
      <c r="AY398" s="17" t="s">
        <v>186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7" t="s">
        <v>84</v>
      </c>
      <c r="BK398" s="149">
        <f>ROUND(I398*H398,2)</f>
        <v>0</v>
      </c>
      <c r="BL398" s="17" t="s">
        <v>207</v>
      </c>
      <c r="BM398" s="148" t="s">
        <v>3351</v>
      </c>
    </row>
    <row r="399" spans="2:65" s="1" customFormat="1" ht="27.65">
      <c r="B399" s="32"/>
      <c r="D399" s="157" t="s">
        <v>470</v>
      </c>
      <c r="F399" s="187" t="s">
        <v>3297</v>
      </c>
      <c r="I399" s="188"/>
      <c r="L399" s="32"/>
      <c r="M399" s="189"/>
      <c r="T399" s="56"/>
      <c r="AT399" s="17" t="s">
        <v>470</v>
      </c>
      <c r="AU399" s="17" t="s">
        <v>86</v>
      </c>
    </row>
    <row r="400" spans="2:65" s="1" customFormat="1" ht="16.600000000000001" customHeight="1">
      <c r="B400" s="136"/>
      <c r="C400" s="137" t="s">
        <v>523</v>
      </c>
      <c r="D400" s="137" t="s">
        <v>189</v>
      </c>
      <c r="E400" s="138" t="s">
        <v>3352</v>
      </c>
      <c r="F400" s="139" t="s">
        <v>3353</v>
      </c>
      <c r="G400" s="140" t="s">
        <v>858</v>
      </c>
      <c r="H400" s="141">
        <v>1</v>
      </c>
      <c r="I400" s="142"/>
      <c r="J400" s="143">
        <f>ROUND(I400*H400,2)</f>
        <v>0</v>
      </c>
      <c r="K400" s="139" t="s">
        <v>1</v>
      </c>
      <c r="L400" s="32"/>
      <c r="M400" s="144" t="s">
        <v>1</v>
      </c>
      <c r="N400" s="145" t="s">
        <v>41</v>
      </c>
      <c r="P400" s="146">
        <f>O400*H400</f>
        <v>0</v>
      </c>
      <c r="Q400" s="146">
        <v>1.673</v>
      </c>
      <c r="R400" s="146">
        <f>Q400*H400</f>
        <v>1.673</v>
      </c>
      <c r="S400" s="146">
        <v>0</v>
      </c>
      <c r="T400" s="147">
        <f>S400*H400</f>
        <v>0</v>
      </c>
      <c r="AR400" s="148" t="s">
        <v>207</v>
      </c>
      <c r="AT400" s="148" t="s">
        <v>189</v>
      </c>
      <c r="AU400" s="148" t="s">
        <v>86</v>
      </c>
      <c r="AY400" s="17" t="s">
        <v>186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7" t="s">
        <v>84</v>
      </c>
      <c r="BK400" s="149">
        <f>ROUND(I400*H400,2)</f>
        <v>0</v>
      </c>
      <c r="BL400" s="17" t="s">
        <v>207</v>
      </c>
      <c r="BM400" s="148" t="s">
        <v>3354</v>
      </c>
    </row>
    <row r="401" spans="2:65" s="1" customFormat="1" ht="27.65">
      <c r="B401" s="32"/>
      <c r="D401" s="157" t="s">
        <v>470</v>
      </c>
      <c r="F401" s="187" t="s">
        <v>3297</v>
      </c>
      <c r="I401" s="188"/>
      <c r="L401" s="32"/>
      <c r="M401" s="189"/>
      <c r="T401" s="56"/>
      <c r="AT401" s="17" t="s">
        <v>470</v>
      </c>
      <c r="AU401" s="17" t="s">
        <v>86</v>
      </c>
    </row>
    <row r="402" spans="2:65" s="1" customFormat="1" ht="16.600000000000001" customHeight="1">
      <c r="B402" s="136"/>
      <c r="C402" s="137" t="s">
        <v>546</v>
      </c>
      <c r="D402" s="137" t="s">
        <v>189</v>
      </c>
      <c r="E402" s="138" t="s">
        <v>3355</v>
      </c>
      <c r="F402" s="139" t="s">
        <v>3356</v>
      </c>
      <c r="G402" s="140" t="s">
        <v>858</v>
      </c>
      <c r="H402" s="141">
        <v>1</v>
      </c>
      <c r="I402" s="142"/>
      <c r="J402" s="143">
        <f>ROUND(I402*H402,2)</f>
        <v>0</v>
      </c>
      <c r="K402" s="139" t="s">
        <v>1</v>
      </c>
      <c r="L402" s="32"/>
      <c r="M402" s="144" t="s">
        <v>1</v>
      </c>
      <c r="N402" s="145" t="s">
        <v>41</v>
      </c>
      <c r="P402" s="146">
        <f>O402*H402</f>
        <v>0</v>
      </c>
      <c r="Q402" s="146">
        <v>1.4059999999999999</v>
      </c>
      <c r="R402" s="146">
        <f>Q402*H402</f>
        <v>1.4059999999999999</v>
      </c>
      <c r="S402" s="146">
        <v>0</v>
      </c>
      <c r="T402" s="147">
        <f>S402*H402</f>
        <v>0</v>
      </c>
      <c r="AR402" s="148" t="s">
        <v>207</v>
      </c>
      <c r="AT402" s="148" t="s">
        <v>189</v>
      </c>
      <c r="AU402" s="148" t="s">
        <v>86</v>
      </c>
      <c r="AY402" s="17" t="s">
        <v>186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7" t="s">
        <v>84</v>
      </c>
      <c r="BK402" s="149">
        <f>ROUND(I402*H402,2)</f>
        <v>0</v>
      </c>
      <c r="BL402" s="17" t="s">
        <v>207</v>
      </c>
      <c r="BM402" s="148" t="s">
        <v>3357</v>
      </c>
    </row>
    <row r="403" spans="2:65" s="1" customFormat="1" ht="27.65">
      <c r="B403" s="32"/>
      <c r="D403" s="157" t="s">
        <v>470</v>
      </c>
      <c r="F403" s="187" t="s">
        <v>3297</v>
      </c>
      <c r="I403" s="188"/>
      <c r="L403" s="32"/>
      <c r="M403" s="189"/>
      <c r="T403" s="56"/>
      <c r="AT403" s="17" t="s">
        <v>470</v>
      </c>
      <c r="AU403" s="17" t="s">
        <v>86</v>
      </c>
    </row>
    <row r="404" spans="2:65" s="1" customFormat="1" ht="16.600000000000001" customHeight="1">
      <c r="B404" s="136"/>
      <c r="C404" s="137" t="s">
        <v>550</v>
      </c>
      <c r="D404" s="137" t="s">
        <v>189</v>
      </c>
      <c r="E404" s="138" t="s">
        <v>3358</v>
      </c>
      <c r="F404" s="139" t="s">
        <v>3359</v>
      </c>
      <c r="G404" s="140" t="s">
        <v>858</v>
      </c>
      <c r="H404" s="141">
        <v>8</v>
      </c>
      <c r="I404" s="142"/>
      <c r="J404" s="143">
        <f>ROUND(I404*H404,2)</f>
        <v>0</v>
      </c>
      <c r="K404" s="139" t="s">
        <v>1</v>
      </c>
      <c r="L404" s="32"/>
      <c r="M404" s="144" t="s">
        <v>1</v>
      </c>
      <c r="N404" s="145" t="s">
        <v>41</v>
      </c>
      <c r="P404" s="146">
        <f>O404*H404</f>
        <v>0</v>
      </c>
      <c r="Q404" s="146">
        <v>0.52800000000000002</v>
      </c>
      <c r="R404" s="146">
        <f>Q404*H404</f>
        <v>4.2240000000000002</v>
      </c>
      <c r="S404" s="146">
        <v>0</v>
      </c>
      <c r="T404" s="147">
        <f>S404*H404</f>
        <v>0</v>
      </c>
      <c r="AR404" s="148" t="s">
        <v>207</v>
      </c>
      <c r="AT404" s="148" t="s">
        <v>189</v>
      </c>
      <c r="AU404" s="148" t="s">
        <v>86</v>
      </c>
      <c r="AY404" s="17" t="s">
        <v>186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7" t="s">
        <v>84</v>
      </c>
      <c r="BK404" s="149">
        <f>ROUND(I404*H404,2)</f>
        <v>0</v>
      </c>
      <c r="BL404" s="17" t="s">
        <v>207</v>
      </c>
      <c r="BM404" s="148" t="s">
        <v>3360</v>
      </c>
    </row>
    <row r="405" spans="2:65" s="1" customFormat="1" ht="27.65">
      <c r="B405" s="32"/>
      <c r="D405" s="157" t="s">
        <v>470</v>
      </c>
      <c r="F405" s="187" t="s">
        <v>3297</v>
      </c>
      <c r="I405" s="188"/>
      <c r="L405" s="32"/>
      <c r="M405" s="189"/>
      <c r="T405" s="56"/>
      <c r="AT405" s="17" t="s">
        <v>470</v>
      </c>
      <c r="AU405" s="17" t="s">
        <v>86</v>
      </c>
    </row>
    <row r="406" spans="2:65" s="11" customFormat="1" ht="22.75" customHeight="1">
      <c r="B406" s="124"/>
      <c r="D406" s="125" t="s">
        <v>75</v>
      </c>
      <c r="E406" s="134" t="s">
        <v>185</v>
      </c>
      <c r="F406" s="134" t="s">
        <v>3361</v>
      </c>
      <c r="I406" s="127"/>
      <c r="J406" s="135">
        <f>BK406</f>
        <v>0</v>
      </c>
      <c r="L406" s="124"/>
      <c r="M406" s="129"/>
      <c r="P406" s="130">
        <f>SUM(P407:P431)</f>
        <v>0</v>
      </c>
      <c r="R406" s="130">
        <f>SUM(R407:R431)</f>
        <v>136.81806799999998</v>
      </c>
      <c r="T406" s="131">
        <f>SUM(T407:T431)</f>
        <v>0</v>
      </c>
      <c r="AR406" s="125" t="s">
        <v>84</v>
      </c>
      <c r="AT406" s="132" t="s">
        <v>75</v>
      </c>
      <c r="AU406" s="132" t="s">
        <v>84</v>
      </c>
      <c r="AY406" s="125" t="s">
        <v>186</v>
      </c>
      <c r="BK406" s="133">
        <f>SUM(BK407:BK431)</f>
        <v>0</v>
      </c>
    </row>
    <row r="407" spans="2:65" s="1" customFormat="1" ht="24.2" customHeight="1">
      <c r="B407" s="136"/>
      <c r="C407" s="137" t="s">
        <v>554</v>
      </c>
      <c r="D407" s="137" t="s">
        <v>189</v>
      </c>
      <c r="E407" s="138" t="s">
        <v>3362</v>
      </c>
      <c r="F407" s="139" t="s">
        <v>3363</v>
      </c>
      <c r="G407" s="140" t="s">
        <v>351</v>
      </c>
      <c r="H407" s="141">
        <v>497</v>
      </c>
      <c r="I407" s="142"/>
      <c r="J407" s="143">
        <f>ROUND(I407*H407,2)</f>
        <v>0</v>
      </c>
      <c r="K407" s="139" t="s">
        <v>193</v>
      </c>
      <c r="L407" s="32"/>
      <c r="M407" s="144" t="s">
        <v>1</v>
      </c>
      <c r="N407" s="145" t="s">
        <v>41</v>
      </c>
      <c r="P407" s="146">
        <f>O407*H407</f>
        <v>0</v>
      </c>
      <c r="Q407" s="146">
        <v>0</v>
      </c>
      <c r="R407" s="146">
        <f>Q407*H407</f>
        <v>0</v>
      </c>
      <c r="S407" s="146">
        <v>0</v>
      </c>
      <c r="T407" s="147">
        <f>S407*H407</f>
        <v>0</v>
      </c>
      <c r="AR407" s="148" t="s">
        <v>207</v>
      </c>
      <c r="AT407" s="148" t="s">
        <v>189</v>
      </c>
      <c r="AU407" s="148" t="s">
        <v>86</v>
      </c>
      <c r="AY407" s="17" t="s">
        <v>186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7" t="s">
        <v>84</v>
      </c>
      <c r="BK407" s="149">
        <f>ROUND(I407*H407,2)</f>
        <v>0</v>
      </c>
      <c r="BL407" s="17" t="s">
        <v>207</v>
      </c>
      <c r="BM407" s="148" t="s">
        <v>3364</v>
      </c>
    </row>
    <row r="408" spans="2:65" s="13" customFormat="1" ht="10.4">
      <c r="B408" s="163"/>
      <c r="D408" s="157" t="s">
        <v>296</v>
      </c>
      <c r="E408" s="164" t="s">
        <v>1</v>
      </c>
      <c r="F408" s="165" t="s">
        <v>3365</v>
      </c>
      <c r="H408" s="166">
        <v>497</v>
      </c>
      <c r="I408" s="167"/>
      <c r="L408" s="163"/>
      <c r="M408" s="168"/>
      <c r="T408" s="169"/>
      <c r="AT408" s="164" t="s">
        <v>296</v>
      </c>
      <c r="AU408" s="164" t="s">
        <v>86</v>
      </c>
      <c r="AV408" s="13" t="s">
        <v>86</v>
      </c>
      <c r="AW408" s="13" t="s">
        <v>32</v>
      </c>
      <c r="AX408" s="13" t="s">
        <v>84</v>
      </c>
      <c r="AY408" s="164" t="s">
        <v>186</v>
      </c>
    </row>
    <row r="409" spans="2:65" s="1" customFormat="1" ht="24.2" customHeight="1">
      <c r="B409" s="136"/>
      <c r="C409" s="137" t="s">
        <v>562</v>
      </c>
      <c r="D409" s="137" t="s">
        <v>189</v>
      </c>
      <c r="E409" s="138" t="s">
        <v>3366</v>
      </c>
      <c r="F409" s="139" t="s">
        <v>3367</v>
      </c>
      <c r="G409" s="140" t="s">
        <v>351</v>
      </c>
      <c r="H409" s="141">
        <v>497</v>
      </c>
      <c r="I409" s="142"/>
      <c r="J409" s="143">
        <f>ROUND(I409*H409,2)</f>
        <v>0</v>
      </c>
      <c r="K409" s="139" t="s">
        <v>193</v>
      </c>
      <c r="L409" s="32"/>
      <c r="M409" s="144" t="s">
        <v>1</v>
      </c>
      <c r="N409" s="145" t="s">
        <v>41</v>
      </c>
      <c r="P409" s="146">
        <f>O409*H409</f>
        <v>0</v>
      </c>
      <c r="Q409" s="146">
        <v>0</v>
      </c>
      <c r="R409" s="146">
        <f>Q409*H409</f>
        <v>0</v>
      </c>
      <c r="S409" s="146">
        <v>0</v>
      </c>
      <c r="T409" s="147">
        <f>S409*H409</f>
        <v>0</v>
      </c>
      <c r="AR409" s="148" t="s">
        <v>207</v>
      </c>
      <c r="AT409" s="148" t="s">
        <v>189</v>
      </c>
      <c r="AU409" s="148" t="s">
        <v>86</v>
      </c>
      <c r="AY409" s="17" t="s">
        <v>186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7" t="s">
        <v>84</v>
      </c>
      <c r="BK409" s="149">
        <f>ROUND(I409*H409,2)</f>
        <v>0</v>
      </c>
      <c r="BL409" s="17" t="s">
        <v>207</v>
      </c>
      <c r="BM409" s="148" t="s">
        <v>3368</v>
      </c>
    </row>
    <row r="410" spans="2:65" s="13" customFormat="1" ht="10.4">
      <c r="B410" s="163"/>
      <c r="D410" s="157" t="s">
        <v>296</v>
      </c>
      <c r="E410" s="164" t="s">
        <v>1</v>
      </c>
      <c r="F410" s="165" t="s">
        <v>3365</v>
      </c>
      <c r="H410" s="166">
        <v>497</v>
      </c>
      <c r="I410" s="167"/>
      <c r="L410" s="163"/>
      <c r="M410" s="168"/>
      <c r="T410" s="169"/>
      <c r="AT410" s="164" t="s">
        <v>296</v>
      </c>
      <c r="AU410" s="164" t="s">
        <v>86</v>
      </c>
      <c r="AV410" s="13" t="s">
        <v>86</v>
      </c>
      <c r="AW410" s="13" t="s">
        <v>32</v>
      </c>
      <c r="AX410" s="13" t="s">
        <v>84</v>
      </c>
      <c r="AY410" s="164" t="s">
        <v>186</v>
      </c>
    </row>
    <row r="411" spans="2:65" s="1" customFormat="1" ht="21.75" customHeight="1">
      <c r="B411" s="136"/>
      <c r="C411" s="137" t="s">
        <v>568</v>
      </c>
      <c r="D411" s="137" t="s">
        <v>189</v>
      </c>
      <c r="E411" s="138" t="s">
        <v>3369</v>
      </c>
      <c r="F411" s="139" t="s">
        <v>3370</v>
      </c>
      <c r="G411" s="140" t="s">
        <v>351</v>
      </c>
      <c r="H411" s="141">
        <v>95</v>
      </c>
      <c r="I411" s="142"/>
      <c r="J411" s="143">
        <f>ROUND(I411*H411,2)</f>
        <v>0</v>
      </c>
      <c r="K411" s="139" t="s">
        <v>193</v>
      </c>
      <c r="L411" s="32"/>
      <c r="M411" s="144" t="s">
        <v>1</v>
      </c>
      <c r="N411" s="145" t="s">
        <v>41</v>
      </c>
      <c r="P411" s="146">
        <f>O411*H411</f>
        <v>0</v>
      </c>
      <c r="Q411" s="146">
        <v>0</v>
      </c>
      <c r="R411" s="146">
        <f>Q411*H411</f>
        <v>0</v>
      </c>
      <c r="S411" s="146">
        <v>0</v>
      </c>
      <c r="T411" s="147">
        <f>S411*H411</f>
        <v>0</v>
      </c>
      <c r="AR411" s="148" t="s">
        <v>207</v>
      </c>
      <c r="AT411" s="148" t="s">
        <v>189</v>
      </c>
      <c r="AU411" s="148" t="s">
        <v>86</v>
      </c>
      <c r="AY411" s="17" t="s">
        <v>186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7" t="s">
        <v>84</v>
      </c>
      <c r="BK411" s="149">
        <f>ROUND(I411*H411,2)</f>
        <v>0</v>
      </c>
      <c r="BL411" s="17" t="s">
        <v>207</v>
      </c>
      <c r="BM411" s="148" t="s">
        <v>3371</v>
      </c>
    </row>
    <row r="412" spans="2:65" s="13" customFormat="1" ht="10.4">
      <c r="B412" s="163"/>
      <c r="D412" s="157" t="s">
        <v>296</v>
      </c>
      <c r="E412" s="164" t="s">
        <v>1</v>
      </c>
      <c r="F412" s="165" t="s">
        <v>3100</v>
      </c>
      <c r="H412" s="166">
        <v>95</v>
      </c>
      <c r="I412" s="167"/>
      <c r="L412" s="163"/>
      <c r="M412" s="168"/>
      <c r="T412" s="169"/>
      <c r="AT412" s="164" t="s">
        <v>296</v>
      </c>
      <c r="AU412" s="164" t="s">
        <v>86</v>
      </c>
      <c r="AV412" s="13" t="s">
        <v>86</v>
      </c>
      <c r="AW412" s="13" t="s">
        <v>32</v>
      </c>
      <c r="AX412" s="13" t="s">
        <v>84</v>
      </c>
      <c r="AY412" s="164" t="s">
        <v>186</v>
      </c>
    </row>
    <row r="413" spans="2:65" s="1" customFormat="1" ht="33" customHeight="1">
      <c r="B413" s="136"/>
      <c r="C413" s="137" t="s">
        <v>628</v>
      </c>
      <c r="D413" s="137" t="s">
        <v>189</v>
      </c>
      <c r="E413" s="138" t="s">
        <v>3372</v>
      </c>
      <c r="F413" s="139" t="s">
        <v>3373</v>
      </c>
      <c r="G413" s="140" t="s">
        <v>351</v>
      </c>
      <c r="H413" s="141">
        <v>95</v>
      </c>
      <c r="I413" s="142"/>
      <c r="J413" s="143">
        <f>ROUND(I413*H413,2)</f>
        <v>0</v>
      </c>
      <c r="K413" s="139" t="s">
        <v>193</v>
      </c>
      <c r="L413" s="32"/>
      <c r="M413" s="144" t="s">
        <v>1</v>
      </c>
      <c r="N413" s="145" t="s">
        <v>41</v>
      </c>
      <c r="P413" s="146">
        <f>O413*H413</f>
        <v>0</v>
      </c>
      <c r="Q413" s="146">
        <v>0</v>
      </c>
      <c r="R413" s="146">
        <f>Q413*H413</f>
        <v>0</v>
      </c>
      <c r="S413" s="146">
        <v>0</v>
      </c>
      <c r="T413" s="147">
        <f>S413*H413</f>
        <v>0</v>
      </c>
      <c r="AR413" s="148" t="s">
        <v>207</v>
      </c>
      <c r="AT413" s="148" t="s">
        <v>189</v>
      </c>
      <c r="AU413" s="148" t="s">
        <v>86</v>
      </c>
      <c r="AY413" s="17" t="s">
        <v>186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7" t="s">
        <v>84</v>
      </c>
      <c r="BK413" s="149">
        <f>ROUND(I413*H413,2)</f>
        <v>0</v>
      </c>
      <c r="BL413" s="17" t="s">
        <v>207</v>
      </c>
      <c r="BM413" s="148" t="s">
        <v>3374</v>
      </c>
    </row>
    <row r="414" spans="2:65" s="13" customFormat="1" ht="10.4">
      <c r="B414" s="163"/>
      <c r="D414" s="157" t="s">
        <v>296</v>
      </c>
      <c r="E414" s="164" t="s">
        <v>1</v>
      </c>
      <c r="F414" s="165" t="s">
        <v>3100</v>
      </c>
      <c r="H414" s="166">
        <v>95</v>
      </c>
      <c r="I414" s="167"/>
      <c r="L414" s="163"/>
      <c r="M414" s="168"/>
      <c r="T414" s="169"/>
      <c r="AT414" s="164" t="s">
        <v>296</v>
      </c>
      <c r="AU414" s="164" t="s">
        <v>86</v>
      </c>
      <c r="AV414" s="13" t="s">
        <v>86</v>
      </c>
      <c r="AW414" s="13" t="s">
        <v>32</v>
      </c>
      <c r="AX414" s="13" t="s">
        <v>84</v>
      </c>
      <c r="AY414" s="164" t="s">
        <v>186</v>
      </c>
    </row>
    <row r="415" spans="2:65" s="1" customFormat="1" ht="24.2" customHeight="1">
      <c r="B415" s="136"/>
      <c r="C415" s="137" t="s">
        <v>635</v>
      </c>
      <c r="D415" s="137" t="s">
        <v>189</v>
      </c>
      <c r="E415" s="138" t="s">
        <v>3375</v>
      </c>
      <c r="F415" s="139" t="s">
        <v>3376</v>
      </c>
      <c r="G415" s="140" t="s">
        <v>351</v>
      </c>
      <c r="H415" s="141">
        <v>95</v>
      </c>
      <c r="I415" s="142"/>
      <c r="J415" s="143">
        <f>ROUND(I415*H415,2)</f>
        <v>0</v>
      </c>
      <c r="K415" s="139" t="s">
        <v>1</v>
      </c>
      <c r="L415" s="32"/>
      <c r="M415" s="144" t="s">
        <v>1</v>
      </c>
      <c r="N415" s="145" t="s">
        <v>41</v>
      </c>
      <c r="P415" s="146">
        <f>O415*H415</f>
        <v>0</v>
      </c>
      <c r="Q415" s="146">
        <v>0</v>
      </c>
      <c r="R415" s="146">
        <f>Q415*H415</f>
        <v>0</v>
      </c>
      <c r="S415" s="146">
        <v>0</v>
      </c>
      <c r="T415" s="147">
        <f>S415*H415</f>
        <v>0</v>
      </c>
      <c r="AR415" s="148" t="s">
        <v>207</v>
      </c>
      <c r="AT415" s="148" t="s">
        <v>189</v>
      </c>
      <c r="AU415" s="148" t="s">
        <v>86</v>
      </c>
      <c r="AY415" s="17" t="s">
        <v>186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7" t="s">
        <v>84</v>
      </c>
      <c r="BK415" s="149">
        <f>ROUND(I415*H415,2)</f>
        <v>0</v>
      </c>
      <c r="BL415" s="17" t="s">
        <v>207</v>
      </c>
      <c r="BM415" s="148" t="s">
        <v>3377</v>
      </c>
    </row>
    <row r="416" spans="2:65" s="13" customFormat="1" ht="10.4">
      <c r="B416" s="163"/>
      <c r="D416" s="157" t="s">
        <v>296</v>
      </c>
      <c r="E416" s="164" t="s">
        <v>1</v>
      </c>
      <c r="F416" s="165" t="s">
        <v>3378</v>
      </c>
      <c r="H416" s="166">
        <v>70</v>
      </c>
      <c r="I416" s="167"/>
      <c r="L416" s="163"/>
      <c r="M416" s="168"/>
      <c r="T416" s="169"/>
      <c r="AT416" s="164" t="s">
        <v>296</v>
      </c>
      <c r="AU416" s="164" t="s">
        <v>86</v>
      </c>
      <c r="AV416" s="13" t="s">
        <v>86</v>
      </c>
      <c r="AW416" s="13" t="s">
        <v>32</v>
      </c>
      <c r="AX416" s="13" t="s">
        <v>76</v>
      </c>
      <c r="AY416" s="164" t="s">
        <v>186</v>
      </c>
    </row>
    <row r="417" spans="2:65" s="13" customFormat="1" ht="10.4">
      <c r="B417" s="163"/>
      <c r="D417" s="157" t="s">
        <v>296</v>
      </c>
      <c r="E417" s="164" t="s">
        <v>1</v>
      </c>
      <c r="F417" s="165" t="s">
        <v>3379</v>
      </c>
      <c r="H417" s="166">
        <v>25</v>
      </c>
      <c r="I417" s="167"/>
      <c r="L417" s="163"/>
      <c r="M417" s="168"/>
      <c r="T417" s="169"/>
      <c r="AT417" s="164" t="s">
        <v>296</v>
      </c>
      <c r="AU417" s="164" t="s">
        <v>86</v>
      </c>
      <c r="AV417" s="13" t="s">
        <v>86</v>
      </c>
      <c r="AW417" s="13" t="s">
        <v>32</v>
      </c>
      <c r="AX417" s="13" t="s">
        <v>76</v>
      </c>
      <c r="AY417" s="164" t="s">
        <v>186</v>
      </c>
    </row>
    <row r="418" spans="2:65" s="14" customFormat="1" ht="10.4">
      <c r="B418" s="170"/>
      <c r="D418" s="157" t="s">
        <v>296</v>
      </c>
      <c r="E418" s="171" t="s">
        <v>3100</v>
      </c>
      <c r="F418" s="172" t="s">
        <v>299</v>
      </c>
      <c r="H418" s="173">
        <v>95</v>
      </c>
      <c r="I418" s="174"/>
      <c r="L418" s="170"/>
      <c r="M418" s="175"/>
      <c r="T418" s="176"/>
      <c r="AT418" s="171" t="s">
        <v>296</v>
      </c>
      <c r="AU418" s="171" t="s">
        <v>86</v>
      </c>
      <c r="AV418" s="14" t="s">
        <v>207</v>
      </c>
      <c r="AW418" s="14" t="s">
        <v>32</v>
      </c>
      <c r="AX418" s="14" t="s">
        <v>84</v>
      </c>
      <c r="AY418" s="171" t="s">
        <v>186</v>
      </c>
    </row>
    <row r="419" spans="2:65" s="1" customFormat="1" ht="37.9" customHeight="1">
      <c r="B419" s="136"/>
      <c r="C419" s="137" t="s">
        <v>639</v>
      </c>
      <c r="D419" s="137" t="s">
        <v>189</v>
      </c>
      <c r="E419" s="138" t="s">
        <v>3380</v>
      </c>
      <c r="F419" s="139" t="s">
        <v>3381</v>
      </c>
      <c r="G419" s="140" t="s">
        <v>351</v>
      </c>
      <c r="H419" s="141">
        <v>120</v>
      </c>
      <c r="I419" s="142"/>
      <c r="J419" s="143">
        <f>ROUND(I419*H419,2)</f>
        <v>0</v>
      </c>
      <c r="K419" s="139" t="s">
        <v>193</v>
      </c>
      <c r="L419" s="32"/>
      <c r="M419" s="144" t="s">
        <v>1</v>
      </c>
      <c r="N419" s="145" t="s">
        <v>41</v>
      </c>
      <c r="P419" s="146">
        <f>O419*H419</f>
        <v>0</v>
      </c>
      <c r="Q419" s="146">
        <v>0.10100000000000001</v>
      </c>
      <c r="R419" s="146">
        <f>Q419*H419</f>
        <v>12.120000000000001</v>
      </c>
      <c r="S419" s="146">
        <v>0</v>
      </c>
      <c r="T419" s="147">
        <f>S419*H419</f>
        <v>0</v>
      </c>
      <c r="AR419" s="148" t="s">
        <v>207</v>
      </c>
      <c r="AT419" s="148" t="s">
        <v>189</v>
      </c>
      <c r="AU419" s="148" t="s">
        <v>86</v>
      </c>
      <c r="AY419" s="17" t="s">
        <v>186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7" t="s">
        <v>84</v>
      </c>
      <c r="BK419" s="149">
        <f>ROUND(I419*H419,2)</f>
        <v>0</v>
      </c>
      <c r="BL419" s="17" t="s">
        <v>207</v>
      </c>
      <c r="BM419" s="148" t="s">
        <v>3382</v>
      </c>
    </row>
    <row r="420" spans="2:65" s="12" customFormat="1" ht="10.4">
      <c r="B420" s="156"/>
      <c r="D420" s="157" t="s">
        <v>296</v>
      </c>
      <c r="E420" s="158" t="s">
        <v>1</v>
      </c>
      <c r="F420" s="159" t="s">
        <v>3383</v>
      </c>
      <c r="H420" s="158" t="s">
        <v>1</v>
      </c>
      <c r="I420" s="160"/>
      <c r="L420" s="156"/>
      <c r="M420" s="161"/>
      <c r="T420" s="162"/>
      <c r="AT420" s="158" t="s">
        <v>296</v>
      </c>
      <c r="AU420" s="158" t="s">
        <v>86</v>
      </c>
      <c r="AV420" s="12" t="s">
        <v>84</v>
      </c>
      <c r="AW420" s="12" t="s">
        <v>32</v>
      </c>
      <c r="AX420" s="12" t="s">
        <v>76</v>
      </c>
      <c r="AY420" s="158" t="s">
        <v>186</v>
      </c>
    </row>
    <row r="421" spans="2:65" s="13" customFormat="1" ht="10.4">
      <c r="B421" s="163"/>
      <c r="D421" s="157" t="s">
        <v>296</v>
      </c>
      <c r="E421" s="164" t="s">
        <v>1</v>
      </c>
      <c r="F421" s="165" t="s">
        <v>1040</v>
      </c>
      <c r="H421" s="166">
        <v>120</v>
      </c>
      <c r="I421" s="167"/>
      <c r="L421" s="163"/>
      <c r="M421" s="168"/>
      <c r="T421" s="169"/>
      <c r="AT421" s="164" t="s">
        <v>296</v>
      </c>
      <c r="AU421" s="164" t="s">
        <v>86</v>
      </c>
      <c r="AV421" s="13" t="s">
        <v>86</v>
      </c>
      <c r="AW421" s="13" t="s">
        <v>32</v>
      </c>
      <c r="AX421" s="13" t="s">
        <v>76</v>
      </c>
      <c r="AY421" s="164" t="s">
        <v>186</v>
      </c>
    </row>
    <row r="422" spans="2:65" s="14" customFormat="1" ht="10.4">
      <c r="B422" s="170"/>
      <c r="D422" s="157" t="s">
        <v>296</v>
      </c>
      <c r="E422" s="171" t="s">
        <v>3103</v>
      </c>
      <c r="F422" s="172" t="s">
        <v>299</v>
      </c>
      <c r="H422" s="173">
        <v>120</v>
      </c>
      <c r="I422" s="174"/>
      <c r="L422" s="170"/>
      <c r="M422" s="175"/>
      <c r="T422" s="176"/>
      <c r="AT422" s="171" t="s">
        <v>296</v>
      </c>
      <c r="AU422" s="171" t="s">
        <v>86</v>
      </c>
      <c r="AV422" s="14" t="s">
        <v>207</v>
      </c>
      <c r="AW422" s="14" t="s">
        <v>32</v>
      </c>
      <c r="AX422" s="14" t="s">
        <v>84</v>
      </c>
      <c r="AY422" s="171" t="s">
        <v>186</v>
      </c>
    </row>
    <row r="423" spans="2:65" s="1" customFormat="1" ht="16.600000000000001" customHeight="1">
      <c r="B423" s="136"/>
      <c r="C423" s="177" t="s">
        <v>646</v>
      </c>
      <c r="D423" s="177" t="s">
        <v>421</v>
      </c>
      <c r="E423" s="178" t="s">
        <v>3384</v>
      </c>
      <c r="F423" s="179" t="s">
        <v>3385</v>
      </c>
      <c r="G423" s="180" t="s">
        <v>351</v>
      </c>
      <c r="H423" s="181">
        <v>123.6</v>
      </c>
      <c r="I423" s="182"/>
      <c r="J423" s="183">
        <f>ROUND(I423*H423,2)</f>
        <v>0</v>
      </c>
      <c r="K423" s="179" t="s">
        <v>1</v>
      </c>
      <c r="L423" s="184"/>
      <c r="M423" s="185" t="s">
        <v>1</v>
      </c>
      <c r="N423" s="186" t="s">
        <v>41</v>
      </c>
      <c r="P423" s="146">
        <f>O423*H423</f>
        <v>0</v>
      </c>
      <c r="Q423" s="146">
        <v>8.4379999999999997E-2</v>
      </c>
      <c r="R423" s="146">
        <f>Q423*H423</f>
        <v>10.429367999999998</v>
      </c>
      <c r="S423" s="146">
        <v>0</v>
      </c>
      <c r="T423" s="147">
        <f>S423*H423</f>
        <v>0</v>
      </c>
      <c r="AR423" s="148" t="s">
        <v>325</v>
      </c>
      <c r="AT423" s="148" t="s">
        <v>421</v>
      </c>
      <c r="AU423" s="148" t="s">
        <v>86</v>
      </c>
      <c r="AY423" s="17" t="s">
        <v>186</v>
      </c>
      <c r="BE423" s="149">
        <f>IF(N423="základní",J423,0)</f>
        <v>0</v>
      </c>
      <c r="BF423" s="149">
        <f>IF(N423="snížená",J423,0)</f>
        <v>0</v>
      </c>
      <c r="BG423" s="149">
        <f>IF(N423="zákl. přenesená",J423,0)</f>
        <v>0</v>
      </c>
      <c r="BH423" s="149">
        <f>IF(N423="sníž. přenesená",J423,0)</f>
        <v>0</v>
      </c>
      <c r="BI423" s="149">
        <f>IF(N423="nulová",J423,0)</f>
        <v>0</v>
      </c>
      <c r="BJ423" s="17" t="s">
        <v>84</v>
      </c>
      <c r="BK423" s="149">
        <f>ROUND(I423*H423,2)</f>
        <v>0</v>
      </c>
      <c r="BL423" s="17" t="s">
        <v>207</v>
      </c>
      <c r="BM423" s="148" t="s">
        <v>3386</v>
      </c>
    </row>
    <row r="424" spans="2:65" s="13" customFormat="1" ht="10.4">
      <c r="B424" s="163"/>
      <c r="D424" s="157" t="s">
        <v>296</v>
      </c>
      <c r="E424" s="164" t="s">
        <v>1</v>
      </c>
      <c r="F424" s="165" t="s">
        <v>3387</v>
      </c>
      <c r="H424" s="166">
        <v>123.6</v>
      </c>
      <c r="I424" s="167"/>
      <c r="L424" s="163"/>
      <c r="M424" s="168"/>
      <c r="T424" s="169"/>
      <c r="AT424" s="164" t="s">
        <v>296</v>
      </c>
      <c r="AU424" s="164" t="s">
        <v>86</v>
      </c>
      <c r="AV424" s="13" t="s">
        <v>86</v>
      </c>
      <c r="AW424" s="13" t="s">
        <v>32</v>
      </c>
      <c r="AX424" s="13" t="s">
        <v>84</v>
      </c>
      <c r="AY424" s="164" t="s">
        <v>186</v>
      </c>
    </row>
    <row r="425" spans="2:65" s="1" customFormat="1" ht="33" customHeight="1">
      <c r="B425" s="136"/>
      <c r="C425" s="137" t="s">
        <v>652</v>
      </c>
      <c r="D425" s="137" t="s">
        <v>189</v>
      </c>
      <c r="E425" s="138" t="s">
        <v>3388</v>
      </c>
      <c r="F425" s="139" t="s">
        <v>3389</v>
      </c>
      <c r="G425" s="140" t="s">
        <v>351</v>
      </c>
      <c r="H425" s="141">
        <v>377</v>
      </c>
      <c r="I425" s="142"/>
      <c r="J425" s="143">
        <f>ROUND(I425*H425,2)</f>
        <v>0</v>
      </c>
      <c r="K425" s="139" t="s">
        <v>193</v>
      </c>
      <c r="L425" s="32"/>
      <c r="M425" s="144" t="s">
        <v>1</v>
      </c>
      <c r="N425" s="145" t="s">
        <v>41</v>
      </c>
      <c r="P425" s="146">
        <f>O425*H425</f>
        <v>0</v>
      </c>
      <c r="Q425" s="146">
        <v>8.6800000000000002E-2</v>
      </c>
      <c r="R425" s="146">
        <f>Q425*H425</f>
        <v>32.723599999999998</v>
      </c>
      <c r="S425" s="146">
        <v>0</v>
      </c>
      <c r="T425" s="147">
        <f>S425*H425</f>
        <v>0</v>
      </c>
      <c r="AR425" s="148" t="s">
        <v>207</v>
      </c>
      <c r="AT425" s="148" t="s">
        <v>189</v>
      </c>
      <c r="AU425" s="148" t="s">
        <v>86</v>
      </c>
      <c r="AY425" s="17" t="s">
        <v>186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7" t="s">
        <v>84</v>
      </c>
      <c r="BK425" s="149">
        <f>ROUND(I425*H425,2)</f>
        <v>0</v>
      </c>
      <c r="BL425" s="17" t="s">
        <v>207</v>
      </c>
      <c r="BM425" s="148" t="s">
        <v>3390</v>
      </c>
    </row>
    <row r="426" spans="2:65" s="13" customFormat="1" ht="10.4">
      <c r="B426" s="163"/>
      <c r="D426" s="157" t="s">
        <v>296</v>
      </c>
      <c r="E426" s="164" t="s">
        <v>1</v>
      </c>
      <c r="F426" s="165" t="s">
        <v>3102</v>
      </c>
      <c r="H426" s="166">
        <v>377</v>
      </c>
      <c r="I426" s="167"/>
      <c r="L426" s="163"/>
      <c r="M426" s="168"/>
      <c r="T426" s="169"/>
      <c r="AT426" s="164" t="s">
        <v>296</v>
      </c>
      <c r="AU426" s="164" t="s">
        <v>86</v>
      </c>
      <c r="AV426" s="13" t="s">
        <v>86</v>
      </c>
      <c r="AW426" s="13" t="s">
        <v>32</v>
      </c>
      <c r="AX426" s="13" t="s">
        <v>76</v>
      </c>
      <c r="AY426" s="164" t="s">
        <v>186</v>
      </c>
    </row>
    <row r="427" spans="2:65" s="14" customFormat="1" ht="10.4">
      <c r="B427" s="170"/>
      <c r="D427" s="157" t="s">
        <v>296</v>
      </c>
      <c r="E427" s="171" t="s">
        <v>3101</v>
      </c>
      <c r="F427" s="172" t="s">
        <v>299</v>
      </c>
      <c r="H427" s="173">
        <v>377</v>
      </c>
      <c r="I427" s="174"/>
      <c r="L427" s="170"/>
      <c r="M427" s="175"/>
      <c r="T427" s="176"/>
      <c r="AT427" s="171" t="s">
        <v>296</v>
      </c>
      <c r="AU427" s="171" t="s">
        <v>86</v>
      </c>
      <c r="AV427" s="14" t="s">
        <v>207</v>
      </c>
      <c r="AW427" s="14" t="s">
        <v>32</v>
      </c>
      <c r="AX427" s="14" t="s">
        <v>84</v>
      </c>
      <c r="AY427" s="171" t="s">
        <v>186</v>
      </c>
    </row>
    <row r="428" spans="2:65" s="1" customFormat="1" ht="24.2" customHeight="1">
      <c r="B428" s="136"/>
      <c r="C428" s="177" t="s">
        <v>658</v>
      </c>
      <c r="D428" s="177" t="s">
        <v>421</v>
      </c>
      <c r="E428" s="178" t="s">
        <v>3391</v>
      </c>
      <c r="F428" s="179" t="s">
        <v>3392</v>
      </c>
      <c r="G428" s="180" t="s">
        <v>351</v>
      </c>
      <c r="H428" s="181">
        <v>388.31</v>
      </c>
      <c r="I428" s="182"/>
      <c r="J428" s="183">
        <f>ROUND(I428*H428,2)</f>
        <v>0</v>
      </c>
      <c r="K428" s="179" t="s">
        <v>1</v>
      </c>
      <c r="L428" s="184"/>
      <c r="M428" s="185" t="s">
        <v>1</v>
      </c>
      <c r="N428" s="186" t="s">
        <v>41</v>
      </c>
      <c r="P428" s="146">
        <f>O428*H428</f>
        <v>0</v>
      </c>
      <c r="Q428" s="146">
        <v>0.21</v>
      </c>
      <c r="R428" s="146">
        <f>Q428*H428</f>
        <v>81.545099999999991</v>
      </c>
      <c r="S428" s="146">
        <v>0</v>
      </c>
      <c r="T428" s="147">
        <f>S428*H428</f>
        <v>0</v>
      </c>
      <c r="AR428" s="148" t="s">
        <v>325</v>
      </c>
      <c r="AT428" s="148" t="s">
        <v>421</v>
      </c>
      <c r="AU428" s="148" t="s">
        <v>86</v>
      </c>
      <c r="AY428" s="17" t="s">
        <v>186</v>
      </c>
      <c r="BE428" s="149">
        <f>IF(N428="základní",J428,0)</f>
        <v>0</v>
      </c>
      <c r="BF428" s="149">
        <f>IF(N428="snížená",J428,0)</f>
        <v>0</v>
      </c>
      <c r="BG428" s="149">
        <f>IF(N428="zákl. přenesená",J428,0)</f>
        <v>0</v>
      </c>
      <c r="BH428" s="149">
        <f>IF(N428="sníž. přenesená",J428,0)</f>
        <v>0</v>
      </c>
      <c r="BI428" s="149">
        <f>IF(N428="nulová",J428,0)</f>
        <v>0</v>
      </c>
      <c r="BJ428" s="17" t="s">
        <v>84</v>
      </c>
      <c r="BK428" s="149">
        <f>ROUND(I428*H428,2)</f>
        <v>0</v>
      </c>
      <c r="BL428" s="17" t="s">
        <v>207</v>
      </c>
      <c r="BM428" s="148" t="s">
        <v>3393</v>
      </c>
    </row>
    <row r="429" spans="2:65" s="13" customFormat="1" ht="10.4">
      <c r="B429" s="163"/>
      <c r="D429" s="157" t="s">
        <v>296</v>
      </c>
      <c r="E429" s="164" t="s">
        <v>1</v>
      </c>
      <c r="F429" s="165" t="s">
        <v>3394</v>
      </c>
      <c r="H429" s="166">
        <v>388.31</v>
      </c>
      <c r="I429" s="167"/>
      <c r="L429" s="163"/>
      <c r="M429" s="168"/>
      <c r="T429" s="169"/>
      <c r="AT429" s="164" t="s">
        <v>296</v>
      </c>
      <c r="AU429" s="164" t="s">
        <v>86</v>
      </c>
      <c r="AV429" s="13" t="s">
        <v>86</v>
      </c>
      <c r="AW429" s="13" t="s">
        <v>32</v>
      </c>
      <c r="AX429" s="13" t="s">
        <v>84</v>
      </c>
      <c r="AY429" s="164" t="s">
        <v>186</v>
      </c>
    </row>
    <row r="430" spans="2:65" s="1" customFormat="1" ht="21.75" customHeight="1">
      <c r="B430" s="136"/>
      <c r="C430" s="137" t="s">
        <v>662</v>
      </c>
      <c r="D430" s="137" t="s">
        <v>189</v>
      </c>
      <c r="E430" s="138" t="s">
        <v>3395</v>
      </c>
      <c r="F430" s="139" t="s">
        <v>3396</v>
      </c>
      <c r="G430" s="140" t="s">
        <v>351</v>
      </c>
      <c r="H430" s="141">
        <v>9.5</v>
      </c>
      <c r="I430" s="142"/>
      <c r="J430" s="143">
        <f>ROUND(I430*H430,2)</f>
        <v>0</v>
      </c>
      <c r="K430" s="139" t="s">
        <v>1</v>
      </c>
      <c r="L430" s="32"/>
      <c r="M430" s="144" t="s">
        <v>1</v>
      </c>
      <c r="N430" s="145" t="s">
        <v>41</v>
      </c>
      <c r="P430" s="146">
        <f>O430*H430</f>
        <v>0</v>
      </c>
      <c r="Q430" s="146">
        <v>0</v>
      </c>
      <c r="R430" s="146">
        <f>Q430*H430</f>
        <v>0</v>
      </c>
      <c r="S430" s="146">
        <v>0</v>
      </c>
      <c r="T430" s="147">
        <f>S430*H430</f>
        <v>0</v>
      </c>
      <c r="AR430" s="148" t="s">
        <v>207</v>
      </c>
      <c r="AT430" s="148" t="s">
        <v>189</v>
      </c>
      <c r="AU430" s="148" t="s">
        <v>86</v>
      </c>
      <c r="AY430" s="17" t="s">
        <v>186</v>
      </c>
      <c r="BE430" s="149">
        <f>IF(N430="základní",J430,0)</f>
        <v>0</v>
      </c>
      <c r="BF430" s="149">
        <f>IF(N430="snížená",J430,0)</f>
        <v>0</v>
      </c>
      <c r="BG430" s="149">
        <f>IF(N430="zákl. přenesená",J430,0)</f>
        <v>0</v>
      </c>
      <c r="BH430" s="149">
        <f>IF(N430="sníž. přenesená",J430,0)</f>
        <v>0</v>
      </c>
      <c r="BI430" s="149">
        <f>IF(N430="nulová",J430,0)</f>
        <v>0</v>
      </c>
      <c r="BJ430" s="17" t="s">
        <v>84</v>
      </c>
      <c r="BK430" s="149">
        <f>ROUND(I430*H430,2)</f>
        <v>0</v>
      </c>
      <c r="BL430" s="17" t="s">
        <v>207</v>
      </c>
      <c r="BM430" s="148" t="s">
        <v>3397</v>
      </c>
    </row>
    <row r="431" spans="2:65" s="13" customFormat="1" ht="10.4">
      <c r="B431" s="163"/>
      <c r="D431" s="157" t="s">
        <v>296</v>
      </c>
      <c r="E431" s="164" t="s">
        <v>1</v>
      </c>
      <c r="F431" s="165" t="s">
        <v>3398</v>
      </c>
      <c r="H431" s="166">
        <v>9.5</v>
      </c>
      <c r="I431" s="167"/>
      <c r="L431" s="163"/>
      <c r="M431" s="168"/>
      <c r="T431" s="169"/>
      <c r="AT431" s="164" t="s">
        <v>296</v>
      </c>
      <c r="AU431" s="164" t="s">
        <v>86</v>
      </c>
      <c r="AV431" s="13" t="s">
        <v>86</v>
      </c>
      <c r="AW431" s="13" t="s">
        <v>32</v>
      </c>
      <c r="AX431" s="13" t="s">
        <v>84</v>
      </c>
      <c r="AY431" s="164" t="s">
        <v>186</v>
      </c>
    </row>
    <row r="432" spans="2:65" s="11" customFormat="1" ht="22.75" customHeight="1">
      <c r="B432" s="124"/>
      <c r="D432" s="125" t="s">
        <v>75</v>
      </c>
      <c r="E432" s="134" t="s">
        <v>315</v>
      </c>
      <c r="F432" s="134" t="s">
        <v>501</v>
      </c>
      <c r="I432" s="127"/>
      <c r="J432" s="135">
        <f>BK432</f>
        <v>0</v>
      </c>
      <c r="L432" s="124"/>
      <c r="M432" s="129"/>
      <c r="P432" s="130">
        <f>SUM(P433:P445)</f>
        <v>0</v>
      </c>
      <c r="R432" s="130">
        <f>SUM(R433:R445)</f>
        <v>2.8324063800000006</v>
      </c>
      <c r="T432" s="131">
        <f>SUM(T433:T445)</f>
        <v>0</v>
      </c>
      <c r="AR432" s="125" t="s">
        <v>84</v>
      </c>
      <c r="AT432" s="132" t="s">
        <v>75</v>
      </c>
      <c r="AU432" s="132" t="s">
        <v>84</v>
      </c>
      <c r="AY432" s="125" t="s">
        <v>186</v>
      </c>
      <c r="BK432" s="133">
        <f>SUM(BK433:BK445)</f>
        <v>0</v>
      </c>
    </row>
    <row r="433" spans="2:65" s="1" customFormat="1" ht="21.75" customHeight="1">
      <c r="B433" s="136"/>
      <c r="C433" s="137" t="s">
        <v>667</v>
      </c>
      <c r="D433" s="137" t="s">
        <v>189</v>
      </c>
      <c r="E433" s="138" t="s">
        <v>3399</v>
      </c>
      <c r="F433" s="139" t="s">
        <v>3400</v>
      </c>
      <c r="G433" s="140" t="s">
        <v>351</v>
      </c>
      <c r="H433" s="141">
        <v>21.725999999999999</v>
      </c>
      <c r="I433" s="142"/>
      <c r="J433" s="143">
        <f>ROUND(I433*H433,2)</f>
        <v>0</v>
      </c>
      <c r="K433" s="139" t="s">
        <v>193</v>
      </c>
      <c r="L433" s="32"/>
      <c r="M433" s="144" t="s">
        <v>1</v>
      </c>
      <c r="N433" s="145" t="s">
        <v>41</v>
      </c>
      <c r="P433" s="146">
        <f>O433*H433</f>
        <v>0</v>
      </c>
      <c r="Q433" s="146">
        <v>4.3800000000000002E-3</v>
      </c>
      <c r="R433" s="146">
        <f>Q433*H433</f>
        <v>9.5159880000000002E-2</v>
      </c>
      <c r="S433" s="146">
        <v>0</v>
      </c>
      <c r="T433" s="147">
        <f>S433*H433</f>
        <v>0</v>
      </c>
      <c r="AR433" s="148" t="s">
        <v>207</v>
      </c>
      <c r="AT433" s="148" t="s">
        <v>189</v>
      </c>
      <c r="AU433" s="148" t="s">
        <v>86</v>
      </c>
      <c r="AY433" s="17" t="s">
        <v>186</v>
      </c>
      <c r="BE433" s="149">
        <f>IF(N433="základní",J433,0)</f>
        <v>0</v>
      </c>
      <c r="BF433" s="149">
        <f>IF(N433="snížená",J433,0)</f>
        <v>0</v>
      </c>
      <c r="BG433" s="149">
        <f>IF(N433="zákl. přenesená",J433,0)</f>
        <v>0</v>
      </c>
      <c r="BH433" s="149">
        <f>IF(N433="sníž. přenesená",J433,0)</f>
        <v>0</v>
      </c>
      <c r="BI433" s="149">
        <f>IF(N433="nulová",J433,0)</f>
        <v>0</v>
      </c>
      <c r="BJ433" s="17" t="s">
        <v>84</v>
      </c>
      <c r="BK433" s="149">
        <f>ROUND(I433*H433,2)</f>
        <v>0</v>
      </c>
      <c r="BL433" s="17" t="s">
        <v>207</v>
      </c>
      <c r="BM433" s="148" t="s">
        <v>3401</v>
      </c>
    </row>
    <row r="434" spans="2:65" s="12" customFormat="1" ht="10.4">
      <c r="B434" s="156"/>
      <c r="D434" s="157" t="s">
        <v>296</v>
      </c>
      <c r="E434" s="158" t="s">
        <v>1</v>
      </c>
      <c r="F434" s="159" t="s">
        <v>3402</v>
      </c>
      <c r="H434" s="158" t="s">
        <v>1</v>
      </c>
      <c r="I434" s="160"/>
      <c r="L434" s="156"/>
      <c r="M434" s="161"/>
      <c r="T434" s="162"/>
      <c r="AT434" s="158" t="s">
        <v>296</v>
      </c>
      <c r="AU434" s="158" t="s">
        <v>86</v>
      </c>
      <c r="AV434" s="12" t="s">
        <v>84</v>
      </c>
      <c r="AW434" s="12" t="s">
        <v>32</v>
      </c>
      <c r="AX434" s="12" t="s">
        <v>76</v>
      </c>
      <c r="AY434" s="158" t="s">
        <v>186</v>
      </c>
    </row>
    <row r="435" spans="2:65" s="13" customFormat="1" ht="10.4">
      <c r="B435" s="163"/>
      <c r="D435" s="157" t="s">
        <v>296</v>
      </c>
      <c r="E435" s="164" t="s">
        <v>1</v>
      </c>
      <c r="F435" s="165" t="s">
        <v>3403</v>
      </c>
      <c r="H435" s="166">
        <v>9.4860000000000007</v>
      </c>
      <c r="I435" s="167"/>
      <c r="L435" s="163"/>
      <c r="M435" s="168"/>
      <c r="T435" s="169"/>
      <c r="AT435" s="164" t="s">
        <v>296</v>
      </c>
      <c r="AU435" s="164" t="s">
        <v>86</v>
      </c>
      <c r="AV435" s="13" t="s">
        <v>86</v>
      </c>
      <c r="AW435" s="13" t="s">
        <v>32</v>
      </c>
      <c r="AX435" s="13" t="s">
        <v>76</v>
      </c>
      <c r="AY435" s="164" t="s">
        <v>186</v>
      </c>
    </row>
    <row r="436" spans="2:65" s="13" customFormat="1" ht="10.4">
      <c r="B436" s="163"/>
      <c r="D436" s="157" t="s">
        <v>296</v>
      </c>
      <c r="E436" s="164" t="s">
        <v>1</v>
      </c>
      <c r="F436" s="165" t="s">
        <v>3404</v>
      </c>
      <c r="H436" s="166">
        <v>12.24</v>
      </c>
      <c r="I436" s="167"/>
      <c r="L436" s="163"/>
      <c r="M436" s="168"/>
      <c r="T436" s="169"/>
      <c r="AT436" s="164" t="s">
        <v>296</v>
      </c>
      <c r="AU436" s="164" t="s">
        <v>86</v>
      </c>
      <c r="AV436" s="13" t="s">
        <v>86</v>
      </c>
      <c r="AW436" s="13" t="s">
        <v>32</v>
      </c>
      <c r="AX436" s="13" t="s">
        <v>76</v>
      </c>
      <c r="AY436" s="164" t="s">
        <v>186</v>
      </c>
    </row>
    <row r="437" spans="2:65" s="14" customFormat="1" ht="10.4">
      <c r="B437" s="170"/>
      <c r="D437" s="157" t="s">
        <v>296</v>
      </c>
      <c r="E437" s="171" t="s">
        <v>1</v>
      </c>
      <c r="F437" s="172" t="s">
        <v>299</v>
      </c>
      <c r="H437" s="173">
        <v>21.725999999999999</v>
      </c>
      <c r="I437" s="174"/>
      <c r="L437" s="170"/>
      <c r="M437" s="175"/>
      <c r="T437" s="176"/>
      <c r="AT437" s="171" t="s">
        <v>296</v>
      </c>
      <c r="AU437" s="171" t="s">
        <v>86</v>
      </c>
      <c r="AV437" s="14" t="s">
        <v>207</v>
      </c>
      <c r="AW437" s="14" t="s">
        <v>32</v>
      </c>
      <c r="AX437" s="14" t="s">
        <v>84</v>
      </c>
      <c r="AY437" s="171" t="s">
        <v>186</v>
      </c>
    </row>
    <row r="438" spans="2:65" s="1" customFormat="1" ht="24.2" customHeight="1">
      <c r="B438" s="136"/>
      <c r="C438" s="137" t="s">
        <v>672</v>
      </c>
      <c r="D438" s="137" t="s">
        <v>189</v>
      </c>
      <c r="E438" s="138" t="s">
        <v>3405</v>
      </c>
      <c r="F438" s="139" t="s">
        <v>3406</v>
      </c>
      <c r="G438" s="140" t="s">
        <v>351</v>
      </c>
      <c r="H438" s="141">
        <v>85</v>
      </c>
      <c r="I438" s="142"/>
      <c r="J438" s="143">
        <f>ROUND(I438*H438,2)</f>
        <v>0</v>
      </c>
      <c r="K438" s="139" t="s">
        <v>193</v>
      </c>
      <c r="L438" s="32"/>
      <c r="M438" s="144" t="s">
        <v>1</v>
      </c>
      <c r="N438" s="145" t="s">
        <v>41</v>
      </c>
      <c r="P438" s="146">
        <f>O438*H438</f>
        <v>0</v>
      </c>
      <c r="Q438" s="146">
        <v>3.15E-2</v>
      </c>
      <c r="R438" s="146">
        <f>Q438*H438</f>
        <v>2.6775000000000002</v>
      </c>
      <c r="S438" s="146">
        <v>0</v>
      </c>
      <c r="T438" s="147">
        <f>S438*H438</f>
        <v>0</v>
      </c>
      <c r="AR438" s="148" t="s">
        <v>207</v>
      </c>
      <c r="AT438" s="148" t="s">
        <v>189</v>
      </c>
      <c r="AU438" s="148" t="s">
        <v>86</v>
      </c>
      <c r="AY438" s="17" t="s">
        <v>186</v>
      </c>
      <c r="BE438" s="149">
        <f>IF(N438="základní",J438,0)</f>
        <v>0</v>
      </c>
      <c r="BF438" s="149">
        <f>IF(N438="snížená",J438,0)</f>
        <v>0</v>
      </c>
      <c r="BG438" s="149">
        <f>IF(N438="zákl. přenesená",J438,0)</f>
        <v>0</v>
      </c>
      <c r="BH438" s="149">
        <f>IF(N438="sníž. přenesená",J438,0)</f>
        <v>0</v>
      </c>
      <c r="BI438" s="149">
        <f>IF(N438="nulová",J438,0)</f>
        <v>0</v>
      </c>
      <c r="BJ438" s="17" t="s">
        <v>84</v>
      </c>
      <c r="BK438" s="149">
        <f>ROUND(I438*H438,2)</f>
        <v>0</v>
      </c>
      <c r="BL438" s="17" t="s">
        <v>207</v>
      </c>
      <c r="BM438" s="148" t="s">
        <v>3407</v>
      </c>
    </row>
    <row r="439" spans="2:65" s="12" customFormat="1" ht="10.4">
      <c r="B439" s="156"/>
      <c r="D439" s="157" t="s">
        <v>296</v>
      </c>
      <c r="E439" s="158" t="s">
        <v>1</v>
      </c>
      <c r="F439" s="159" t="s">
        <v>3408</v>
      </c>
      <c r="H439" s="158" t="s">
        <v>1</v>
      </c>
      <c r="I439" s="160"/>
      <c r="L439" s="156"/>
      <c r="M439" s="161"/>
      <c r="T439" s="162"/>
      <c r="AT439" s="158" t="s">
        <v>296</v>
      </c>
      <c r="AU439" s="158" t="s">
        <v>86</v>
      </c>
      <c r="AV439" s="12" t="s">
        <v>84</v>
      </c>
      <c r="AW439" s="12" t="s">
        <v>32</v>
      </c>
      <c r="AX439" s="12" t="s">
        <v>76</v>
      </c>
      <c r="AY439" s="158" t="s">
        <v>186</v>
      </c>
    </row>
    <row r="440" spans="2:65" s="13" customFormat="1" ht="10.4">
      <c r="B440" s="163"/>
      <c r="D440" s="157" t="s">
        <v>296</v>
      </c>
      <c r="E440" s="164" t="s">
        <v>1</v>
      </c>
      <c r="F440" s="165" t="s">
        <v>866</v>
      </c>
      <c r="H440" s="166">
        <v>85</v>
      </c>
      <c r="I440" s="167"/>
      <c r="L440" s="163"/>
      <c r="M440" s="168"/>
      <c r="T440" s="169"/>
      <c r="AT440" s="164" t="s">
        <v>296</v>
      </c>
      <c r="AU440" s="164" t="s">
        <v>86</v>
      </c>
      <c r="AV440" s="13" t="s">
        <v>86</v>
      </c>
      <c r="AW440" s="13" t="s">
        <v>32</v>
      </c>
      <c r="AX440" s="13" t="s">
        <v>84</v>
      </c>
      <c r="AY440" s="164" t="s">
        <v>186</v>
      </c>
    </row>
    <row r="441" spans="2:65" s="1" customFormat="1" ht="24.2" customHeight="1">
      <c r="B441" s="136"/>
      <c r="C441" s="137" t="s">
        <v>676</v>
      </c>
      <c r="D441" s="137" t="s">
        <v>189</v>
      </c>
      <c r="E441" s="138" t="s">
        <v>3409</v>
      </c>
      <c r="F441" s="139" t="s">
        <v>3410</v>
      </c>
      <c r="G441" s="140" t="s">
        <v>351</v>
      </c>
      <c r="H441" s="141">
        <v>21.725999999999999</v>
      </c>
      <c r="I441" s="142"/>
      <c r="J441" s="143">
        <f>ROUND(I441*H441,2)</f>
        <v>0</v>
      </c>
      <c r="K441" s="139" t="s">
        <v>193</v>
      </c>
      <c r="L441" s="32"/>
      <c r="M441" s="144" t="s">
        <v>1</v>
      </c>
      <c r="N441" s="145" t="s">
        <v>41</v>
      </c>
      <c r="P441" s="146">
        <f>O441*H441</f>
        <v>0</v>
      </c>
      <c r="Q441" s="146">
        <v>2.7499999999999998E-3</v>
      </c>
      <c r="R441" s="146">
        <f>Q441*H441</f>
        <v>5.9746499999999994E-2</v>
      </c>
      <c r="S441" s="146">
        <v>0</v>
      </c>
      <c r="T441" s="147">
        <f>S441*H441</f>
        <v>0</v>
      </c>
      <c r="AR441" s="148" t="s">
        <v>207</v>
      </c>
      <c r="AT441" s="148" t="s">
        <v>189</v>
      </c>
      <c r="AU441" s="148" t="s">
        <v>86</v>
      </c>
      <c r="AY441" s="17" t="s">
        <v>186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7" t="s">
        <v>84</v>
      </c>
      <c r="BK441" s="149">
        <f>ROUND(I441*H441,2)</f>
        <v>0</v>
      </c>
      <c r="BL441" s="17" t="s">
        <v>207</v>
      </c>
      <c r="BM441" s="148" t="s">
        <v>3411</v>
      </c>
    </row>
    <row r="442" spans="2:65" s="12" customFormat="1" ht="10.4">
      <c r="B442" s="156"/>
      <c r="D442" s="157" t="s">
        <v>296</v>
      </c>
      <c r="E442" s="158" t="s">
        <v>1</v>
      </c>
      <c r="F442" s="159" t="s">
        <v>3402</v>
      </c>
      <c r="H442" s="158" t="s">
        <v>1</v>
      </c>
      <c r="I442" s="160"/>
      <c r="L442" s="156"/>
      <c r="M442" s="161"/>
      <c r="T442" s="162"/>
      <c r="AT442" s="158" t="s">
        <v>296</v>
      </c>
      <c r="AU442" s="158" t="s">
        <v>86</v>
      </c>
      <c r="AV442" s="12" t="s">
        <v>84</v>
      </c>
      <c r="AW442" s="12" t="s">
        <v>32</v>
      </c>
      <c r="AX442" s="12" t="s">
        <v>76</v>
      </c>
      <c r="AY442" s="158" t="s">
        <v>186</v>
      </c>
    </row>
    <row r="443" spans="2:65" s="13" customFormat="1" ht="10.4">
      <c r="B443" s="163"/>
      <c r="D443" s="157" t="s">
        <v>296</v>
      </c>
      <c r="E443" s="164" t="s">
        <v>1</v>
      </c>
      <c r="F443" s="165" t="s">
        <v>3403</v>
      </c>
      <c r="H443" s="166">
        <v>9.4860000000000007</v>
      </c>
      <c r="I443" s="167"/>
      <c r="L443" s="163"/>
      <c r="M443" s="168"/>
      <c r="T443" s="169"/>
      <c r="AT443" s="164" t="s">
        <v>296</v>
      </c>
      <c r="AU443" s="164" t="s">
        <v>86</v>
      </c>
      <c r="AV443" s="13" t="s">
        <v>86</v>
      </c>
      <c r="AW443" s="13" t="s">
        <v>32</v>
      </c>
      <c r="AX443" s="13" t="s">
        <v>76</v>
      </c>
      <c r="AY443" s="164" t="s">
        <v>186</v>
      </c>
    </row>
    <row r="444" spans="2:65" s="13" customFormat="1" ht="10.4">
      <c r="B444" s="163"/>
      <c r="D444" s="157" t="s">
        <v>296</v>
      </c>
      <c r="E444" s="164" t="s">
        <v>1</v>
      </c>
      <c r="F444" s="165" t="s">
        <v>3404</v>
      </c>
      <c r="H444" s="166">
        <v>12.24</v>
      </c>
      <c r="I444" s="167"/>
      <c r="L444" s="163"/>
      <c r="M444" s="168"/>
      <c r="T444" s="169"/>
      <c r="AT444" s="164" t="s">
        <v>296</v>
      </c>
      <c r="AU444" s="164" t="s">
        <v>86</v>
      </c>
      <c r="AV444" s="13" t="s">
        <v>86</v>
      </c>
      <c r="AW444" s="13" t="s">
        <v>32</v>
      </c>
      <c r="AX444" s="13" t="s">
        <v>76</v>
      </c>
      <c r="AY444" s="164" t="s">
        <v>186</v>
      </c>
    </row>
    <row r="445" spans="2:65" s="14" customFormat="1" ht="10.4">
      <c r="B445" s="170"/>
      <c r="D445" s="157" t="s">
        <v>296</v>
      </c>
      <c r="E445" s="171" t="s">
        <v>1</v>
      </c>
      <c r="F445" s="172" t="s">
        <v>299</v>
      </c>
      <c r="H445" s="173">
        <v>21.725999999999999</v>
      </c>
      <c r="I445" s="174"/>
      <c r="L445" s="170"/>
      <c r="M445" s="175"/>
      <c r="T445" s="176"/>
      <c r="AT445" s="171" t="s">
        <v>296</v>
      </c>
      <c r="AU445" s="171" t="s">
        <v>86</v>
      </c>
      <c r="AV445" s="14" t="s">
        <v>207</v>
      </c>
      <c r="AW445" s="14" t="s">
        <v>32</v>
      </c>
      <c r="AX445" s="14" t="s">
        <v>84</v>
      </c>
      <c r="AY445" s="171" t="s">
        <v>186</v>
      </c>
    </row>
    <row r="446" spans="2:65" s="11" customFormat="1" ht="22.75" customHeight="1">
      <c r="B446" s="124"/>
      <c r="D446" s="125" t="s">
        <v>75</v>
      </c>
      <c r="E446" s="134" t="s">
        <v>329</v>
      </c>
      <c r="F446" s="134" t="s">
        <v>651</v>
      </c>
      <c r="I446" s="127"/>
      <c r="J446" s="135">
        <f>BK446</f>
        <v>0</v>
      </c>
      <c r="L446" s="124"/>
      <c r="M446" s="129"/>
      <c r="P446" s="130">
        <f>SUM(P447:P460)</f>
        <v>0</v>
      </c>
      <c r="R446" s="130">
        <f>SUM(R447:R460)</f>
        <v>0.2</v>
      </c>
      <c r="T446" s="131">
        <f>SUM(T447:T460)</f>
        <v>179.29999999999998</v>
      </c>
      <c r="AR446" s="125" t="s">
        <v>84</v>
      </c>
      <c r="AT446" s="132" t="s">
        <v>75</v>
      </c>
      <c r="AU446" s="132" t="s">
        <v>84</v>
      </c>
      <c r="AY446" s="125" t="s">
        <v>186</v>
      </c>
      <c r="BK446" s="133">
        <f>SUM(BK447:BK460)</f>
        <v>0</v>
      </c>
    </row>
    <row r="447" spans="2:65" s="1" customFormat="1" ht="24.2" customHeight="1">
      <c r="B447" s="136"/>
      <c r="C447" s="137" t="s">
        <v>680</v>
      </c>
      <c r="D447" s="137" t="s">
        <v>189</v>
      </c>
      <c r="E447" s="138" t="s">
        <v>3412</v>
      </c>
      <c r="F447" s="139" t="s">
        <v>3413</v>
      </c>
      <c r="G447" s="140" t="s">
        <v>294</v>
      </c>
      <c r="H447" s="141">
        <v>20.7</v>
      </c>
      <c r="I447" s="142"/>
      <c r="J447" s="143">
        <f>ROUND(I447*H447,2)</f>
        <v>0</v>
      </c>
      <c r="K447" s="139" t="s">
        <v>193</v>
      </c>
      <c r="L447" s="32"/>
      <c r="M447" s="144" t="s">
        <v>1</v>
      </c>
      <c r="N447" s="145" t="s">
        <v>41</v>
      </c>
      <c r="P447" s="146">
        <f>O447*H447</f>
        <v>0</v>
      </c>
      <c r="Q447" s="146">
        <v>0</v>
      </c>
      <c r="R447" s="146">
        <f>Q447*H447</f>
        <v>0</v>
      </c>
      <c r="S447" s="146">
        <v>2.2000000000000002</v>
      </c>
      <c r="T447" s="147">
        <f>S447*H447</f>
        <v>45.54</v>
      </c>
      <c r="AR447" s="148" t="s">
        <v>207</v>
      </c>
      <c r="AT447" s="148" t="s">
        <v>189</v>
      </c>
      <c r="AU447" s="148" t="s">
        <v>86</v>
      </c>
      <c r="AY447" s="17" t="s">
        <v>186</v>
      </c>
      <c r="BE447" s="149">
        <f>IF(N447="základní",J447,0)</f>
        <v>0</v>
      </c>
      <c r="BF447" s="149">
        <f>IF(N447="snížená",J447,0)</f>
        <v>0</v>
      </c>
      <c r="BG447" s="149">
        <f>IF(N447="zákl. přenesená",J447,0)</f>
        <v>0</v>
      </c>
      <c r="BH447" s="149">
        <f>IF(N447="sníž. přenesená",J447,0)</f>
        <v>0</v>
      </c>
      <c r="BI447" s="149">
        <f>IF(N447="nulová",J447,0)</f>
        <v>0</v>
      </c>
      <c r="BJ447" s="17" t="s">
        <v>84</v>
      </c>
      <c r="BK447" s="149">
        <f>ROUND(I447*H447,2)</f>
        <v>0</v>
      </c>
      <c r="BL447" s="17" t="s">
        <v>207</v>
      </c>
      <c r="BM447" s="148" t="s">
        <v>3414</v>
      </c>
    </row>
    <row r="448" spans="2:65" s="13" customFormat="1" ht="10.4">
      <c r="B448" s="163"/>
      <c r="D448" s="157" t="s">
        <v>296</v>
      </c>
      <c r="E448" s="164" t="s">
        <v>1</v>
      </c>
      <c r="F448" s="165" t="s">
        <v>3415</v>
      </c>
      <c r="H448" s="166">
        <v>5.4</v>
      </c>
      <c r="I448" s="167"/>
      <c r="L448" s="163"/>
      <c r="M448" s="168"/>
      <c r="T448" s="169"/>
      <c r="AT448" s="164" t="s">
        <v>296</v>
      </c>
      <c r="AU448" s="164" t="s">
        <v>86</v>
      </c>
      <c r="AV448" s="13" t="s">
        <v>86</v>
      </c>
      <c r="AW448" s="13" t="s">
        <v>32</v>
      </c>
      <c r="AX448" s="13" t="s">
        <v>76</v>
      </c>
      <c r="AY448" s="164" t="s">
        <v>186</v>
      </c>
    </row>
    <row r="449" spans="2:65" s="13" customFormat="1" ht="10.4">
      <c r="B449" s="163"/>
      <c r="D449" s="157" t="s">
        <v>296</v>
      </c>
      <c r="E449" s="164" t="s">
        <v>1</v>
      </c>
      <c r="F449" s="165" t="s">
        <v>3416</v>
      </c>
      <c r="H449" s="166">
        <v>3.4249999999999998</v>
      </c>
      <c r="I449" s="167"/>
      <c r="L449" s="163"/>
      <c r="M449" s="168"/>
      <c r="T449" s="169"/>
      <c r="AT449" s="164" t="s">
        <v>296</v>
      </c>
      <c r="AU449" s="164" t="s">
        <v>86</v>
      </c>
      <c r="AV449" s="13" t="s">
        <v>86</v>
      </c>
      <c r="AW449" s="13" t="s">
        <v>32</v>
      </c>
      <c r="AX449" s="13" t="s">
        <v>76</v>
      </c>
      <c r="AY449" s="164" t="s">
        <v>186</v>
      </c>
    </row>
    <row r="450" spans="2:65" s="13" customFormat="1" ht="10.4">
      <c r="B450" s="163"/>
      <c r="D450" s="157" t="s">
        <v>296</v>
      </c>
      <c r="E450" s="164" t="s">
        <v>1</v>
      </c>
      <c r="F450" s="165" t="s">
        <v>3417</v>
      </c>
      <c r="H450" s="166">
        <v>2.875</v>
      </c>
      <c r="I450" s="167"/>
      <c r="L450" s="163"/>
      <c r="M450" s="168"/>
      <c r="T450" s="169"/>
      <c r="AT450" s="164" t="s">
        <v>296</v>
      </c>
      <c r="AU450" s="164" t="s">
        <v>86</v>
      </c>
      <c r="AV450" s="13" t="s">
        <v>86</v>
      </c>
      <c r="AW450" s="13" t="s">
        <v>32</v>
      </c>
      <c r="AX450" s="13" t="s">
        <v>76</v>
      </c>
      <c r="AY450" s="164" t="s">
        <v>186</v>
      </c>
    </row>
    <row r="451" spans="2:65" s="13" customFormat="1" ht="10.4">
      <c r="B451" s="163"/>
      <c r="D451" s="157" t="s">
        <v>296</v>
      </c>
      <c r="E451" s="164" t="s">
        <v>1</v>
      </c>
      <c r="F451" s="165" t="s">
        <v>3418</v>
      </c>
      <c r="H451" s="166">
        <v>4</v>
      </c>
      <c r="I451" s="167"/>
      <c r="L451" s="163"/>
      <c r="M451" s="168"/>
      <c r="T451" s="169"/>
      <c r="AT451" s="164" t="s">
        <v>296</v>
      </c>
      <c r="AU451" s="164" t="s">
        <v>86</v>
      </c>
      <c r="AV451" s="13" t="s">
        <v>86</v>
      </c>
      <c r="AW451" s="13" t="s">
        <v>32</v>
      </c>
      <c r="AX451" s="13" t="s">
        <v>76</v>
      </c>
      <c r="AY451" s="164" t="s">
        <v>186</v>
      </c>
    </row>
    <row r="452" spans="2:65" s="13" customFormat="1" ht="10.4">
      <c r="B452" s="163"/>
      <c r="D452" s="157" t="s">
        <v>296</v>
      </c>
      <c r="E452" s="164" t="s">
        <v>1</v>
      </c>
      <c r="F452" s="165" t="s">
        <v>3419</v>
      </c>
      <c r="H452" s="166">
        <v>5</v>
      </c>
      <c r="I452" s="167"/>
      <c r="L452" s="163"/>
      <c r="M452" s="168"/>
      <c r="T452" s="169"/>
      <c r="AT452" s="164" t="s">
        <v>296</v>
      </c>
      <c r="AU452" s="164" t="s">
        <v>86</v>
      </c>
      <c r="AV452" s="13" t="s">
        <v>86</v>
      </c>
      <c r="AW452" s="13" t="s">
        <v>32</v>
      </c>
      <c r="AX452" s="13" t="s">
        <v>76</v>
      </c>
      <c r="AY452" s="164" t="s">
        <v>186</v>
      </c>
    </row>
    <row r="453" spans="2:65" s="14" customFormat="1" ht="10.4">
      <c r="B453" s="170"/>
      <c r="D453" s="157" t="s">
        <v>296</v>
      </c>
      <c r="E453" s="171" t="s">
        <v>1</v>
      </c>
      <c r="F453" s="172" t="s">
        <v>299</v>
      </c>
      <c r="H453" s="173">
        <v>20.7</v>
      </c>
      <c r="I453" s="174"/>
      <c r="L453" s="170"/>
      <c r="M453" s="175"/>
      <c r="T453" s="176"/>
      <c r="AT453" s="171" t="s">
        <v>296</v>
      </c>
      <c r="AU453" s="171" t="s">
        <v>86</v>
      </c>
      <c r="AV453" s="14" t="s">
        <v>207</v>
      </c>
      <c r="AW453" s="14" t="s">
        <v>32</v>
      </c>
      <c r="AX453" s="14" t="s">
        <v>84</v>
      </c>
      <c r="AY453" s="171" t="s">
        <v>186</v>
      </c>
    </row>
    <row r="454" spans="2:65" s="1" customFormat="1" ht="16.600000000000001" customHeight="1">
      <c r="B454" s="136"/>
      <c r="C454" s="137" t="s">
        <v>685</v>
      </c>
      <c r="D454" s="137" t="s">
        <v>189</v>
      </c>
      <c r="E454" s="138" t="s">
        <v>3420</v>
      </c>
      <c r="F454" s="139" t="s">
        <v>3421</v>
      </c>
      <c r="G454" s="140" t="s">
        <v>294</v>
      </c>
      <c r="H454" s="141">
        <v>83.6</v>
      </c>
      <c r="I454" s="142"/>
      <c r="J454" s="143">
        <f>ROUND(I454*H454,2)</f>
        <v>0</v>
      </c>
      <c r="K454" s="139" t="s">
        <v>1</v>
      </c>
      <c r="L454" s="32"/>
      <c r="M454" s="144" t="s">
        <v>1</v>
      </c>
      <c r="N454" s="145" t="s">
        <v>41</v>
      </c>
      <c r="P454" s="146">
        <f>O454*H454</f>
        <v>0</v>
      </c>
      <c r="Q454" s="146">
        <v>0</v>
      </c>
      <c r="R454" s="146">
        <f>Q454*H454</f>
        <v>0</v>
      </c>
      <c r="S454" s="146">
        <v>1.6</v>
      </c>
      <c r="T454" s="147">
        <f>S454*H454</f>
        <v>133.76</v>
      </c>
      <c r="AR454" s="148" t="s">
        <v>207</v>
      </c>
      <c r="AT454" s="148" t="s">
        <v>189</v>
      </c>
      <c r="AU454" s="148" t="s">
        <v>86</v>
      </c>
      <c r="AY454" s="17" t="s">
        <v>186</v>
      </c>
      <c r="BE454" s="149">
        <f>IF(N454="základní",J454,0)</f>
        <v>0</v>
      </c>
      <c r="BF454" s="149">
        <f>IF(N454="snížená",J454,0)</f>
        <v>0</v>
      </c>
      <c r="BG454" s="149">
        <f>IF(N454="zákl. přenesená",J454,0)</f>
        <v>0</v>
      </c>
      <c r="BH454" s="149">
        <f>IF(N454="sníž. přenesená",J454,0)</f>
        <v>0</v>
      </c>
      <c r="BI454" s="149">
        <f>IF(N454="nulová",J454,0)</f>
        <v>0</v>
      </c>
      <c r="BJ454" s="17" t="s">
        <v>84</v>
      </c>
      <c r="BK454" s="149">
        <f>ROUND(I454*H454,2)</f>
        <v>0</v>
      </c>
      <c r="BL454" s="17" t="s">
        <v>207</v>
      </c>
      <c r="BM454" s="148" t="s">
        <v>3422</v>
      </c>
    </row>
    <row r="455" spans="2:65" s="13" customFormat="1" ht="10.4">
      <c r="B455" s="163"/>
      <c r="D455" s="157" t="s">
        <v>296</v>
      </c>
      <c r="E455" s="164" t="s">
        <v>1</v>
      </c>
      <c r="F455" s="165" t="s">
        <v>3423</v>
      </c>
      <c r="H455" s="166">
        <v>83.6</v>
      </c>
      <c r="I455" s="167"/>
      <c r="L455" s="163"/>
      <c r="M455" s="168"/>
      <c r="T455" s="169"/>
      <c r="AT455" s="164" t="s">
        <v>296</v>
      </c>
      <c r="AU455" s="164" t="s">
        <v>86</v>
      </c>
      <c r="AV455" s="13" t="s">
        <v>86</v>
      </c>
      <c r="AW455" s="13" t="s">
        <v>32</v>
      </c>
      <c r="AX455" s="13" t="s">
        <v>84</v>
      </c>
      <c r="AY455" s="164" t="s">
        <v>186</v>
      </c>
    </row>
    <row r="456" spans="2:65" s="1" customFormat="1" ht="16.600000000000001" customHeight="1">
      <c r="B456" s="136"/>
      <c r="C456" s="137" t="s">
        <v>690</v>
      </c>
      <c r="D456" s="137" t="s">
        <v>189</v>
      </c>
      <c r="E456" s="138" t="s">
        <v>846</v>
      </c>
      <c r="F456" s="139" t="s">
        <v>3424</v>
      </c>
      <c r="G456" s="140" t="s">
        <v>192</v>
      </c>
      <c r="H456" s="141">
        <v>1</v>
      </c>
      <c r="I456" s="142"/>
      <c r="J456" s="143">
        <f>ROUND(I456*H456,2)</f>
        <v>0</v>
      </c>
      <c r="K456" s="139" t="s">
        <v>1</v>
      </c>
      <c r="L456" s="32"/>
      <c r="M456" s="144" t="s">
        <v>1</v>
      </c>
      <c r="N456" s="145" t="s">
        <v>41</v>
      </c>
      <c r="P456" s="146">
        <f>O456*H456</f>
        <v>0</v>
      </c>
      <c r="Q456" s="146">
        <v>0</v>
      </c>
      <c r="R456" s="146">
        <f>Q456*H456</f>
        <v>0</v>
      </c>
      <c r="S456" s="146">
        <v>0</v>
      </c>
      <c r="T456" s="147">
        <f>S456*H456</f>
        <v>0</v>
      </c>
      <c r="AR456" s="148" t="s">
        <v>207</v>
      </c>
      <c r="AT456" s="148" t="s">
        <v>189</v>
      </c>
      <c r="AU456" s="148" t="s">
        <v>86</v>
      </c>
      <c r="AY456" s="17" t="s">
        <v>186</v>
      </c>
      <c r="BE456" s="149">
        <f>IF(N456="základní",J456,0)</f>
        <v>0</v>
      </c>
      <c r="BF456" s="149">
        <f>IF(N456="snížená",J456,0)</f>
        <v>0</v>
      </c>
      <c r="BG456" s="149">
        <f>IF(N456="zákl. přenesená",J456,0)</f>
        <v>0</v>
      </c>
      <c r="BH456" s="149">
        <f>IF(N456="sníž. přenesená",J456,0)</f>
        <v>0</v>
      </c>
      <c r="BI456" s="149">
        <f>IF(N456="nulová",J456,0)</f>
        <v>0</v>
      </c>
      <c r="BJ456" s="17" t="s">
        <v>84</v>
      </c>
      <c r="BK456" s="149">
        <f>ROUND(I456*H456,2)</f>
        <v>0</v>
      </c>
      <c r="BL456" s="17" t="s">
        <v>207</v>
      </c>
      <c r="BM456" s="148" t="s">
        <v>3425</v>
      </c>
    </row>
    <row r="457" spans="2:65" s="1" customFormat="1" ht="16.600000000000001" customHeight="1">
      <c r="B457" s="136"/>
      <c r="C457" s="137" t="s">
        <v>694</v>
      </c>
      <c r="D457" s="137" t="s">
        <v>189</v>
      </c>
      <c r="E457" s="138" t="s">
        <v>851</v>
      </c>
      <c r="F457" s="139" t="s">
        <v>3426</v>
      </c>
      <c r="G457" s="140" t="s">
        <v>192</v>
      </c>
      <c r="H457" s="141">
        <v>1</v>
      </c>
      <c r="I457" s="142"/>
      <c r="J457" s="143">
        <f>ROUND(I457*H457,2)</f>
        <v>0</v>
      </c>
      <c r="K457" s="139" t="s">
        <v>1</v>
      </c>
      <c r="L457" s="32"/>
      <c r="M457" s="144" t="s">
        <v>1</v>
      </c>
      <c r="N457" s="145" t="s">
        <v>41</v>
      </c>
      <c r="P457" s="146">
        <f>O457*H457</f>
        <v>0</v>
      </c>
      <c r="Q457" s="146">
        <v>0</v>
      </c>
      <c r="R457" s="146">
        <f>Q457*H457</f>
        <v>0</v>
      </c>
      <c r="S457" s="146">
        <v>0</v>
      </c>
      <c r="T457" s="147">
        <f>S457*H457</f>
        <v>0</v>
      </c>
      <c r="AR457" s="148" t="s">
        <v>207</v>
      </c>
      <c r="AT457" s="148" t="s">
        <v>189</v>
      </c>
      <c r="AU457" s="148" t="s">
        <v>86</v>
      </c>
      <c r="AY457" s="17" t="s">
        <v>186</v>
      </c>
      <c r="BE457" s="149">
        <f>IF(N457="základní",J457,0)</f>
        <v>0</v>
      </c>
      <c r="BF457" s="149">
        <f>IF(N457="snížená",J457,0)</f>
        <v>0</v>
      </c>
      <c r="BG457" s="149">
        <f>IF(N457="zákl. přenesená",J457,0)</f>
        <v>0</v>
      </c>
      <c r="BH457" s="149">
        <f>IF(N457="sníž. přenesená",J457,0)</f>
        <v>0</v>
      </c>
      <c r="BI457" s="149">
        <f>IF(N457="nulová",J457,0)</f>
        <v>0</v>
      </c>
      <c r="BJ457" s="17" t="s">
        <v>84</v>
      </c>
      <c r="BK457" s="149">
        <f>ROUND(I457*H457,2)</f>
        <v>0</v>
      </c>
      <c r="BL457" s="17" t="s">
        <v>207</v>
      </c>
      <c r="BM457" s="148" t="s">
        <v>3427</v>
      </c>
    </row>
    <row r="458" spans="2:65" s="1" customFormat="1" ht="16.600000000000001" customHeight="1">
      <c r="B458" s="136"/>
      <c r="C458" s="137" t="s">
        <v>700</v>
      </c>
      <c r="D458" s="137" t="s">
        <v>189</v>
      </c>
      <c r="E458" s="138" t="s">
        <v>3428</v>
      </c>
      <c r="F458" s="139" t="s">
        <v>3429</v>
      </c>
      <c r="G458" s="140" t="s">
        <v>192</v>
      </c>
      <c r="H458" s="141">
        <v>1</v>
      </c>
      <c r="I458" s="142"/>
      <c r="J458" s="143">
        <f>ROUND(I458*H458,2)</f>
        <v>0</v>
      </c>
      <c r="K458" s="139" t="s">
        <v>1</v>
      </c>
      <c r="L458" s="32"/>
      <c r="M458" s="144" t="s">
        <v>1</v>
      </c>
      <c r="N458" s="145" t="s">
        <v>41</v>
      </c>
      <c r="P458" s="146">
        <f>O458*H458</f>
        <v>0</v>
      </c>
      <c r="Q458" s="146">
        <v>0.2</v>
      </c>
      <c r="R458" s="146">
        <f>Q458*H458</f>
        <v>0.2</v>
      </c>
      <c r="S458" s="146">
        <v>0</v>
      </c>
      <c r="T458" s="147">
        <f>S458*H458</f>
        <v>0</v>
      </c>
      <c r="AR458" s="148" t="s">
        <v>207</v>
      </c>
      <c r="AT458" s="148" t="s">
        <v>189</v>
      </c>
      <c r="AU458" s="148" t="s">
        <v>86</v>
      </c>
      <c r="AY458" s="17" t="s">
        <v>186</v>
      </c>
      <c r="BE458" s="149">
        <f>IF(N458="základní",J458,0)</f>
        <v>0</v>
      </c>
      <c r="BF458" s="149">
        <f>IF(N458="snížená",J458,0)</f>
        <v>0</v>
      </c>
      <c r="BG458" s="149">
        <f>IF(N458="zákl. přenesená",J458,0)</f>
        <v>0</v>
      </c>
      <c r="BH458" s="149">
        <f>IF(N458="sníž. přenesená",J458,0)</f>
        <v>0</v>
      </c>
      <c r="BI458" s="149">
        <f>IF(N458="nulová",J458,0)</f>
        <v>0</v>
      </c>
      <c r="BJ458" s="17" t="s">
        <v>84</v>
      </c>
      <c r="BK458" s="149">
        <f>ROUND(I458*H458,2)</f>
        <v>0</v>
      </c>
      <c r="BL458" s="17" t="s">
        <v>207</v>
      </c>
      <c r="BM458" s="148" t="s">
        <v>3430</v>
      </c>
    </row>
    <row r="459" spans="2:65" s="1" customFormat="1" ht="24.2" customHeight="1">
      <c r="B459" s="136"/>
      <c r="C459" s="137" t="s">
        <v>711</v>
      </c>
      <c r="D459" s="137" t="s">
        <v>189</v>
      </c>
      <c r="E459" s="138" t="s">
        <v>3431</v>
      </c>
      <c r="F459" s="139" t="s">
        <v>3432</v>
      </c>
      <c r="G459" s="140" t="s">
        <v>192</v>
      </c>
      <c r="H459" s="141">
        <v>1</v>
      </c>
      <c r="I459" s="142"/>
      <c r="J459" s="143">
        <f>ROUND(I459*H459,2)</f>
        <v>0</v>
      </c>
      <c r="K459" s="139" t="s">
        <v>1</v>
      </c>
      <c r="L459" s="32"/>
      <c r="M459" s="144" t="s">
        <v>1</v>
      </c>
      <c r="N459" s="145" t="s">
        <v>41</v>
      </c>
      <c r="P459" s="146">
        <f>O459*H459</f>
        <v>0</v>
      </c>
      <c r="Q459" s="146">
        <v>0</v>
      </c>
      <c r="R459" s="146">
        <f>Q459*H459</f>
        <v>0</v>
      </c>
      <c r="S459" s="146">
        <v>0</v>
      </c>
      <c r="T459" s="147">
        <f>S459*H459</f>
        <v>0</v>
      </c>
      <c r="AR459" s="148" t="s">
        <v>207</v>
      </c>
      <c r="AT459" s="148" t="s">
        <v>189</v>
      </c>
      <c r="AU459" s="148" t="s">
        <v>86</v>
      </c>
      <c r="AY459" s="17" t="s">
        <v>186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7" t="s">
        <v>84</v>
      </c>
      <c r="BK459" s="149">
        <f>ROUND(I459*H459,2)</f>
        <v>0</v>
      </c>
      <c r="BL459" s="17" t="s">
        <v>207</v>
      </c>
      <c r="BM459" s="148" t="s">
        <v>3433</v>
      </c>
    </row>
    <row r="460" spans="2:65" s="1" customFormat="1" ht="24.2" customHeight="1">
      <c r="B460" s="136"/>
      <c r="C460" s="137" t="s">
        <v>722</v>
      </c>
      <c r="D460" s="137" t="s">
        <v>189</v>
      </c>
      <c r="E460" s="138" t="s">
        <v>3434</v>
      </c>
      <c r="F460" s="139" t="s">
        <v>3435</v>
      </c>
      <c r="G460" s="140" t="s">
        <v>192</v>
      </c>
      <c r="H460" s="141">
        <v>1</v>
      </c>
      <c r="I460" s="142"/>
      <c r="J460" s="143">
        <f>ROUND(I460*H460,2)</f>
        <v>0</v>
      </c>
      <c r="K460" s="139" t="s">
        <v>1</v>
      </c>
      <c r="L460" s="32"/>
      <c r="M460" s="144" t="s">
        <v>1</v>
      </c>
      <c r="N460" s="145" t="s">
        <v>41</v>
      </c>
      <c r="P460" s="146">
        <f>O460*H460</f>
        <v>0</v>
      </c>
      <c r="Q460" s="146">
        <v>0</v>
      </c>
      <c r="R460" s="146">
        <f>Q460*H460</f>
        <v>0</v>
      </c>
      <c r="S460" s="146">
        <v>0</v>
      </c>
      <c r="T460" s="147">
        <f>S460*H460</f>
        <v>0</v>
      </c>
      <c r="AR460" s="148" t="s">
        <v>207</v>
      </c>
      <c r="AT460" s="148" t="s">
        <v>189</v>
      </c>
      <c r="AU460" s="148" t="s">
        <v>86</v>
      </c>
      <c r="AY460" s="17" t="s">
        <v>186</v>
      </c>
      <c r="BE460" s="149">
        <f>IF(N460="základní",J460,0)</f>
        <v>0</v>
      </c>
      <c r="BF460" s="149">
        <f>IF(N460="snížená",J460,0)</f>
        <v>0</v>
      </c>
      <c r="BG460" s="149">
        <f>IF(N460="zákl. přenesená",J460,0)</f>
        <v>0</v>
      </c>
      <c r="BH460" s="149">
        <f>IF(N460="sníž. přenesená",J460,0)</f>
        <v>0</v>
      </c>
      <c r="BI460" s="149">
        <f>IF(N460="nulová",J460,0)</f>
        <v>0</v>
      </c>
      <c r="BJ460" s="17" t="s">
        <v>84</v>
      </c>
      <c r="BK460" s="149">
        <f>ROUND(I460*H460,2)</f>
        <v>0</v>
      </c>
      <c r="BL460" s="17" t="s">
        <v>207</v>
      </c>
      <c r="BM460" s="148" t="s">
        <v>3436</v>
      </c>
    </row>
    <row r="461" spans="2:65" s="11" customFormat="1" ht="22.75" customHeight="1">
      <c r="B461" s="124"/>
      <c r="D461" s="125" t="s">
        <v>75</v>
      </c>
      <c r="E461" s="134" t="s">
        <v>871</v>
      </c>
      <c r="F461" s="134" t="s">
        <v>872</v>
      </c>
      <c r="I461" s="127"/>
      <c r="J461" s="135">
        <f>BK461</f>
        <v>0</v>
      </c>
      <c r="L461" s="124"/>
      <c r="M461" s="129"/>
      <c r="P461" s="130">
        <f>SUM(P462:P466)</f>
        <v>0</v>
      </c>
      <c r="R461" s="130">
        <f>SUM(R462:R466)</f>
        <v>0</v>
      </c>
      <c r="T461" s="131">
        <f>SUM(T462:T466)</f>
        <v>0</v>
      </c>
      <c r="AR461" s="125" t="s">
        <v>84</v>
      </c>
      <c r="AT461" s="132" t="s">
        <v>75</v>
      </c>
      <c r="AU461" s="132" t="s">
        <v>84</v>
      </c>
      <c r="AY461" s="125" t="s">
        <v>186</v>
      </c>
      <c r="BK461" s="133">
        <f>SUM(BK462:BK466)</f>
        <v>0</v>
      </c>
    </row>
    <row r="462" spans="2:65" s="1" customFormat="1" ht="24.2" customHeight="1">
      <c r="B462" s="136"/>
      <c r="C462" s="137" t="s">
        <v>734</v>
      </c>
      <c r="D462" s="137" t="s">
        <v>189</v>
      </c>
      <c r="E462" s="138" t="s">
        <v>3437</v>
      </c>
      <c r="F462" s="139" t="s">
        <v>3438</v>
      </c>
      <c r="G462" s="140" t="s">
        <v>322</v>
      </c>
      <c r="H462" s="141">
        <v>289.33</v>
      </c>
      <c r="I462" s="142"/>
      <c r="J462" s="143">
        <f>ROUND(I462*H462,2)</f>
        <v>0</v>
      </c>
      <c r="K462" s="139" t="s">
        <v>193</v>
      </c>
      <c r="L462" s="32"/>
      <c r="M462" s="144" t="s">
        <v>1</v>
      </c>
      <c r="N462" s="145" t="s">
        <v>41</v>
      </c>
      <c r="P462" s="146">
        <f>O462*H462</f>
        <v>0</v>
      </c>
      <c r="Q462" s="146">
        <v>0</v>
      </c>
      <c r="R462" s="146">
        <f>Q462*H462</f>
        <v>0</v>
      </c>
      <c r="S462" s="146">
        <v>0</v>
      </c>
      <c r="T462" s="147">
        <f>S462*H462</f>
        <v>0</v>
      </c>
      <c r="AR462" s="148" t="s">
        <v>207</v>
      </c>
      <c r="AT462" s="148" t="s">
        <v>189</v>
      </c>
      <c r="AU462" s="148" t="s">
        <v>86</v>
      </c>
      <c r="AY462" s="17" t="s">
        <v>186</v>
      </c>
      <c r="BE462" s="149">
        <f>IF(N462="základní",J462,0)</f>
        <v>0</v>
      </c>
      <c r="BF462" s="149">
        <f>IF(N462="snížená",J462,0)</f>
        <v>0</v>
      </c>
      <c r="BG462" s="149">
        <f>IF(N462="zákl. přenesená",J462,0)</f>
        <v>0</v>
      </c>
      <c r="BH462" s="149">
        <f>IF(N462="sníž. přenesená",J462,0)</f>
        <v>0</v>
      </c>
      <c r="BI462" s="149">
        <f>IF(N462="nulová",J462,0)</f>
        <v>0</v>
      </c>
      <c r="BJ462" s="17" t="s">
        <v>84</v>
      </c>
      <c r="BK462" s="149">
        <f>ROUND(I462*H462,2)</f>
        <v>0</v>
      </c>
      <c r="BL462" s="17" t="s">
        <v>207</v>
      </c>
      <c r="BM462" s="148" t="s">
        <v>3439</v>
      </c>
    </row>
    <row r="463" spans="2:65" s="1" customFormat="1" ht="24.2" customHeight="1">
      <c r="B463" s="136"/>
      <c r="C463" s="137" t="s">
        <v>739</v>
      </c>
      <c r="D463" s="137" t="s">
        <v>189</v>
      </c>
      <c r="E463" s="138" t="s">
        <v>878</v>
      </c>
      <c r="F463" s="139" t="s">
        <v>879</v>
      </c>
      <c r="G463" s="140" t="s">
        <v>322</v>
      </c>
      <c r="H463" s="141">
        <v>289.33</v>
      </c>
      <c r="I463" s="142"/>
      <c r="J463" s="143">
        <f>ROUND(I463*H463,2)</f>
        <v>0</v>
      </c>
      <c r="K463" s="139" t="s">
        <v>193</v>
      </c>
      <c r="L463" s="32"/>
      <c r="M463" s="144" t="s">
        <v>1</v>
      </c>
      <c r="N463" s="145" t="s">
        <v>41</v>
      </c>
      <c r="P463" s="146">
        <f>O463*H463</f>
        <v>0</v>
      </c>
      <c r="Q463" s="146">
        <v>0</v>
      </c>
      <c r="R463" s="146">
        <f>Q463*H463</f>
        <v>0</v>
      </c>
      <c r="S463" s="146">
        <v>0</v>
      </c>
      <c r="T463" s="147">
        <f>S463*H463</f>
        <v>0</v>
      </c>
      <c r="AR463" s="148" t="s">
        <v>207</v>
      </c>
      <c r="AT463" s="148" t="s">
        <v>189</v>
      </c>
      <c r="AU463" s="148" t="s">
        <v>86</v>
      </c>
      <c r="AY463" s="17" t="s">
        <v>186</v>
      </c>
      <c r="BE463" s="149">
        <f>IF(N463="základní",J463,0)</f>
        <v>0</v>
      </c>
      <c r="BF463" s="149">
        <f>IF(N463="snížená",J463,0)</f>
        <v>0</v>
      </c>
      <c r="BG463" s="149">
        <f>IF(N463="zákl. přenesená",J463,0)</f>
        <v>0</v>
      </c>
      <c r="BH463" s="149">
        <f>IF(N463="sníž. přenesená",J463,0)</f>
        <v>0</v>
      </c>
      <c r="BI463" s="149">
        <f>IF(N463="nulová",J463,0)</f>
        <v>0</v>
      </c>
      <c r="BJ463" s="17" t="s">
        <v>84</v>
      </c>
      <c r="BK463" s="149">
        <f>ROUND(I463*H463,2)</f>
        <v>0</v>
      </c>
      <c r="BL463" s="17" t="s">
        <v>207</v>
      </c>
      <c r="BM463" s="148" t="s">
        <v>3440</v>
      </c>
    </row>
    <row r="464" spans="2:65" s="1" customFormat="1" ht="24.2" customHeight="1">
      <c r="B464" s="136"/>
      <c r="C464" s="137" t="s">
        <v>745</v>
      </c>
      <c r="D464" s="137" t="s">
        <v>189</v>
      </c>
      <c r="E464" s="138" t="s">
        <v>882</v>
      </c>
      <c r="F464" s="139" t="s">
        <v>883</v>
      </c>
      <c r="G464" s="140" t="s">
        <v>322</v>
      </c>
      <c r="H464" s="141">
        <v>8390.57</v>
      </c>
      <c r="I464" s="142"/>
      <c r="J464" s="143">
        <f>ROUND(I464*H464,2)</f>
        <v>0</v>
      </c>
      <c r="K464" s="139" t="s">
        <v>193</v>
      </c>
      <c r="L464" s="32"/>
      <c r="M464" s="144" t="s">
        <v>1</v>
      </c>
      <c r="N464" s="145" t="s">
        <v>41</v>
      </c>
      <c r="P464" s="146">
        <f>O464*H464</f>
        <v>0</v>
      </c>
      <c r="Q464" s="146">
        <v>0</v>
      </c>
      <c r="R464" s="146">
        <f>Q464*H464</f>
        <v>0</v>
      </c>
      <c r="S464" s="146">
        <v>0</v>
      </c>
      <c r="T464" s="147">
        <f>S464*H464</f>
        <v>0</v>
      </c>
      <c r="AR464" s="148" t="s">
        <v>207</v>
      </c>
      <c r="AT464" s="148" t="s">
        <v>189</v>
      </c>
      <c r="AU464" s="148" t="s">
        <v>86</v>
      </c>
      <c r="AY464" s="17" t="s">
        <v>186</v>
      </c>
      <c r="BE464" s="149">
        <f>IF(N464="základní",J464,0)</f>
        <v>0</v>
      </c>
      <c r="BF464" s="149">
        <f>IF(N464="snížená",J464,0)</f>
        <v>0</v>
      </c>
      <c r="BG464" s="149">
        <f>IF(N464="zákl. přenesená",J464,0)</f>
        <v>0</v>
      </c>
      <c r="BH464" s="149">
        <f>IF(N464="sníž. přenesená",J464,0)</f>
        <v>0</v>
      </c>
      <c r="BI464" s="149">
        <f>IF(N464="nulová",J464,0)</f>
        <v>0</v>
      </c>
      <c r="BJ464" s="17" t="s">
        <v>84</v>
      </c>
      <c r="BK464" s="149">
        <f>ROUND(I464*H464,2)</f>
        <v>0</v>
      </c>
      <c r="BL464" s="17" t="s">
        <v>207</v>
      </c>
      <c r="BM464" s="148" t="s">
        <v>3441</v>
      </c>
    </row>
    <row r="465" spans="2:65" s="13" customFormat="1" ht="10.4">
      <c r="B465" s="163"/>
      <c r="D465" s="157" t="s">
        <v>296</v>
      </c>
      <c r="F465" s="165" t="s">
        <v>3442</v>
      </c>
      <c r="H465" s="166">
        <v>8390.57</v>
      </c>
      <c r="I465" s="167"/>
      <c r="L465" s="163"/>
      <c r="M465" s="168"/>
      <c r="T465" s="169"/>
      <c r="AT465" s="164" t="s">
        <v>296</v>
      </c>
      <c r="AU465" s="164" t="s">
        <v>86</v>
      </c>
      <c r="AV465" s="13" t="s">
        <v>86</v>
      </c>
      <c r="AW465" s="13" t="s">
        <v>3</v>
      </c>
      <c r="AX465" s="13" t="s">
        <v>84</v>
      </c>
      <c r="AY465" s="164" t="s">
        <v>186</v>
      </c>
    </row>
    <row r="466" spans="2:65" s="1" customFormat="1" ht="33" customHeight="1">
      <c r="B466" s="136"/>
      <c r="C466" s="137" t="s">
        <v>750</v>
      </c>
      <c r="D466" s="137" t="s">
        <v>189</v>
      </c>
      <c r="E466" s="138" t="s">
        <v>887</v>
      </c>
      <c r="F466" s="139" t="s">
        <v>888</v>
      </c>
      <c r="G466" s="140" t="s">
        <v>322</v>
      </c>
      <c r="H466" s="141">
        <v>289.33</v>
      </c>
      <c r="I466" s="142"/>
      <c r="J466" s="143">
        <f>ROUND(I466*H466,2)</f>
        <v>0</v>
      </c>
      <c r="K466" s="139" t="s">
        <v>193</v>
      </c>
      <c r="L466" s="32"/>
      <c r="M466" s="144" t="s">
        <v>1</v>
      </c>
      <c r="N466" s="145" t="s">
        <v>41</v>
      </c>
      <c r="P466" s="146">
        <f>O466*H466</f>
        <v>0</v>
      </c>
      <c r="Q466" s="146">
        <v>0</v>
      </c>
      <c r="R466" s="146">
        <f>Q466*H466</f>
        <v>0</v>
      </c>
      <c r="S466" s="146">
        <v>0</v>
      </c>
      <c r="T466" s="147">
        <f>S466*H466</f>
        <v>0</v>
      </c>
      <c r="AR466" s="148" t="s">
        <v>207</v>
      </c>
      <c r="AT466" s="148" t="s">
        <v>189</v>
      </c>
      <c r="AU466" s="148" t="s">
        <v>86</v>
      </c>
      <c r="AY466" s="17" t="s">
        <v>186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7" t="s">
        <v>84</v>
      </c>
      <c r="BK466" s="149">
        <f>ROUND(I466*H466,2)</f>
        <v>0</v>
      </c>
      <c r="BL466" s="17" t="s">
        <v>207</v>
      </c>
      <c r="BM466" s="148" t="s">
        <v>3443</v>
      </c>
    </row>
    <row r="467" spans="2:65" s="11" customFormat="1" ht="22.75" customHeight="1">
      <c r="B467" s="124"/>
      <c r="D467" s="125" t="s">
        <v>75</v>
      </c>
      <c r="E467" s="134" t="s">
        <v>894</v>
      </c>
      <c r="F467" s="134" t="s">
        <v>895</v>
      </c>
      <c r="I467" s="127"/>
      <c r="J467" s="135">
        <f>BK467</f>
        <v>0</v>
      </c>
      <c r="L467" s="124"/>
      <c r="M467" s="129"/>
      <c r="P467" s="130">
        <f>P468</f>
        <v>0</v>
      </c>
      <c r="R467" s="130">
        <f>R468</f>
        <v>0</v>
      </c>
      <c r="T467" s="131">
        <f>T468</f>
        <v>0</v>
      </c>
      <c r="AR467" s="125" t="s">
        <v>84</v>
      </c>
      <c r="AT467" s="132" t="s">
        <v>75</v>
      </c>
      <c r="AU467" s="132" t="s">
        <v>84</v>
      </c>
      <c r="AY467" s="125" t="s">
        <v>186</v>
      </c>
      <c r="BK467" s="133">
        <f>BK468</f>
        <v>0</v>
      </c>
    </row>
    <row r="468" spans="2:65" s="1" customFormat="1" ht="24.2" customHeight="1">
      <c r="B468" s="136"/>
      <c r="C468" s="137" t="s">
        <v>755</v>
      </c>
      <c r="D468" s="137" t="s">
        <v>189</v>
      </c>
      <c r="E468" s="138" t="s">
        <v>3444</v>
      </c>
      <c r="F468" s="139" t="s">
        <v>3445</v>
      </c>
      <c r="G468" s="140" t="s">
        <v>322</v>
      </c>
      <c r="H468" s="141">
        <v>471.05799999999999</v>
      </c>
      <c r="I468" s="142"/>
      <c r="J468" s="143">
        <f>ROUND(I468*H468,2)</f>
        <v>0</v>
      </c>
      <c r="K468" s="139" t="s">
        <v>193</v>
      </c>
      <c r="L468" s="32"/>
      <c r="M468" s="144" t="s">
        <v>1</v>
      </c>
      <c r="N468" s="145" t="s">
        <v>41</v>
      </c>
      <c r="P468" s="146">
        <f>O468*H468</f>
        <v>0</v>
      </c>
      <c r="Q468" s="146">
        <v>0</v>
      </c>
      <c r="R468" s="146">
        <f>Q468*H468</f>
        <v>0</v>
      </c>
      <c r="S468" s="146">
        <v>0</v>
      </c>
      <c r="T468" s="147">
        <f>S468*H468</f>
        <v>0</v>
      </c>
      <c r="AR468" s="148" t="s">
        <v>207</v>
      </c>
      <c r="AT468" s="148" t="s">
        <v>189</v>
      </c>
      <c r="AU468" s="148" t="s">
        <v>86</v>
      </c>
      <c r="AY468" s="17" t="s">
        <v>186</v>
      </c>
      <c r="BE468" s="149">
        <f>IF(N468="základní",J468,0)</f>
        <v>0</v>
      </c>
      <c r="BF468" s="149">
        <f>IF(N468="snížená",J468,0)</f>
        <v>0</v>
      </c>
      <c r="BG468" s="149">
        <f>IF(N468="zákl. přenesená",J468,0)</f>
        <v>0</v>
      </c>
      <c r="BH468" s="149">
        <f>IF(N468="sníž. přenesená",J468,0)</f>
        <v>0</v>
      </c>
      <c r="BI468" s="149">
        <f>IF(N468="nulová",J468,0)</f>
        <v>0</v>
      </c>
      <c r="BJ468" s="17" t="s">
        <v>84</v>
      </c>
      <c r="BK468" s="149">
        <f>ROUND(I468*H468,2)</f>
        <v>0</v>
      </c>
      <c r="BL468" s="17" t="s">
        <v>207</v>
      </c>
      <c r="BM468" s="148" t="s">
        <v>3446</v>
      </c>
    </row>
    <row r="469" spans="2:65" s="11" customFormat="1" ht="25.95" customHeight="1">
      <c r="B469" s="124"/>
      <c r="D469" s="125" t="s">
        <v>75</v>
      </c>
      <c r="E469" s="126" t="s">
        <v>900</v>
      </c>
      <c r="F469" s="126" t="s">
        <v>901</v>
      </c>
      <c r="I469" s="127"/>
      <c r="J469" s="128">
        <f>BK469</f>
        <v>0</v>
      </c>
      <c r="L469" s="124"/>
      <c r="M469" s="129"/>
      <c r="P469" s="130">
        <f>P470+P487+P497+P515+P529</f>
        <v>0</v>
      </c>
      <c r="R469" s="130">
        <f>R470+R487+R497+R515+R529</f>
        <v>0.38256984000000005</v>
      </c>
      <c r="T469" s="131">
        <f>T470+T487+T497+T515+T529</f>
        <v>11.799999999999999</v>
      </c>
      <c r="AR469" s="125" t="s">
        <v>86</v>
      </c>
      <c r="AT469" s="132" t="s">
        <v>75</v>
      </c>
      <c r="AU469" s="132" t="s">
        <v>76</v>
      </c>
      <c r="AY469" s="125" t="s">
        <v>186</v>
      </c>
      <c r="BK469" s="133">
        <f>BK470+BK487+BK497+BK515+BK529</f>
        <v>0</v>
      </c>
    </row>
    <row r="470" spans="2:65" s="11" customFormat="1" ht="22.75" customHeight="1">
      <c r="B470" s="124"/>
      <c r="D470" s="125" t="s">
        <v>75</v>
      </c>
      <c r="E470" s="134" t="s">
        <v>902</v>
      </c>
      <c r="F470" s="134" t="s">
        <v>903</v>
      </c>
      <c r="I470" s="127"/>
      <c r="J470" s="135">
        <f>BK470</f>
        <v>0</v>
      </c>
      <c r="L470" s="124"/>
      <c r="M470" s="129"/>
      <c r="P470" s="130">
        <f>SUM(P471:P486)</f>
        <v>0</v>
      </c>
      <c r="R470" s="130">
        <f>SUM(R471:R486)</f>
        <v>0.36432000000000003</v>
      </c>
      <c r="T470" s="131">
        <f>SUM(T471:T486)</f>
        <v>0</v>
      </c>
      <c r="AR470" s="125" t="s">
        <v>86</v>
      </c>
      <c r="AT470" s="132" t="s">
        <v>75</v>
      </c>
      <c r="AU470" s="132" t="s">
        <v>84</v>
      </c>
      <c r="AY470" s="125" t="s">
        <v>186</v>
      </c>
      <c r="BK470" s="133">
        <f>SUM(BK471:BK486)</f>
        <v>0</v>
      </c>
    </row>
    <row r="471" spans="2:65" s="1" customFormat="1" ht="24.2" customHeight="1">
      <c r="B471" s="136"/>
      <c r="C471" s="137" t="s">
        <v>760</v>
      </c>
      <c r="D471" s="137" t="s">
        <v>189</v>
      </c>
      <c r="E471" s="138" t="s">
        <v>919</v>
      </c>
      <c r="F471" s="139" t="s">
        <v>920</v>
      </c>
      <c r="G471" s="140" t="s">
        <v>351</v>
      </c>
      <c r="H471" s="141">
        <v>39</v>
      </c>
      <c r="I471" s="142"/>
      <c r="J471" s="143">
        <f>ROUND(I471*H471,2)</f>
        <v>0</v>
      </c>
      <c r="K471" s="139" t="s">
        <v>193</v>
      </c>
      <c r="L471" s="32"/>
      <c r="M471" s="144" t="s">
        <v>1</v>
      </c>
      <c r="N471" s="145" t="s">
        <v>41</v>
      </c>
      <c r="P471" s="146">
        <f>O471*H471</f>
        <v>0</v>
      </c>
      <c r="Q471" s="146">
        <v>0</v>
      </c>
      <c r="R471" s="146">
        <f>Q471*H471</f>
        <v>0</v>
      </c>
      <c r="S471" s="146">
        <v>0</v>
      </c>
      <c r="T471" s="147">
        <f>S471*H471</f>
        <v>0</v>
      </c>
      <c r="AR471" s="148" t="s">
        <v>372</v>
      </c>
      <c r="AT471" s="148" t="s">
        <v>189</v>
      </c>
      <c r="AU471" s="148" t="s">
        <v>86</v>
      </c>
      <c r="AY471" s="17" t="s">
        <v>186</v>
      </c>
      <c r="BE471" s="149">
        <f>IF(N471="základní",J471,0)</f>
        <v>0</v>
      </c>
      <c r="BF471" s="149">
        <f>IF(N471="snížená",J471,0)</f>
        <v>0</v>
      </c>
      <c r="BG471" s="149">
        <f>IF(N471="zákl. přenesená",J471,0)</f>
        <v>0</v>
      </c>
      <c r="BH471" s="149">
        <f>IF(N471="sníž. přenesená",J471,0)</f>
        <v>0</v>
      </c>
      <c r="BI471" s="149">
        <f>IF(N471="nulová",J471,0)</f>
        <v>0</v>
      </c>
      <c r="BJ471" s="17" t="s">
        <v>84</v>
      </c>
      <c r="BK471" s="149">
        <f>ROUND(I471*H471,2)</f>
        <v>0</v>
      </c>
      <c r="BL471" s="17" t="s">
        <v>372</v>
      </c>
      <c r="BM471" s="148" t="s">
        <v>3447</v>
      </c>
    </row>
    <row r="472" spans="2:65" s="12" customFormat="1" ht="10.4">
      <c r="B472" s="156"/>
      <c r="D472" s="157" t="s">
        <v>296</v>
      </c>
      <c r="E472" s="158" t="s">
        <v>1</v>
      </c>
      <c r="F472" s="159" t="s">
        <v>3448</v>
      </c>
      <c r="H472" s="158" t="s">
        <v>1</v>
      </c>
      <c r="I472" s="160"/>
      <c r="L472" s="156"/>
      <c r="M472" s="161"/>
      <c r="T472" s="162"/>
      <c r="AT472" s="158" t="s">
        <v>296</v>
      </c>
      <c r="AU472" s="158" t="s">
        <v>86</v>
      </c>
      <c r="AV472" s="12" t="s">
        <v>84</v>
      </c>
      <c r="AW472" s="12" t="s">
        <v>32</v>
      </c>
      <c r="AX472" s="12" t="s">
        <v>76</v>
      </c>
      <c r="AY472" s="158" t="s">
        <v>186</v>
      </c>
    </row>
    <row r="473" spans="2:65" s="13" customFormat="1" ht="10.4">
      <c r="B473" s="163"/>
      <c r="D473" s="157" t="s">
        <v>296</v>
      </c>
      <c r="E473" s="164" t="s">
        <v>1</v>
      </c>
      <c r="F473" s="165" t="s">
        <v>3449</v>
      </c>
      <c r="H473" s="166">
        <v>39</v>
      </c>
      <c r="I473" s="167"/>
      <c r="L473" s="163"/>
      <c r="M473" s="168"/>
      <c r="T473" s="169"/>
      <c r="AT473" s="164" t="s">
        <v>296</v>
      </c>
      <c r="AU473" s="164" t="s">
        <v>86</v>
      </c>
      <c r="AV473" s="13" t="s">
        <v>86</v>
      </c>
      <c r="AW473" s="13" t="s">
        <v>32</v>
      </c>
      <c r="AX473" s="13" t="s">
        <v>76</v>
      </c>
      <c r="AY473" s="164" t="s">
        <v>186</v>
      </c>
    </row>
    <row r="474" spans="2:65" s="14" customFormat="1" ht="10.4">
      <c r="B474" s="170"/>
      <c r="D474" s="157" t="s">
        <v>296</v>
      </c>
      <c r="E474" s="171" t="s">
        <v>216</v>
      </c>
      <c r="F474" s="172" t="s">
        <v>299</v>
      </c>
      <c r="H474" s="173">
        <v>39</v>
      </c>
      <c r="I474" s="174"/>
      <c r="L474" s="170"/>
      <c r="M474" s="175"/>
      <c r="T474" s="176"/>
      <c r="AT474" s="171" t="s">
        <v>296</v>
      </c>
      <c r="AU474" s="171" t="s">
        <v>86</v>
      </c>
      <c r="AV474" s="14" t="s">
        <v>207</v>
      </c>
      <c r="AW474" s="14" t="s">
        <v>32</v>
      </c>
      <c r="AX474" s="14" t="s">
        <v>84</v>
      </c>
      <c r="AY474" s="171" t="s">
        <v>186</v>
      </c>
    </row>
    <row r="475" spans="2:65" s="1" customFormat="1" ht="16.600000000000001" customHeight="1">
      <c r="B475" s="136"/>
      <c r="C475" s="177" t="s">
        <v>765</v>
      </c>
      <c r="D475" s="177" t="s">
        <v>421</v>
      </c>
      <c r="E475" s="178" t="s">
        <v>923</v>
      </c>
      <c r="F475" s="179" t="s">
        <v>924</v>
      </c>
      <c r="G475" s="180" t="s">
        <v>322</v>
      </c>
      <c r="H475" s="181">
        <v>1.4E-2</v>
      </c>
      <c r="I475" s="182"/>
      <c r="J475" s="183">
        <f>ROUND(I475*H475,2)</f>
        <v>0</v>
      </c>
      <c r="K475" s="179" t="s">
        <v>193</v>
      </c>
      <c r="L475" s="184"/>
      <c r="M475" s="185" t="s">
        <v>1</v>
      </c>
      <c r="N475" s="186" t="s">
        <v>41</v>
      </c>
      <c r="P475" s="146">
        <f>O475*H475</f>
        <v>0</v>
      </c>
      <c r="Q475" s="146">
        <v>1</v>
      </c>
      <c r="R475" s="146">
        <f>Q475*H475</f>
        <v>1.4E-2</v>
      </c>
      <c r="S475" s="146">
        <v>0</v>
      </c>
      <c r="T475" s="147">
        <f>S475*H475</f>
        <v>0</v>
      </c>
      <c r="AR475" s="148" t="s">
        <v>472</v>
      </c>
      <c r="AT475" s="148" t="s">
        <v>421</v>
      </c>
      <c r="AU475" s="148" t="s">
        <v>86</v>
      </c>
      <c r="AY475" s="17" t="s">
        <v>186</v>
      </c>
      <c r="BE475" s="149">
        <f>IF(N475="základní",J475,0)</f>
        <v>0</v>
      </c>
      <c r="BF475" s="149">
        <f>IF(N475="snížená",J475,0)</f>
        <v>0</v>
      </c>
      <c r="BG475" s="149">
        <f>IF(N475="zákl. přenesená",J475,0)</f>
        <v>0</v>
      </c>
      <c r="BH475" s="149">
        <f>IF(N475="sníž. přenesená",J475,0)</f>
        <v>0</v>
      </c>
      <c r="BI475" s="149">
        <f>IF(N475="nulová",J475,0)</f>
        <v>0</v>
      </c>
      <c r="BJ475" s="17" t="s">
        <v>84</v>
      </c>
      <c r="BK475" s="149">
        <f>ROUND(I475*H475,2)</f>
        <v>0</v>
      </c>
      <c r="BL475" s="17" t="s">
        <v>372</v>
      </c>
      <c r="BM475" s="148" t="s">
        <v>3450</v>
      </c>
    </row>
    <row r="476" spans="2:65" s="13" customFormat="1" ht="10.4">
      <c r="B476" s="163"/>
      <c r="D476" s="157" t="s">
        <v>296</v>
      </c>
      <c r="E476" s="164" t="s">
        <v>1</v>
      </c>
      <c r="F476" s="165" t="s">
        <v>927</v>
      </c>
      <c r="H476" s="166">
        <v>1.4E-2</v>
      </c>
      <c r="I476" s="167"/>
      <c r="L476" s="163"/>
      <c r="M476" s="168"/>
      <c r="T476" s="169"/>
      <c r="AT476" s="164" t="s">
        <v>296</v>
      </c>
      <c r="AU476" s="164" t="s">
        <v>86</v>
      </c>
      <c r="AV476" s="13" t="s">
        <v>86</v>
      </c>
      <c r="AW476" s="13" t="s">
        <v>32</v>
      </c>
      <c r="AX476" s="13" t="s">
        <v>84</v>
      </c>
      <c r="AY476" s="164" t="s">
        <v>186</v>
      </c>
    </row>
    <row r="477" spans="2:65" s="1" customFormat="1" ht="24.2" customHeight="1">
      <c r="B477" s="136"/>
      <c r="C477" s="137" t="s">
        <v>776</v>
      </c>
      <c r="D477" s="137" t="s">
        <v>189</v>
      </c>
      <c r="E477" s="138" t="s">
        <v>3451</v>
      </c>
      <c r="F477" s="139" t="s">
        <v>3452</v>
      </c>
      <c r="G477" s="140" t="s">
        <v>351</v>
      </c>
      <c r="H477" s="141">
        <v>5.6</v>
      </c>
      <c r="I477" s="142"/>
      <c r="J477" s="143">
        <f>ROUND(I477*H477,2)</f>
        <v>0</v>
      </c>
      <c r="K477" s="139" t="s">
        <v>193</v>
      </c>
      <c r="L477" s="32"/>
      <c r="M477" s="144" t="s">
        <v>1</v>
      </c>
      <c r="N477" s="145" t="s">
        <v>41</v>
      </c>
      <c r="P477" s="146">
        <f>O477*H477</f>
        <v>0</v>
      </c>
      <c r="Q477" s="146">
        <v>3.5000000000000001E-3</v>
      </c>
      <c r="R477" s="146">
        <f>Q477*H477</f>
        <v>1.9599999999999999E-2</v>
      </c>
      <c r="S477" s="146">
        <v>0</v>
      </c>
      <c r="T477" s="147">
        <f>S477*H477</f>
        <v>0</v>
      </c>
      <c r="AR477" s="148" t="s">
        <v>372</v>
      </c>
      <c r="AT477" s="148" t="s">
        <v>189</v>
      </c>
      <c r="AU477" s="148" t="s">
        <v>86</v>
      </c>
      <c r="AY477" s="17" t="s">
        <v>186</v>
      </c>
      <c r="BE477" s="149">
        <f>IF(N477="základní",J477,0)</f>
        <v>0</v>
      </c>
      <c r="BF477" s="149">
        <f>IF(N477="snížená",J477,0)</f>
        <v>0</v>
      </c>
      <c r="BG477" s="149">
        <f>IF(N477="zákl. přenesená",J477,0)</f>
        <v>0</v>
      </c>
      <c r="BH477" s="149">
        <f>IF(N477="sníž. přenesená",J477,0)</f>
        <v>0</v>
      </c>
      <c r="BI477" s="149">
        <f>IF(N477="nulová",J477,0)</f>
        <v>0</v>
      </c>
      <c r="BJ477" s="17" t="s">
        <v>84</v>
      </c>
      <c r="BK477" s="149">
        <f>ROUND(I477*H477,2)</f>
        <v>0</v>
      </c>
      <c r="BL477" s="17" t="s">
        <v>372</v>
      </c>
      <c r="BM477" s="148" t="s">
        <v>3453</v>
      </c>
    </row>
    <row r="478" spans="2:65" s="12" customFormat="1" ht="10.4">
      <c r="B478" s="156"/>
      <c r="D478" s="157" t="s">
        <v>296</v>
      </c>
      <c r="E478" s="158" t="s">
        <v>1</v>
      </c>
      <c r="F478" s="159" t="s">
        <v>3454</v>
      </c>
      <c r="H478" s="158" t="s">
        <v>1</v>
      </c>
      <c r="I478" s="160"/>
      <c r="L478" s="156"/>
      <c r="M478" s="161"/>
      <c r="T478" s="162"/>
      <c r="AT478" s="158" t="s">
        <v>296</v>
      </c>
      <c r="AU478" s="158" t="s">
        <v>86</v>
      </c>
      <c r="AV478" s="12" t="s">
        <v>84</v>
      </c>
      <c r="AW478" s="12" t="s">
        <v>32</v>
      </c>
      <c r="AX478" s="12" t="s">
        <v>76</v>
      </c>
      <c r="AY478" s="158" t="s">
        <v>186</v>
      </c>
    </row>
    <row r="479" spans="2:65" s="13" customFormat="1" ht="10.4">
      <c r="B479" s="163"/>
      <c r="D479" s="157" t="s">
        <v>296</v>
      </c>
      <c r="E479" s="164" t="s">
        <v>1</v>
      </c>
      <c r="F479" s="165" t="s">
        <v>3455</v>
      </c>
      <c r="H479" s="166">
        <v>5.6</v>
      </c>
      <c r="I479" s="167"/>
      <c r="L479" s="163"/>
      <c r="M479" s="168"/>
      <c r="T479" s="169"/>
      <c r="AT479" s="164" t="s">
        <v>296</v>
      </c>
      <c r="AU479" s="164" t="s">
        <v>86</v>
      </c>
      <c r="AV479" s="13" t="s">
        <v>86</v>
      </c>
      <c r="AW479" s="13" t="s">
        <v>32</v>
      </c>
      <c r="AX479" s="13" t="s">
        <v>84</v>
      </c>
      <c r="AY479" s="164" t="s">
        <v>186</v>
      </c>
    </row>
    <row r="480" spans="2:65" s="1" customFormat="1" ht="24.2" customHeight="1">
      <c r="B480" s="136"/>
      <c r="C480" s="137" t="s">
        <v>781</v>
      </c>
      <c r="D480" s="137" t="s">
        <v>189</v>
      </c>
      <c r="E480" s="138" t="s">
        <v>934</v>
      </c>
      <c r="F480" s="139" t="s">
        <v>935</v>
      </c>
      <c r="G480" s="140" t="s">
        <v>351</v>
      </c>
      <c r="H480" s="141">
        <v>39</v>
      </c>
      <c r="I480" s="142"/>
      <c r="J480" s="143">
        <f>ROUND(I480*H480,2)</f>
        <v>0</v>
      </c>
      <c r="K480" s="139" t="s">
        <v>193</v>
      </c>
      <c r="L480" s="32"/>
      <c r="M480" s="144" t="s">
        <v>1</v>
      </c>
      <c r="N480" s="145" t="s">
        <v>41</v>
      </c>
      <c r="P480" s="146">
        <f>O480*H480</f>
        <v>0</v>
      </c>
      <c r="Q480" s="146">
        <v>4.0000000000000002E-4</v>
      </c>
      <c r="R480" s="146">
        <f>Q480*H480</f>
        <v>1.5600000000000001E-2</v>
      </c>
      <c r="S480" s="146">
        <v>0</v>
      </c>
      <c r="T480" s="147">
        <f>S480*H480</f>
        <v>0</v>
      </c>
      <c r="AR480" s="148" t="s">
        <v>372</v>
      </c>
      <c r="AT480" s="148" t="s">
        <v>189</v>
      </c>
      <c r="AU480" s="148" t="s">
        <v>86</v>
      </c>
      <c r="AY480" s="17" t="s">
        <v>186</v>
      </c>
      <c r="BE480" s="149">
        <f>IF(N480="základní",J480,0)</f>
        <v>0</v>
      </c>
      <c r="BF480" s="149">
        <f>IF(N480="snížená",J480,0)</f>
        <v>0</v>
      </c>
      <c r="BG480" s="149">
        <f>IF(N480="zákl. přenesená",J480,0)</f>
        <v>0</v>
      </c>
      <c r="BH480" s="149">
        <f>IF(N480="sníž. přenesená",J480,0)</f>
        <v>0</v>
      </c>
      <c r="BI480" s="149">
        <f>IF(N480="nulová",J480,0)</f>
        <v>0</v>
      </c>
      <c r="BJ480" s="17" t="s">
        <v>84</v>
      </c>
      <c r="BK480" s="149">
        <f>ROUND(I480*H480,2)</f>
        <v>0</v>
      </c>
      <c r="BL480" s="17" t="s">
        <v>372</v>
      </c>
      <c r="BM480" s="148" t="s">
        <v>3456</v>
      </c>
    </row>
    <row r="481" spans="2:65" s="13" customFormat="1" ht="10.4">
      <c r="B481" s="163"/>
      <c r="D481" s="157" t="s">
        <v>296</v>
      </c>
      <c r="E481" s="164" t="s">
        <v>1</v>
      </c>
      <c r="F481" s="165" t="s">
        <v>216</v>
      </c>
      <c r="H481" s="166">
        <v>39</v>
      </c>
      <c r="I481" s="167"/>
      <c r="L481" s="163"/>
      <c r="M481" s="168"/>
      <c r="T481" s="169"/>
      <c r="AT481" s="164" t="s">
        <v>296</v>
      </c>
      <c r="AU481" s="164" t="s">
        <v>86</v>
      </c>
      <c r="AV481" s="13" t="s">
        <v>86</v>
      </c>
      <c r="AW481" s="13" t="s">
        <v>32</v>
      </c>
      <c r="AX481" s="13" t="s">
        <v>84</v>
      </c>
      <c r="AY481" s="164" t="s">
        <v>186</v>
      </c>
    </row>
    <row r="482" spans="2:65" s="1" customFormat="1" ht="49.1" customHeight="1">
      <c r="B482" s="136"/>
      <c r="C482" s="177" t="s">
        <v>787</v>
      </c>
      <c r="D482" s="177" t="s">
        <v>421</v>
      </c>
      <c r="E482" s="178" t="s">
        <v>3457</v>
      </c>
      <c r="F482" s="179" t="s">
        <v>3458</v>
      </c>
      <c r="G482" s="180" t="s">
        <v>351</v>
      </c>
      <c r="H482" s="181">
        <v>46.8</v>
      </c>
      <c r="I482" s="182"/>
      <c r="J482" s="183">
        <f>ROUND(I482*H482,2)</f>
        <v>0</v>
      </c>
      <c r="K482" s="179" t="s">
        <v>193</v>
      </c>
      <c r="L482" s="184"/>
      <c r="M482" s="185" t="s">
        <v>1</v>
      </c>
      <c r="N482" s="186" t="s">
        <v>41</v>
      </c>
      <c r="P482" s="146">
        <f>O482*H482</f>
        <v>0</v>
      </c>
      <c r="Q482" s="146">
        <v>6.4000000000000003E-3</v>
      </c>
      <c r="R482" s="146">
        <f>Q482*H482</f>
        <v>0.29952000000000001</v>
      </c>
      <c r="S482" s="146">
        <v>0</v>
      </c>
      <c r="T482" s="147">
        <f>S482*H482</f>
        <v>0</v>
      </c>
      <c r="AR482" s="148" t="s">
        <v>472</v>
      </c>
      <c r="AT482" s="148" t="s">
        <v>421</v>
      </c>
      <c r="AU482" s="148" t="s">
        <v>86</v>
      </c>
      <c r="AY482" s="17" t="s">
        <v>186</v>
      </c>
      <c r="BE482" s="149">
        <f>IF(N482="základní",J482,0)</f>
        <v>0</v>
      </c>
      <c r="BF482" s="149">
        <f>IF(N482="snížená",J482,0)</f>
        <v>0</v>
      </c>
      <c r="BG482" s="149">
        <f>IF(N482="zákl. přenesená",J482,0)</f>
        <v>0</v>
      </c>
      <c r="BH482" s="149">
        <f>IF(N482="sníž. přenesená",J482,0)</f>
        <v>0</v>
      </c>
      <c r="BI482" s="149">
        <f>IF(N482="nulová",J482,0)</f>
        <v>0</v>
      </c>
      <c r="BJ482" s="17" t="s">
        <v>84</v>
      </c>
      <c r="BK482" s="149">
        <f>ROUND(I482*H482,2)</f>
        <v>0</v>
      </c>
      <c r="BL482" s="17" t="s">
        <v>372</v>
      </c>
      <c r="BM482" s="148" t="s">
        <v>3459</v>
      </c>
    </row>
    <row r="483" spans="2:65" s="13" customFormat="1" ht="10.4">
      <c r="B483" s="163"/>
      <c r="D483" s="157" t="s">
        <v>296</v>
      </c>
      <c r="E483" s="164" t="s">
        <v>1</v>
      </c>
      <c r="F483" s="165" t="s">
        <v>943</v>
      </c>
      <c r="H483" s="166">
        <v>46.8</v>
      </c>
      <c r="I483" s="167"/>
      <c r="L483" s="163"/>
      <c r="M483" s="168"/>
      <c r="T483" s="169"/>
      <c r="AT483" s="164" t="s">
        <v>296</v>
      </c>
      <c r="AU483" s="164" t="s">
        <v>86</v>
      </c>
      <c r="AV483" s="13" t="s">
        <v>86</v>
      </c>
      <c r="AW483" s="13" t="s">
        <v>32</v>
      </c>
      <c r="AX483" s="13" t="s">
        <v>84</v>
      </c>
      <c r="AY483" s="164" t="s">
        <v>186</v>
      </c>
    </row>
    <row r="484" spans="2:65" s="1" customFormat="1" ht="24.2" customHeight="1">
      <c r="B484" s="136"/>
      <c r="C484" s="137" t="s">
        <v>793</v>
      </c>
      <c r="D484" s="137" t="s">
        <v>189</v>
      </c>
      <c r="E484" s="138" t="s">
        <v>3460</v>
      </c>
      <c r="F484" s="139" t="s">
        <v>3461</v>
      </c>
      <c r="G484" s="140" t="s">
        <v>351</v>
      </c>
      <c r="H484" s="141">
        <v>39</v>
      </c>
      <c r="I484" s="142"/>
      <c r="J484" s="143">
        <f>ROUND(I484*H484,2)</f>
        <v>0</v>
      </c>
      <c r="K484" s="139" t="s">
        <v>193</v>
      </c>
      <c r="L484" s="32"/>
      <c r="M484" s="144" t="s">
        <v>1</v>
      </c>
      <c r="N484" s="145" t="s">
        <v>41</v>
      </c>
      <c r="P484" s="146">
        <f>O484*H484</f>
        <v>0</v>
      </c>
      <c r="Q484" s="146">
        <v>4.0000000000000002E-4</v>
      </c>
      <c r="R484" s="146">
        <f>Q484*H484</f>
        <v>1.5600000000000001E-2</v>
      </c>
      <c r="S484" s="146">
        <v>0</v>
      </c>
      <c r="T484" s="147">
        <f>S484*H484</f>
        <v>0</v>
      </c>
      <c r="AR484" s="148" t="s">
        <v>372</v>
      </c>
      <c r="AT484" s="148" t="s">
        <v>189</v>
      </c>
      <c r="AU484" s="148" t="s">
        <v>86</v>
      </c>
      <c r="AY484" s="17" t="s">
        <v>186</v>
      </c>
      <c r="BE484" s="149">
        <f>IF(N484="základní",J484,0)</f>
        <v>0</v>
      </c>
      <c r="BF484" s="149">
        <f>IF(N484="snížená",J484,0)</f>
        <v>0</v>
      </c>
      <c r="BG484" s="149">
        <f>IF(N484="zákl. přenesená",J484,0)</f>
        <v>0</v>
      </c>
      <c r="BH484" s="149">
        <f>IF(N484="sníž. přenesená",J484,0)</f>
        <v>0</v>
      </c>
      <c r="BI484" s="149">
        <f>IF(N484="nulová",J484,0)</f>
        <v>0</v>
      </c>
      <c r="BJ484" s="17" t="s">
        <v>84</v>
      </c>
      <c r="BK484" s="149">
        <f>ROUND(I484*H484,2)</f>
        <v>0</v>
      </c>
      <c r="BL484" s="17" t="s">
        <v>372</v>
      </c>
      <c r="BM484" s="148" t="s">
        <v>3462</v>
      </c>
    </row>
    <row r="485" spans="2:65" s="13" customFormat="1" ht="10.4">
      <c r="B485" s="163"/>
      <c r="D485" s="157" t="s">
        <v>296</v>
      </c>
      <c r="E485" s="164" t="s">
        <v>1</v>
      </c>
      <c r="F485" s="165" t="s">
        <v>216</v>
      </c>
      <c r="H485" s="166">
        <v>39</v>
      </c>
      <c r="I485" s="167"/>
      <c r="L485" s="163"/>
      <c r="M485" s="168"/>
      <c r="T485" s="169"/>
      <c r="AT485" s="164" t="s">
        <v>296</v>
      </c>
      <c r="AU485" s="164" t="s">
        <v>86</v>
      </c>
      <c r="AV485" s="13" t="s">
        <v>86</v>
      </c>
      <c r="AW485" s="13" t="s">
        <v>32</v>
      </c>
      <c r="AX485" s="13" t="s">
        <v>84</v>
      </c>
      <c r="AY485" s="164" t="s">
        <v>186</v>
      </c>
    </row>
    <row r="486" spans="2:65" s="1" customFormat="1" ht="24.2" customHeight="1">
      <c r="B486" s="136"/>
      <c r="C486" s="137" t="s">
        <v>798</v>
      </c>
      <c r="D486" s="137" t="s">
        <v>189</v>
      </c>
      <c r="E486" s="138" t="s">
        <v>3463</v>
      </c>
      <c r="F486" s="139" t="s">
        <v>3464</v>
      </c>
      <c r="G486" s="140" t="s">
        <v>951</v>
      </c>
      <c r="H486" s="197"/>
      <c r="I486" s="142"/>
      <c r="J486" s="143">
        <f>ROUND(I486*H486,2)</f>
        <v>0</v>
      </c>
      <c r="K486" s="139" t="s">
        <v>193</v>
      </c>
      <c r="L486" s="32"/>
      <c r="M486" s="144" t="s">
        <v>1</v>
      </c>
      <c r="N486" s="145" t="s">
        <v>41</v>
      </c>
      <c r="P486" s="146">
        <f>O486*H486</f>
        <v>0</v>
      </c>
      <c r="Q486" s="146">
        <v>0</v>
      </c>
      <c r="R486" s="146">
        <f>Q486*H486</f>
        <v>0</v>
      </c>
      <c r="S486" s="146">
        <v>0</v>
      </c>
      <c r="T486" s="147">
        <f>S486*H486</f>
        <v>0</v>
      </c>
      <c r="AR486" s="148" t="s">
        <v>372</v>
      </c>
      <c r="AT486" s="148" t="s">
        <v>189</v>
      </c>
      <c r="AU486" s="148" t="s">
        <v>86</v>
      </c>
      <c r="AY486" s="17" t="s">
        <v>186</v>
      </c>
      <c r="BE486" s="149">
        <f>IF(N486="základní",J486,0)</f>
        <v>0</v>
      </c>
      <c r="BF486" s="149">
        <f>IF(N486="snížená",J486,0)</f>
        <v>0</v>
      </c>
      <c r="BG486" s="149">
        <f>IF(N486="zákl. přenesená",J486,0)</f>
        <v>0</v>
      </c>
      <c r="BH486" s="149">
        <f>IF(N486="sníž. přenesená",J486,0)</f>
        <v>0</v>
      </c>
      <c r="BI486" s="149">
        <f>IF(N486="nulová",J486,0)</f>
        <v>0</v>
      </c>
      <c r="BJ486" s="17" t="s">
        <v>84</v>
      </c>
      <c r="BK486" s="149">
        <f>ROUND(I486*H486,2)</f>
        <v>0</v>
      </c>
      <c r="BL486" s="17" t="s">
        <v>372</v>
      </c>
      <c r="BM486" s="148" t="s">
        <v>3465</v>
      </c>
    </row>
    <row r="487" spans="2:65" s="11" customFormat="1" ht="22.75" customHeight="1">
      <c r="B487" s="124"/>
      <c r="D487" s="125" t="s">
        <v>75</v>
      </c>
      <c r="E487" s="134" t="s">
        <v>1297</v>
      </c>
      <c r="F487" s="134" t="s">
        <v>1298</v>
      </c>
      <c r="I487" s="127"/>
      <c r="J487" s="135">
        <f>BK487</f>
        <v>0</v>
      </c>
      <c r="L487" s="124"/>
      <c r="M487" s="129"/>
      <c r="P487" s="130">
        <f>SUM(P488:P496)</f>
        <v>0</v>
      </c>
      <c r="R487" s="130">
        <f>SUM(R488:R496)</f>
        <v>0</v>
      </c>
      <c r="T487" s="131">
        <f>SUM(T488:T496)</f>
        <v>0</v>
      </c>
      <c r="AR487" s="125" t="s">
        <v>86</v>
      </c>
      <c r="AT487" s="132" t="s">
        <v>75</v>
      </c>
      <c r="AU487" s="132" t="s">
        <v>84</v>
      </c>
      <c r="AY487" s="125" t="s">
        <v>186</v>
      </c>
      <c r="BK487" s="133">
        <f>SUM(BK488:BK496)</f>
        <v>0</v>
      </c>
    </row>
    <row r="488" spans="2:65" s="1" customFormat="1" ht="16.600000000000001" customHeight="1">
      <c r="B488" s="136"/>
      <c r="C488" s="137" t="s">
        <v>804</v>
      </c>
      <c r="D488" s="137" t="s">
        <v>189</v>
      </c>
      <c r="E488" s="138" t="s">
        <v>3466</v>
      </c>
      <c r="F488" s="139" t="s">
        <v>3467</v>
      </c>
      <c r="G488" s="140" t="s">
        <v>192</v>
      </c>
      <c r="H488" s="141">
        <v>1</v>
      </c>
      <c r="I488" s="142"/>
      <c r="J488" s="143">
        <f>ROUND(I488*H488,2)</f>
        <v>0</v>
      </c>
      <c r="K488" s="139" t="s">
        <v>1</v>
      </c>
      <c r="L488" s="32"/>
      <c r="M488" s="144" t="s">
        <v>1</v>
      </c>
      <c r="N488" s="145" t="s">
        <v>41</v>
      </c>
      <c r="P488" s="146">
        <f>O488*H488</f>
        <v>0</v>
      </c>
      <c r="Q488" s="146">
        <v>0</v>
      </c>
      <c r="R488" s="146">
        <f>Q488*H488</f>
        <v>0</v>
      </c>
      <c r="S488" s="146">
        <v>0</v>
      </c>
      <c r="T488" s="147">
        <f>S488*H488</f>
        <v>0</v>
      </c>
      <c r="AR488" s="148" t="s">
        <v>372</v>
      </c>
      <c r="AT488" s="148" t="s">
        <v>189</v>
      </c>
      <c r="AU488" s="148" t="s">
        <v>86</v>
      </c>
      <c r="AY488" s="17" t="s">
        <v>186</v>
      </c>
      <c r="BE488" s="149">
        <f>IF(N488="základní",J488,0)</f>
        <v>0</v>
      </c>
      <c r="BF488" s="149">
        <f>IF(N488="snížená",J488,0)</f>
        <v>0</v>
      </c>
      <c r="BG488" s="149">
        <f>IF(N488="zákl. přenesená",J488,0)</f>
        <v>0</v>
      </c>
      <c r="BH488" s="149">
        <f>IF(N488="sníž. přenesená",J488,0)</f>
        <v>0</v>
      </c>
      <c r="BI488" s="149">
        <f>IF(N488="nulová",J488,0)</f>
        <v>0</v>
      </c>
      <c r="BJ488" s="17" t="s">
        <v>84</v>
      </c>
      <c r="BK488" s="149">
        <f>ROUND(I488*H488,2)</f>
        <v>0</v>
      </c>
      <c r="BL488" s="17" t="s">
        <v>372</v>
      </c>
      <c r="BM488" s="148" t="s">
        <v>3468</v>
      </c>
    </row>
    <row r="489" spans="2:65" s="1" customFormat="1" ht="27.65">
      <c r="B489" s="32"/>
      <c r="D489" s="157" t="s">
        <v>470</v>
      </c>
      <c r="F489" s="187" t="s">
        <v>3469</v>
      </c>
      <c r="I489" s="188"/>
      <c r="L489" s="32"/>
      <c r="M489" s="189"/>
      <c r="T489" s="56"/>
      <c r="AT489" s="17" t="s">
        <v>470</v>
      </c>
      <c r="AU489" s="17" t="s">
        <v>86</v>
      </c>
    </row>
    <row r="490" spans="2:65" s="1" customFormat="1" ht="16.600000000000001" customHeight="1">
      <c r="B490" s="136"/>
      <c r="C490" s="137" t="s">
        <v>809</v>
      </c>
      <c r="D490" s="137" t="s">
        <v>189</v>
      </c>
      <c r="E490" s="138" t="s">
        <v>3470</v>
      </c>
      <c r="F490" s="139" t="s">
        <v>3471</v>
      </c>
      <c r="G490" s="140" t="s">
        <v>192</v>
      </c>
      <c r="H490" s="141">
        <v>1</v>
      </c>
      <c r="I490" s="142"/>
      <c r="J490" s="143">
        <f>ROUND(I490*H490,2)</f>
        <v>0</v>
      </c>
      <c r="K490" s="139" t="s">
        <v>1</v>
      </c>
      <c r="L490" s="32"/>
      <c r="M490" s="144" t="s">
        <v>1</v>
      </c>
      <c r="N490" s="145" t="s">
        <v>41</v>
      </c>
      <c r="P490" s="146">
        <f>O490*H490</f>
        <v>0</v>
      </c>
      <c r="Q490" s="146">
        <v>0</v>
      </c>
      <c r="R490" s="146">
        <f>Q490*H490</f>
        <v>0</v>
      </c>
      <c r="S490" s="146">
        <v>0</v>
      </c>
      <c r="T490" s="147">
        <f>S490*H490</f>
        <v>0</v>
      </c>
      <c r="AR490" s="148" t="s">
        <v>372</v>
      </c>
      <c r="AT490" s="148" t="s">
        <v>189</v>
      </c>
      <c r="AU490" s="148" t="s">
        <v>86</v>
      </c>
      <c r="AY490" s="17" t="s">
        <v>186</v>
      </c>
      <c r="BE490" s="149">
        <f>IF(N490="základní",J490,0)</f>
        <v>0</v>
      </c>
      <c r="BF490" s="149">
        <f>IF(N490="snížená",J490,0)</f>
        <v>0</v>
      </c>
      <c r="BG490" s="149">
        <f>IF(N490="zákl. přenesená",J490,0)</f>
        <v>0</v>
      </c>
      <c r="BH490" s="149">
        <f>IF(N490="sníž. přenesená",J490,0)</f>
        <v>0</v>
      </c>
      <c r="BI490" s="149">
        <f>IF(N490="nulová",J490,0)</f>
        <v>0</v>
      </c>
      <c r="BJ490" s="17" t="s">
        <v>84</v>
      </c>
      <c r="BK490" s="149">
        <f>ROUND(I490*H490,2)</f>
        <v>0</v>
      </c>
      <c r="BL490" s="17" t="s">
        <v>372</v>
      </c>
      <c r="BM490" s="148" t="s">
        <v>3472</v>
      </c>
    </row>
    <row r="491" spans="2:65" s="1" customFormat="1" ht="27.65">
      <c r="B491" s="32"/>
      <c r="D491" s="157" t="s">
        <v>470</v>
      </c>
      <c r="F491" s="187" t="s">
        <v>3469</v>
      </c>
      <c r="I491" s="188"/>
      <c r="L491" s="32"/>
      <c r="M491" s="189"/>
      <c r="T491" s="56"/>
      <c r="AT491" s="17" t="s">
        <v>470</v>
      </c>
      <c r="AU491" s="17" t="s">
        <v>86</v>
      </c>
    </row>
    <row r="492" spans="2:65" s="1" customFormat="1" ht="16.600000000000001" customHeight="1">
      <c r="B492" s="136"/>
      <c r="C492" s="137" t="s">
        <v>814</v>
      </c>
      <c r="D492" s="137" t="s">
        <v>189</v>
      </c>
      <c r="E492" s="138" t="s">
        <v>3473</v>
      </c>
      <c r="F492" s="139" t="s">
        <v>3474</v>
      </c>
      <c r="G492" s="140" t="s">
        <v>192</v>
      </c>
      <c r="H492" s="141">
        <v>1</v>
      </c>
      <c r="I492" s="142"/>
      <c r="J492" s="143">
        <f>ROUND(I492*H492,2)</f>
        <v>0</v>
      </c>
      <c r="K492" s="139" t="s">
        <v>1</v>
      </c>
      <c r="L492" s="32"/>
      <c r="M492" s="144" t="s">
        <v>1</v>
      </c>
      <c r="N492" s="145" t="s">
        <v>41</v>
      </c>
      <c r="P492" s="146">
        <f>O492*H492</f>
        <v>0</v>
      </c>
      <c r="Q492" s="146">
        <v>0</v>
      </c>
      <c r="R492" s="146">
        <f>Q492*H492</f>
        <v>0</v>
      </c>
      <c r="S492" s="146">
        <v>0</v>
      </c>
      <c r="T492" s="147">
        <f>S492*H492</f>
        <v>0</v>
      </c>
      <c r="AR492" s="148" t="s">
        <v>372</v>
      </c>
      <c r="AT492" s="148" t="s">
        <v>189</v>
      </c>
      <c r="AU492" s="148" t="s">
        <v>86</v>
      </c>
      <c r="AY492" s="17" t="s">
        <v>186</v>
      </c>
      <c r="BE492" s="149">
        <f>IF(N492="základní",J492,0)</f>
        <v>0</v>
      </c>
      <c r="BF492" s="149">
        <f>IF(N492="snížená",J492,0)</f>
        <v>0</v>
      </c>
      <c r="BG492" s="149">
        <f>IF(N492="zákl. přenesená",J492,0)</f>
        <v>0</v>
      </c>
      <c r="BH492" s="149">
        <f>IF(N492="sníž. přenesená",J492,0)</f>
        <v>0</v>
      </c>
      <c r="BI492" s="149">
        <f>IF(N492="nulová",J492,0)</f>
        <v>0</v>
      </c>
      <c r="BJ492" s="17" t="s">
        <v>84</v>
      </c>
      <c r="BK492" s="149">
        <f>ROUND(I492*H492,2)</f>
        <v>0</v>
      </c>
      <c r="BL492" s="17" t="s">
        <v>372</v>
      </c>
      <c r="BM492" s="148" t="s">
        <v>3475</v>
      </c>
    </row>
    <row r="493" spans="2:65" s="1" customFormat="1" ht="27.65">
      <c r="B493" s="32"/>
      <c r="D493" s="157" t="s">
        <v>470</v>
      </c>
      <c r="F493" s="187" t="s">
        <v>3469</v>
      </c>
      <c r="I493" s="188"/>
      <c r="L493" s="32"/>
      <c r="M493" s="189"/>
      <c r="T493" s="56"/>
      <c r="AT493" s="17" t="s">
        <v>470</v>
      </c>
      <c r="AU493" s="17" t="s">
        <v>86</v>
      </c>
    </row>
    <row r="494" spans="2:65" s="1" customFormat="1" ht="16.600000000000001" customHeight="1">
      <c r="B494" s="136"/>
      <c r="C494" s="137" t="s">
        <v>820</v>
      </c>
      <c r="D494" s="137" t="s">
        <v>189</v>
      </c>
      <c r="E494" s="138" t="s">
        <v>3476</v>
      </c>
      <c r="F494" s="139" t="s">
        <v>3477</v>
      </c>
      <c r="G494" s="140" t="s">
        <v>192</v>
      </c>
      <c r="H494" s="141">
        <v>1</v>
      </c>
      <c r="I494" s="142"/>
      <c r="J494" s="143">
        <f>ROUND(I494*H494,2)</f>
        <v>0</v>
      </c>
      <c r="K494" s="139" t="s">
        <v>1</v>
      </c>
      <c r="L494" s="32"/>
      <c r="M494" s="144" t="s">
        <v>1</v>
      </c>
      <c r="N494" s="145" t="s">
        <v>41</v>
      </c>
      <c r="P494" s="146">
        <f>O494*H494</f>
        <v>0</v>
      </c>
      <c r="Q494" s="146">
        <v>0</v>
      </c>
      <c r="R494" s="146">
        <f>Q494*H494</f>
        <v>0</v>
      </c>
      <c r="S494" s="146">
        <v>0</v>
      </c>
      <c r="T494" s="147">
        <f>S494*H494</f>
        <v>0</v>
      </c>
      <c r="AR494" s="148" t="s">
        <v>372</v>
      </c>
      <c r="AT494" s="148" t="s">
        <v>189</v>
      </c>
      <c r="AU494" s="148" t="s">
        <v>86</v>
      </c>
      <c r="AY494" s="17" t="s">
        <v>186</v>
      </c>
      <c r="BE494" s="149">
        <f>IF(N494="základní",J494,0)</f>
        <v>0</v>
      </c>
      <c r="BF494" s="149">
        <f>IF(N494="snížená",J494,0)</f>
        <v>0</v>
      </c>
      <c r="BG494" s="149">
        <f>IF(N494="zákl. přenesená",J494,0)</f>
        <v>0</v>
      </c>
      <c r="BH494" s="149">
        <f>IF(N494="sníž. přenesená",J494,0)</f>
        <v>0</v>
      </c>
      <c r="BI494" s="149">
        <f>IF(N494="nulová",J494,0)</f>
        <v>0</v>
      </c>
      <c r="BJ494" s="17" t="s">
        <v>84</v>
      </c>
      <c r="BK494" s="149">
        <f>ROUND(I494*H494,2)</f>
        <v>0</v>
      </c>
      <c r="BL494" s="17" t="s">
        <v>372</v>
      </c>
      <c r="BM494" s="148" t="s">
        <v>3478</v>
      </c>
    </row>
    <row r="495" spans="2:65" s="1" customFormat="1" ht="27.65">
      <c r="B495" s="32"/>
      <c r="D495" s="157" t="s">
        <v>470</v>
      </c>
      <c r="F495" s="187" t="s">
        <v>3469</v>
      </c>
      <c r="I495" s="188"/>
      <c r="L495" s="32"/>
      <c r="M495" s="189"/>
      <c r="T495" s="56"/>
      <c r="AT495" s="17" t="s">
        <v>470</v>
      </c>
      <c r="AU495" s="17" t="s">
        <v>86</v>
      </c>
    </row>
    <row r="496" spans="2:65" s="1" customFormat="1" ht="24.2" customHeight="1">
      <c r="B496" s="136"/>
      <c r="C496" s="137" t="s">
        <v>824</v>
      </c>
      <c r="D496" s="137" t="s">
        <v>189</v>
      </c>
      <c r="E496" s="138" t="s">
        <v>3479</v>
      </c>
      <c r="F496" s="139" t="s">
        <v>3480</v>
      </c>
      <c r="G496" s="140" t="s">
        <v>951</v>
      </c>
      <c r="H496" s="197"/>
      <c r="I496" s="142"/>
      <c r="J496" s="143">
        <f>ROUND(I496*H496,2)</f>
        <v>0</v>
      </c>
      <c r="K496" s="139" t="s">
        <v>193</v>
      </c>
      <c r="L496" s="32"/>
      <c r="M496" s="144" t="s">
        <v>1</v>
      </c>
      <c r="N496" s="145" t="s">
        <v>41</v>
      </c>
      <c r="P496" s="146">
        <f>O496*H496</f>
        <v>0</v>
      </c>
      <c r="Q496" s="146">
        <v>0</v>
      </c>
      <c r="R496" s="146">
        <f>Q496*H496</f>
        <v>0</v>
      </c>
      <c r="S496" s="146">
        <v>0</v>
      </c>
      <c r="T496" s="147">
        <f>S496*H496</f>
        <v>0</v>
      </c>
      <c r="AR496" s="148" t="s">
        <v>372</v>
      </c>
      <c r="AT496" s="148" t="s">
        <v>189</v>
      </c>
      <c r="AU496" s="148" t="s">
        <v>86</v>
      </c>
      <c r="AY496" s="17" t="s">
        <v>186</v>
      </c>
      <c r="BE496" s="149">
        <f>IF(N496="základní",J496,0)</f>
        <v>0</v>
      </c>
      <c r="BF496" s="149">
        <f>IF(N496="snížená",J496,0)</f>
        <v>0</v>
      </c>
      <c r="BG496" s="149">
        <f>IF(N496="zákl. přenesená",J496,0)</f>
        <v>0</v>
      </c>
      <c r="BH496" s="149">
        <f>IF(N496="sníž. přenesená",J496,0)</f>
        <v>0</v>
      </c>
      <c r="BI496" s="149">
        <f>IF(N496="nulová",J496,0)</f>
        <v>0</v>
      </c>
      <c r="BJ496" s="17" t="s">
        <v>84</v>
      </c>
      <c r="BK496" s="149">
        <f>ROUND(I496*H496,2)</f>
        <v>0</v>
      </c>
      <c r="BL496" s="17" t="s">
        <v>372</v>
      </c>
      <c r="BM496" s="148" t="s">
        <v>3481</v>
      </c>
    </row>
    <row r="497" spans="2:65" s="11" customFormat="1" ht="22.75" customHeight="1">
      <c r="B497" s="124"/>
      <c r="D497" s="125" t="s">
        <v>75</v>
      </c>
      <c r="E497" s="134" t="s">
        <v>1490</v>
      </c>
      <c r="F497" s="134" t="s">
        <v>1491</v>
      </c>
      <c r="I497" s="127"/>
      <c r="J497" s="135">
        <f>BK497</f>
        <v>0</v>
      </c>
      <c r="L497" s="124"/>
      <c r="M497" s="129"/>
      <c r="P497" s="130">
        <f>SUM(P498:P514)</f>
        <v>0</v>
      </c>
      <c r="R497" s="130">
        <f>SUM(R498:R514)</f>
        <v>0</v>
      </c>
      <c r="T497" s="131">
        <f>SUM(T498:T514)</f>
        <v>0</v>
      </c>
      <c r="AR497" s="125" t="s">
        <v>86</v>
      </c>
      <c r="AT497" s="132" t="s">
        <v>75</v>
      </c>
      <c r="AU497" s="132" t="s">
        <v>84</v>
      </c>
      <c r="AY497" s="125" t="s">
        <v>186</v>
      </c>
      <c r="BK497" s="133">
        <f>SUM(BK498:BK514)</f>
        <v>0</v>
      </c>
    </row>
    <row r="498" spans="2:65" s="1" customFormat="1" ht="16.600000000000001" customHeight="1">
      <c r="B498" s="136"/>
      <c r="C498" s="137" t="s">
        <v>828</v>
      </c>
      <c r="D498" s="137" t="s">
        <v>189</v>
      </c>
      <c r="E498" s="138" t="s">
        <v>3482</v>
      </c>
      <c r="F498" s="139" t="s">
        <v>3483</v>
      </c>
      <c r="G498" s="140" t="s">
        <v>858</v>
      </c>
      <c r="H498" s="141">
        <v>1</v>
      </c>
      <c r="I498" s="142"/>
      <c r="J498" s="143">
        <f>ROUND(I498*H498,2)</f>
        <v>0</v>
      </c>
      <c r="K498" s="139" t="s">
        <v>1</v>
      </c>
      <c r="L498" s="32"/>
      <c r="M498" s="144" t="s">
        <v>1</v>
      </c>
      <c r="N498" s="145" t="s">
        <v>41</v>
      </c>
      <c r="P498" s="146">
        <f>O498*H498</f>
        <v>0</v>
      </c>
      <c r="Q498" s="146">
        <v>0</v>
      </c>
      <c r="R498" s="146">
        <f>Q498*H498</f>
        <v>0</v>
      </c>
      <c r="S498" s="146">
        <v>0</v>
      </c>
      <c r="T498" s="147">
        <f>S498*H498</f>
        <v>0</v>
      </c>
      <c r="AR498" s="148" t="s">
        <v>372</v>
      </c>
      <c r="AT498" s="148" t="s">
        <v>189</v>
      </c>
      <c r="AU498" s="148" t="s">
        <v>86</v>
      </c>
      <c r="AY498" s="17" t="s">
        <v>186</v>
      </c>
      <c r="BE498" s="149">
        <f>IF(N498="základní",J498,0)</f>
        <v>0</v>
      </c>
      <c r="BF498" s="149">
        <f>IF(N498="snížená",J498,0)</f>
        <v>0</v>
      </c>
      <c r="BG498" s="149">
        <f>IF(N498="zákl. přenesená",J498,0)</f>
        <v>0</v>
      </c>
      <c r="BH498" s="149">
        <f>IF(N498="sníž. přenesená",J498,0)</f>
        <v>0</v>
      </c>
      <c r="BI498" s="149">
        <f>IF(N498="nulová",J498,0)</f>
        <v>0</v>
      </c>
      <c r="BJ498" s="17" t="s">
        <v>84</v>
      </c>
      <c r="BK498" s="149">
        <f>ROUND(I498*H498,2)</f>
        <v>0</v>
      </c>
      <c r="BL498" s="17" t="s">
        <v>372</v>
      </c>
      <c r="BM498" s="148" t="s">
        <v>3484</v>
      </c>
    </row>
    <row r="499" spans="2:65" s="1" customFormat="1" ht="36.9">
      <c r="B499" s="32"/>
      <c r="D499" s="157" t="s">
        <v>470</v>
      </c>
      <c r="F499" s="187" t="s">
        <v>1513</v>
      </c>
      <c r="I499" s="188"/>
      <c r="L499" s="32"/>
      <c r="M499" s="189"/>
      <c r="T499" s="56"/>
      <c r="AT499" s="17" t="s">
        <v>470</v>
      </c>
      <c r="AU499" s="17" t="s">
        <v>86</v>
      </c>
    </row>
    <row r="500" spans="2:65" s="1" customFormat="1" ht="16.600000000000001" customHeight="1">
      <c r="B500" s="136"/>
      <c r="C500" s="137" t="s">
        <v>837</v>
      </c>
      <c r="D500" s="137" t="s">
        <v>189</v>
      </c>
      <c r="E500" s="138" t="s">
        <v>3485</v>
      </c>
      <c r="F500" s="139" t="s">
        <v>3486</v>
      </c>
      <c r="G500" s="140" t="s">
        <v>858</v>
      </c>
      <c r="H500" s="141">
        <v>1</v>
      </c>
      <c r="I500" s="142"/>
      <c r="J500" s="143">
        <f>ROUND(I500*H500,2)</f>
        <v>0</v>
      </c>
      <c r="K500" s="139" t="s">
        <v>1</v>
      </c>
      <c r="L500" s="32"/>
      <c r="M500" s="144" t="s">
        <v>1</v>
      </c>
      <c r="N500" s="145" t="s">
        <v>41</v>
      </c>
      <c r="P500" s="146">
        <f>O500*H500</f>
        <v>0</v>
      </c>
      <c r="Q500" s="146">
        <v>0</v>
      </c>
      <c r="R500" s="146">
        <f>Q500*H500</f>
        <v>0</v>
      </c>
      <c r="S500" s="146">
        <v>0</v>
      </c>
      <c r="T500" s="147">
        <f>S500*H500</f>
        <v>0</v>
      </c>
      <c r="AR500" s="148" t="s">
        <v>372</v>
      </c>
      <c r="AT500" s="148" t="s">
        <v>189</v>
      </c>
      <c r="AU500" s="148" t="s">
        <v>86</v>
      </c>
      <c r="AY500" s="17" t="s">
        <v>186</v>
      </c>
      <c r="BE500" s="149">
        <f>IF(N500="základní",J500,0)</f>
        <v>0</v>
      </c>
      <c r="BF500" s="149">
        <f>IF(N500="snížená",J500,0)</f>
        <v>0</v>
      </c>
      <c r="BG500" s="149">
        <f>IF(N500="zákl. přenesená",J500,0)</f>
        <v>0</v>
      </c>
      <c r="BH500" s="149">
        <f>IF(N500="sníž. přenesená",J500,0)</f>
        <v>0</v>
      </c>
      <c r="BI500" s="149">
        <f>IF(N500="nulová",J500,0)</f>
        <v>0</v>
      </c>
      <c r="BJ500" s="17" t="s">
        <v>84</v>
      </c>
      <c r="BK500" s="149">
        <f>ROUND(I500*H500,2)</f>
        <v>0</v>
      </c>
      <c r="BL500" s="17" t="s">
        <v>372</v>
      </c>
      <c r="BM500" s="148" t="s">
        <v>3487</v>
      </c>
    </row>
    <row r="501" spans="2:65" s="1" customFormat="1" ht="36.9">
      <c r="B501" s="32"/>
      <c r="D501" s="157" t="s">
        <v>470</v>
      </c>
      <c r="F501" s="187" t="s">
        <v>1513</v>
      </c>
      <c r="I501" s="188"/>
      <c r="L501" s="32"/>
      <c r="M501" s="189"/>
      <c r="T501" s="56"/>
      <c r="AT501" s="17" t="s">
        <v>470</v>
      </c>
      <c r="AU501" s="17" t="s">
        <v>86</v>
      </c>
    </row>
    <row r="502" spans="2:65" s="1" customFormat="1" ht="16.600000000000001" customHeight="1">
      <c r="B502" s="136"/>
      <c r="C502" s="137" t="s">
        <v>845</v>
      </c>
      <c r="D502" s="137" t="s">
        <v>189</v>
      </c>
      <c r="E502" s="138" t="s">
        <v>3488</v>
      </c>
      <c r="F502" s="139" t="s">
        <v>3489</v>
      </c>
      <c r="G502" s="140" t="s">
        <v>858</v>
      </c>
      <c r="H502" s="141">
        <v>1</v>
      </c>
      <c r="I502" s="142"/>
      <c r="J502" s="143">
        <f>ROUND(I502*H502,2)</f>
        <v>0</v>
      </c>
      <c r="K502" s="139" t="s">
        <v>1</v>
      </c>
      <c r="L502" s="32"/>
      <c r="M502" s="144" t="s">
        <v>1</v>
      </c>
      <c r="N502" s="145" t="s">
        <v>41</v>
      </c>
      <c r="P502" s="146">
        <f>O502*H502</f>
        <v>0</v>
      </c>
      <c r="Q502" s="146">
        <v>0</v>
      </c>
      <c r="R502" s="146">
        <f>Q502*H502</f>
        <v>0</v>
      </c>
      <c r="S502" s="146">
        <v>0</v>
      </c>
      <c r="T502" s="147">
        <f>S502*H502</f>
        <v>0</v>
      </c>
      <c r="AR502" s="148" t="s">
        <v>372</v>
      </c>
      <c r="AT502" s="148" t="s">
        <v>189</v>
      </c>
      <c r="AU502" s="148" t="s">
        <v>86</v>
      </c>
      <c r="AY502" s="17" t="s">
        <v>186</v>
      </c>
      <c r="BE502" s="149">
        <f>IF(N502="základní",J502,0)</f>
        <v>0</v>
      </c>
      <c r="BF502" s="149">
        <f>IF(N502="snížená",J502,0)</f>
        <v>0</v>
      </c>
      <c r="BG502" s="149">
        <f>IF(N502="zákl. přenesená",J502,0)</f>
        <v>0</v>
      </c>
      <c r="BH502" s="149">
        <f>IF(N502="sníž. přenesená",J502,0)</f>
        <v>0</v>
      </c>
      <c r="BI502" s="149">
        <f>IF(N502="nulová",J502,0)</f>
        <v>0</v>
      </c>
      <c r="BJ502" s="17" t="s">
        <v>84</v>
      </c>
      <c r="BK502" s="149">
        <f>ROUND(I502*H502,2)</f>
        <v>0</v>
      </c>
      <c r="BL502" s="17" t="s">
        <v>372</v>
      </c>
      <c r="BM502" s="148" t="s">
        <v>3490</v>
      </c>
    </row>
    <row r="503" spans="2:65" s="1" customFormat="1" ht="36.9">
      <c r="B503" s="32"/>
      <c r="D503" s="157" t="s">
        <v>470</v>
      </c>
      <c r="F503" s="187" t="s">
        <v>1513</v>
      </c>
      <c r="I503" s="188"/>
      <c r="L503" s="32"/>
      <c r="M503" s="189"/>
      <c r="T503" s="56"/>
      <c r="AT503" s="17" t="s">
        <v>470</v>
      </c>
      <c r="AU503" s="17" t="s">
        <v>86</v>
      </c>
    </row>
    <row r="504" spans="2:65" s="1" customFormat="1" ht="16.600000000000001" customHeight="1">
      <c r="B504" s="136"/>
      <c r="C504" s="137" t="s">
        <v>850</v>
      </c>
      <c r="D504" s="137" t="s">
        <v>189</v>
      </c>
      <c r="E504" s="138" t="s">
        <v>3491</v>
      </c>
      <c r="F504" s="139" t="s">
        <v>3492</v>
      </c>
      <c r="G504" s="140" t="s">
        <v>858</v>
      </c>
      <c r="H504" s="141">
        <v>1</v>
      </c>
      <c r="I504" s="142"/>
      <c r="J504" s="143">
        <f>ROUND(I504*H504,2)</f>
        <v>0</v>
      </c>
      <c r="K504" s="139" t="s">
        <v>1</v>
      </c>
      <c r="L504" s="32"/>
      <c r="M504" s="144" t="s">
        <v>1</v>
      </c>
      <c r="N504" s="145" t="s">
        <v>41</v>
      </c>
      <c r="P504" s="146">
        <f>O504*H504</f>
        <v>0</v>
      </c>
      <c r="Q504" s="146">
        <v>0</v>
      </c>
      <c r="R504" s="146">
        <f>Q504*H504</f>
        <v>0</v>
      </c>
      <c r="S504" s="146">
        <v>0</v>
      </c>
      <c r="T504" s="147">
        <f>S504*H504</f>
        <v>0</v>
      </c>
      <c r="AR504" s="148" t="s">
        <v>372</v>
      </c>
      <c r="AT504" s="148" t="s">
        <v>189</v>
      </c>
      <c r="AU504" s="148" t="s">
        <v>86</v>
      </c>
      <c r="AY504" s="17" t="s">
        <v>186</v>
      </c>
      <c r="BE504" s="149">
        <f>IF(N504="základní",J504,0)</f>
        <v>0</v>
      </c>
      <c r="BF504" s="149">
        <f>IF(N504="snížená",J504,0)</f>
        <v>0</v>
      </c>
      <c r="BG504" s="149">
        <f>IF(N504="zákl. přenesená",J504,0)</f>
        <v>0</v>
      </c>
      <c r="BH504" s="149">
        <f>IF(N504="sníž. přenesená",J504,0)</f>
        <v>0</v>
      </c>
      <c r="BI504" s="149">
        <f>IF(N504="nulová",J504,0)</f>
        <v>0</v>
      </c>
      <c r="BJ504" s="17" t="s">
        <v>84</v>
      </c>
      <c r="BK504" s="149">
        <f>ROUND(I504*H504,2)</f>
        <v>0</v>
      </c>
      <c r="BL504" s="17" t="s">
        <v>372</v>
      </c>
      <c r="BM504" s="148" t="s">
        <v>3493</v>
      </c>
    </row>
    <row r="505" spans="2:65" s="1" customFormat="1" ht="36.9">
      <c r="B505" s="32"/>
      <c r="D505" s="157" t="s">
        <v>470</v>
      </c>
      <c r="F505" s="187" t="s">
        <v>1513</v>
      </c>
      <c r="I505" s="188"/>
      <c r="L505" s="32"/>
      <c r="M505" s="189"/>
      <c r="T505" s="56"/>
      <c r="AT505" s="17" t="s">
        <v>470</v>
      </c>
      <c r="AU505" s="17" t="s">
        <v>86</v>
      </c>
    </row>
    <row r="506" spans="2:65" s="1" customFormat="1" ht="16.600000000000001" customHeight="1">
      <c r="B506" s="136"/>
      <c r="C506" s="137" t="s">
        <v>855</v>
      </c>
      <c r="D506" s="137" t="s">
        <v>189</v>
      </c>
      <c r="E506" s="138" t="s">
        <v>3494</v>
      </c>
      <c r="F506" s="139" t="s">
        <v>3495</v>
      </c>
      <c r="G506" s="140" t="s">
        <v>858</v>
      </c>
      <c r="H506" s="141">
        <v>2</v>
      </c>
      <c r="I506" s="142"/>
      <c r="J506" s="143">
        <f>ROUND(I506*H506,2)</f>
        <v>0</v>
      </c>
      <c r="K506" s="139" t="s">
        <v>1</v>
      </c>
      <c r="L506" s="32"/>
      <c r="M506" s="144" t="s">
        <v>1</v>
      </c>
      <c r="N506" s="145" t="s">
        <v>41</v>
      </c>
      <c r="P506" s="146">
        <f>O506*H506</f>
        <v>0</v>
      </c>
      <c r="Q506" s="146">
        <v>0</v>
      </c>
      <c r="R506" s="146">
        <f>Q506*H506</f>
        <v>0</v>
      </c>
      <c r="S506" s="146">
        <v>0</v>
      </c>
      <c r="T506" s="147">
        <f>S506*H506</f>
        <v>0</v>
      </c>
      <c r="AR506" s="148" t="s">
        <v>372</v>
      </c>
      <c r="AT506" s="148" t="s">
        <v>189</v>
      </c>
      <c r="AU506" s="148" t="s">
        <v>86</v>
      </c>
      <c r="AY506" s="17" t="s">
        <v>186</v>
      </c>
      <c r="BE506" s="149">
        <f>IF(N506="základní",J506,0)</f>
        <v>0</v>
      </c>
      <c r="BF506" s="149">
        <f>IF(N506="snížená",J506,0)</f>
        <v>0</v>
      </c>
      <c r="BG506" s="149">
        <f>IF(N506="zákl. přenesená",J506,0)</f>
        <v>0</v>
      </c>
      <c r="BH506" s="149">
        <f>IF(N506="sníž. přenesená",J506,0)</f>
        <v>0</v>
      </c>
      <c r="BI506" s="149">
        <f>IF(N506="nulová",J506,0)</f>
        <v>0</v>
      </c>
      <c r="BJ506" s="17" t="s">
        <v>84</v>
      </c>
      <c r="BK506" s="149">
        <f>ROUND(I506*H506,2)</f>
        <v>0</v>
      </c>
      <c r="BL506" s="17" t="s">
        <v>372</v>
      </c>
      <c r="BM506" s="148" t="s">
        <v>3496</v>
      </c>
    </row>
    <row r="507" spans="2:65" s="1" customFormat="1" ht="36.9">
      <c r="B507" s="32"/>
      <c r="D507" s="157" t="s">
        <v>470</v>
      </c>
      <c r="F507" s="187" t="s">
        <v>1513</v>
      </c>
      <c r="I507" s="188"/>
      <c r="L507" s="32"/>
      <c r="M507" s="189"/>
      <c r="T507" s="56"/>
      <c r="AT507" s="17" t="s">
        <v>470</v>
      </c>
      <c r="AU507" s="17" t="s">
        <v>86</v>
      </c>
    </row>
    <row r="508" spans="2:65" s="1" customFormat="1" ht="16.600000000000001" customHeight="1">
      <c r="B508" s="136"/>
      <c r="C508" s="137" t="s">
        <v>861</v>
      </c>
      <c r="D508" s="137" t="s">
        <v>189</v>
      </c>
      <c r="E508" s="138" t="s">
        <v>3497</v>
      </c>
      <c r="F508" s="139" t="s">
        <v>3498</v>
      </c>
      <c r="G508" s="140" t="s">
        <v>858</v>
      </c>
      <c r="H508" s="141">
        <v>1</v>
      </c>
      <c r="I508" s="142"/>
      <c r="J508" s="143">
        <f>ROUND(I508*H508,2)</f>
        <v>0</v>
      </c>
      <c r="K508" s="139" t="s">
        <v>1</v>
      </c>
      <c r="L508" s="32"/>
      <c r="M508" s="144" t="s">
        <v>1</v>
      </c>
      <c r="N508" s="145" t="s">
        <v>41</v>
      </c>
      <c r="P508" s="146">
        <f>O508*H508</f>
        <v>0</v>
      </c>
      <c r="Q508" s="146">
        <v>0</v>
      </c>
      <c r="R508" s="146">
        <f>Q508*H508</f>
        <v>0</v>
      </c>
      <c r="S508" s="146">
        <v>0</v>
      </c>
      <c r="T508" s="147">
        <f>S508*H508</f>
        <v>0</v>
      </c>
      <c r="AR508" s="148" t="s">
        <v>372</v>
      </c>
      <c r="AT508" s="148" t="s">
        <v>189</v>
      </c>
      <c r="AU508" s="148" t="s">
        <v>86</v>
      </c>
      <c r="AY508" s="17" t="s">
        <v>186</v>
      </c>
      <c r="BE508" s="149">
        <f>IF(N508="základní",J508,0)</f>
        <v>0</v>
      </c>
      <c r="BF508" s="149">
        <f>IF(N508="snížená",J508,0)</f>
        <v>0</v>
      </c>
      <c r="BG508" s="149">
        <f>IF(N508="zákl. přenesená",J508,0)</f>
        <v>0</v>
      </c>
      <c r="BH508" s="149">
        <f>IF(N508="sníž. přenesená",J508,0)</f>
        <v>0</v>
      </c>
      <c r="BI508" s="149">
        <f>IF(N508="nulová",J508,0)</f>
        <v>0</v>
      </c>
      <c r="BJ508" s="17" t="s">
        <v>84</v>
      </c>
      <c r="BK508" s="149">
        <f>ROUND(I508*H508,2)</f>
        <v>0</v>
      </c>
      <c r="BL508" s="17" t="s">
        <v>372</v>
      </c>
      <c r="BM508" s="148" t="s">
        <v>3499</v>
      </c>
    </row>
    <row r="509" spans="2:65" s="1" customFormat="1" ht="36.9">
      <c r="B509" s="32"/>
      <c r="D509" s="157" t="s">
        <v>470</v>
      </c>
      <c r="F509" s="187" t="s">
        <v>1513</v>
      </c>
      <c r="I509" s="188"/>
      <c r="L509" s="32"/>
      <c r="M509" s="189"/>
      <c r="T509" s="56"/>
      <c r="AT509" s="17" t="s">
        <v>470</v>
      </c>
      <c r="AU509" s="17" t="s">
        <v>86</v>
      </c>
    </row>
    <row r="510" spans="2:65" s="1" customFormat="1" ht="16.600000000000001" customHeight="1">
      <c r="B510" s="136"/>
      <c r="C510" s="137" t="s">
        <v>866</v>
      </c>
      <c r="D510" s="137" t="s">
        <v>189</v>
      </c>
      <c r="E510" s="138" t="s">
        <v>3500</v>
      </c>
      <c r="F510" s="139" t="s">
        <v>3501</v>
      </c>
      <c r="G510" s="140" t="s">
        <v>858</v>
      </c>
      <c r="H510" s="141">
        <v>6</v>
      </c>
      <c r="I510" s="142"/>
      <c r="J510" s="143">
        <f>ROUND(I510*H510,2)</f>
        <v>0</v>
      </c>
      <c r="K510" s="139" t="s">
        <v>1</v>
      </c>
      <c r="L510" s="32"/>
      <c r="M510" s="144" t="s">
        <v>1</v>
      </c>
      <c r="N510" s="145" t="s">
        <v>41</v>
      </c>
      <c r="P510" s="146">
        <f>O510*H510</f>
        <v>0</v>
      </c>
      <c r="Q510" s="146">
        <v>0</v>
      </c>
      <c r="R510" s="146">
        <f>Q510*H510</f>
        <v>0</v>
      </c>
      <c r="S510" s="146">
        <v>0</v>
      </c>
      <c r="T510" s="147">
        <f>S510*H510</f>
        <v>0</v>
      </c>
      <c r="AR510" s="148" t="s">
        <v>372</v>
      </c>
      <c r="AT510" s="148" t="s">
        <v>189</v>
      </c>
      <c r="AU510" s="148" t="s">
        <v>86</v>
      </c>
      <c r="AY510" s="17" t="s">
        <v>186</v>
      </c>
      <c r="BE510" s="149">
        <f>IF(N510="základní",J510,0)</f>
        <v>0</v>
      </c>
      <c r="BF510" s="149">
        <f>IF(N510="snížená",J510,0)</f>
        <v>0</v>
      </c>
      <c r="BG510" s="149">
        <f>IF(N510="zákl. přenesená",J510,0)</f>
        <v>0</v>
      </c>
      <c r="BH510" s="149">
        <f>IF(N510="sníž. přenesená",J510,0)</f>
        <v>0</v>
      </c>
      <c r="BI510" s="149">
        <f>IF(N510="nulová",J510,0)</f>
        <v>0</v>
      </c>
      <c r="BJ510" s="17" t="s">
        <v>84</v>
      </c>
      <c r="BK510" s="149">
        <f>ROUND(I510*H510,2)</f>
        <v>0</v>
      </c>
      <c r="BL510" s="17" t="s">
        <v>372</v>
      </c>
      <c r="BM510" s="148" t="s">
        <v>3502</v>
      </c>
    </row>
    <row r="511" spans="2:65" s="1" customFormat="1" ht="36.9">
      <c r="B511" s="32"/>
      <c r="D511" s="157" t="s">
        <v>470</v>
      </c>
      <c r="F511" s="187" t="s">
        <v>1513</v>
      </c>
      <c r="I511" s="188"/>
      <c r="L511" s="32"/>
      <c r="M511" s="189"/>
      <c r="T511" s="56"/>
      <c r="AT511" s="17" t="s">
        <v>470</v>
      </c>
      <c r="AU511" s="17" t="s">
        <v>86</v>
      </c>
    </row>
    <row r="512" spans="2:65" s="1" customFormat="1" ht="21.75" customHeight="1">
      <c r="B512" s="136"/>
      <c r="C512" s="137" t="s">
        <v>873</v>
      </c>
      <c r="D512" s="137" t="s">
        <v>189</v>
      </c>
      <c r="E512" s="138" t="s">
        <v>3503</v>
      </c>
      <c r="F512" s="139" t="s">
        <v>3504</v>
      </c>
      <c r="G512" s="140" t="s">
        <v>858</v>
      </c>
      <c r="H512" s="141">
        <v>1</v>
      </c>
      <c r="I512" s="142"/>
      <c r="J512" s="143">
        <f>ROUND(I512*H512,2)</f>
        <v>0</v>
      </c>
      <c r="K512" s="139" t="s">
        <v>1</v>
      </c>
      <c r="L512" s="32"/>
      <c r="M512" s="144" t="s">
        <v>1</v>
      </c>
      <c r="N512" s="145" t="s">
        <v>41</v>
      </c>
      <c r="P512" s="146">
        <f>O512*H512</f>
        <v>0</v>
      </c>
      <c r="Q512" s="146">
        <v>0</v>
      </c>
      <c r="R512" s="146">
        <f>Q512*H512</f>
        <v>0</v>
      </c>
      <c r="S512" s="146">
        <v>0</v>
      </c>
      <c r="T512" s="147">
        <f>S512*H512</f>
        <v>0</v>
      </c>
      <c r="AR512" s="148" t="s">
        <v>372</v>
      </c>
      <c r="AT512" s="148" t="s">
        <v>189</v>
      </c>
      <c r="AU512" s="148" t="s">
        <v>86</v>
      </c>
      <c r="AY512" s="17" t="s">
        <v>186</v>
      </c>
      <c r="BE512" s="149">
        <f>IF(N512="základní",J512,0)</f>
        <v>0</v>
      </c>
      <c r="BF512" s="149">
        <f>IF(N512="snížená",J512,0)</f>
        <v>0</v>
      </c>
      <c r="BG512" s="149">
        <f>IF(N512="zákl. přenesená",J512,0)</f>
        <v>0</v>
      </c>
      <c r="BH512" s="149">
        <f>IF(N512="sníž. přenesená",J512,0)</f>
        <v>0</v>
      </c>
      <c r="BI512" s="149">
        <f>IF(N512="nulová",J512,0)</f>
        <v>0</v>
      </c>
      <c r="BJ512" s="17" t="s">
        <v>84</v>
      </c>
      <c r="BK512" s="149">
        <f>ROUND(I512*H512,2)</f>
        <v>0</v>
      </c>
      <c r="BL512" s="17" t="s">
        <v>372</v>
      </c>
      <c r="BM512" s="148" t="s">
        <v>3505</v>
      </c>
    </row>
    <row r="513" spans="2:65" s="1" customFormat="1" ht="27.65">
      <c r="B513" s="32"/>
      <c r="D513" s="157" t="s">
        <v>470</v>
      </c>
      <c r="F513" s="187" t="s">
        <v>3506</v>
      </c>
      <c r="I513" s="188"/>
      <c r="L513" s="32"/>
      <c r="M513" s="189"/>
      <c r="T513" s="56"/>
      <c r="AT513" s="17" t="s">
        <v>470</v>
      </c>
      <c r="AU513" s="17" t="s">
        <v>86</v>
      </c>
    </row>
    <row r="514" spans="2:65" s="1" customFormat="1" ht="24.2" customHeight="1">
      <c r="B514" s="136"/>
      <c r="C514" s="137" t="s">
        <v>877</v>
      </c>
      <c r="D514" s="137" t="s">
        <v>189</v>
      </c>
      <c r="E514" s="138" t="s">
        <v>3507</v>
      </c>
      <c r="F514" s="139" t="s">
        <v>3508</v>
      </c>
      <c r="G514" s="140" t="s">
        <v>951</v>
      </c>
      <c r="H514" s="197"/>
      <c r="I514" s="142"/>
      <c r="J514" s="143">
        <f>ROUND(I514*H514,2)</f>
        <v>0</v>
      </c>
      <c r="K514" s="139" t="s">
        <v>193</v>
      </c>
      <c r="L514" s="32"/>
      <c r="M514" s="144" t="s">
        <v>1</v>
      </c>
      <c r="N514" s="145" t="s">
        <v>41</v>
      </c>
      <c r="P514" s="146">
        <f>O514*H514</f>
        <v>0</v>
      </c>
      <c r="Q514" s="146">
        <v>0</v>
      </c>
      <c r="R514" s="146">
        <f>Q514*H514</f>
        <v>0</v>
      </c>
      <c r="S514" s="146">
        <v>0</v>
      </c>
      <c r="T514" s="147">
        <f>S514*H514</f>
        <v>0</v>
      </c>
      <c r="AR514" s="148" t="s">
        <v>372</v>
      </c>
      <c r="AT514" s="148" t="s">
        <v>189</v>
      </c>
      <c r="AU514" s="148" t="s">
        <v>86</v>
      </c>
      <c r="AY514" s="17" t="s">
        <v>186</v>
      </c>
      <c r="BE514" s="149">
        <f>IF(N514="základní",J514,0)</f>
        <v>0</v>
      </c>
      <c r="BF514" s="149">
        <f>IF(N514="snížená",J514,0)</f>
        <v>0</v>
      </c>
      <c r="BG514" s="149">
        <f>IF(N514="zákl. přenesená",J514,0)</f>
        <v>0</v>
      </c>
      <c r="BH514" s="149">
        <f>IF(N514="sníž. přenesená",J514,0)</f>
        <v>0</v>
      </c>
      <c r="BI514" s="149">
        <f>IF(N514="nulová",J514,0)</f>
        <v>0</v>
      </c>
      <c r="BJ514" s="17" t="s">
        <v>84</v>
      </c>
      <c r="BK514" s="149">
        <f>ROUND(I514*H514,2)</f>
        <v>0</v>
      </c>
      <c r="BL514" s="17" t="s">
        <v>372</v>
      </c>
      <c r="BM514" s="148" t="s">
        <v>3509</v>
      </c>
    </row>
    <row r="515" spans="2:65" s="11" customFormat="1" ht="22.75" customHeight="1">
      <c r="B515" s="124"/>
      <c r="D515" s="125" t="s">
        <v>75</v>
      </c>
      <c r="E515" s="134" t="s">
        <v>3510</v>
      </c>
      <c r="F515" s="134" t="s">
        <v>3511</v>
      </c>
      <c r="I515" s="127"/>
      <c r="J515" s="135">
        <f>BK515</f>
        <v>0</v>
      </c>
      <c r="L515" s="124"/>
      <c r="M515" s="129"/>
      <c r="P515" s="130">
        <f>SUM(P516:P528)</f>
        <v>0</v>
      </c>
      <c r="R515" s="130">
        <f>SUM(R516:R528)</f>
        <v>0</v>
      </c>
      <c r="T515" s="131">
        <f>SUM(T516:T528)</f>
        <v>11.799999999999999</v>
      </c>
      <c r="AR515" s="125" t="s">
        <v>86</v>
      </c>
      <c r="AT515" s="132" t="s">
        <v>75</v>
      </c>
      <c r="AU515" s="132" t="s">
        <v>84</v>
      </c>
      <c r="AY515" s="125" t="s">
        <v>186</v>
      </c>
      <c r="BK515" s="133">
        <f>SUM(BK516:BK528)</f>
        <v>0</v>
      </c>
    </row>
    <row r="516" spans="2:65" s="1" customFormat="1" ht="16.600000000000001" customHeight="1">
      <c r="B516" s="136"/>
      <c r="C516" s="137" t="s">
        <v>881</v>
      </c>
      <c r="D516" s="137" t="s">
        <v>189</v>
      </c>
      <c r="E516" s="138" t="s">
        <v>3512</v>
      </c>
      <c r="F516" s="139" t="s">
        <v>3513</v>
      </c>
      <c r="G516" s="140" t="s">
        <v>351</v>
      </c>
      <c r="H516" s="141">
        <v>84.16</v>
      </c>
      <c r="I516" s="142"/>
      <c r="J516" s="143">
        <f>ROUND(I516*H516,2)</f>
        <v>0</v>
      </c>
      <c r="K516" s="139" t="s">
        <v>1</v>
      </c>
      <c r="L516" s="32"/>
      <c r="M516" s="144" t="s">
        <v>1</v>
      </c>
      <c r="N516" s="145" t="s">
        <v>41</v>
      </c>
      <c r="P516" s="146">
        <f>O516*H516</f>
        <v>0</v>
      </c>
      <c r="Q516" s="146">
        <v>0</v>
      </c>
      <c r="R516" s="146">
        <f>Q516*H516</f>
        <v>0</v>
      </c>
      <c r="S516" s="146">
        <v>0</v>
      </c>
      <c r="T516" s="147">
        <f>S516*H516</f>
        <v>0</v>
      </c>
      <c r="AR516" s="148" t="s">
        <v>372</v>
      </c>
      <c r="AT516" s="148" t="s">
        <v>189</v>
      </c>
      <c r="AU516" s="148" t="s">
        <v>86</v>
      </c>
      <c r="AY516" s="17" t="s">
        <v>186</v>
      </c>
      <c r="BE516" s="149">
        <f>IF(N516="základní",J516,0)</f>
        <v>0</v>
      </c>
      <c r="BF516" s="149">
        <f>IF(N516="snížená",J516,0)</f>
        <v>0</v>
      </c>
      <c r="BG516" s="149">
        <f>IF(N516="zákl. přenesená",J516,0)</f>
        <v>0</v>
      </c>
      <c r="BH516" s="149">
        <f>IF(N516="sníž. přenesená",J516,0)</f>
        <v>0</v>
      </c>
      <c r="BI516" s="149">
        <f>IF(N516="nulová",J516,0)</f>
        <v>0</v>
      </c>
      <c r="BJ516" s="17" t="s">
        <v>84</v>
      </c>
      <c r="BK516" s="149">
        <f>ROUND(I516*H516,2)</f>
        <v>0</v>
      </c>
      <c r="BL516" s="17" t="s">
        <v>372</v>
      </c>
      <c r="BM516" s="148" t="s">
        <v>3514</v>
      </c>
    </row>
    <row r="517" spans="2:65" s="13" customFormat="1" ht="10.4">
      <c r="B517" s="163"/>
      <c r="D517" s="157" t="s">
        <v>296</v>
      </c>
      <c r="E517" s="164" t="s">
        <v>1</v>
      </c>
      <c r="F517" s="165" t="s">
        <v>3515</v>
      </c>
      <c r="H517" s="166">
        <v>13</v>
      </c>
      <c r="I517" s="167"/>
      <c r="L517" s="163"/>
      <c r="M517" s="168"/>
      <c r="T517" s="169"/>
      <c r="AT517" s="164" t="s">
        <v>296</v>
      </c>
      <c r="AU517" s="164" t="s">
        <v>86</v>
      </c>
      <c r="AV517" s="13" t="s">
        <v>86</v>
      </c>
      <c r="AW517" s="13" t="s">
        <v>32</v>
      </c>
      <c r="AX517" s="13" t="s">
        <v>76</v>
      </c>
      <c r="AY517" s="164" t="s">
        <v>186</v>
      </c>
    </row>
    <row r="518" spans="2:65" s="13" customFormat="1" ht="10.4">
      <c r="B518" s="163"/>
      <c r="D518" s="157" t="s">
        <v>296</v>
      </c>
      <c r="E518" s="164" t="s">
        <v>1</v>
      </c>
      <c r="F518" s="165" t="s">
        <v>3516</v>
      </c>
      <c r="H518" s="166">
        <v>5</v>
      </c>
      <c r="I518" s="167"/>
      <c r="L518" s="163"/>
      <c r="M518" s="168"/>
      <c r="T518" s="169"/>
      <c r="AT518" s="164" t="s">
        <v>296</v>
      </c>
      <c r="AU518" s="164" t="s">
        <v>86</v>
      </c>
      <c r="AV518" s="13" t="s">
        <v>86</v>
      </c>
      <c r="AW518" s="13" t="s">
        <v>32</v>
      </c>
      <c r="AX518" s="13" t="s">
        <v>76</v>
      </c>
      <c r="AY518" s="164" t="s">
        <v>186</v>
      </c>
    </row>
    <row r="519" spans="2:65" s="12" customFormat="1" ht="10.4">
      <c r="B519" s="156"/>
      <c r="D519" s="157" t="s">
        <v>296</v>
      </c>
      <c r="E519" s="158" t="s">
        <v>1</v>
      </c>
      <c r="F519" s="159" t="s">
        <v>3517</v>
      </c>
      <c r="H519" s="158" t="s">
        <v>1</v>
      </c>
      <c r="I519" s="160"/>
      <c r="L519" s="156"/>
      <c r="M519" s="161"/>
      <c r="T519" s="162"/>
      <c r="AT519" s="158" t="s">
        <v>296</v>
      </c>
      <c r="AU519" s="158" t="s">
        <v>86</v>
      </c>
      <c r="AV519" s="12" t="s">
        <v>84</v>
      </c>
      <c r="AW519" s="12" t="s">
        <v>32</v>
      </c>
      <c r="AX519" s="12" t="s">
        <v>76</v>
      </c>
      <c r="AY519" s="158" t="s">
        <v>186</v>
      </c>
    </row>
    <row r="520" spans="2:65" s="13" customFormat="1" ht="10.4">
      <c r="B520" s="163"/>
      <c r="D520" s="157" t="s">
        <v>296</v>
      </c>
      <c r="E520" s="164" t="s">
        <v>1</v>
      </c>
      <c r="F520" s="165" t="s">
        <v>3284</v>
      </c>
      <c r="H520" s="166">
        <v>11.5</v>
      </c>
      <c r="I520" s="167"/>
      <c r="L520" s="163"/>
      <c r="M520" s="168"/>
      <c r="T520" s="169"/>
      <c r="AT520" s="164" t="s">
        <v>296</v>
      </c>
      <c r="AU520" s="164" t="s">
        <v>86</v>
      </c>
      <c r="AV520" s="13" t="s">
        <v>86</v>
      </c>
      <c r="AW520" s="13" t="s">
        <v>32</v>
      </c>
      <c r="AX520" s="13" t="s">
        <v>76</v>
      </c>
      <c r="AY520" s="164" t="s">
        <v>186</v>
      </c>
    </row>
    <row r="521" spans="2:65" s="13" customFormat="1" ht="10.4">
      <c r="B521" s="163"/>
      <c r="D521" s="157" t="s">
        <v>296</v>
      </c>
      <c r="E521" s="164" t="s">
        <v>1</v>
      </c>
      <c r="F521" s="165" t="s">
        <v>3285</v>
      </c>
      <c r="H521" s="166">
        <v>5.7</v>
      </c>
      <c r="I521" s="167"/>
      <c r="L521" s="163"/>
      <c r="M521" s="168"/>
      <c r="T521" s="169"/>
      <c r="AT521" s="164" t="s">
        <v>296</v>
      </c>
      <c r="AU521" s="164" t="s">
        <v>86</v>
      </c>
      <c r="AV521" s="13" t="s">
        <v>86</v>
      </c>
      <c r="AW521" s="13" t="s">
        <v>32</v>
      </c>
      <c r="AX521" s="13" t="s">
        <v>76</v>
      </c>
      <c r="AY521" s="164" t="s">
        <v>186</v>
      </c>
    </row>
    <row r="522" spans="2:65" s="13" customFormat="1" ht="10.4">
      <c r="B522" s="163"/>
      <c r="D522" s="157" t="s">
        <v>296</v>
      </c>
      <c r="E522" s="164" t="s">
        <v>1</v>
      </c>
      <c r="F522" s="165" t="s">
        <v>3286</v>
      </c>
      <c r="H522" s="166">
        <v>30.96</v>
      </c>
      <c r="I522" s="167"/>
      <c r="L522" s="163"/>
      <c r="M522" s="168"/>
      <c r="T522" s="169"/>
      <c r="AT522" s="164" t="s">
        <v>296</v>
      </c>
      <c r="AU522" s="164" t="s">
        <v>86</v>
      </c>
      <c r="AV522" s="13" t="s">
        <v>86</v>
      </c>
      <c r="AW522" s="13" t="s">
        <v>32</v>
      </c>
      <c r="AX522" s="13" t="s">
        <v>76</v>
      </c>
      <c r="AY522" s="164" t="s">
        <v>186</v>
      </c>
    </row>
    <row r="523" spans="2:65" s="13" customFormat="1" ht="10.4">
      <c r="B523" s="163"/>
      <c r="D523" s="157" t="s">
        <v>296</v>
      </c>
      <c r="E523" s="164" t="s">
        <v>1</v>
      </c>
      <c r="F523" s="165" t="s">
        <v>3518</v>
      </c>
      <c r="H523" s="166">
        <v>8</v>
      </c>
      <c r="I523" s="167"/>
      <c r="L523" s="163"/>
      <c r="M523" s="168"/>
      <c r="T523" s="169"/>
      <c r="AT523" s="164" t="s">
        <v>296</v>
      </c>
      <c r="AU523" s="164" t="s">
        <v>86</v>
      </c>
      <c r="AV523" s="13" t="s">
        <v>86</v>
      </c>
      <c r="AW523" s="13" t="s">
        <v>32</v>
      </c>
      <c r="AX523" s="13" t="s">
        <v>76</v>
      </c>
      <c r="AY523" s="164" t="s">
        <v>186</v>
      </c>
    </row>
    <row r="524" spans="2:65" s="13" customFormat="1" ht="10.4">
      <c r="B524" s="163"/>
      <c r="D524" s="157" t="s">
        <v>296</v>
      </c>
      <c r="E524" s="164" t="s">
        <v>1</v>
      </c>
      <c r="F524" s="165" t="s">
        <v>3519</v>
      </c>
      <c r="H524" s="166">
        <v>10</v>
      </c>
      <c r="I524" s="167"/>
      <c r="L524" s="163"/>
      <c r="M524" s="168"/>
      <c r="T524" s="169"/>
      <c r="AT524" s="164" t="s">
        <v>296</v>
      </c>
      <c r="AU524" s="164" t="s">
        <v>86</v>
      </c>
      <c r="AV524" s="13" t="s">
        <v>86</v>
      </c>
      <c r="AW524" s="13" t="s">
        <v>32</v>
      </c>
      <c r="AX524" s="13" t="s">
        <v>76</v>
      </c>
      <c r="AY524" s="164" t="s">
        <v>186</v>
      </c>
    </row>
    <row r="525" spans="2:65" s="14" customFormat="1" ht="10.4">
      <c r="B525" s="170"/>
      <c r="D525" s="157" t="s">
        <v>296</v>
      </c>
      <c r="E525" s="171" t="s">
        <v>1</v>
      </c>
      <c r="F525" s="172" t="s">
        <v>299</v>
      </c>
      <c r="H525" s="173">
        <v>84.16</v>
      </c>
      <c r="I525" s="174"/>
      <c r="L525" s="170"/>
      <c r="M525" s="175"/>
      <c r="T525" s="176"/>
      <c r="AT525" s="171" t="s">
        <v>296</v>
      </c>
      <c r="AU525" s="171" t="s">
        <v>86</v>
      </c>
      <c r="AV525" s="14" t="s">
        <v>207</v>
      </c>
      <c r="AW525" s="14" t="s">
        <v>32</v>
      </c>
      <c r="AX525" s="14" t="s">
        <v>84</v>
      </c>
      <c r="AY525" s="171" t="s">
        <v>186</v>
      </c>
    </row>
    <row r="526" spans="2:65" s="1" customFormat="1" ht="24.2" customHeight="1">
      <c r="B526" s="136"/>
      <c r="C526" s="137" t="s">
        <v>886</v>
      </c>
      <c r="D526" s="137" t="s">
        <v>189</v>
      </c>
      <c r="E526" s="138" t="s">
        <v>3520</v>
      </c>
      <c r="F526" s="139" t="s">
        <v>3521</v>
      </c>
      <c r="G526" s="140" t="s">
        <v>351</v>
      </c>
      <c r="H526" s="141">
        <v>100</v>
      </c>
      <c r="I526" s="142"/>
      <c r="J526" s="143">
        <f>ROUND(I526*H526,2)</f>
        <v>0</v>
      </c>
      <c r="K526" s="139" t="s">
        <v>193</v>
      </c>
      <c r="L526" s="32"/>
      <c r="M526" s="144" t="s">
        <v>1</v>
      </c>
      <c r="N526" s="145" t="s">
        <v>41</v>
      </c>
      <c r="P526" s="146">
        <f>O526*H526</f>
        <v>0</v>
      </c>
      <c r="Q526" s="146">
        <v>0</v>
      </c>
      <c r="R526" s="146">
        <f>Q526*H526</f>
        <v>0</v>
      </c>
      <c r="S526" s="146">
        <v>0.11799999999999999</v>
      </c>
      <c r="T526" s="147">
        <f>S526*H526</f>
        <v>11.799999999999999</v>
      </c>
      <c r="AR526" s="148" t="s">
        <v>372</v>
      </c>
      <c r="AT526" s="148" t="s">
        <v>189</v>
      </c>
      <c r="AU526" s="148" t="s">
        <v>86</v>
      </c>
      <c r="AY526" s="17" t="s">
        <v>186</v>
      </c>
      <c r="BE526" s="149">
        <f>IF(N526="základní",J526,0)</f>
        <v>0</v>
      </c>
      <c r="BF526" s="149">
        <f>IF(N526="snížená",J526,0)</f>
        <v>0</v>
      </c>
      <c r="BG526" s="149">
        <f>IF(N526="zákl. přenesená",J526,0)</f>
        <v>0</v>
      </c>
      <c r="BH526" s="149">
        <f>IF(N526="sníž. přenesená",J526,0)</f>
        <v>0</v>
      </c>
      <c r="BI526" s="149">
        <f>IF(N526="nulová",J526,0)</f>
        <v>0</v>
      </c>
      <c r="BJ526" s="17" t="s">
        <v>84</v>
      </c>
      <c r="BK526" s="149">
        <f>ROUND(I526*H526,2)</f>
        <v>0</v>
      </c>
      <c r="BL526" s="17" t="s">
        <v>372</v>
      </c>
      <c r="BM526" s="148" t="s">
        <v>3522</v>
      </c>
    </row>
    <row r="527" spans="2:65" s="13" customFormat="1" ht="10.4">
      <c r="B527" s="163"/>
      <c r="D527" s="157" t="s">
        <v>296</v>
      </c>
      <c r="E527" s="164" t="s">
        <v>1</v>
      </c>
      <c r="F527" s="165" t="s">
        <v>3523</v>
      </c>
      <c r="H527" s="166">
        <v>100</v>
      </c>
      <c r="I527" s="167"/>
      <c r="L527" s="163"/>
      <c r="M527" s="168"/>
      <c r="T527" s="169"/>
      <c r="AT527" s="164" t="s">
        <v>296</v>
      </c>
      <c r="AU527" s="164" t="s">
        <v>86</v>
      </c>
      <c r="AV527" s="13" t="s">
        <v>86</v>
      </c>
      <c r="AW527" s="13" t="s">
        <v>32</v>
      </c>
      <c r="AX527" s="13" t="s">
        <v>84</v>
      </c>
      <c r="AY527" s="164" t="s">
        <v>186</v>
      </c>
    </row>
    <row r="528" spans="2:65" s="1" customFormat="1" ht="24.2" customHeight="1">
      <c r="B528" s="136"/>
      <c r="C528" s="137" t="s">
        <v>890</v>
      </c>
      <c r="D528" s="137" t="s">
        <v>189</v>
      </c>
      <c r="E528" s="138" t="s">
        <v>3524</v>
      </c>
      <c r="F528" s="139" t="s">
        <v>3525</v>
      </c>
      <c r="G528" s="140" t="s">
        <v>951</v>
      </c>
      <c r="H528" s="197"/>
      <c r="I528" s="142"/>
      <c r="J528" s="143">
        <f>ROUND(I528*H528,2)</f>
        <v>0</v>
      </c>
      <c r="K528" s="139" t="s">
        <v>193</v>
      </c>
      <c r="L528" s="32"/>
      <c r="M528" s="144" t="s">
        <v>1</v>
      </c>
      <c r="N528" s="145" t="s">
        <v>41</v>
      </c>
      <c r="P528" s="146">
        <f>O528*H528</f>
        <v>0</v>
      </c>
      <c r="Q528" s="146">
        <v>0</v>
      </c>
      <c r="R528" s="146">
        <f>Q528*H528</f>
        <v>0</v>
      </c>
      <c r="S528" s="146">
        <v>0</v>
      </c>
      <c r="T528" s="147">
        <f>S528*H528</f>
        <v>0</v>
      </c>
      <c r="AR528" s="148" t="s">
        <v>372</v>
      </c>
      <c r="AT528" s="148" t="s">
        <v>189</v>
      </c>
      <c r="AU528" s="148" t="s">
        <v>86</v>
      </c>
      <c r="AY528" s="17" t="s">
        <v>186</v>
      </c>
      <c r="BE528" s="149">
        <f>IF(N528="základní",J528,0)</f>
        <v>0</v>
      </c>
      <c r="BF528" s="149">
        <f>IF(N528="snížená",J528,0)</f>
        <v>0</v>
      </c>
      <c r="BG528" s="149">
        <f>IF(N528="zákl. přenesená",J528,0)</f>
        <v>0</v>
      </c>
      <c r="BH528" s="149">
        <f>IF(N528="sníž. přenesená",J528,0)</f>
        <v>0</v>
      </c>
      <c r="BI528" s="149">
        <f>IF(N528="nulová",J528,0)</f>
        <v>0</v>
      </c>
      <c r="BJ528" s="17" t="s">
        <v>84</v>
      </c>
      <c r="BK528" s="149">
        <f>ROUND(I528*H528,2)</f>
        <v>0</v>
      </c>
      <c r="BL528" s="17" t="s">
        <v>372</v>
      </c>
      <c r="BM528" s="148" t="s">
        <v>3526</v>
      </c>
    </row>
    <row r="529" spans="2:65" s="11" customFormat="1" ht="22.75" customHeight="1">
      <c r="B529" s="124"/>
      <c r="D529" s="125" t="s">
        <v>75</v>
      </c>
      <c r="E529" s="134" t="s">
        <v>1763</v>
      </c>
      <c r="F529" s="134" t="s">
        <v>1764</v>
      </c>
      <c r="I529" s="127"/>
      <c r="J529" s="135">
        <f>BK529</f>
        <v>0</v>
      </c>
      <c r="L529" s="124"/>
      <c r="M529" s="129"/>
      <c r="P529" s="130">
        <f>SUM(P530:P538)</f>
        <v>0</v>
      </c>
      <c r="R529" s="130">
        <f>SUM(R530:R538)</f>
        <v>1.824984E-2</v>
      </c>
      <c r="T529" s="131">
        <f>SUM(T530:T538)</f>
        <v>0</v>
      </c>
      <c r="AR529" s="125" t="s">
        <v>86</v>
      </c>
      <c r="AT529" s="132" t="s">
        <v>75</v>
      </c>
      <c r="AU529" s="132" t="s">
        <v>84</v>
      </c>
      <c r="AY529" s="125" t="s">
        <v>186</v>
      </c>
      <c r="BK529" s="133">
        <f>SUM(BK530:BK538)</f>
        <v>0</v>
      </c>
    </row>
    <row r="530" spans="2:65" s="1" customFormat="1" ht="24.2" customHeight="1">
      <c r="B530" s="136"/>
      <c r="C530" s="137" t="s">
        <v>896</v>
      </c>
      <c r="D530" s="137" t="s">
        <v>189</v>
      </c>
      <c r="E530" s="138" t="s">
        <v>3527</v>
      </c>
      <c r="F530" s="139" t="s">
        <v>3528</v>
      </c>
      <c r="G530" s="140" t="s">
        <v>351</v>
      </c>
      <c r="H530" s="141">
        <v>21.725999999999999</v>
      </c>
      <c r="I530" s="142"/>
      <c r="J530" s="143">
        <f>ROUND(I530*H530,2)</f>
        <v>0</v>
      </c>
      <c r="K530" s="139" t="s">
        <v>193</v>
      </c>
      <c r="L530" s="32"/>
      <c r="M530" s="144" t="s">
        <v>1</v>
      </c>
      <c r="N530" s="145" t="s">
        <v>41</v>
      </c>
      <c r="P530" s="146">
        <f>O530*H530</f>
        <v>0</v>
      </c>
      <c r="Q530" s="146">
        <v>1E-4</v>
      </c>
      <c r="R530" s="146">
        <f>Q530*H530</f>
        <v>2.1726000000000002E-3</v>
      </c>
      <c r="S530" s="146">
        <v>0</v>
      </c>
      <c r="T530" s="147">
        <f>S530*H530</f>
        <v>0</v>
      </c>
      <c r="AR530" s="148" t="s">
        <v>372</v>
      </c>
      <c r="AT530" s="148" t="s">
        <v>189</v>
      </c>
      <c r="AU530" s="148" t="s">
        <v>86</v>
      </c>
      <c r="AY530" s="17" t="s">
        <v>186</v>
      </c>
      <c r="BE530" s="149">
        <f>IF(N530="základní",J530,0)</f>
        <v>0</v>
      </c>
      <c r="BF530" s="149">
        <f>IF(N530="snížená",J530,0)</f>
        <v>0</v>
      </c>
      <c r="BG530" s="149">
        <f>IF(N530="zákl. přenesená",J530,0)</f>
        <v>0</v>
      </c>
      <c r="BH530" s="149">
        <f>IF(N530="sníž. přenesená",J530,0)</f>
        <v>0</v>
      </c>
      <c r="BI530" s="149">
        <f>IF(N530="nulová",J530,0)</f>
        <v>0</v>
      </c>
      <c r="BJ530" s="17" t="s">
        <v>84</v>
      </c>
      <c r="BK530" s="149">
        <f>ROUND(I530*H530,2)</f>
        <v>0</v>
      </c>
      <c r="BL530" s="17" t="s">
        <v>372</v>
      </c>
      <c r="BM530" s="148" t="s">
        <v>3529</v>
      </c>
    </row>
    <row r="531" spans="2:65" s="13" customFormat="1" ht="10.4">
      <c r="B531" s="163"/>
      <c r="D531" s="157" t="s">
        <v>296</v>
      </c>
      <c r="E531" s="164" t="s">
        <v>1</v>
      </c>
      <c r="F531" s="165" t="s">
        <v>226</v>
      </c>
      <c r="H531" s="166">
        <v>21.725999999999999</v>
      </c>
      <c r="I531" s="167"/>
      <c r="L531" s="163"/>
      <c r="M531" s="168"/>
      <c r="T531" s="169"/>
      <c r="AT531" s="164" t="s">
        <v>296</v>
      </c>
      <c r="AU531" s="164" t="s">
        <v>86</v>
      </c>
      <c r="AV531" s="13" t="s">
        <v>86</v>
      </c>
      <c r="AW531" s="13" t="s">
        <v>32</v>
      </c>
      <c r="AX531" s="13" t="s">
        <v>84</v>
      </c>
      <c r="AY531" s="164" t="s">
        <v>186</v>
      </c>
    </row>
    <row r="532" spans="2:65" s="1" customFormat="1" ht="24.2" customHeight="1">
      <c r="B532" s="136"/>
      <c r="C532" s="137" t="s">
        <v>904</v>
      </c>
      <c r="D532" s="137" t="s">
        <v>189</v>
      </c>
      <c r="E532" s="138" t="s">
        <v>3530</v>
      </c>
      <c r="F532" s="139" t="s">
        <v>3531</v>
      </c>
      <c r="G532" s="140" t="s">
        <v>351</v>
      </c>
      <c r="H532" s="141">
        <v>21.725999999999999</v>
      </c>
      <c r="I532" s="142"/>
      <c r="J532" s="143">
        <f>ROUND(I532*H532,2)</f>
        <v>0</v>
      </c>
      <c r="K532" s="139" t="s">
        <v>193</v>
      </c>
      <c r="L532" s="32"/>
      <c r="M532" s="144" t="s">
        <v>1</v>
      </c>
      <c r="N532" s="145" t="s">
        <v>41</v>
      </c>
      <c r="P532" s="146">
        <f>O532*H532</f>
        <v>0</v>
      </c>
      <c r="Q532" s="146">
        <v>7.2000000000000005E-4</v>
      </c>
      <c r="R532" s="146">
        <f>Q532*H532</f>
        <v>1.5642719999999999E-2</v>
      </c>
      <c r="S532" s="146">
        <v>0</v>
      </c>
      <c r="T532" s="147">
        <f>S532*H532</f>
        <v>0</v>
      </c>
      <c r="AR532" s="148" t="s">
        <v>372</v>
      </c>
      <c r="AT532" s="148" t="s">
        <v>189</v>
      </c>
      <c r="AU532" s="148" t="s">
        <v>86</v>
      </c>
      <c r="AY532" s="17" t="s">
        <v>186</v>
      </c>
      <c r="BE532" s="149">
        <f>IF(N532="základní",J532,0)</f>
        <v>0</v>
      </c>
      <c r="BF532" s="149">
        <f>IF(N532="snížená",J532,0)</f>
        <v>0</v>
      </c>
      <c r="BG532" s="149">
        <f>IF(N532="zákl. přenesená",J532,0)</f>
        <v>0</v>
      </c>
      <c r="BH532" s="149">
        <f>IF(N532="sníž. přenesená",J532,0)</f>
        <v>0</v>
      </c>
      <c r="BI532" s="149">
        <f>IF(N532="nulová",J532,0)</f>
        <v>0</v>
      </c>
      <c r="BJ532" s="17" t="s">
        <v>84</v>
      </c>
      <c r="BK532" s="149">
        <f>ROUND(I532*H532,2)</f>
        <v>0</v>
      </c>
      <c r="BL532" s="17" t="s">
        <v>372</v>
      </c>
      <c r="BM532" s="148" t="s">
        <v>3532</v>
      </c>
    </row>
    <row r="533" spans="2:65" s="12" customFormat="1" ht="10.4">
      <c r="B533" s="156"/>
      <c r="D533" s="157" t="s">
        <v>296</v>
      </c>
      <c r="E533" s="158" t="s">
        <v>1</v>
      </c>
      <c r="F533" s="159" t="s">
        <v>3402</v>
      </c>
      <c r="H533" s="158" t="s">
        <v>1</v>
      </c>
      <c r="I533" s="160"/>
      <c r="L533" s="156"/>
      <c r="M533" s="161"/>
      <c r="T533" s="162"/>
      <c r="AT533" s="158" t="s">
        <v>296</v>
      </c>
      <c r="AU533" s="158" t="s">
        <v>86</v>
      </c>
      <c r="AV533" s="12" t="s">
        <v>84</v>
      </c>
      <c r="AW533" s="12" t="s">
        <v>32</v>
      </c>
      <c r="AX533" s="12" t="s">
        <v>76</v>
      </c>
      <c r="AY533" s="158" t="s">
        <v>186</v>
      </c>
    </row>
    <row r="534" spans="2:65" s="13" customFormat="1" ht="10.4">
      <c r="B534" s="163"/>
      <c r="D534" s="157" t="s">
        <v>296</v>
      </c>
      <c r="E534" s="164" t="s">
        <v>1</v>
      </c>
      <c r="F534" s="165" t="s">
        <v>3403</v>
      </c>
      <c r="H534" s="166">
        <v>9.4860000000000007</v>
      </c>
      <c r="I534" s="167"/>
      <c r="L534" s="163"/>
      <c r="M534" s="168"/>
      <c r="T534" s="169"/>
      <c r="AT534" s="164" t="s">
        <v>296</v>
      </c>
      <c r="AU534" s="164" t="s">
        <v>86</v>
      </c>
      <c r="AV534" s="13" t="s">
        <v>86</v>
      </c>
      <c r="AW534" s="13" t="s">
        <v>32</v>
      </c>
      <c r="AX534" s="13" t="s">
        <v>76</v>
      </c>
      <c r="AY534" s="164" t="s">
        <v>186</v>
      </c>
    </row>
    <row r="535" spans="2:65" s="13" customFormat="1" ht="10.4">
      <c r="B535" s="163"/>
      <c r="D535" s="157" t="s">
        <v>296</v>
      </c>
      <c r="E535" s="164" t="s">
        <v>1</v>
      </c>
      <c r="F535" s="165" t="s">
        <v>3404</v>
      </c>
      <c r="H535" s="166">
        <v>12.24</v>
      </c>
      <c r="I535" s="167"/>
      <c r="L535" s="163"/>
      <c r="M535" s="168"/>
      <c r="T535" s="169"/>
      <c r="AT535" s="164" t="s">
        <v>296</v>
      </c>
      <c r="AU535" s="164" t="s">
        <v>86</v>
      </c>
      <c r="AV535" s="13" t="s">
        <v>86</v>
      </c>
      <c r="AW535" s="13" t="s">
        <v>32</v>
      </c>
      <c r="AX535" s="13" t="s">
        <v>76</v>
      </c>
      <c r="AY535" s="164" t="s">
        <v>186</v>
      </c>
    </row>
    <row r="536" spans="2:65" s="14" customFormat="1" ht="10.4">
      <c r="B536" s="170"/>
      <c r="D536" s="157" t="s">
        <v>296</v>
      </c>
      <c r="E536" s="171" t="s">
        <v>226</v>
      </c>
      <c r="F536" s="172" t="s">
        <v>299</v>
      </c>
      <c r="H536" s="173">
        <v>21.725999999999999</v>
      </c>
      <c r="I536" s="174"/>
      <c r="L536" s="170"/>
      <c r="M536" s="175"/>
      <c r="T536" s="176"/>
      <c r="AT536" s="171" t="s">
        <v>296</v>
      </c>
      <c r="AU536" s="171" t="s">
        <v>86</v>
      </c>
      <c r="AV536" s="14" t="s">
        <v>207</v>
      </c>
      <c r="AW536" s="14" t="s">
        <v>32</v>
      </c>
      <c r="AX536" s="14" t="s">
        <v>84</v>
      </c>
      <c r="AY536" s="171" t="s">
        <v>186</v>
      </c>
    </row>
    <row r="537" spans="2:65" s="1" customFormat="1" ht="33" customHeight="1">
      <c r="B537" s="136"/>
      <c r="C537" s="137" t="s">
        <v>627</v>
      </c>
      <c r="D537" s="137" t="s">
        <v>189</v>
      </c>
      <c r="E537" s="138" t="s">
        <v>3533</v>
      </c>
      <c r="F537" s="139" t="s">
        <v>3534</v>
      </c>
      <c r="G537" s="140" t="s">
        <v>351</v>
      </c>
      <c r="H537" s="141">
        <v>21.725999999999999</v>
      </c>
      <c r="I537" s="142"/>
      <c r="J537" s="143">
        <f>ROUND(I537*H537,2)</f>
        <v>0</v>
      </c>
      <c r="K537" s="139" t="s">
        <v>193</v>
      </c>
      <c r="L537" s="32"/>
      <c r="M537" s="144" t="s">
        <v>1</v>
      </c>
      <c r="N537" s="145" t="s">
        <v>41</v>
      </c>
      <c r="P537" s="146">
        <f>O537*H537</f>
        <v>0</v>
      </c>
      <c r="Q537" s="146">
        <v>2.0000000000000002E-5</v>
      </c>
      <c r="R537" s="146">
        <f>Q537*H537</f>
        <v>4.3452000000000003E-4</v>
      </c>
      <c r="S537" s="146">
        <v>0</v>
      </c>
      <c r="T537" s="147">
        <f>S537*H537</f>
        <v>0</v>
      </c>
      <c r="AR537" s="148" t="s">
        <v>372</v>
      </c>
      <c r="AT537" s="148" t="s">
        <v>189</v>
      </c>
      <c r="AU537" s="148" t="s">
        <v>86</v>
      </c>
      <c r="AY537" s="17" t="s">
        <v>186</v>
      </c>
      <c r="BE537" s="149">
        <f>IF(N537="základní",J537,0)</f>
        <v>0</v>
      </c>
      <c r="BF537" s="149">
        <f>IF(N537="snížená",J537,0)</f>
        <v>0</v>
      </c>
      <c r="BG537" s="149">
        <f>IF(N537="zákl. přenesená",J537,0)</f>
        <v>0</v>
      </c>
      <c r="BH537" s="149">
        <f>IF(N537="sníž. přenesená",J537,0)</f>
        <v>0</v>
      </c>
      <c r="BI537" s="149">
        <f>IF(N537="nulová",J537,0)</f>
        <v>0</v>
      </c>
      <c r="BJ537" s="17" t="s">
        <v>84</v>
      </c>
      <c r="BK537" s="149">
        <f>ROUND(I537*H537,2)</f>
        <v>0</v>
      </c>
      <c r="BL537" s="17" t="s">
        <v>372</v>
      </c>
      <c r="BM537" s="148" t="s">
        <v>3535</v>
      </c>
    </row>
    <row r="538" spans="2:65" s="13" customFormat="1" ht="10.4">
      <c r="B538" s="163"/>
      <c r="D538" s="157" t="s">
        <v>296</v>
      </c>
      <c r="E538" s="164" t="s">
        <v>1</v>
      </c>
      <c r="F538" s="165" t="s">
        <v>226</v>
      </c>
      <c r="H538" s="166">
        <v>21.725999999999999</v>
      </c>
      <c r="I538" s="167"/>
      <c r="L538" s="163"/>
      <c r="M538" s="168"/>
      <c r="T538" s="169"/>
      <c r="AT538" s="164" t="s">
        <v>296</v>
      </c>
      <c r="AU538" s="164" t="s">
        <v>86</v>
      </c>
      <c r="AV538" s="13" t="s">
        <v>86</v>
      </c>
      <c r="AW538" s="13" t="s">
        <v>32</v>
      </c>
      <c r="AX538" s="13" t="s">
        <v>84</v>
      </c>
      <c r="AY538" s="164" t="s">
        <v>186</v>
      </c>
    </row>
    <row r="539" spans="2:65" s="11" customFormat="1" ht="25.95" customHeight="1">
      <c r="B539" s="124"/>
      <c r="D539" s="125" t="s">
        <v>75</v>
      </c>
      <c r="E539" s="126" t="s">
        <v>1852</v>
      </c>
      <c r="F539" s="126" t="s">
        <v>1853</v>
      </c>
      <c r="I539" s="127"/>
      <c r="J539" s="128">
        <f>BK539</f>
        <v>0</v>
      </c>
      <c r="L539" s="124"/>
      <c r="M539" s="129"/>
      <c r="P539" s="130">
        <f>SUM(P540:P561)</f>
        <v>0</v>
      </c>
      <c r="R539" s="130">
        <f>SUM(R540:R561)</f>
        <v>0</v>
      </c>
      <c r="T539" s="131">
        <f>SUM(T540:T561)</f>
        <v>0</v>
      </c>
      <c r="AR539" s="125" t="s">
        <v>207</v>
      </c>
      <c r="AT539" s="132" t="s">
        <v>75</v>
      </c>
      <c r="AU539" s="132" t="s">
        <v>76</v>
      </c>
      <c r="AY539" s="125" t="s">
        <v>186</v>
      </c>
      <c r="BK539" s="133">
        <f>SUM(BK540:BK561)</f>
        <v>0</v>
      </c>
    </row>
    <row r="540" spans="2:65" s="1" customFormat="1" ht="16.600000000000001" customHeight="1">
      <c r="B540" s="136"/>
      <c r="C540" s="137" t="s">
        <v>912</v>
      </c>
      <c r="D540" s="137" t="s">
        <v>189</v>
      </c>
      <c r="E540" s="138" t="s">
        <v>3536</v>
      </c>
      <c r="F540" s="139" t="s">
        <v>3537</v>
      </c>
      <c r="G540" s="140" t="s">
        <v>192</v>
      </c>
      <c r="H540" s="141">
        <v>1</v>
      </c>
      <c r="I540" s="142"/>
      <c r="J540" s="143">
        <f>ROUND(I540*H540,2)</f>
        <v>0</v>
      </c>
      <c r="K540" s="139" t="s">
        <v>1</v>
      </c>
      <c r="L540" s="32"/>
      <c r="M540" s="144" t="s">
        <v>1</v>
      </c>
      <c r="N540" s="145" t="s">
        <v>41</v>
      </c>
      <c r="P540" s="146">
        <f>O540*H540</f>
        <v>0</v>
      </c>
      <c r="Q540" s="146">
        <v>0</v>
      </c>
      <c r="R540" s="146">
        <f>Q540*H540</f>
        <v>0</v>
      </c>
      <c r="S540" s="146">
        <v>0</v>
      </c>
      <c r="T540" s="147">
        <f>S540*H540</f>
        <v>0</v>
      </c>
      <c r="AR540" s="148" t="s">
        <v>1856</v>
      </c>
      <c r="AT540" s="148" t="s">
        <v>189</v>
      </c>
      <c r="AU540" s="148" t="s">
        <v>84</v>
      </c>
      <c r="AY540" s="17" t="s">
        <v>186</v>
      </c>
      <c r="BE540" s="149">
        <f>IF(N540="základní",J540,0)</f>
        <v>0</v>
      </c>
      <c r="BF540" s="149">
        <f>IF(N540="snížená",J540,0)</f>
        <v>0</v>
      </c>
      <c r="BG540" s="149">
        <f>IF(N540="zákl. přenesená",J540,0)</f>
        <v>0</v>
      </c>
      <c r="BH540" s="149">
        <f>IF(N540="sníž. přenesená",J540,0)</f>
        <v>0</v>
      </c>
      <c r="BI540" s="149">
        <f>IF(N540="nulová",J540,0)</f>
        <v>0</v>
      </c>
      <c r="BJ540" s="17" t="s">
        <v>84</v>
      </c>
      <c r="BK540" s="149">
        <f>ROUND(I540*H540,2)</f>
        <v>0</v>
      </c>
      <c r="BL540" s="17" t="s">
        <v>1856</v>
      </c>
      <c r="BM540" s="148" t="s">
        <v>3538</v>
      </c>
    </row>
    <row r="541" spans="2:65" s="1" customFormat="1" ht="36.9">
      <c r="B541" s="32"/>
      <c r="D541" s="157" t="s">
        <v>470</v>
      </c>
      <c r="F541" s="187" t="s">
        <v>3539</v>
      </c>
      <c r="I541" s="188"/>
      <c r="L541" s="32"/>
      <c r="M541" s="189"/>
      <c r="T541" s="56"/>
      <c r="AT541" s="17" t="s">
        <v>470</v>
      </c>
      <c r="AU541" s="17" t="s">
        <v>84</v>
      </c>
    </row>
    <row r="542" spans="2:65" s="1" customFormat="1" ht="16.600000000000001" customHeight="1">
      <c r="B542" s="136"/>
      <c r="C542" s="137" t="s">
        <v>918</v>
      </c>
      <c r="D542" s="137" t="s">
        <v>189</v>
      </c>
      <c r="E542" s="138" t="s">
        <v>3540</v>
      </c>
      <c r="F542" s="139" t="s">
        <v>3541</v>
      </c>
      <c r="G542" s="140" t="s">
        <v>192</v>
      </c>
      <c r="H542" s="141">
        <v>1</v>
      </c>
      <c r="I542" s="142"/>
      <c r="J542" s="143">
        <f>ROUND(I542*H542,2)</f>
        <v>0</v>
      </c>
      <c r="K542" s="139" t="s">
        <v>1</v>
      </c>
      <c r="L542" s="32"/>
      <c r="M542" s="144" t="s">
        <v>1</v>
      </c>
      <c r="N542" s="145" t="s">
        <v>41</v>
      </c>
      <c r="P542" s="146">
        <f>O542*H542</f>
        <v>0</v>
      </c>
      <c r="Q542" s="146">
        <v>0</v>
      </c>
      <c r="R542" s="146">
        <f>Q542*H542</f>
        <v>0</v>
      </c>
      <c r="S542" s="146">
        <v>0</v>
      </c>
      <c r="T542" s="147">
        <f>S542*H542</f>
        <v>0</v>
      </c>
      <c r="AR542" s="148" t="s">
        <v>1856</v>
      </c>
      <c r="AT542" s="148" t="s">
        <v>189</v>
      </c>
      <c r="AU542" s="148" t="s">
        <v>84</v>
      </c>
      <c r="AY542" s="17" t="s">
        <v>186</v>
      </c>
      <c r="BE542" s="149">
        <f>IF(N542="základní",J542,0)</f>
        <v>0</v>
      </c>
      <c r="BF542" s="149">
        <f>IF(N542="snížená",J542,0)</f>
        <v>0</v>
      </c>
      <c r="BG542" s="149">
        <f>IF(N542="zákl. přenesená",J542,0)</f>
        <v>0</v>
      </c>
      <c r="BH542" s="149">
        <f>IF(N542="sníž. přenesená",J542,0)</f>
        <v>0</v>
      </c>
      <c r="BI542" s="149">
        <f>IF(N542="nulová",J542,0)</f>
        <v>0</v>
      </c>
      <c r="BJ542" s="17" t="s">
        <v>84</v>
      </c>
      <c r="BK542" s="149">
        <f>ROUND(I542*H542,2)</f>
        <v>0</v>
      </c>
      <c r="BL542" s="17" t="s">
        <v>1856</v>
      </c>
      <c r="BM542" s="148" t="s">
        <v>3542</v>
      </c>
    </row>
    <row r="543" spans="2:65" s="1" customFormat="1" ht="27.65">
      <c r="B543" s="32"/>
      <c r="D543" s="157" t="s">
        <v>470</v>
      </c>
      <c r="F543" s="187" t="s">
        <v>3543</v>
      </c>
      <c r="I543" s="188"/>
      <c r="L543" s="32"/>
      <c r="M543" s="189"/>
      <c r="T543" s="56"/>
      <c r="AT543" s="17" t="s">
        <v>470</v>
      </c>
      <c r="AU543" s="17" t="s">
        <v>84</v>
      </c>
    </row>
    <row r="544" spans="2:65" s="1" customFormat="1" ht="16.600000000000001" customHeight="1">
      <c r="B544" s="136"/>
      <c r="C544" s="137" t="s">
        <v>922</v>
      </c>
      <c r="D544" s="137" t="s">
        <v>189</v>
      </c>
      <c r="E544" s="138" t="s">
        <v>3544</v>
      </c>
      <c r="F544" s="139" t="s">
        <v>3545</v>
      </c>
      <c r="G544" s="140" t="s">
        <v>192</v>
      </c>
      <c r="H544" s="141">
        <v>3</v>
      </c>
      <c r="I544" s="142"/>
      <c r="J544" s="143">
        <f>ROUND(I544*H544,2)</f>
        <v>0</v>
      </c>
      <c r="K544" s="139" t="s">
        <v>1</v>
      </c>
      <c r="L544" s="32"/>
      <c r="M544" s="144" t="s">
        <v>1</v>
      </c>
      <c r="N544" s="145" t="s">
        <v>41</v>
      </c>
      <c r="P544" s="146">
        <f>O544*H544</f>
        <v>0</v>
      </c>
      <c r="Q544" s="146">
        <v>0</v>
      </c>
      <c r="R544" s="146">
        <f>Q544*H544</f>
        <v>0</v>
      </c>
      <c r="S544" s="146">
        <v>0</v>
      </c>
      <c r="T544" s="147">
        <f>S544*H544</f>
        <v>0</v>
      </c>
      <c r="AR544" s="148" t="s">
        <v>1856</v>
      </c>
      <c r="AT544" s="148" t="s">
        <v>189</v>
      </c>
      <c r="AU544" s="148" t="s">
        <v>84</v>
      </c>
      <c r="AY544" s="17" t="s">
        <v>186</v>
      </c>
      <c r="BE544" s="149">
        <f>IF(N544="základní",J544,0)</f>
        <v>0</v>
      </c>
      <c r="BF544" s="149">
        <f>IF(N544="snížená",J544,0)</f>
        <v>0</v>
      </c>
      <c r="BG544" s="149">
        <f>IF(N544="zákl. přenesená",J544,0)</f>
        <v>0</v>
      </c>
      <c r="BH544" s="149">
        <f>IF(N544="sníž. přenesená",J544,0)</f>
        <v>0</v>
      </c>
      <c r="BI544" s="149">
        <f>IF(N544="nulová",J544,0)</f>
        <v>0</v>
      </c>
      <c r="BJ544" s="17" t="s">
        <v>84</v>
      </c>
      <c r="BK544" s="149">
        <f>ROUND(I544*H544,2)</f>
        <v>0</v>
      </c>
      <c r="BL544" s="17" t="s">
        <v>1856</v>
      </c>
      <c r="BM544" s="148" t="s">
        <v>3546</v>
      </c>
    </row>
    <row r="545" spans="2:65" s="1" customFormat="1" ht="18.45">
      <c r="B545" s="32"/>
      <c r="D545" s="157" t="s">
        <v>470</v>
      </c>
      <c r="F545" s="187" t="s">
        <v>3547</v>
      </c>
      <c r="I545" s="188"/>
      <c r="L545" s="32"/>
      <c r="M545" s="189"/>
      <c r="T545" s="56"/>
      <c r="AT545" s="17" t="s">
        <v>470</v>
      </c>
      <c r="AU545" s="17" t="s">
        <v>84</v>
      </c>
    </row>
    <row r="546" spans="2:65" s="1" customFormat="1" ht="16.600000000000001" customHeight="1">
      <c r="B546" s="136"/>
      <c r="C546" s="137" t="s">
        <v>928</v>
      </c>
      <c r="D546" s="137" t="s">
        <v>189</v>
      </c>
      <c r="E546" s="138" t="s">
        <v>3548</v>
      </c>
      <c r="F546" s="139" t="s">
        <v>3549</v>
      </c>
      <c r="G546" s="140" t="s">
        <v>192</v>
      </c>
      <c r="H546" s="141">
        <v>2</v>
      </c>
      <c r="I546" s="142"/>
      <c r="J546" s="143">
        <f>ROUND(I546*H546,2)</f>
        <v>0</v>
      </c>
      <c r="K546" s="139" t="s">
        <v>1</v>
      </c>
      <c r="L546" s="32"/>
      <c r="M546" s="144" t="s">
        <v>1</v>
      </c>
      <c r="N546" s="145" t="s">
        <v>41</v>
      </c>
      <c r="P546" s="146">
        <f>O546*H546</f>
        <v>0</v>
      </c>
      <c r="Q546" s="146">
        <v>0</v>
      </c>
      <c r="R546" s="146">
        <f>Q546*H546</f>
        <v>0</v>
      </c>
      <c r="S546" s="146">
        <v>0</v>
      </c>
      <c r="T546" s="147">
        <f>S546*H546</f>
        <v>0</v>
      </c>
      <c r="AR546" s="148" t="s">
        <v>1856</v>
      </c>
      <c r="AT546" s="148" t="s">
        <v>189</v>
      </c>
      <c r="AU546" s="148" t="s">
        <v>84</v>
      </c>
      <c r="AY546" s="17" t="s">
        <v>186</v>
      </c>
      <c r="BE546" s="149">
        <f>IF(N546="základní",J546,0)</f>
        <v>0</v>
      </c>
      <c r="BF546" s="149">
        <f>IF(N546="snížená",J546,0)</f>
        <v>0</v>
      </c>
      <c r="BG546" s="149">
        <f>IF(N546="zákl. přenesená",J546,0)</f>
        <v>0</v>
      </c>
      <c r="BH546" s="149">
        <f>IF(N546="sníž. přenesená",J546,0)</f>
        <v>0</v>
      </c>
      <c r="BI546" s="149">
        <f>IF(N546="nulová",J546,0)</f>
        <v>0</v>
      </c>
      <c r="BJ546" s="17" t="s">
        <v>84</v>
      </c>
      <c r="BK546" s="149">
        <f>ROUND(I546*H546,2)</f>
        <v>0</v>
      </c>
      <c r="BL546" s="17" t="s">
        <v>1856</v>
      </c>
      <c r="BM546" s="148" t="s">
        <v>3550</v>
      </c>
    </row>
    <row r="547" spans="2:65" s="1" customFormat="1" ht="18.45">
      <c r="B547" s="32"/>
      <c r="D547" s="157" t="s">
        <v>470</v>
      </c>
      <c r="F547" s="187" t="s">
        <v>3547</v>
      </c>
      <c r="I547" s="188"/>
      <c r="L547" s="32"/>
      <c r="M547" s="189"/>
      <c r="T547" s="56"/>
      <c r="AT547" s="17" t="s">
        <v>470</v>
      </c>
      <c r="AU547" s="17" t="s">
        <v>84</v>
      </c>
    </row>
    <row r="548" spans="2:65" s="1" customFormat="1" ht="16.600000000000001" customHeight="1">
      <c r="B548" s="136"/>
      <c r="C548" s="137" t="s">
        <v>933</v>
      </c>
      <c r="D548" s="137" t="s">
        <v>189</v>
      </c>
      <c r="E548" s="138" t="s">
        <v>3551</v>
      </c>
      <c r="F548" s="139" t="s">
        <v>3552</v>
      </c>
      <c r="G548" s="140" t="s">
        <v>192</v>
      </c>
      <c r="H548" s="141">
        <v>2</v>
      </c>
      <c r="I548" s="142"/>
      <c r="J548" s="143">
        <f>ROUND(I548*H548,2)</f>
        <v>0</v>
      </c>
      <c r="K548" s="139" t="s">
        <v>1</v>
      </c>
      <c r="L548" s="32"/>
      <c r="M548" s="144" t="s">
        <v>1</v>
      </c>
      <c r="N548" s="145" t="s">
        <v>41</v>
      </c>
      <c r="P548" s="146">
        <f>O548*H548</f>
        <v>0</v>
      </c>
      <c r="Q548" s="146">
        <v>0</v>
      </c>
      <c r="R548" s="146">
        <f>Q548*H548</f>
        <v>0</v>
      </c>
      <c r="S548" s="146">
        <v>0</v>
      </c>
      <c r="T548" s="147">
        <f>S548*H548</f>
        <v>0</v>
      </c>
      <c r="AR548" s="148" t="s">
        <v>1856</v>
      </c>
      <c r="AT548" s="148" t="s">
        <v>189</v>
      </c>
      <c r="AU548" s="148" t="s">
        <v>84</v>
      </c>
      <c r="AY548" s="17" t="s">
        <v>186</v>
      </c>
      <c r="BE548" s="149">
        <f>IF(N548="základní",J548,0)</f>
        <v>0</v>
      </c>
      <c r="BF548" s="149">
        <f>IF(N548="snížená",J548,0)</f>
        <v>0</v>
      </c>
      <c r="BG548" s="149">
        <f>IF(N548="zákl. přenesená",J548,0)</f>
        <v>0</v>
      </c>
      <c r="BH548" s="149">
        <f>IF(N548="sníž. přenesená",J548,0)</f>
        <v>0</v>
      </c>
      <c r="BI548" s="149">
        <f>IF(N548="nulová",J548,0)</f>
        <v>0</v>
      </c>
      <c r="BJ548" s="17" t="s">
        <v>84</v>
      </c>
      <c r="BK548" s="149">
        <f>ROUND(I548*H548,2)</f>
        <v>0</v>
      </c>
      <c r="BL548" s="17" t="s">
        <v>1856</v>
      </c>
      <c r="BM548" s="148" t="s">
        <v>3553</v>
      </c>
    </row>
    <row r="549" spans="2:65" s="1" customFormat="1" ht="18.45">
      <c r="B549" s="32"/>
      <c r="D549" s="157" t="s">
        <v>470</v>
      </c>
      <c r="F549" s="187" t="s">
        <v>3547</v>
      </c>
      <c r="I549" s="188"/>
      <c r="L549" s="32"/>
      <c r="M549" s="189"/>
      <c r="T549" s="56"/>
      <c r="AT549" s="17" t="s">
        <v>470</v>
      </c>
      <c r="AU549" s="17" t="s">
        <v>84</v>
      </c>
    </row>
    <row r="550" spans="2:65" s="1" customFormat="1" ht="16.600000000000001" customHeight="1">
      <c r="B550" s="136"/>
      <c r="C550" s="137" t="s">
        <v>938</v>
      </c>
      <c r="D550" s="137" t="s">
        <v>189</v>
      </c>
      <c r="E550" s="138" t="s">
        <v>3554</v>
      </c>
      <c r="F550" s="139" t="s">
        <v>3555</v>
      </c>
      <c r="G550" s="140" t="s">
        <v>192</v>
      </c>
      <c r="H550" s="141">
        <v>14</v>
      </c>
      <c r="I550" s="142"/>
      <c r="J550" s="143">
        <f>ROUND(I550*H550,2)</f>
        <v>0</v>
      </c>
      <c r="K550" s="139" t="s">
        <v>1</v>
      </c>
      <c r="L550" s="32"/>
      <c r="M550" s="144" t="s">
        <v>1</v>
      </c>
      <c r="N550" s="145" t="s">
        <v>41</v>
      </c>
      <c r="P550" s="146">
        <f>O550*H550</f>
        <v>0</v>
      </c>
      <c r="Q550" s="146">
        <v>0</v>
      </c>
      <c r="R550" s="146">
        <f>Q550*H550</f>
        <v>0</v>
      </c>
      <c r="S550" s="146">
        <v>0</v>
      </c>
      <c r="T550" s="147">
        <f>S550*H550</f>
        <v>0</v>
      </c>
      <c r="AR550" s="148" t="s">
        <v>1856</v>
      </c>
      <c r="AT550" s="148" t="s">
        <v>189</v>
      </c>
      <c r="AU550" s="148" t="s">
        <v>84</v>
      </c>
      <c r="AY550" s="17" t="s">
        <v>186</v>
      </c>
      <c r="BE550" s="149">
        <f>IF(N550="základní",J550,0)</f>
        <v>0</v>
      </c>
      <c r="BF550" s="149">
        <f>IF(N550="snížená",J550,0)</f>
        <v>0</v>
      </c>
      <c r="BG550" s="149">
        <f>IF(N550="zákl. přenesená",J550,0)</f>
        <v>0</v>
      </c>
      <c r="BH550" s="149">
        <f>IF(N550="sníž. přenesená",J550,0)</f>
        <v>0</v>
      </c>
      <c r="BI550" s="149">
        <f>IF(N550="nulová",J550,0)</f>
        <v>0</v>
      </c>
      <c r="BJ550" s="17" t="s">
        <v>84</v>
      </c>
      <c r="BK550" s="149">
        <f>ROUND(I550*H550,2)</f>
        <v>0</v>
      </c>
      <c r="BL550" s="17" t="s">
        <v>1856</v>
      </c>
      <c r="BM550" s="148" t="s">
        <v>3556</v>
      </c>
    </row>
    <row r="551" spans="2:65" s="1" customFormat="1" ht="18.45">
      <c r="B551" s="32"/>
      <c r="D551" s="157" t="s">
        <v>470</v>
      </c>
      <c r="F551" s="187" t="s">
        <v>3547</v>
      </c>
      <c r="I551" s="188"/>
      <c r="L551" s="32"/>
      <c r="M551" s="189"/>
      <c r="T551" s="56"/>
      <c r="AT551" s="17" t="s">
        <v>470</v>
      </c>
      <c r="AU551" s="17" t="s">
        <v>84</v>
      </c>
    </row>
    <row r="552" spans="2:65" s="1" customFormat="1" ht="16.600000000000001" customHeight="1">
      <c r="B552" s="136"/>
      <c r="C552" s="137" t="s">
        <v>944</v>
      </c>
      <c r="D552" s="137" t="s">
        <v>189</v>
      </c>
      <c r="E552" s="138" t="s">
        <v>3557</v>
      </c>
      <c r="F552" s="139" t="s">
        <v>3558</v>
      </c>
      <c r="G552" s="140" t="s">
        <v>192</v>
      </c>
      <c r="H552" s="141">
        <v>4</v>
      </c>
      <c r="I552" s="142"/>
      <c r="J552" s="143">
        <f>ROUND(I552*H552,2)</f>
        <v>0</v>
      </c>
      <c r="K552" s="139" t="s">
        <v>1</v>
      </c>
      <c r="L552" s="32"/>
      <c r="M552" s="144" t="s">
        <v>1</v>
      </c>
      <c r="N552" s="145" t="s">
        <v>41</v>
      </c>
      <c r="P552" s="146">
        <f>O552*H552</f>
        <v>0</v>
      </c>
      <c r="Q552" s="146">
        <v>0</v>
      </c>
      <c r="R552" s="146">
        <f>Q552*H552</f>
        <v>0</v>
      </c>
      <c r="S552" s="146">
        <v>0</v>
      </c>
      <c r="T552" s="147">
        <f>S552*H552</f>
        <v>0</v>
      </c>
      <c r="AR552" s="148" t="s">
        <v>1856</v>
      </c>
      <c r="AT552" s="148" t="s">
        <v>189</v>
      </c>
      <c r="AU552" s="148" t="s">
        <v>84</v>
      </c>
      <c r="AY552" s="17" t="s">
        <v>186</v>
      </c>
      <c r="BE552" s="149">
        <f>IF(N552="základní",J552,0)</f>
        <v>0</v>
      </c>
      <c r="BF552" s="149">
        <f>IF(N552="snížená",J552,0)</f>
        <v>0</v>
      </c>
      <c r="BG552" s="149">
        <f>IF(N552="zákl. přenesená",J552,0)</f>
        <v>0</v>
      </c>
      <c r="BH552" s="149">
        <f>IF(N552="sníž. přenesená",J552,0)</f>
        <v>0</v>
      </c>
      <c r="BI552" s="149">
        <f>IF(N552="nulová",J552,0)</f>
        <v>0</v>
      </c>
      <c r="BJ552" s="17" t="s">
        <v>84</v>
      </c>
      <c r="BK552" s="149">
        <f>ROUND(I552*H552,2)</f>
        <v>0</v>
      </c>
      <c r="BL552" s="17" t="s">
        <v>1856</v>
      </c>
      <c r="BM552" s="148" t="s">
        <v>3559</v>
      </c>
    </row>
    <row r="553" spans="2:65" s="1" customFormat="1" ht="18.45">
      <c r="B553" s="32"/>
      <c r="D553" s="157" t="s">
        <v>470</v>
      </c>
      <c r="F553" s="187" t="s">
        <v>3560</v>
      </c>
      <c r="I553" s="188"/>
      <c r="L553" s="32"/>
      <c r="M553" s="189"/>
      <c r="T553" s="56"/>
      <c r="AT553" s="17" t="s">
        <v>470</v>
      </c>
      <c r="AU553" s="17" t="s">
        <v>84</v>
      </c>
    </row>
    <row r="554" spans="2:65" s="1" customFormat="1" ht="16.600000000000001" customHeight="1">
      <c r="B554" s="136"/>
      <c r="C554" s="137" t="s">
        <v>948</v>
      </c>
      <c r="D554" s="137" t="s">
        <v>189</v>
      </c>
      <c r="E554" s="138" t="s">
        <v>3561</v>
      </c>
      <c r="F554" s="139" t="s">
        <v>3562</v>
      </c>
      <c r="G554" s="140" t="s">
        <v>192</v>
      </c>
      <c r="H554" s="141">
        <v>3</v>
      </c>
      <c r="I554" s="142"/>
      <c r="J554" s="143">
        <f>ROUND(I554*H554,2)</f>
        <v>0</v>
      </c>
      <c r="K554" s="139" t="s">
        <v>1</v>
      </c>
      <c r="L554" s="32"/>
      <c r="M554" s="144" t="s">
        <v>1</v>
      </c>
      <c r="N554" s="145" t="s">
        <v>41</v>
      </c>
      <c r="P554" s="146">
        <f>O554*H554</f>
        <v>0</v>
      </c>
      <c r="Q554" s="146">
        <v>0</v>
      </c>
      <c r="R554" s="146">
        <f>Q554*H554</f>
        <v>0</v>
      </c>
      <c r="S554" s="146">
        <v>0</v>
      </c>
      <c r="T554" s="147">
        <f>S554*H554</f>
        <v>0</v>
      </c>
      <c r="AR554" s="148" t="s">
        <v>1856</v>
      </c>
      <c r="AT554" s="148" t="s">
        <v>189</v>
      </c>
      <c r="AU554" s="148" t="s">
        <v>84</v>
      </c>
      <c r="AY554" s="17" t="s">
        <v>186</v>
      </c>
      <c r="BE554" s="149">
        <f>IF(N554="základní",J554,0)</f>
        <v>0</v>
      </c>
      <c r="BF554" s="149">
        <f>IF(N554="snížená",J554,0)</f>
        <v>0</v>
      </c>
      <c r="BG554" s="149">
        <f>IF(N554="zákl. přenesená",J554,0)</f>
        <v>0</v>
      </c>
      <c r="BH554" s="149">
        <f>IF(N554="sníž. přenesená",J554,0)</f>
        <v>0</v>
      </c>
      <c r="BI554" s="149">
        <f>IF(N554="nulová",J554,0)</f>
        <v>0</v>
      </c>
      <c r="BJ554" s="17" t="s">
        <v>84</v>
      </c>
      <c r="BK554" s="149">
        <f>ROUND(I554*H554,2)</f>
        <v>0</v>
      </c>
      <c r="BL554" s="17" t="s">
        <v>1856</v>
      </c>
      <c r="BM554" s="148" t="s">
        <v>3563</v>
      </c>
    </row>
    <row r="555" spans="2:65" s="1" customFormat="1" ht="18.45">
      <c r="B555" s="32"/>
      <c r="D555" s="157" t="s">
        <v>470</v>
      </c>
      <c r="F555" s="187" t="s">
        <v>3560</v>
      </c>
      <c r="I555" s="188"/>
      <c r="L555" s="32"/>
      <c r="M555" s="189"/>
      <c r="T555" s="56"/>
      <c r="AT555" s="17" t="s">
        <v>470</v>
      </c>
      <c r="AU555" s="17" t="s">
        <v>84</v>
      </c>
    </row>
    <row r="556" spans="2:65" s="1" customFormat="1" ht="16.600000000000001" customHeight="1">
      <c r="B556" s="136"/>
      <c r="C556" s="137" t="s">
        <v>955</v>
      </c>
      <c r="D556" s="137" t="s">
        <v>189</v>
      </c>
      <c r="E556" s="138" t="s">
        <v>3564</v>
      </c>
      <c r="F556" s="139" t="s">
        <v>3565</v>
      </c>
      <c r="G556" s="140" t="s">
        <v>192</v>
      </c>
      <c r="H556" s="141">
        <v>1</v>
      </c>
      <c r="I556" s="142"/>
      <c r="J556" s="143">
        <f>ROUND(I556*H556,2)</f>
        <v>0</v>
      </c>
      <c r="K556" s="139" t="s">
        <v>1</v>
      </c>
      <c r="L556" s="32"/>
      <c r="M556" s="144" t="s">
        <v>1</v>
      </c>
      <c r="N556" s="145" t="s">
        <v>41</v>
      </c>
      <c r="P556" s="146">
        <f>O556*H556</f>
        <v>0</v>
      </c>
      <c r="Q556" s="146">
        <v>0</v>
      </c>
      <c r="R556" s="146">
        <f>Q556*H556</f>
        <v>0</v>
      </c>
      <c r="S556" s="146">
        <v>0</v>
      </c>
      <c r="T556" s="147">
        <f>S556*H556</f>
        <v>0</v>
      </c>
      <c r="AR556" s="148" t="s">
        <v>1856</v>
      </c>
      <c r="AT556" s="148" t="s">
        <v>189</v>
      </c>
      <c r="AU556" s="148" t="s">
        <v>84</v>
      </c>
      <c r="AY556" s="17" t="s">
        <v>186</v>
      </c>
      <c r="BE556" s="149">
        <f>IF(N556="základní",J556,0)</f>
        <v>0</v>
      </c>
      <c r="BF556" s="149">
        <f>IF(N556="snížená",J556,0)</f>
        <v>0</v>
      </c>
      <c r="BG556" s="149">
        <f>IF(N556="zákl. přenesená",J556,0)</f>
        <v>0</v>
      </c>
      <c r="BH556" s="149">
        <f>IF(N556="sníž. přenesená",J556,0)</f>
        <v>0</v>
      </c>
      <c r="BI556" s="149">
        <f>IF(N556="nulová",J556,0)</f>
        <v>0</v>
      </c>
      <c r="BJ556" s="17" t="s">
        <v>84</v>
      </c>
      <c r="BK556" s="149">
        <f>ROUND(I556*H556,2)</f>
        <v>0</v>
      </c>
      <c r="BL556" s="17" t="s">
        <v>1856</v>
      </c>
      <c r="BM556" s="148" t="s">
        <v>3566</v>
      </c>
    </row>
    <row r="557" spans="2:65" s="1" customFormat="1" ht="27.65">
      <c r="B557" s="32"/>
      <c r="D557" s="157" t="s">
        <v>470</v>
      </c>
      <c r="F557" s="187" t="s">
        <v>3567</v>
      </c>
      <c r="I557" s="188"/>
      <c r="L557" s="32"/>
      <c r="M557" s="189"/>
      <c r="T557" s="56"/>
      <c r="AT557" s="17" t="s">
        <v>470</v>
      </c>
      <c r="AU557" s="17" t="s">
        <v>84</v>
      </c>
    </row>
    <row r="558" spans="2:65" s="1" customFormat="1" ht="16.600000000000001" customHeight="1">
      <c r="B558" s="136"/>
      <c r="C558" s="137" t="s">
        <v>963</v>
      </c>
      <c r="D558" s="137" t="s">
        <v>189</v>
      </c>
      <c r="E558" s="138" t="s">
        <v>3568</v>
      </c>
      <c r="F558" s="139" t="s">
        <v>3569</v>
      </c>
      <c r="G558" s="140" t="s">
        <v>192</v>
      </c>
      <c r="H558" s="141">
        <v>2</v>
      </c>
      <c r="I558" s="142"/>
      <c r="J558" s="143">
        <f>ROUND(I558*H558,2)</f>
        <v>0</v>
      </c>
      <c r="K558" s="139" t="s">
        <v>1</v>
      </c>
      <c r="L558" s="32"/>
      <c r="M558" s="144" t="s">
        <v>1</v>
      </c>
      <c r="N558" s="145" t="s">
        <v>41</v>
      </c>
      <c r="P558" s="146">
        <f>O558*H558</f>
        <v>0</v>
      </c>
      <c r="Q558" s="146">
        <v>0</v>
      </c>
      <c r="R558" s="146">
        <f>Q558*H558</f>
        <v>0</v>
      </c>
      <c r="S558" s="146">
        <v>0</v>
      </c>
      <c r="T558" s="147">
        <f>S558*H558</f>
        <v>0</v>
      </c>
      <c r="AR558" s="148" t="s">
        <v>1856</v>
      </c>
      <c r="AT558" s="148" t="s">
        <v>189</v>
      </c>
      <c r="AU558" s="148" t="s">
        <v>84</v>
      </c>
      <c r="AY558" s="17" t="s">
        <v>186</v>
      </c>
      <c r="BE558" s="149">
        <f>IF(N558="základní",J558,0)</f>
        <v>0</v>
      </c>
      <c r="BF558" s="149">
        <f>IF(N558="snížená",J558,0)</f>
        <v>0</v>
      </c>
      <c r="BG558" s="149">
        <f>IF(N558="zákl. přenesená",J558,0)</f>
        <v>0</v>
      </c>
      <c r="BH558" s="149">
        <f>IF(N558="sníž. přenesená",J558,0)</f>
        <v>0</v>
      </c>
      <c r="BI558" s="149">
        <f>IF(N558="nulová",J558,0)</f>
        <v>0</v>
      </c>
      <c r="BJ558" s="17" t="s">
        <v>84</v>
      </c>
      <c r="BK558" s="149">
        <f>ROUND(I558*H558,2)</f>
        <v>0</v>
      </c>
      <c r="BL558" s="17" t="s">
        <v>1856</v>
      </c>
      <c r="BM558" s="148" t="s">
        <v>3570</v>
      </c>
    </row>
    <row r="559" spans="2:65" s="1" customFormat="1" ht="27.65">
      <c r="B559" s="32"/>
      <c r="D559" s="157" t="s">
        <v>470</v>
      </c>
      <c r="F559" s="187" t="s">
        <v>3567</v>
      </c>
      <c r="I559" s="188"/>
      <c r="L559" s="32"/>
      <c r="M559" s="189"/>
      <c r="T559" s="56"/>
      <c r="AT559" s="17" t="s">
        <v>470</v>
      </c>
      <c r="AU559" s="17" t="s">
        <v>84</v>
      </c>
    </row>
    <row r="560" spans="2:65" s="1" customFormat="1" ht="24.2" customHeight="1">
      <c r="B560" s="136"/>
      <c r="C560" s="137" t="s">
        <v>968</v>
      </c>
      <c r="D560" s="137" t="s">
        <v>189</v>
      </c>
      <c r="E560" s="138" t="s">
        <v>3571</v>
      </c>
      <c r="F560" s="139" t="s">
        <v>3572</v>
      </c>
      <c r="G560" s="140" t="s">
        <v>192</v>
      </c>
      <c r="H560" s="141">
        <v>1</v>
      </c>
      <c r="I560" s="142"/>
      <c r="J560" s="143">
        <f>ROUND(I560*H560,2)</f>
        <v>0</v>
      </c>
      <c r="K560" s="139" t="s">
        <v>1</v>
      </c>
      <c r="L560" s="32"/>
      <c r="M560" s="144" t="s">
        <v>1</v>
      </c>
      <c r="N560" s="145" t="s">
        <v>41</v>
      </c>
      <c r="P560" s="146">
        <f>O560*H560</f>
        <v>0</v>
      </c>
      <c r="Q560" s="146">
        <v>0</v>
      </c>
      <c r="R560" s="146">
        <f>Q560*H560</f>
        <v>0</v>
      </c>
      <c r="S560" s="146">
        <v>0</v>
      </c>
      <c r="T560" s="147">
        <f>S560*H560</f>
        <v>0</v>
      </c>
      <c r="AR560" s="148" t="s">
        <v>1856</v>
      </c>
      <c r="AT560" s="148" t="s">
        <v>189</v>
      </c>
      <c r="AU560" s="148" t="s">
        <v>84</v>
      </c>
      <c r="AY560" s="17" t="s">
        <v>186</v>
      </c>
      <c r="BE560" s="149">
        <f>IF(N560="základní",J560,0)</f>
        <v>0</v>
      </c>
      <c r="BF560" s="149">
        <f>IF(N560="snížená",J560,0)</f>
        <v>0</v>
      </c>
      <c r="BG560" s="149">
        <f>IF(N560="zákl. přenesená",J560,0)</f>
        <v>0</v>
      </c>
      <c r="BH560" s="149">
        <f>IF(N560="sníž. přenesená",J560,0)</f>
        <v>0</v>
      </c>
      <c r="BI560" s="149">
        <f>IF(N560="nulová",J560,0)</f>
        <v>0</v>
      </c>
      <c r="BJ560" s="17" t="s">
        <v>84</v>
      </c>
      <c r="BK560" s="149">
        <f>ROUND(I560*H560,2)</f>
        <v>0</v>
      </c>
      <c r="BL560" s="17" t="s">
        <v>1856</v>
      </c>
      <c r="BM560" s="148" t="s">
        <v>3573</v>
      </c>
    </row>
    <row r="561" spans="2:65" s="1" customFormat="1" ht="16.600000000000001" customHeight="1">
      <c r="B561" s="136"/>
      <c r="C561" s="137" t="s">
        <v>971</v>
      </c>
      <c r="D561" s="137" t="s">
        <v>189</v>
      </c>
      <c r="E561" s="138" t="s">
        <v>3574</v>
      </c>
      <c r="F561" s="139" t="s">
        <v>3575</v>
      </c>
      <c r="G561" s="140" t="s">
        <v>192</v>
      </c>
      <c r="H561" s="141">
        <v>1</v>
      </c>
      <c r="I561" s="142"/>
      <c r="J561" s="143">
        <f>ROUND(I561*H561,2)</f>
        <v>0</v>
      </c>
      <c r="K561" s="139" t="s">
        <v>1</v>
      </c>
      <c r="L561" s="32"/>
      <c r="M561" s="150" t="s">
        <v>1</v>
      </c>
      <c r="N561" s="151" t="s">
        <v>41</v>
      </c>
      <c r="O561" s="152"/>
      <c r="P561" s="153">
        <f>O561*H561</f>
        <v>0</v>
      </c>
      <c r="Q561" s="153">
        <v>0</v>
      </c>
      <c r="R561" s="153">
        <f>Q561*H561</f>
        <v>0</v>
      </c>
      <c r="S561" s="153">
        <v>0</v>
      </c>
      <c r="T561" s="154">
        <f>S561*H561</f>
        <v>0</v>
      </c>
      <c r="AR561" s="148" t="s">
        <v>1856</v>
      </c>
      <c r="AT561" s="148" t="s">
        <v>189</v>
      </c>
      <c r="AU561" s="148" t="s">
        <v>84</v>
      </c>
      <c r="AY561" s="17" t="s">
        <v>186</v>
      </c>
      <c r="BE561" s="149">
        <f>IF(N561="základní",J561,0)</f>
        <v>0</v>
      </c>
      <c r="BF561" s="149">
        <f>IF(N561="snížená",J561,0)</f>
        <v>0</v>
      </c>
      <c r="BG561" s="149">
        <f>IF(N561="zákl. přenesená",J561,0)</f>
        <v>0</v>
      </c>
      <c r="BH561" s="149">
        <f>IF(N561="sníž. přenesená",J561,0)</f>
        <v>0</v>
      </c>
      <c r="BI561" s="149">
        <f>IF(N561="nulová",J561,0)</f>
        <v>0</v>
      </c>
      <c r="BJ561" s="17" t="s">
        <v>84</v>
      </c>
      <c r="BK561" s="149">
        <f>ROUND(I561*H561,2)</f>
        <v>0</v>
      </c>
      <c r="BL561" s="17" t="s">
        <v>1856</v>
      </c>
      <c r="BM561" s="148" t="s">
        <v>3576</v>
      </c>
    </row>
    <row r="562" spans="2:65" s="1" customFormat="1" ht="6.95" customHeight="1">
      <c r="B562" s="44"/>
      <c r="C562" s="45"/>
      <c r="D562" s="45"/>
      <c r="E562" s="45"/>
      <c r="F562" s="45"/>
      <c r="G562" s="45"/>
      <c r="H562" s="45"/>
      <c r="I562" s="45"/>
      <c r="J562" s="45"/>
      <c r="K562" s="45"/>
      <c r="L562" s="32"/>
    </row>
  </sheetData>
  <autoFilter ref="C131:K561" xr:uid="{00000000-0009-0000-0000-00000D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33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4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134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155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1.95" customHeight="1">
      <c r="B6" s="20"/>
      <c r="D6" s="27" t="s">
        <v>16</v>
      </c>
      <c r="L6" s="20"/>
    </row>
    <row r="7" spans="2:4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</row>
    <row r="8" spans="2:46" s="1" customFormat="1" ht="11.95" customHeight="1">
      <c r="B8" s="32"/>
      <c r="D8" s="27" t="s">
        <v>156</v>
      </c>
      <c r="L8" s="32"/>
    </row>
    <row r="9" spans="2:46" s="1" customFormat="1" ht="16.600000000000001" customHeight="1">
      <c r="B9" s="32"/>
      <c r="E9" s="208" t="s">
        <v>3577</v>
      </c>
      <c r="F9" s="254"/>
      <c r="G9" s="254"/>
      <c r="H9" s="254"/>
      <c r="L9" s="32"/>
    </row>
    <row r="10" spans="2:46" s="1" customFormat="1" ht="10.4">
      <c r="B10" s="32"/>
      <c r="L10" s="32"/>
    </row>
    <row r="11" spans="2:46" s="1" customFormat="1" ht="11.95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1.95" customHeight="1">
      <c r="B12" s="32"/>
      <c r="D12" s="27" t="s">
        <v>20</v>
      </c>
      <c r="F12" s="25" t="s">
        <v>1875</v>
      </c>
      <c r="I12" s="27" t="s">
        <v>22</v>
      </c>
      <c r="J12" s="52" t="str">
        <f>'Rekapitulace stavby'!AN8</f>
        <v>23. 12. 2024</v>
      </c>
      <c r="L12" s="32"/>
    </row>
    <row r="13" spans="2:46" s="1" customFormat="1" ht="10.8" customHeight="1">
      <c r="B13" s="32"/>
      <c r="L13" s="32"/>
    </row>
    <row r="14" spans="2:46" s="1" customFormat="1" ht="11.95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Město Benešov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1.95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5" t="str">
        <f>'Rekapitulace stavby'!E14</f>
        <v>Vyplň údaj</v>
      </c>
      <c r="F18" s="234"/>
      <c r="G18" s="234"/>
      <c r="H18" s="23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1.95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Ateliér Jasné s.r.o., Praha 1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1.95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Ing. Lenka Kasperová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1.95" customHeight="1">
      <c r="B26" s="32"/>
      <c r="D26" s="27" t="s">
        <v>35</v>
      </c>
      <c r="L26" s="32"/>
    </row>
    <row r="27" spans="2:12" s="7" customFormat="1" ht="16.600000000000001" customHeight="1">
      <c r="B27" s="94"/>
      <c r="E27" s="239" t="s">
        <v>1</v>
      </c>
      <c r="F27" s="239"/>
      <c r="G27" s="239"/>
      <c r="H27" s="239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36</v>
      </c>
      <c r="J30" s="66">
        <f>ROUND(J116,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5" t="s">
        <v>40</v>
      </c>
      <c r="E33" s="27" t="s">
        <v>41</v>
      </c>
      <c r="F33" s="86">
        <f>ROUND((SUM(BE116:BE132)),  2)</f>
        <v>0</v>
      </c>
      <c r="I33" s="96">
        <v>0.21</v>
      </c>
      <c r="J33" s="86">
        <f>ROUND(((SUM(BE116:BE132))*I33),  2)</f>
        <v>0</v>
      </c>
      <c r="L33" s="32"/>
    </row>
    <row r="34" spans="2:12" s="1" customFormat="1" ht="14.4" customHeight="1">
      <c r="B34" s="32"/>
      <c r="E34" s="27" t="s">
        <v>42</v>
      </c>
      <c r="F34" s="86">
        <f>ROUND((SUM(BF116:BF132)),  2)</f>
        <v>0</v>
      </c>
      <c r="I34" s="96">
        <v>0.12</v>
      </c>
      <c r="J34" s="86">
        <f>ROUND(((SUM(BF116:BF132))*I34),  2)</f>
        <v>0</v>
      </c>
      <c r="L34" s="32"/>
    </row>
    <row r="35" spans="2:12" s="1" customFormat="1" ht="14.4" hidden="1" customHeight="1">
      <c r="B35" s="32"/>
      <c r="E35" s="27" t="s">
        <v>43</v>
      </c>
      <c r="F35" s="86">
        <f>ROUND((SUM(BG116:BG132)),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86">
        <f>ROUND((SUM(BH116:BH132)),  2)</f>
        <v>0</v>
      </c>
      <c r="I36" s="96">
        <v>0.12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45</v>
      </c>
      <c r="F37" s="86">
        <f>ROUND((SUM(BI116:BI132)),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159</v>
      </c>
      <c r="L82" s="32"/>
    </row>
    <row r="83" spans="2:47" s="1" customFormat="1" ht="6.95" customHeight="1">
      <c r="B83" s="32"/>
      <c r="L83" s="32"/>
    </row>
    <row r="84" spans="2:47" s="1" customFormat="1" ht="11.95" customHeight="1">
      <c r="B84" s="32"/>
      <c r="C84" s="27" t="s">
        <v>16</v>
      </c>
      <c r="L84" s="32"/>
    </row>
    <row r="85" spans="2:47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47" s="1" customFormat="1" ht="11.95" customHeight="1">
      <c r="B86" s="32"/>
      <c r="C86" s="27" t="s">
        <v>156</v>
      </c>
      <c r="L86" s="32"/>
    </row>
    <row r="87" spans="2:47" s="1" customFormat="1" ht="16.600000000000001" customHeight="1">
      <c r="B87" s="32"/>
      <c r="E87" s="208" t="str">
        <f>E9</f>
        <v>003 - Venkovní vodovod a kanalizace</v>
      </c>
      <c r="F87" s="254"/>
      <c r="G87" s="254"/>
      <c r="H87" s="254"/>
      <c r="L87" s="32"/>
    </row>
    <row r="88" spans="2:47" s="1" customFormat="1" ht="6.95" customHeight="1">
      <c r="B88" s="32"/>
      <c r="L88" s="32"/>
    </row>
    <row r="89" spans="2:47" s="1" customFormat="1" ht="11.95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23. 12. 2024</v>
      </c>
      <c r="L89" s="32"/>
    </row>
    <row r="90" spans="2:47" s="1" customFormat="1" ht="6.95" customHeight="1">
      <c r="B90" s="32"/>
      <c r="L90" s="32"/>
    </row>
    <row r="91" spans="2:47" s="1" customFormat="1" ht="25.65" customHeight="1">
      <c r="B91" s="32"/>
      <c r="C91" s="27" t="s">
        <v>24</v>
      </c>
      <c r="F91" s="25" t="str">
        <f>E15</f>
        <v>Město Benešov</v>
      </c>
      <c r="I91" s="27" t="s">
        <v>30</v>
      </c>
      <c r="J91" s="30" t="str">
        <f>E21</f>
        <v>Ateliér Jasné s.r.o., Praha 1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 Lenka Kasperová</v>
      </c>
      <c r="L92" s="32"/>
    </row>
    <row r="93" spans="2:47" s="1" customFormat="1" ht="10.4" customHeight="1">
      <c r="B93" s="32"/>
      <c r="L93" s="32"/>
    </row>
    <row r="94" spans="2:47" s="1" customFormat="1" ht="29.25" customHeight="1">
      <c r="B94" s="32"/>
      <c r="C94" s="105" t="s">
        <v>160</v>
      </c>
      <c r="D94" s="97"/>
      <c r="E94" s="97"/>
      <c r="F94" s="97"/>
      <c r="G94" s="97"/>
      <c r="H94" s="97"/>
      <c r="I94" s="97"/>
      <c r="J94" s="106" t="s">
        <v>161</v>
      </c>
      <c r="K94" s="97"/>
      <c r="L94" s="32"/>
    </row>
    <row r="95" spans="2:47" s="1" customFormat="1" ht="10.4" customHeight="1">
      <c r="B95" s="32"/>
      <c r="L95" s="32"/>
    </row>
    <row r="96" spans="2:47" s="1" customFormat="1" ht="22.75" customHeight="1">
      <c r="B96" s="32"/>
      <c r="C96" s="107" t="s">
        <v>162</v>
      </c>
      <c r="J96" s="66">
        <f>J116</f>
        <v>0</v>
      </c>
      <c r="L96" s="32"/>
      <c r="AU96" s="17" t="s">
        <v>163</v>
      </c>
    </row>
    <row r="97" spans="2:12" s="1" customFormat="1" ht="21.75" customHeight="1">
      <c r="B97" s="32"/>
      <c r="L97" s="32"/>
    </row>
    <row r="98" spans="2:12" s="1" customFormat="1" ht="6.95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32"/>
    </row>
    <row r="102" spans="2:12" s="1" customFormat="1" ht="6.95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2"/>
    </row>
    <row r="103" spans="2:12" s="1" customFormat="1" ht="24.95" customHeight="1">
      <c r="B103" s="32"/>
      <c r="C103" s="21" t="s">
        <v>170</v>
      </c>
      <c r="L103" s="32"/>
    </row>
    <row r="104" spans="2:12" s="1" customFormat="1" ht="6.95" customHeight="1">
      <c r="B104" s="32"/>
      <c r="L104" s="32"/>
    </row>
    <row r="105" spans="2:12" s="1" customFormat="1" ht="11.95" customHeight="1">
      <c r="B105" s="32"/>
      <c r="C105" s="27" t="s">
        <v>16</v>
      </c>
      <c r="L105" s="32"/>
    </row>
    <row r="106" spans="2:12" s="1" customFormat="1" ht="16.600000000000001" customHeight="1">
      <c r="B106" s="32"/>
      <c r="E106" s="252" t="str">
        <f>E7</f>
        <v>Zázemí pro městskou knihovnu Benešov</v>
      </c>
      <c r="F106" s="253"/>
      <c r="G106" s="253"/>
      <c r="H106" s="253"/>
      <c r="L106" s="32"/>
    </row>
    <row r="107" spans="2:12" s="1" customFormat="1" ht="11.95" customHeight="1">
      <c r="B107" s="32"/>
      <c r="C107" s="27" t="s">
        <v>156</v>
      </c>
      <c r="L107" s="32"/>
    </row>
    <row r="108" spans="2:12" s="1" customFormat="1" ht="16.600000000000001" customHeight="1">
      <c r="B108" s="32"/>
      <c r="E108" s="208" t="str">
        <f>E9</f>
        <v>003 - Venkovní vodovod a kanalizace</v>
      </c>
      <c r="F108" s="254"/>
      <c r="G108" s="254"/>
      <c r="H108" s="254"/>
      <c r="L108" s="32"/>
    </row>
    <row r="109" spans="2:12" s="1" customFormat="1" ht="6.95" customHeight="1">
      <c r="B109" s="32"/>
      <c r="L109" s="32"/>
    </row>
    <row r="110" spans="2:12" s="1" customFormat="1" ht="11.95" customHeight="1">
      <c r="B110" s="32"/>
      <c r="C110" s="27" t="s">
        <v>20</v>
      </c>
      <c r="F110" s="25" t="str">
        <f>F12</f>
        <v xml:space="preserve"> </v>
      </c>
      <c r="I110" s="27" t="s">
        <v>22</v>
      </c>
      <c r="J110" s="52" t="str">
        <f>IF(J12="","",J12)</f>
        <v>23. 12. 2024</v>
      </c>
      <c r="L110" s="32"/>
    </row>
    <row r="111" spans="2:12" s="1" customFormat="1" ht="6.95" customHeight="1">
      <c r="B111" s="32"/>
      <c r="L111" s="32"/>
    </row>
    <row r="112" spans="2:12" s="1" customFormat="1" ht="25.65" customHeight="1">
      <c r="B112" s="32"/>
      <c r="C112" s="27" t="s">
        <v>24</v>
      </c>
      <c r="F112" s="25" t="str">
        <f>E15</f>
        <v>Město Benešov</v>
      </c>
      <c r="I112" s="27" t="s">
        <v>30</v>
      </c>
      <c r="J112" s="30" t="str">
        <f>E21</f>
        <v>Ateliér Jasné s.r.o., Praha 1</v>
      </c>
      <c r="L112" s="32"/>
    </row>
    <row r="113" spans="2:65" s="1" customFormat="1" ht="15.15" customHeight="1">
      <c r="B113" s="32"/>
      <c r="C113" s="27" t="s">
        <v>28</v>
      </c>
      <c r="F113" s="25" t="str">
        <f>IF(E18="","",E18)</f>
        <v>Vyplň údaj</v>
      </c>
      <c r="I113" s="27" t="s">
        <v>33</v>
      </c>
      <c r="J113" s="30" t="str">
        <f>E24</f>
        <v>Ing. Lenka Kasperová</v>
      </c>
      <c r="L113" s="32"/>
    </row>
    <row r="114" spans="2:65" s="1" customFormat="1" ht="10.4" customHeight="1">
      <c r="B114" s="32"/>
      <c r="L114" s="32"/>
    </row>
    <row r="115" spans="2:65" s="10" customFormat="1" ht="29.25" customHeight="1">
      <c r="B115" s="116"/>
      <c r="C115" s="117" t="s">
        <v>171</v>
      </c>
      <c r="D115" s="118" t="s">
        <v>61</v>
      </c>
      <c r="E115" s="118" t="s">
        <v>57</v>
      </c>
      <c r="F115" s="118" t="s">
        <v>58</v>
      </c>
      <c r="G115" s="118" t="s">
        <v>172</v>
      </c>
      <c r="H115" s="118" t="s">
        <v>173</v>
      </c>
      <c r="I115" s="118" t="s">
        <v>174</v>
      </c>
      <c r="J115" s="118" t="s">
        <v>161</v>
      </c>
      <c r="K115" s="119" t="s">
        <v>175</v>
      </c>
      <c r="L115" s="116"/>
      <c r="M115" s="59" t="s">
        <v>1</v>
      </c>
      <c r="N115" s="60" t="s">
        <v>40</v>
      </c>
      <c r="O115" s="60" t="s">
        <v>176</v>
      </c>
      <c r="P115" s="60" t="s">
        <v>177</v>
      </c>
      <c r="Q115" s="60" t="s">
        <v>178</v>
      </c>
      <c r="R115" s="60" t="s">
        <v>179</v>
      </c>
      <c r="S115" s="60" t="s">
        <v>180</v>
      </c>
      <c r="T115" s="61" t="s">
        <v>181</v>
      </c>
    </row>
    <row r="116" spans="2:65" s="1" customFormat="1" ht="22.75" customHeight="1">
      <c r="B116" s="32"/>
      <c r="C116" s="64" t="s">
        <v>182</v>
      </c>
      <c r="J116" s="120">
        <f>BK116</f>
        <v>0</v>
      </c>
      <c r="L116" s="32"/>
      <c r="M116" s="62"/>
      <c r="N116" s="53"/>
      <c r="O116" s="53"/>
      <c r="P116" s="121">
        <f>SUM(P117:P132)</f>
        <v>0</v>
      </c>
      <c r="Q116" s="53"/>
      <c r="R116" s="121">
        <f>SUM(R117:R132)</f>
        <v>0</v>
      </c>
      <c r="S116" s="53"/>
      <c r="T116" s="122">
        <f>SUM(T117:T132)</f>
        <v>0</v>
      </c>
      <c r="AT116" s="17" t="s">
        <v>75</v>
      </c>
      <c r="AU116" s="17" t="s">
        <v>163</v>
      </c>
      <c r="BK116" s="123">
        <f>SUM(BK117:BK132)</f>
        <v>0</v>
      </c>
    </row>
    <row r="117" spans="2:65" s="1" customFormat="1" ht="33" customHeight="1">
      <c r="B117" s="136"/>
      <c r="C117" s="137" t="s">
        <v>84</v>
      </c>
      <c r="D117" s="137" t="s">
        <v>189</v>
      </c>
      <c r="E117" s="138" t="s">
        <v>3578</v>
      </c>
      <c r="F117" s="139" t="s">
        <v>3579</v>
      </c>
      <c r="G117" s="140" t="s">
        <v>801</v>
      </c>
      <c r="H117" s="141">
        <v>33</v>
      </c>
      <c r="I117" s="142"/>
      <c r="J117" s="143">
        <f t="shared" ref="J117:J132" si="0">ROUND(I117*H117,2)</f>
        <v>0</v>
      </c>
      <c r="K117" s="139" t="s">
        <v>1</v>
      </c>
      <c r="L117" s="32"/>
      <c r="M117" s="144" t="s">
        <v>1</v>
      </c>
      <c r="N117" s="145" t="s">
        <v>41</v>
      </c>
      <c r="P117" s="146">
        <f t="shared" ref="P117:P132" si="1">O117*H117</f>
        <v>0</v>
      </c>
      <c r="Q117" s="146">
        <v>0</v>
      </c>
      <c r="R117" s="146">
        <f t="shared" ref="R117:R132" si="2">Q117*H117</f>
        <v>0</v>
      </c>
      <c r="S117" s="146">
        <v>0</v>
      </c>
      <c r="T117" s="147">
        <f t="shared" ref="T117:T132" si="3">S117*H117</f>
        <v>0</v>
      </c>
      <c r="AR117" s="148" t="s">
        <v>207</v>
      </c>
      <c r="AT117" s="148" t="s">
        <v>189</v>
      </c>
      <c r="AU117" s="148" t="s">
        <v>76</v>
      </c>
      <c r="AY117" s="17" t="s">
        <v>186</v>
      </c>
      <c r="BE117" s="149">
        <f t="shared" ref="BE117:BE132" si="4">IF(N117="základní",J117,0)</f>
        <v>0</v>
      </c>
      <c r="BF117" s="149">
        <f t="shared" ref="BF117:BF132" si="5">IF(N117="snížená",J117,0)</f>
        <v>0</v>
      </c>
      <c r="BG117" s="149">
        <f t="shared" ref="BG117:BG132" si="6">IF(N117="zákl. přenesená",J117,0)</f>
        <v>0</v>
      </c>
      <c r="BH117" s="149">
        <f t="shared" ref="BH117:BH132" si="7">IF(N117="sníž. přenesená",J117,0)</f>
        <v>0</v>
      </c>
      <c r="BI117" s="149">
        <f t="shared" ref="BI117:BI132" si="8">IF(N117="nulová",J117,0)</f>
        <v>0</v>
      </c>
      <c r="BJ117" s="17" t="s">
        <v>84</v>
      </c>
      <c r="BK117" s="149">
        <f t="shared" ref="BK117:BK132" si="9">ROUND(I117*H117,2)</f>
        <v>0</v>
      </c>
      <c r="BL117" s="17" t="s">
        <v>207</v>
      </c>
      <c r="BM117" s="148" t="s">
        <v>86</v>
      </c>
    </row>
    <row r="118" spans="2:65" s="1" customFormat="1" ht="24.2" customHeight="1">
      <c r="B118" s="136"/>
      <c r="C118" s="137" t="s">
        <v>86</v>
      </c>
      <c r="D118" s="137" t="s">
        <v>189</v>
      </c>
      <c r="E118" s="138" t="s">
        <v>3580</v>
      </c>
      <c r="F118" s="139" t="s">
        <v>3581</v>
      </c>
      <c r="G118" s="140" t="s">
        <v>403</v>
      </c>
      <c r="H118" s="141">
        <v>3</v>
      </c>
      <c r="I118" s="142"/>
      <c r="J118" s="143">
        <f t="shared" si="0"/>
        <v>0</v>
      </c>
      <c r="K118" s="139" t="s">
        <v>1</v>
      </c>
      <c r="L118" s="32"/>
      <c r="M118" s="144" t="s">
        <v>1</v>
      </c>
      <c r="N118" s="145" t="s">
        <v>41</v>
      </c>
      <c r="P118" s="146">
        <f t="shared" si="1"/>
        <v>0</v>
      </c>
      <c r="Q118" s="146">
        <v>0</v>
      </c>
      <c r="R118" s="146">
        <f t="shared" si="2"/>
        <v>0</v>
      </c>
      <c r="S118" s="146">
        <v>0</v>
      </c>
      <c r="T118" s="147">
        <f t="shared" si="3"/>
        <v>0</v>
      </c>
      <c r="AR118" s="148" t="s">
        <v>207</v>
      </c>
      <c r="AT118" s="148" t="s">
        <v>189</v>
      </c>
      <c r="AU118" s="148" t="s">
        <v>76</v>
      </c>
      <c r="AY118" s="17" t="s">
        <v>186</v>
      </c>
      <c r="BE118" s="149">
        <f t="shared" si="4"/>
        <v>0</v>
      </c>
      <c r="BF118" s="149">
        <f t="shared" si="5"/>
        <v>0</v>
      </c>
      <c r="BG118" s="149">
        <f t="shared" si="6"/>
        <v>0</v>
      </c>
      <c r="BH118" s="149">
        <f t="shared" si="7"/>
        <v>0</v>
      </c>
      <c r="BI118" s="149">
        <f t="shared" si="8"/>
        <v>0</v>
      </c>
      <c r="BJ118" s="17" t="s">
        <v>84</v>
      </c>
      <c r="BK118" s="149">
        <f t="shared" si="9"/>
        <v>0</v>
      </c>
      <c r="BL118" s="17" t="s">
        <v>207</v>
      </c>
      <c r="BM118" s="148" t="s">
        <v>207</v>
      </c>
    </row>
    <row r="119" spans="2:65" s="1" customFormat="1" ht="24.2" customHeight="1">
      <c r="B119" s="136"/>
      <c r="C119" s="137" t="s">
        <v>118</v>
      </c>
      <c r="D119" s="137" t="s">
        <v>189</v>
      </c>
      <c r="E119" s="138" t="s">
        <v>3582</v>
      </c>
      <c r="F119" s="139" t="s">
        <v>3583</v>
      </c>
      <c r="G119" s="140" t="s">
        <v>801</v>
      </c>
      <c r="H119" s="141">
        <v>25</v>
      </c>
      <c r="I119" s="142"/>
      <c r="J119" s="143">
        <f t="shared" si="0"/>
        <v>0</v>
      </c>
      <c r="K119" s="139" t="s">
        <v>1</v>
      </c>
      <c r="L119" s="32"/>
      <c r="M119" s="144" t="s">
        <v>1</v>
      </c>
      <c r="N119" s="145" t="s">
        <v>41</v>
      </c>
      <c r="P119" s="146">
        <f t="shared" si="1"/>
        <v>0</v>
      </c>
      <c r="Q119" s="146">
        <v>0</v>
      </c>
      <c r="R119" s="146">
        <f t="shared" si="2"/>
        <v>0</v>
      </c>
      <c r="S119" s="146">
        <v>0</v>
      </c>
      <c r="T119" s="147">
        <f t="shared" si="3"/>
        <v>0</v>
      </c>
      <c r="AR119" s="148" t="s">
        <v>207</v>
      </c>
      <c r="AT119" s="148" t="s">
        <v>189</v>
      </c>
      <c r="AU119" s="148" t="s">
        <v>76</v>
      </c>
      <c r="AY119" s="17" t="s">
        <v>186</v>
      </c>
      <c r="BE119" s="149">
        <f t="shared" si="4"/>
        <v>0</v>
      </c>
      <c r="BF119" s="149">
        <f t="shared" si="5"/>
        <v>0</v>
      </c>
      <c r="BG119" s="149">
        <f t="shared" si="6"/>
        <v>0</v>
      </c>
      <c r="BH119" s="149">
        <f t="shared" si="7"/>
        <v>0</v>
      </c>
      <c r="BI119" s="149">
        <f t="shared" si="8"/>
        <v>0</v>
      </c>
      <c r="BJ119" s="17" t="s">
        <v>84</v>
      </c>
      <c r="BK119" s="149">
        <f t="shared" si="9"/>
        <v>0</v>
      </c>
      <c r="BL119" s="17" t="s">
        <v>207</v>
      </c>
      <c r="BM119" s="148" t="s">
        <v>315</v>
      </c>
    </row>
    <row r="120" spans="2:65" s="1" customFormat="1" ht="24.2" customHeight="1">
      <c r="B120" s="136"/>
      <c r="C120" s="137" t="s">
        <v>207</v>
      </c>
      <c r="D120" s="137" t="s">
        <v>189</v>
      </c>
      <c r="E120" s="138" t="s">
        <v>3584</v>
      </c>
      <c r="F120" s="139" t="s">
        <v>3585</v>
      </c>
      <c r="G120" s="140" t="s">
        <v>801</v>
      </c>
      <c r="H120" s="141">
        <v>30</v>
      </c>
      <c r="I120" s="142"/>
      <c r="J120" s="143">
        <f t="shared" si="0"/>
        <v>0</v>
      </c>
      <c r="K120" s="139" t="s">
        <v>1</v>
      </c>
      <c r="L120" s="32"/>
      <c r="M120" s="144" t="s">
        <v>1</v>
      </c>
      <c r="N120" s="145" t="s">
        <v>41</v>
      </c>
      <c r="P120" s="146">
        <f t="shared" si="1"/>
        <v>0</v>
      </c>
      <c r="Q120" s="146">
        <v>0</v>
      </c>
      <c r="R120" s="146">
        <f t="shared" si="2"/>
        <v>0</v>
      </c>
      <c r="S120" s="146">
        <v>0</v>
      </c>
      <c r="T120" s="147">
        <f t="shared" si="3"/>
        <v>0</v>
      </c>
      <c r="AR120" s="148" t="s">
        <v>207</v>
      </c>
      <c r="AT120" s="148" t="s">
        <v>189</v>
      </c>
      <c r="AU120" s="148" t="s">
        <v>76</v>
      </c>
      <c r="AY120" s="17" t="s">
        <v>186</v>
      </c>
      <c r="BE120" s="149">
        <f t="shared" si="4"/>
        <v>0</v>
      </c>
      <c r="BF120" s="149">
        <f t="shared" si="5"/>
        <v>0</v>
      </c>
      <c r="BG120" s="149">
        <f t="shared" si="6"/>
        <v>0</v>
      </c>
      <c r="BH120" s="149">
        <f t="shared" si="7"/>
        <v>0</v>
      </c>
      <c r="BI120" s="149">
        <f t="shared" si="8"/>
        <v>0</v>
      </c>
      <c r="BJ120" s="17" t="s">
        <v>84</v>
      </c>
      <c r="BK120" s="149">
        <f t="shared" si="9"/>
        <v>0</v>
      </c>
      <c r="BL120" s="17" t="s">
        <v>207</v>
      </c>
      <c r="BM120" s="148" t="s">
        <v>325</v>
      </c>
    </row>
    <row r="121" spans="2:65" s="1" customFormat="1" ht="24.2" customHeight="1">
      <c r="B121" s="136"/>
      <c r="C121" s="137" t="s">
        <v>185</v>
      </c>
      <c r="D121" s="137" t="s">
        <v>189</v>
      </c>
      <c r="E121" s="138" t="s">
        <v>3586</v>
      </c>
      <c r="F121" s="139" t="s">
        <v>3587</v>
      </c>
      <c r="G121" s="140" t="s">
        <v>801</v>
      </c>
      <c r="H121" s="141">
        <v>25</v>
      </c>
      <c r="I121" s="142"/>
      <c r="J121" s="143">
        <f t="shared" si="0"/>
        <v>0</v>
      </c>
      <c r="K121" s="139" t="s">
        <v>1</v>
      </c>
      <c r="L121" s="32"/>
      <c r="M121" s="144" t="s">
        <v>1</v>
      </c>
      <c r="N121" s="145" t="s">
        <v>41</v>
      </c>
      <c r="P121" s="146">
        <f t="shared" si="1"/>
        <v>0</v>
      </c>
      <c r="Q121" s="146">
        <v>0</v>
      </c>
      <c r="R121" s="146">
        <f t="shared" si="2"/>
        <v>0</v>
      </c>
      <c r="S121" s="146">
        <v>0</v>
      </c>
      <c r="T121" s="147">
        <f t="shared" si="3"/>
        <v>0</v>
      </c>
      <c r="AR121" s="148" t="s">
        <v>207</v>
      </c>
      <c r="AT121" s="148" t="s">
        <v>189</v>
      </c>
      <c r="AU121" s="148" t="s">
        <v>76</v>
      </c>
      <c r="AY121" s="17" t="s">
        <v>186</v>
      </c>
      <c r="BE121" s="149">
        <f t="shared" si="4"/>
        <v>0</v>
      </c>
      <c r="BF121" s="149">
        <f t="shared" si="5"/>
        <v>0</v>
      </c>
      <c r="BG121" s="149">
        <f t="shared" si="6"/>
        <v>0</v>
      </c>
      <c r="BH121" s="149">
        <f t="shared" si="7"/>
        <v>0</v>
      </c>
      <c r="BI121" s="149">
        <f t="shared" si="8"/>
        <v>0</v>
      </c>
      <c r="BJ121" s="17" t="s">
        <v>84</v>
      </c>
      <c r="BK121" s="149">
        <f t="shared" si="9"/>
        <v>0</v>
      </c>
      <c r="BL121" s="17" t="s">
        <v>207</v>
      </c>
      <c r="BM121" s="148" t="s">
        <v>335</v>
      </c>
    </row>
    <row r="122" spans="2:65" s="1" customFormat="1" ht="24.2" customHeight="1">
      <c r="B122" s="136"/>
      <c r="C122" s="137" t="s">
        <v>315</v>
      </c>
      <c r="D122" s="137" t="s">
        <v>189</v>
      </c>
      <c r="E122" s="138" t="s">
        <v>3588</v>
      </c>
      <c r="F122" s="139" t="s">
        <v>3589</v>
      </c>
      <c r="G122" s="140" t="s">
        <v>801</v>
      </c>
      <c r="H122" s="141">
        <v>25</v>
      </c>
      <c r="I122" s="142"/>
      <c r="J122" s="143">
        <f t="shared" si="0"/>
        <v>0</v>
      </c>
      <c r="K122" s="139" t="s">
        <v>1</v>
      </c>
      <c r="L122" s="32"/>
      <c r="M122" s="144" t="s">
        <v>1</v>
      </c>
      <c r="N122" s="145" t="s">
        <v>41</v>
      </c>
      <c r="P122" s="146">
        <f t="shared" si="1"/>
        <v>0</v>
      </c>
      <c r="Q122" s="146">
        <v>0</v>
      </c>
      <c r="R122" s="146">
        <f t="shared" si="2"/>
        <v>0</v>
      </c>
      <c r="S122" s="146">
        <v>0</v>
      </c>
      <c r="T122" s="147">
        <f t="shared" si="3"/>
        <v>0</v>
      </c>
      <c r="AR122" s="148" t="s">
        <v>207</v>
      </c>
      <c r="AT122" s="148" t="s">
        <v>189</v>
      </c>
      <c r="AU122" s="148" t="s">
        <v>76</v>
      </c>
      <c r="AY122" s="17" t="s">
        <v>186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7" t="s">
        <v>84</v>
      </c>
      <c r="BK122" s="149">
        <f t="shared" si="9"/>
        <v>0</v>
      </c>
      <c r="BL122" s="17" t="s">
        <v>207</v>
      </c>
      <c r="BM122" s="148" t="s">
        <v>8</v>
      </c>
    </row>
    <row r="123" spans="2:65" s="1" customFormat="1" ht="33" customHeight="1">
      <c r="B123" s="136"/>
      <c r="C123" s="137" t="s">
        <v>319</v>
      </c>
      <c r="D123" s="137" t="s">
        <v>189</v>
      </c>
      <c r="E123" s="138" t="s">
        <v>3590</v>
      </c>
      <c r="F123" s="139" t="s">
        <v>3591</v>
      </c>
      <c r="G123" s="140" t="s">
        <v>403</v>
      </c>
      <c r="H123" s="141">
        <v>1</v>
      </c>
      <c r="I123" s="142"/>
      <c r="J123" s="143">
        <f t="shared" si="0"/>
        <v>0</v>
      </c>
      <c r="K123" s="139" t="s">
        <v>1</v>
      </c>
      <c r="L123" s="32"/>
      <c r="M123" s="144" t="s">
        <v>1</v>
      </c>
      <c r="N123" s="145" t="s">
        <v>41</v>
      </c>
      <c r="P123" s="146">
        <f t="shared" si="1"/>
        <v>0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AR123" s="148" t="s">
        <v>207</v>
      </c>
      <c r="AT123" s="148" t="s">
        <v>189</v>
      </c>
      <c r="AU123" s="148" t="s">
        <v>76</v>
      </c>
      <c r="AY123" s="17" t="s">
        <v>186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7" t="s">
        <v>84</v>
      </c>
      <c r="BK123" s="149">
        <f t="shared" si="9"/>
        <v>0</v>
      </c>
      <c r="BL123" s="17" t="s">
        <v>207</v>
      </c>
      <c r="BM123" s="148" t="s">
        <v>359</v>
      </c>
    </row>
    <row r="124" spans="2:65" s="1" customFormat="1" ht="24.2" customHeight="1">
      <c r="B124" s="136"/>
      <c r="C124" s="137" t="s">
        <v>325</v>
      </c>
      <c r="D124" s="137" t="s">
        <v>189</v>
      </c>
      <c r="E124" s="138" t="s">
        <v>3592</v>
      </c>
      <c r="F124" s="139" t="s">
        <v>3593</v>
      </c>
      <c r="G124" s="140" t="s">
        <v>403</v>
      </c>
      <c r="H124" s="141">
        <v>1</v>
      </c>
      <c r="I124" s="142"/>
      <c r="J124" s="143">
        <f t="shared" si="0"/>
        <v>0</v>
      </c>
      <c r="K124" s="139" t="s">
        <v>1</v>
      </c>
      <c r="L124" s="32"/>
      <c r="M124" s="144" t="s">
        <v>1</v>
      </c>
      <c r="N124" s="145" t="s">
        <v>41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207</v>
      </c>
      <c r="AT124" s="148" t="s">
        <v>189</v>
      </c>
      <c r="AU124" s="148" t="s">
        <v>76</v>
      </c>
      <c r="AY124" s="17" t="s">
        <v>186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7" t="s">
        <v>84</v>
      </c>
      <c r="BK124" s="149">
        <f t="shared" si="9"/>
        <v>0</v>
      </c>
      <c r="BL124" s="17" t="s">
        <v>207</v>
      </c>
      <c r="BM124" s="148" t="s">
        <v>372</v>
      </c>
    </row>
    <row r="125" spans="2:65" s="1" customFormat="1" ht="21.75" customHeight="1">
      <c r="B125" s="136"/>
      <c r="C125" s="137" t="s">
        <v>329</v>
      </c>
      <c r="D125" s="137" t="s">
        <v>189</v>
      </c>
      <c r="E125" s="138" t="s">
        <v>3594</v>
      </c>
      <c r="F125" s="139" t="s">
        <v>3595</v>
      </c>
      <c r="G125" s="140" t="s">
        <v>403</v>
      </c>
      <c r="H125" s="141">
        <v>1</v>
      </c>
      <c r="I125" s="142"/>
      <c r="J125" s="143">
        <f t="shared" si="0"/>
        <v>0</v>
      </c>
      <c r="K125" s="139" t="s">
        <v>1</v>
      </c>
      <c r="L125" s="32"/>
      <c r="M125" s="144" t="s">
        <v>1</v>
      </c>
      <c r="N125" s="145" t="s">
        <v>41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207</v>
      </c>
      <c r="AT125" s="148" t="s">
        <v>189</v>
      </c>
      <c r="AU125" s="148" t="s">
        <v>76</v>
      </c>
      <c r="AY125" s="17" t="s">
        <v>186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7" t="s">
        <v>84</v>
      </c>
      <c r="BK125" s="149">
        <f t="shared" si="9"/>
        <v>0</v>
      </c>
      <c r="BL125" s="17" t="s">
        <v>207</v>
      </c>
      <c r="BM125" s="148" t="s">
        <v>387</v>
      </c>
    </row>
    <row r="126" spans="2:65" s="1" customFormat="1" ht="24.2" customHeight="1">
      <c r="B126" s="136"/>
      <c r="C126" s="137" t="s">
        <v>335</v>
      </c>
      <c r="D126" s="137" t="s">
        <v>189</v>
      </c>
      <c r="E126" s="138" t="s">
        <v>3596</v>
      </c>
      <c r="F126" s="139" t="s">
        <v>3597</v>
      </c>
      <c r="G126" s="140" t="s">
        <v>403</v>
      </c>
      <c r="H126" s="141">
        <v>1</v>
      </c>
      <c r="I126" s="142"/>
      <c r="J126" s="143">
        <f t="shared" si="0"/>
        <v>0</v>
      </c>
      <c r="K126" s="139" t="s">
        <v>1</v>
      </c>
      <c r="L126" s="32"/>
      <c r="M126" s="144" t="s">
        <v>1</v>
      </c>
      <c r="N126" s="145" t="s">
        <v>41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207</v>
      </c>
      <c r="AT126" s="148" t="s">
        <v>189</v>
      </c>
      <c r="AU126" s="148" t="s">
        <v>76</v>
      </c>
      <c r="AY126" s="17" t="s">
        <v>186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7" t="s">
        <v>84</v>
      </c>
      <c r="BK126" s="149">
        <f t="shared" si="9"/>
        <v>0</v>
      </c>
      <c r="BL126" s="17" t="s">
        <v>207</v>
      </c>
      <c r="BM126" s="148" t="s">
        <v>400</v>
      </c>
    </row>
    <row r="127" spans="2:65" s="1" customFormat="1" ht="16.600000000000001" customHeight="1">
      <c r="B127" s="136"/>
      <c r="C127" s="137" t="s">
        <v>341</v>
      </c>
      <c r="D127" s="137" t="s">
        <v>189</v>
      </c>
      <c r="E127" s="138" t="s">
        <v>3598</v>
      </c>
      <c r="F127" s="139" t="s">
        <v>3599</v>
      </c>
      <c r="G127" s="140" t="s">
        <v>801</v>
      </c>
      <c r="H127" s="141">
        <v>25</v>
      </c>
      <c r="I127" s="142"/>
      <c r="J127" s="143">
        <f t="shared" si="0"/>
        <v>0</v>
      </c>
      <c r="K127" s="139" t="s">
        <v>1</v>
      </c>
      <c r="L127" s="32"/>
      <c r="M127" s="144" t="s">
        <v>1</v>
      </c>
      <c r="N127" s="145" t="s">
        <v>41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207</v>
      </c>
      <c r="AT127" s="148" t="s">
        <v>189</v>
      </c>
      <c r="AU127" s="148" t="s">
        <v>76</v>
      </c>
      <c r="AY127" s="17" t="s">
        <v>186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84</v>
      </c>
      <c r="BK127" s="149">
        <f t="shared" si="9"/>
        <v>0</v>
      </c>
      <c r="BL127" s="17" t="s">
        <v>207</v>
      </c>
      <c r="BM127" s="148" t="s">
        <v>410</v>
      </c>
    </row>
    <row r="128" spans="2:65" s="1" customFormat="1" ht="16.600000000000001" customHeight="1">
      <c r="B128" s="136"/>
      <c r="C128" s="137" t="s">
        <v>8</v>
      </c>
      <c r="D128" s="137" t="s">
        <v>189</v>
      </c>
      <c r="E128" s="138" t="s">
        <v>3600</v>
      </c>
      <c r="F128" s="139" t="s">
        <v>3601</v>
      </c>
      <c r="G128" s="140" t="s">
        <v>801</v>
      </c>
      <c r="H128" s="141">
        <v>55</v>
      </c>
      <c r="I128" s="142"/>
      <c r="J128" s="143">
        <f t="shared" si="0"/>
        <v>0</v>
      </c>
      <c r="K128" s="139" t="s">
        <v>1</v>
      </c>
      <c r="L128" s="32"/>
      <c r="M128" s="144" t="s">
        <v>1</v>
      </c>
      <c r="N128" s="145" t="s">
        <v>41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207</v>
      </c>
      <c r="AT128" s="148" t="s">
        <v>189</v>
      </c>
      <c r="AU128" s="148" t="s">
        <v>76</v>
      </c>
      <c r="AY128" s="17" t="s">
        <v>186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84</v>
      </c>
      <c r="BK128" s="149">
        <f t="shared" si="9"/>
        <v>0</v>
      </c>
      <c r="BL128" s="17" t="s">
        <v>207</v>
      </c>
      <c r="BM128" s="148" t="s">
        <v>420</v>
      </c>
    </row>
    <row r="129" spans="2:65" s="1" customFormat="1" ht="21.75" customHeight="1">
      <c r="B129" s="136"/>
      <c r="C129" s="137" t="s">
        <v>355</v>
      </c>
      <c r="D129" s="137" t="s">
        <v>189</v>
      </c>
      <c r="E129" s="138" t="s">
        <v>3602</v>
      </c>
      <c r="F129" s="139" t="s">
        <v>3603</v>
      </c>
      <c r="G129" s="140" t="s">
        <v>403</v>
      </c>
      <c r="H129" s="141">
        <v>4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41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207</v>
      </c>
      <c r="AT129" s="148" t="s">
        <v>189</v>
      </c>
      <c r="AU129" s="148" t="s">
        <v>76</v>
      </c>
      <c r="AY129" s="17" t="s">
        <v>186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84</v>
      </c>
      <c r="BK129" s="149">
        <f t="shared" si="9"/>
        <v>0</v>
      </c>
      <c r="BL129" s="17" t="s">
        <v>207</v>
      </c>
      <c r="BM129" s="148" t="s">
        <v>430</v>
      </c>
    </row>
    <row r="130" spans="2:65" s="1" customFormat="1" ht="21.75" customHeight="1">
      <c r="B130" s="136"/>
      <c r="C130" s="137" t="s">
        <v>359</v>
      </c>
      <c r="D130" s="137" t="s">
        <v>189</v>
      </c>
      <c r="E130" s="138" t="s">
        <v>3604</v>
      </c>
      <c r="F130" s="139" t="s">
        <v>3605</v>
      </c>
      <c r="G130" s="140" t="s">
        <v>403</v>
      </c>
      <c r="H130" s="141">
        <v>1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41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207</v>
      </c>
      <c r="AT130" s="148" t="s">
        <v>189</v>
      </c>
      <c r="AU130" s="148" t="s">
        <v>76</v>
      </c>
      <c r="AY130" s="17" t="s">
        <v>186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207</v>
      </c>
      <c r="BM130" s="148" t="s">
        <v>449</v>
      </c>
    </row>
    <row r="131" spans="2:65" s="1" customFormat="1" ht="16.600000000000001" customHeight="1">
      <c r="B131" s="136"/>
      <c r="C131" s="137" t="s">
        <v>366</v>
      </c>
      <c r="D131" s="137" t="s">
        <v>189</v>
      </c>
      <c r="E131" s="138" t="s">
        <v>2011</v>
      </c>
      <c r="F131" s="139" t="s">
        <v>2012</v>
      </c>
      <c r="G131" s="140" t="s">
        <v>403</v>
      </c>
      <c r="H131" s="141">
        <v>1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41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207</v>
      </c>
      <c r="AT131" s="148" t="s">
        <v>189</v>
      </c>
      <c r="AU131" s="148" t="s">
        <v>76</v>
      </c>
      <c r="AY131" s="17" t="s">
        <v>186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207</v>
      </c>
      <c r="BM131" s="148" t="s">
        <v>461</v>
      </c>
    </row>
    <row r="132" spans="2:65" s="1" customFormat="1" ht="16.600000000000001" customHeight="1">
      <c r="B132" s="136"/>
      <c r="C132" s="137" t="s">
        <v>372</v>
      </c>
      <c r="D132" s="137" t="s">
        <v>189</v>
      </c>
      <c r="E132" s="138" t="s">
        <v>3606</v>
      </c>
      <c r="F132" s="139" t="s">
        <v>3607</v>
      </c>
      <c r="G132" s="140" t="s">
        <v>403</v>
      </c>
      <c r="H132" s="141">
        <v>1</v>
      </c>
      <c r="I132" s="142"/>
      <c r="J132" s="143">
        <f t="shared" si="0"/>
        <v>0</v>
      </c>
      <c r="K132" s="139" t="s">
        <v>1</v>
      </c>
      <c r="L132" s="32"/>
      <c r="M132" s="150" t="s">
        <v>1</v>
      </c>
      <c r="N132" s="151" t="s">
        <v>41</v>
      </c>
      <c r="O132" s="152"/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48" t="s">
        <v>207</v>
      </c>
      <c r="AT132" s="148" t="s">
        <v>189</v>
      </c>
      <c r="AU132" s="148" t="s">
        <v>76</v>
      </c>
      <c r="AY132" s="17" t="s">
        <v>186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84</v>
      </c>
      <c r="BK132" s="149">
        <f t="shared" si="9"/>
        <v>0</v>
      </c>
      <c r="BL132" s="17" t="s">
        <v>207</v>
      </c>
      <c r="BM132" s="148" t="s">
        <v>472</v>
      </c>
    </row>
    <row r="133" spans="2:65" s="1" customFormat="1" ht="6.95" customHeight="1"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32"/>
    </row>
  </sheetData>
  <autoFilter ref="C115:K132" xr:uid="{00000000-0009-0000-0000-00000E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43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4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140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155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1.95" customHeight="1">
      <c r="B6" s="20"/>
      <c r="D6" s="27" t="s">
        <v>16</v>
      </c>
      <c r="L6" s="20"/>
    </row>
    <row r="7" spans="2:4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</row>
    <row r="8" spans="2:46" ht="11.95" customHeight="1">
      <c r="B8" s="20"/>
      <c r="D8" s="27" t="s">
        <v>156</v>
      </c>
      <c r="L8" s="20"/>
    </row>
    <row r="9" spans="2:46" s="1" customFormat="1" ht="16.600000000000001" customHeight="1">
      <c r="B9" s="32"/>
      <c r="E9" s="252" t="s">
        <v>3608</v>
      </c>
      <c r="F9" s="254"/>
      <c r="G9" s="254"/>
      <c r="H9" s="254"/>
      <c r="L9" s="32"/>
    </row>
    <row r="10" spans="2:46" s="1" customFormat="1" ht="11.95" customHeight="1">
      <c r="B10" s="32"/>
      <c r="D10" s="27" t="s">
        <v>231</v>
      </c>
      <c r="L10" s="32"/>
    </row>
    <row r="11" spans="2:46" s="1" customFormat="1" ht="16.600000000000001" customHeight="1">
      <c r="B11" s="32"/>
      <c r="E11" s="208" t="s">
        <v>3609</v>
      </c>
      <c r="F11" s="254"/>
      <c r="G11" s="254"/>
      <c r="H11" s="254"/>
      <c r="L11" s="32"/>
    </row>
    <row r="12" spans="2:46" s="1" customFormat="1" ht="10.4">
      <c r="B12" s="32"/>
      <c r="L12" s="32"/>
    </row>
    <row r="13" spans="2:46" s="1" customFormat="1" ht="11.95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1.95" customHeight="1">
      <c r="B14" s="32"/>
      <c r="D14" s="27" t="s">
        <v>20</v>
      </c>
      <c r="F14" s="25" t="s">
        <v>1875</v>
      </c>
      <c r="I14" s="27" t="s">
        <v>22</v>
      </c>
      <c r="J14" s="52" t="str">
        <f>'Rekapitulace stavby'!AN8</f>
        <v>23. 12. 2024</v>
      </c>
      <c r="L14" s="32"/>
    </row>
    <row r="15" spans="2:46" s="1" customFormat="1" ht="10.8" customHeight="1">
      <c r="B15" s="32"/>
      <c r="L15" s="32"/>
    </row>
    <row r="16" spans="2:46" s="1" customFormat="1" ht="11.95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Město Benešov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1.95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5" t="str">
        <f>'Rekapitulace stavby'!E14</f>
        <v>Vyplň údaj</v>
      </c>
      <c r="F20" s="234"/>
      <c r="G20" s="234"/>
      <c r="H20" s="234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1.95" customHeight="1">
      <c r="B22" s="32"/>
      <c r="D22" s="27" t="s">
        <v>30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>Ateliér Jasné s.r.o., Praha 1</v>
      </c>
      <c r="I23" s="27" t="s">
        <v>27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1.95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Ing. Lenka Kasperová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1.95" customHeight="1">
      <c r="B28" s="32"/>
      <c r="D28" s="27" t="s">
        <v>35</v>
      </c>
      <c r="L28" s="32"/>
    </row>
    <row r="29" spans="2:12" s="7" customFormat="1" ht="16.600000000000001" customHeight="1">
      <c r="B29" s="94"/>
      <c r="E29" s="239" t="s">
        <v>1</v>
      </c>
      <c r="F29" s="239"/>
      <c r="G29" s="239"/>
      <c r="H29" s="23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" customHeight="1">
      <c r="B35" s="32"/>
      <c r="D35" s="55" t="s">
        <v>40</v>
      </c>
      <c r="E35" s="27" t="s">
        <v>41</v>
      </c>
      <c r="F35" s="86">
        <f>ROUND((SUM(BE128:BE242)),  2)</f>
        <v>0</v>
      </c>
      <c r="I35" s="96">
        <v>0.21</v>
      </c>
      <c r="J35" s="86">
        <f>ROUND(((SUM(BE128:BE242))*I35),  2)</f>
        <v>0</v>
      </c>
      <c r="L35" s="32"/>
    </row>
    <row r="36" spans="2:12" s="1" customFormat="1" ht="14.4" customHeight="1">
      <c r="B36" s="32"/>
      <c r="E36" s="27" t="s">
        <v>42</v>
      </c>
      <c r="F36" s="86">
        <f>ROUND((SUM(BF128:BF242)),  2)</f>
        <v>0</v>
      </c>
      <c r="I36" s="96">
        <v>0.12</v>
      </c>
      <c r="J36" s="86">
        <f>ROUND(((SUM(BF128:BF242))*I36),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6">
        <f>ROUND((SUM(BG128:BG242)),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6">
        <f>ROUND((SUM(BH128:BH242)),  2)</f>
        <v>0</v>
      </c>
      <c r="I38" s="96">
        <v>0.12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45</v>
      </c>
      <c r="F39" s="86">
        <f>ROUND((SUM(BI128:BI242)),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1.95" customHeight="1">
      <c r="B84" s="32"/>
      <c r="C84" s="27" t="s">
        <v>16</v>
      </c>
      <c r="L84" s="32"/>
    </row>
    <row r="85" spans="2:12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12" ht="11.95" customHeight="1">
      <c r="B86" s="20"/>
      <c r="C86" s="27" t="s">
        <v>156</v>
      </c>
      <c r="L86" s="20"/>
    </row>
    <row r="87" spans="2:12" s="1" customFormat="1" ht="16.600000000000001" customHeight="1">
      <c r="B87" s="32"/>
      <c r="E87" s="252" t="s">
        <v>3608</v>
      </c>
      <c r="F87" s="254"/>
      <c r="G87" s="254"/>
      <c r="H87" s="254"/>
      <c r="L87" s="32"/>
    </row>
    <row r="88" spans="2:12" s="1" customFormat="1" ht="11.95" customHeight="1">
      <c r="B88" s="32"/>
      <c r="C88" s="27" t="s">
        <v>231</v>
      </c>
      <c r="L88" s="32"/>
    </row>
    <row r="89" spans="2:12" s="1" customFormat="1" ht="16.600000000000001" customHeight="1">
      <c r="B89" s="32"/>
      <c r="E89" s="208" t="str">
        <f>E11</f>
        <v>004-01 - Rostliny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1.95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23. 12. 2024</v>
      </c>
      <c r="L91" s="32"/>
    </row>
    <row r="92" spans="2:12" s="1" customFormat="1" ht="6.95" customHeight="1">
      <c r="B92" s="32"/>
      <c r="L92" s="32"/>
    </row>
    <row r="93" spans="2:12" s="1" customFormat="1" ht="25.65" customHeight="1">
      <c r="B93" s="32"/>
      <c r="C93" s="27" t="s">
        <v>24</v>
      </c>
      <c r="F93" s="25" t="str">
        <f>E17</f>
        <v>Město Benešov</v>
      </c>
      <c r="I93" s="27" t="s">
        <v>30</v>
      </c>
      <c r="J93" s="30" t="str">
        <f>E23</f>
        <v>Ateliér Jasné s.r.o., Praha 1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Lenka Kasperová</v>
      </c>
      <c r="L94" s="32"/>
    </row>
    <row r="95" spans="2:12" s="1" customFormat="1" ht="10.4" customHeight="1">
      <c r="B95" s="32"/>
      <c r="L95" s="32"/>
    </row>
    <row r="96" spans="2:12" s="1" customFormat="1" ht="29.25" customHeight="1">
      <c r="B96" s="32"/>
      <c r="C96" s="105" t="s">
        <v>160</v>
      </c>
      <c r="D96" s="97"/>
      <c r="E96" s="97"/>
      <c r="F96" s="97"/>
      <c r="G96" s="97"/>
      <c r="H96" s="97"/>
      <c r="I96" s="97"/>
      <c r="J96" s="106" t="s">
        <v>161</v>
      </c>
      <c r="K96" s="97"/>
      <c r="L96" s="32"/>
    </row>
    <row r="97" spans="2:47" s="1" customFormat="1" ht="10.4" customHeight="1">
      <c r="B97" s="32"/>
      <c r="L97" s="32"/>
    </row>
    <row r="98" spans="2:47" s="1" customFormat="1" ht="22.75" customHeight="1">
      <c r="B98" s="32"/>
      <c r="C98" s="107" t="s">
        <v>162</v>
      </c>
      <c r="J98" s="66">
        <f>J128</f>
        <v>0</v>
      </c>
      <c r="L98" s="32"/>
      <c r="AU98" s="17" t="s">
        <v>163</v>
      </c>
    </row>
    <row r="99" spans="2:47" s="8" customFormat="1" ht="24.95" customHeight="1">
      <c r="B99" s="108"/>
      <c r="D99" s="109" t="s">
        <v>3610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8" customFormat="1" ht="24.95" customHeight="1">
      <c r="B100" s="108"/>
      <c r="D100" s="109" t="s">
        <v>3611</v>
      </c>
      <c r="E100" s="110"/>
      <c r="F100" s="110"/>
      <c r="G100" s="110"/>
      <c r="H100" s="110"/>
      <c r="I100" s="110"/>
      <c r="J100" s="111">
        <f>J138</f>
        <v>0</v>
      </c>
      <c r="L100" s="108"/>
    </row>
    <row r="101" spans="2:47" s="8" customFormat="1" ht="24.95" customHeight="1">
      <c r="B101" s="108"/>
      <c r="D101" s="109" t="s">
        <v>3612</v>
      </c>
      <c r="E101" s="110"/>
      <c r="F101" s="110"/>
      <c r="G101" s="110"/>
      <c r="H101" s="110"/>
      <c r="I101" s="110"/>
      <c r="J101" s="111">
        <f>J149</f>
        <v>0</v>
      </c>
      <c r="L101" s="108"/>
    </row>
    <row r="102" spans="2:47" s="8" customFormat="1" ht="24.95" customHeight="1">
      <c r="B102" s="108"/>
      <c r="D102" s="109" t="s">
        <v>3613</v>
      </c>
      <c r="E102" s="110"/>
      <c r="F102" s="110"/>
      <c r="G102" s="110"/>
      <c r="H102" s="110"/>
      <c r="I102" s="110"/>
      <c r="J102" s="111">
        <f>J158</f>
        <v>0</v>
      </c>
      <c r="L102" s="108"/>
    </row>
    <row r="103" spans="2:47" s="8" customFormat="1" ht="24.95" customHeight="1">
      <c r="B103" s="108"/>
      <c r="D103" s="109" t="s">
        <v>3614</v>
      </c>
      <c r="E103" s="110"/>
      <c r="F103" s="110"/>
      <c r="G103" s="110"/>
      <c r="H103" s="110"/>
      <c r="I103" s="110"/>
      <c r="J103" s="111">
        <f>J161</f>
        <v>0</v>
      </c>
      <c r="L103" s="108"/>
    </row>
    <row r="104" spans="2:47" s="8" customFormat="1" ht="24.95" customHeight="1">
      <c r="B104" s="108"/>
      <c r="D104" s="109" t="s">
        <v>3615</v>
      </c>
      <c r="E104" s="110"/>
      <c r="F104" s="110"/>
      <c r="G104" s="110"/>
      <c r="H104" s="110"/>
      <c r="I104" s="110"/>
      <c r="J104" s="111">
        <f>J182</f>
        <v>0</v>
      </c>
      <c r="L104" s="108"/>
    </row>
    <row r="105" spans="2:47" s="8" customFormat="1" ht="24.95" customHeight="1">
      <c r="B105" s="108"/>
      <c r="D105" s="109" t="s">
        <v>3616</v>
      </c>
      <c r="E105" s="110"/>
      <c r="F105" s="110"/>
      <c r="G105" s="110"/>
      <c r="H105" s="110"/>
      <c r="I105" s="110"/>
      <c r="J105" s="111">
        <f>J185</f>
        <v>0</v>
      </c>
      <c r="L105" s="108"/>
    </row>
    <row r="106" spans="2:47" s="8" customFormat="1" ht="24.95" customHeight="1">
      <c r="B106" s="108"/>
      <c r="D106" s="109" t="s">
        <v>3617</v>
      </c>
      <c r="E106" s="110"/>
      <c r="F106" s="110"/>
      <c r="G106" s="110"/>
      <c r="H106" s="110"/>
      <c r="I106" s="110"/>
      <c r="J106" s="111">
        <f>J198</f>
        <v>0</v>
      </c>
      <c r="L106" s="108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170</v>
      </c>
      <c r="L113" s="32"/>
    </row>
    <row r="114" spans="2:63" s="1" customFormat="1" ht="6.95" customHeight="1">
      <c r="B114" s="32"/>
      <c r="L114" s="32"/>
    </row>
    <row r="115" spans="2:63" s="1" customFormat="1" ht="11.95" customHeight="1">
      <c r="B115" s="32"/>
      <c r="C115" s="27" t="s">
        <v>16</v>
      </c>
      <c r="L115" s="32"/>
    </row>
    <row r="116" spans="2:63" s="1" customFormat="1" ht="16.600000000000001" customHeight="1">
      <c r="B116" s="32"/>
      <c r="E116" s="252" t="str">
        <f>E7</f>
        <v>Zázemí pro městskou knihovnu Benešov</v>
      </c>
      <c r="F116" s="253"/>
      <c r="G116" s="253"/>
      <c r="H116" s="253"/>
      <c r="L116" s="32"/>
    </row>
    <row r="117" spans="2:63" ht="11.95" customHeight="1">
      <c r="B117" s="20"/>
      <c r="C117" s="27" t="s">
        <v>156</v>
      </c>
      <c r="L117" s="20"/>
    </row>
    <row r="118" spans="2:63" s="1" customFormat="1" ht="16.600000000000001" customHeight="1">
      <c r="B118" s="32"/>
      <c r="E118" s="252" t="s">
        <v>3608</v>
      </c>
      <c r="F118" s="254"/>
      <c r="G118" s="254"/>
      <c r="H118" s="254"/>
      <c r="L118" s="32"/>
    </row>
    <row r="119" spans="2:63" s="1" customFormat="1" ht="11.95" customHeight="1">
      <c r="B119" s="32"/>
      <c r="C119" s="27" t="s">
        <v>231</v>
      </c>
      <c r="L119" s="32"/>
    </row>
    <row r="120" spans="2:63" s="1" customFormat="1" ht="16.600000000000001" customHeight="1">
      <c r="B120" s="32"/>
      <c r="E120" s="208" t="str">
        <f>E11</f>
        <v>004-01 - Rostliny</v>
      </c>
      <c r="F120" s="254"/>
      <c r="G120" s="254"/>
      <c r="H120" s="254"/>
      <c r="L120" s="32"/>
    </row>
    <row r="121" spans="2:63" s="1" customFormat="1" ht="6.95" customHeight="1">
      <c r="B121" s="32"/>
      <c r="L121" s="32"/>
    </row>
    <row r="122" spans="2:63" s="1" customFormat="1" ht="11.95" customHeight="1">
      <c r="B122" s="32"/>
      <c r="C122" s="27" t="s">
        <v>20</v>
      </c>
      <c r="F122" s="25" t="str">
        <f>F14</f>
        <v xml:space="preserve"> </v>
      </c>
      <c r="I122" s="27" t="s">
        <v>22</v>
      </c>
      <c r="J122" s="52" t="str">
        <f>IF(J14="","",J14)</f>
        <v>23. 12. 2024</v>
      </c>
      <c r="L122" s="32"/>
    </row>
    <row r="123" spans="2:63" s="1" customFormat="1" ht="6.95" customHeight="1">
      <c r="B123" s="32"/>
      <c r="L123" s="32"/>
    </row>
    <row r="124" spans="2:63" s="1" customFormat="1" ht="25.65" customHeight="1">
      <c r="B124" s="32"/>
      <c r="C124" s="27" t="s">
        <v>24</v>
      </c>
      <c r="F124" s="25" t="str">
        <f>E17</f>
        <v>Město Benešov</v>
      </c>
      <c r="I124" s="27" t="s">
        <v>30</v>
      </c>
      <c r="J124" s="30" t="str">
        <f>E23</f>
        <v>Ateliér Jasné s.r.o., Praha 1</v>
      </c>
      <c r="L124" s="32"/>
    </row>
    <row r="125" spans="2:63" s="1" customFormat="1" ht="15.15" customHeight="1">
      <c r="B125" s="32"/>
      <c r="C125" s="27" t="s">
        <v>28</v>
      </c>
      <c r="F125" s="25" t="str">
        <f>IF(E20="","",E20)</f>
        <v>Vyplň údaj</v>
      </c>
      <c r="I125" s="27" t="s">
        <v>33</v>
      </c>
      <c r="J125" s="30" t="str">
        <f>E26</f>
        <v>Ing. Lenka Kasperová</v>
      </c>
      <c r="L125" s="32"/>
    </row>
    <row r="126" spans="2:63" s="1" customFormat="1" ht="10.4" customHeight="1">
      <c r="B126" s="32"/>
      <c r="L126" s="32"/>
    </row>
    <row r="127" spans="2:63" s="10" customFormat="1" ht="29.25" customHeight="1">
      <c r="B127" s="116"/>
      <c r="C127" s="117" t="s">
        <v>171</v>
      </c>
      <c r="D127" s="118" t="s">
        <v>61</v>
      </c>
      <c r="E127" s="118" t="s">
        <v>57</v>
      </c>
      <c r="F127" s="118" t="s">
        <v>58</v>
      </c>
      <c r="G127" s="118" t="s">
        <v>172</v>
      </c>
      <c r="H127" s="118" t="s">
        <v>173</v>
      </c>
      <c r="I127" s="118" t="s">
        <v>174</v>
      </c>
      <c r="J127" s="118" t="s">
        <v>161</v>
      </c>
      <c r="K127" s="119" t="s">
        <v>175</v>
      </c>
      <c r="L127" s="116"/>
      <c r="M127" s="59" t="s">
        <v>1</v>
      </c>
      <c r="N127" s="60" t="s">
        <v>40</v>
      </c>
      <c r="O127" s="60" t="s">
        <v>176</v>
      </c>
      <c r="P127" s="60" t="s">
        <v>177</v>
      </c>
      <c r="Q127" s="60" t="s">
        <v>178</v>
      </c>
      <c r="R127" s="60" t="s">
        <v>179</v>
      </c>
      <c r="S127" s="60" t="s">
        <v>180</v>
      </c>
      <c r="T127" s="61" t="s">
        <v>181</v>
      </c>
    </row>
    <row r="128" spans="2:63" s="1" customFormat="1" ht="22.75" customHeight="1">
      <c r="B128" s="32"/>
      <c r="C128" s="64" t="s">
        <v>182</v>
      </c>
      <c r="J128" s="120">
        <f>BK128</f>
        <v>0</v>
      </c>
      <c r="L128" s="32"/>
      <c r="M128" s="62"/>
      <c r="N128" s="53"/>
      <c r="O128" s="53"/>
      <c r="P128" s="121">
        <f>P129+P138+P149+P158+P161+P182+P185+P198</f>
        <v>0</v>
      </c>
      <c r="Q128" s="53"/>
      <c r="R128" s="121">
        <f>R129+R138+R149+R158+R161+R182+R185+R198</f>
        <v>0</v>
      </c>
      <c r="S128" s="53"/>
      <c r="T128" s="122">
        <f>T129+T138+T149+T158+T161+T182+T185+T198</f>
        <v>0</v>
      </c>
      <c r="AT128" s="17" t="s">
        <v>75</v>
      </c>
      <c r="AU128" s="17" t="s">
        <v>163</v>
      </c>
      <c r="BK128" s="123">
        <f>BK129+BK138+BK149+BK158+BK161+BK182+BK185+BK198</f>
        <v>0</v>
      </c>
    </row>
    <row r="129" spans="2:65" s="11" customFormat="1" ht="25.95" customHeight="1">
      <c r="B129" s="124"/>
      <c r="D129" s="125" t="s">
        <v>75</v>
      </c>
      <c r="E129" s="126" t="s">
        <v>2121</v>
      </c>
      <c r="F129" s="126" t="s">
        <v>3618</v>
      </c>
      <c r="I129" s="127"/>
      <c r="J129" s="128">
        <f>BK129</f>
        <v>0</v>
      </c>
      <c r="L129" s="124"/>
      <c r="M129" s="129"/>
      <c r="P129" s="130">
        <f>SUM(P130:P137)</f>
        <v>0</v>
      </c>
      <c r="R129" s="130">
        <f>SUM(R130:R137)</f>
        <v>0</v>
      </c>
      <c r="T129" s="131">
        <f>SUM(T130:T137)</f>
        <v>0</v>
      </c>
      <c r="AR129" s="125" t="s">
        <v>84</v>
      </c>
      <c r="AT129" s="132" t="s">
        <v>75</v>
      </c>
      <c r="AU129" s="132" t="s">
        <v>76</v>
      </c>
      <c r="AY129" s="125" t="s">
        <v>186</v>
      </c>
      <c r="BK129" s="133">
        <f>SUM(BK130:BK137)</f>
        <v>0</v>
      </c>
    </row>
    <row r="130" spans="2:65" s="1" customFormat="1" ht="16.600000000000001" customHeight="1">
      <c r="B130" s="136"/>
      <c r="C130" s="137" t="s">
        <v>84</v>
      </c>
      <c r="D130" s="137" t="s">
        <v>189</v>
      </c>
      <c r="E130" s="138" t="s">
        <v>3619</v>
      </c>
      <c r="F130" s="139" t="s">
        <v>3620</v>
      </c>
      <c r="G130" s="140" t="s">
        <v>858</v>
      </c>
      <c r="H130" s="141">
        <v>1</v>
      </c>
      <c r="I130" s="142"/>
      <c r="J130" s="143">
        <f>ROUND(I130*H130,2)</f>
        <v>0</v>
      </c>
      <c r="K130" s="139" t="s">
        <v>1</v>
      </c>
      <c r="L130" s="32"/>
      <c r="M130" s="144" t="s">
        <v>1</v>
      </c>
      <c r="N130" s="145" t="s">
        <v>41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207</v>
      </c>
      <c r="AT130" s="148" t="s">
        <v>189</v>
      </c>
      <c r="AU130" s="148" t="s">
        <v>84</v>
      </c>
      <c r="AY130" s="17" t="s">
        <v>186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207</v>
      </c>
      <c r="BM130" s="148" t="s">
        <v>86</v>
      </c>
    </row>
    <row r="131" spans="2:65" s="1" customFormat="1" ht="18.45">
      <c r="B131" s="32"/>
      <c r="D131" s="157" t="s">
        <v>470</v>
      </c>
      <c r="F131" s="187" t="s">
        <v>3621</v>
      </c>
      <c r="I131" s="188"/>
      <c r="L131" s="32"/>
      <c r="M131" s="189"/>
      <c r="T131" s="56"/>
      <c r="AT131" s="17" t="s">
        <v>470</v>
      </c>
      <c r="AU131" s="17" t="s">
        <v>84</v>
      </c>
    </row>
    <row r="132" spans="2:65" s="1" customFormat="1" ht="16.600000000000001" customHeight="1">
      <c r="B132" s="136"/>
      <c r="C132" s="137" t="s">
        <v>86</v>
      </c>
      <c r="D132" s="137" t="s">
        <v>189</v>
      </c>
      <c r="E132" s="138" t="s">
        <v>3622</v>
      </c>
      <c r="F132" s="139" t="s">
        <v>3623</v>
      </c>
      <c r="G132" s="140" t="s">
        <v>858</v>
      </c>
      <c r="H132" s="141">
        <v>3</v>
      </c>
      <c r="I132" s="142"/>
      <c r="J132" s="143">
        <f>ROUND(I132*H132,2)</f>
        <v>0</v>
      </c>
      <c r="K132" s="139" t="s">
        <v>1</v>
      </c>
      <c r="L132" s="32"/>
      <c r="M132" s="144" t="s">
        <v>1</v>
      </c>
      <c r="N132" s="145" t="s">
        <v>41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207</v>
      </c>
      <c r="AT132" s="148" t="s">
        <v>189</v>
      </c>
      <c r="AU132" s="148" t="s">
        <v>84</v>
      </c>
      <c r="AY132" s="17" t="s">
        <v>186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84</v>
      </c>
      <c r="BK132" s="149">
        <f>ROUND(I132*H132,2)</f>
        <v>0</v>
      </c>
      <c r="BL132" s="17" t="s">
        <v>207</v>
      </c>
      <c r="BM132" s="148" t="s">
        <v>207</v>
      </c>
    </row>
    <row r="133" spans="2:65" s="1" customFormat="1" ht="18.45">
      <c r="B133" s="32"/>
      <c r="D133" s="157" t="s">
        <v>470</v>
      </c>
      <c r="F133" s="187" t="s">
        <v>3624</v>
      </c>
      <c r="I133" s="188"/>
      <c r="L133" s="32"/>
      <c r="M133" s="189"/>
      <c r="T133" s="56"/>
      <c r="AT133" s="17" t="s">
        <v>470</v>
      </c>
      <c r="AU133" s="17" t="s">
        <v>84</v>
      </c>
    </row>
    <row r="134" spans="2:65" s="1" customFormat="1" ht="16.600000000000001" customHeight="1">
      <c r="B134" s="136"/>
      <c r="C134" s="137" t="s">
        <v>118</v>
      </c>
      <c r="D134" s="137" t="s">
        <v>189</v>
      </c>
      <c r="E134" s="138" t="s">
        <v>3625</v>
      </c>
      <c r="F134" s="139" t="s">
        <v>3626</v>
      </c>
      <c r="G134" s="140" t="s">
        <v>858</v>
      </c>
      <c r="H134" s="141">
        <v>2</v>
      </c>
      <c r="I134" s="142"/>
      <c r="J134" s="143">
        <f>ROUND(I134*H134,2)</f>
        <v>0</v>
      </c>
      <c r="K134" s="139" t="s">
        <v>1</v>
      </c>
      <c r="L134" s="32"/>
      <c r="M134" s="144" t="s">
        <v>1</v>
      </c>
      <c r="N134" s="145" t="s">
        <v>41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207</v>
      </c>
      <c r="AT134" s="148" t="s">
        <v>189</v>
      </c>
      <c r="AU134" s="148" t="s">
        <v>84</v>
      </c>
      <c r="AY134" s="17" t="s">
        <v>186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84</v>
      </c>
      <c r="BK134" s="149">
        <f>ROUND(I134*H134,2)</f>
        <v>0</v>
      </c>
      <c r="BL134" s="17" t="s">
        <v>207</v>
      </c>
      <c r="BM134" s="148" t="s">
        <v>315</v>
      </c>
    </row>
    <row r="135" spans="2:65" s="1" customFormat="1" ht="18.45">
      <c r="B135" s="32"/>
      <c r="D135" s="157" t="s">
        <v>470</v>
      </c>
      <c r="F135" s="187" t="s">
        <v>3627</v>
      </c>
      <c r="I135" s="188"/>
      <c r="L135" s="32"/>
      <c r="M135" s="189"/>
      <c r="T135" s="56"/>
      <c r="AT135" s="17" t="s">
        <v>470</v>
      </c>
      <c r="AU135" s="17" t="s">
        <v>84</v>
      </c>
    </row>
    <row r="136" spans="2:65" s="1" customFormat="1" ht="16.600000000000001" customHeight="1">
      <c r="B136" s="136"/>
      <c r="C136" s="137" t="s">
        <v>207</v>
      </c>
      <c r="D136" s="137" t="s">
        <v>189</v>
      </c>
      <c r="E136" s="138" t="s">
        <v>3628</v>
      </c>
      <c r="F136" s="139" t="s">
        <v>3629</v>
      </c>
      <c r="G136" s="140" t="s">
        <v>858</v>
      </c>
      <c r="H136" s="141">
        <v>6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41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207</v>
      </c>
      <c r="AT136" s="148" t="s">
        <v>189</v>
      </c>
      <c r="AU136" s="148" t="s">
        <v>84</v>
      </c>
      <c r="AY136" s="17" t="s">
        <v>186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84</v>
      </c>
      <c r="BK136" s="149">
        <f>ROUND(I136*H136,2)</f>
        <v>0</v>
      </c>
      <c r="BL136" s="17" t="s">
        <v>207</v>
      </c>
      <c r="BM136" s="148" t="s">
        <v>325</v>
      </c>
    </row>
    <row r="137" spans="2:65" s="1" customFormat="1" ht="18.45">
      <c r="B137" s="32"/>
      <c r="D137" s="157" t="s">
        <v>470</v>
      </c>
      <c r="F137" s="187" t="s">
        <v>3630</v>
      </c>
      <c r="I137" s="188"/>
      <c r="L137" s="32"/>
      <c r="M137" s="189"/>
      <c r="T137" s="56"/>
      <c r="AT137" s="17" t="s">
        <v>470</v>
      </c>
      <c r="AU137" s="17" t="s">
        <v>84</v>
      </c>
    </row>
    <row r="138" spans="2:65" s="11" customFormat="1" ht="25.95" customHeight="1">
      <c r="B138" s="124"/>
      <c r="D138" s="125" t="s">
        <v>75</v>
      </c>
      <c r="E138" s="126" t="s">
        <v>2123</v>
      </c>
      <c r="F138" s="126" t="s">
        <v>3631</v>
      </c>
      <c r="I138" s="127"/>
      <c r="J138" s="128">
        <f>BK138</f>
        <v>0</v>
      </c>
      <c r="L138" s="124"/>
      <c r="M138" s="129"/>
      <c r="P138" s="130">
        <f>SUM(P139:P148)</f>
        <v>0</v>
      </c>
      <c r="R138" s="130">
        <f>SUM(R139:R148)</f>
        <v>0</v>
      </c>
      <c r="T138" s="131">
        <f>SUM(T139:T148)</f>
        <v>0</v>
      </c>
      <c r="AR138" s="125" t="s">
        <v>84</v>
      </c>
      <c r="AT138" s="132" t="s">
        <v>75</v>
      </c>
      <c r="AU138" s="132" t="s">
        <v>76</v>
      </c>
      <c r="AY138" s="125" t="s">
        <v>186</v>
      </c>
      <c r="BK138" s="133">
        <f>SUM(BK139:BK148)</f>
        <v>0</v>
      </c>
    </row>
    <row r="139" spans="2:65" s="1" customFormat="1" ht="16.600000000000001" customHeight="1">
      <c r="B139" s="136"/>
      <c r="C139" s="137" t="s">
        <v>185</v>
      </c>
      <c r="D139" s="137" t="s">
        <v>189</v>
      </c>
      <c r="E139" s="138" t="s">
        <v>3632</v>
      </c>
      <c r="F139" s="139" t="s">
        <v>3633</v>
      </c>
      <c r="G139" s="140" t="s">
        <v>858</v>
      </c>
      <c r="H139" s="141">
        <v>4</v>
      </c>
      <c r="I139" s="142"/>
      <c r="J139" s="143">
        <f>ROUND(I139*H139,2)</f>
        <v>0</v>
      </c>
      <c r="K139" s="139" t="s">
        <v>1</v>
      </c>
      <c r="L139" s="32"/>
      <c r="M139" s="144" t="s">
        <v>1</v>
      </c>
      <c r="N139" s="145" t="s">
        <v>41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207</v>
      </c>
      <c r="AT139" s="148" t="s">
        <v>189</v>
      </c>
      <c r="AU139" s="148" t="s">
        <v>84</v>
      </c>
      <c r="AY139" s="17" t="s">
        <v>186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207</v>
      </c>
      <c r="BM139" s="148" t="s">
        <v>335</v>
      </c>
    </row>
    <row r="140" spans="2:65" s="1" customFormat="1" ht="18.45">
      <c r="B140" s="32"/>
      <c r="D140" s="157" t="s">
        <v>470</v>
      </c>
      <c r="F140" s="187" t="s">
        <v>3634</v>
      </c>
      <c r="I140" s="188"/>
      <c r="L140" s="32"/>
      <c r="M140" s="189"/>
      <c r="T140" s="56"/>
      <c r="AT140" s="17" t="s">
        <v>470</v>
      </c>
      <c r="AU140" s="17" t="s">
        <v>84</v>
      </c>
    </row>
    <row r="141" spans="2:65" s="1" customFormat="1" ht="16.600000000000001" customHeight="1">
      <c r="B141" s="136"/>
      <c r="C141" s="137" t="s">
        <v>315</v>
      </c>
      <c r="D141" s="137" t="s">
        <v>189</v>
      </c>
      <c r="E141" s="138" t="s">
        <v>3635</v>
      </c>
      <c r="F141" s="139" t="s">
        <v>3636</v>
      </c>
      <c r="G141" s="140" t="s">
        <v>858</v>
      </c>
      <c r="H141" s="141">
        <v>190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41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207</v>
      </c>
      <c r="AT141" s="148" t="s">
        <v>189</v>
      </c>
      <c r="AU141" s="148" t="s">
        <v>84</v>
      </c>
      <c r="AY141" s="17" t="s">
        <v>186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207</v>
      </c>
      <c r="BM141" s="148" t="s">
        <v>8</v>
      </c>
    </row>
    <row r="142" spans="2:65" s="1" customFormat="1" ht="18.45">
      <c r="B142" s="32"/>
      <c r="D142" s="157" t="s">
        <v>470</v>
      </c>
      <c r="F142" s="187" t="s">
        <v>3637</v>
      </c>
      <c r="I142" s="188"/>
      <c r="L142" s="32"/>
      <c r="M142" s="189"/>
      <c r="T142" s="56"/>
      <c r="AT142" s="17" t="s">
        <v>470</v>
      </c>
      <c r="AU142" s="17" t="s">
        <v>84</v>
      </c>
    </row>
    <row r="143" spans="2:65" s="1" customFormat="1" ht="16.600000000000001" customHeight="1">
      <c r="B143" s="136"/>
      <c r="C143" s="137" t="s">
        <v>319</v>
      </c>
      <c r="D143" s="137" t="s">
        <v>189</v>
      </c>
      <c r="E143" s="138" t="s">
        <v>3638</v>
      </c>
      <c r="F143" s="139" t="s">
        <v>3639</v>
      </c>
      <c r="G143" s="140" t="s">
        <v>858</v>
      </c>
      <c r="H143" s="141">
        <v>10</v>
      </c>
      <c r="I143" s="142"/>
      <c r="J143" s="143">
        <f>ROUND(I143*H143,2)</f>
        <v>0</v>
      </c>
      <c r="K143" s="139" t="s">
        <v>1</v>
      </c>
      <c r="L143" s="32"/>
      <c r="M143" s="144" t="s">
        <v>1</v>
      </c>
      <c r="N143" s="145" t="s">
        <v>41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207</v>
      </c>
      <c r="AT143" s="148" t="s">
        <v>189</v>
      </c>
      <c r="AU143" s="148" t="s">
        <v>84</v>
      </c>
      <c r="AY143" s="17" t="s">
        <v>186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84</v>
      </c>
      <c r="BK143" s="149">
        <f>ROUND(I143*H143,2)</f>
        <v>0</v>
      </c>
      <c r="BL143" s="17" t="s">
        <v>207</v>
      </c>
      <c r="BM143" s="148" t="s">
        <v>359</v>
      </c>
    </row>
    <row r="144" spans="2:65" s="1" customFormat="1" ht="18.45">
      <c r="B144" s="32"/>
      <c r="D144" s="157" t="s">
        <v>470</v>
      </c>
      <c r="F144" s="187" t="s">
        <v>3640</v>
      </c>
      <c r="I144" s="188"/>
      <c r="L144" s="32"/>
      <c r="M144" s="189"/>
      <c r="T144" s="56"/>
      <c r="AT144" s="17" t="s">
        <v>470</v>
      </c>
      <c r="AU144" s="17" t="s">
        <v>84</v>
      </c>
    </row>
    <row r="145" spans="2:65" s="1" customFormat="1" ht="16.600000000000001" customHeight="1">
      <c r="B145" s="136"/>
      <c r="C145" s="137" t="s">
        <v>325</v>
      </c>
      <c r="D145" s="137" t="s">
        <v>189</v>
      </c>
      <c r="E145" s="138" t="s">
        <v>3641</v>
      </c>
      <c r="F145" s="139" t="s">
        <v>3642</v>
      </c>
      <c r="G145" s="140" t="s">
        <v>858</v>
      </c>
      <c r="H145" s="141">
        <v>52</v>
      </c>
      <c r="I145" s="142"/>
      <c r="J145" s="143">
        <f>ROUND(I145*H145,2)</f>
        <v>0</v>
      </c>
      <c r="K145" s="139" t="s">
        <v>1</v>
      </c>
      <c r="L145" s="32"/>
      <c r="M145" s="144" t="s">
        <v>1</v>
      </c>
      <c r="N145" s="145" t="s">
        <v>41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207</v>
      </c>
      <c r="AT145" s="148" t="s">
        <v>189</v>
      </c>
      <c r="AU145" s="148" t="s">
        <v>84</v>
      </c>
      <c r="AY145" s="17" t="s">
        <v>186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207</v>
      </c>
      <c r="BM145" s="148" t="s">
        <v>372</v>
      </c>
    </row>
    <row r="146" spans="2:65" s="1" customFormat="1" ht="18.45">
      <c r="B146" s="32"/>
      <c r="D146" s="157" t="s">
        <v>470</v>
      </c>
      <c r="F146" s="187" t="s">
        <v>3643</v>
      </c>
      <c r="I146" s="188"/>
      <c r="L146" s="32"/>
      <c r="M146" s="189"/>
      <c r="T146" s="56"/>
      <c r="AT146" s="17" t="s">
        <v>470</v>
      </c>
      <c r="AU146" s="17" t="s">
        <v>84</v>
      </c>
    </row>
    <row r="147" spans="2:65" s="1" customFormat="1" ht="16.600000000000001" customHeight="1">
      <c r="B147" s="136"/>
      <c r="C147" s="137" t="s">
        <v>329</v>
      </c>
      <c r="D147" s="137" t="s">
        <v>189</v>
      </c>
      <c r="E147" s="138" t="s">
        <v>3644</v>
      </c>
      <c r="F147" s="139" t="s">
        <v>3645</v>
      </c>
      <c r="G147" s="140" t="s">
        <v>858</v>
      </c>
      <c r="H147" s="141">
        <v>6</v>
      </c>
      <c r="I147" s="142"/>
      <c r="J147" s="143">
        <f>ROUND(I147*H147,2)</f>
        <v>0</v>
      </c>
      <c r="K147" s="139" t="s">
        <v>1</v>
      </c>
      <c r="L147" s="32"/>
      <c r="M147" s="144" t="s">
        <v>1</v>
      </c>
      <c r="N147" s="145" t="s">
        <v>41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207</v>
      </c>
      <c r="AT147" s="148" t="s">
        <v>189</v>
      </c>
      <c r="AU147" s="148" t="s">
        <v>84</v>
      </c>
      <c r="AY147" s="17" t="s">
        <v>186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84</v>
      </c>
      <c r="BK147" s="149">
        <f>ROUND(I147*H147,2)</f>
        <v>0</v>
      </c>
      <c r="BL147" s="17" t="s">
        <v>207</v>
      </c>
      <c r="BM147" s="148" t="s">
        <v>387</v>
      </c>
    </row>
    <row r="148" spans="2:65" s="1" customFormat="1" ht="18.45">
      <c r="B148" s="32"/>
      <c r="D148" s="157" t="s">
        <v>470</v>
      </c>
      <c r="F148" s="187" t="s">
        <v>3646</v>
      </c>
      <c r="I148" s="188"/>
      <c r="L148" s="32"/>
      <c r="M148" s="189"/>
      <c r="T148" s="56"/>
      <c r="AT148" s="17" t="s">
        <v>470</v>
      </c>
      <c r="AU148" s="17" t="s">
        <v>84</v>
      </c>
    </row>
    <row r="149" spans="2:65" s="11" customFormat="1" ht="25.95" customHeight="1">
      <c r="B149" s="124"/>
      <c r="D149" s="125" t="s">
        <v>75</v>
      </c>
      <c r="E149" s="126" t="s">
        <v>2134</v>
      </c>
      <c r="F149" s="126" t="s">
        <v>3647</v>
      </c>
      <c r="I149" s="127"/>
      <c r="J149" s="128">
        <f>BK149</f>
        <v>0</v>
      </c>
      <c r="L149" s="124"/>
      <c r="M149" s="129"/>
      <c r="P149" s="130">
        <f>SUM(P150:P157)</f>
        <v>0</v>
      </c>
      <c r="R149" s="130">
        <f>SUM(R150:R157)</f>
        <v>0</v>
      </c>
      <c r="T149" s="131">
        <f>SUM(T150:T157)</f>
        <v>0</v>
      </c>
      <c r="AR149" s="125" t="s">
        <v>84</v>
      </c>
      <c r="AT149" s="132" t="s">
        <v>75</v>
      </c>
      <c r="AU149" s="132" t="s">
        <v>76</v>
      </c>
      <c r="AY149" s="125" t="s">
        <v>186</v>
      </c>
      <c r="BK149" s="133">
        <f>SUM(BK150:BK157)</f>
        <v>0</v>
      </c>
    </row>
    <row r="150" spans="2:65" s="1" customFormat="1" ht="16.600000000000001" customHeight="1">
      <c r="B150" s="136"/>
      <c r="C150" s="137" t="s">
        <v>335</v>
      </c>
      <c r="D150" s="137" t="s">
        <v>189</v>
      </c>
      <c r="E150" s="138" t="s">
        <v>3648</v>
      </c>
      <c r="F150" s="139" t="s">
        <v>3649</v>
      </c>
      <c r="G150" s="140" t="s">
        <v>858</v>
      </c>
      <c r="H150" s="141">
        <v>2</v>
      </c>
      <c r="I150" s="142"/>
      <c r="J150" s="143">
        <f>ROUND(I150*H150,2)</f>
        <v>0</v>
      </c>
      <c r="K150" s="139" t="s">
        <v>1</v>
      </c>
      <c r="L150" s="32"/>
      <c r="M150" s="144" t="s">
        <v>1</v>
      </c>
      <c r="N150" s="145" t="s">
        <v>41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207</v>
      </c>
      <c r="AT150" s="148" t="s">
        <v>189</v>
      </c>
      <c r="AU150" s="148" t="s">
        <v>84</v>
      </c>
      <c r="AY150" s="17" t="s">
        <v>186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207</v>
      </c>
      <c r="BM150" s="148" t="s">
        <v>400</v>
      </c>
    </row>
    <row r="151" spans="2:65" s="1" customFormat="1" ht="18.45">
      <c r="B151" s="32"/>
      <c r="D151" s="157" t="s">
        <v>470</v>
      </c>
      <c r="F151" s="187" t="s">
        <v>3650</v>
      </c>
      <c r="I151" s="188"/>
      <c r="L151" s="32"/>
      <c r="M151" s="189"/>
      <c r="T151" s="56"/>
      <c r="AT151" s="17" t="s">
        <v>470</v>
      </c>
      <c r="AU151" s="17" t="s">
        <v>84</v>
      </c>
    </row>
    <row r="152" spans="2:65" s="1" customFormat="1" ht="16.600000000000001" customHeight="1">
      <c r="B152" s="136"/>
      <c r="C152" s="137" t="s">
        <v>341</v>
      </c>
      <c r="D152" s="137" t="s">
        <v>189</v>
      </c>
      <c r="E152" s="138" t="s">
        <v>3651</v>
      </c>
      <c r="F152" s="139" t="s">
        <v>3652</v>
      </c>
      <c r="G152" s="140" t="s">
        <v>858</v>
      </c>
      <c r="H152" s="141">
        <v>41</v>
      </c>
      <c r="I152" s="142"/>
      <c r="J152" s="143">
        <f>ROUND(I152*H152,2)</f>
        <v>0</v>
      </c>
      <c r="K152" s="139" t="s">
        <v>1</v>
      </c>
      <c r="L152" s="32"/>
      <c r="M152" s="144" t="s">
        <v>1</v>
      </c>
      <c r="N152" s="145" t="s">
        <v>41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207</v>
      </c>
      <c r="AT152" s="148" t="s">
        <v>189</v>
      </c>
      <c r="AU152" s="148" t="s">
        <v>84</v>
      </c>
      <c r="AY152" s="17" t="s">
        <v>186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84</v>
      </c>
      <c r="BK152" s="149">
        <f>ROUND(I152*H152,2)</f>
        <v>0</v>
      </c>
      <c r="BL152" s="17" t="s">
        <v>207</v>
      </c>
      <c r="BM152" s="148" t="s">
        <v>410</v>
      </c>
    </row>
    <row r="153" spans="2:65" s="1" customFormat="1" ht="18.45">
      <c r="B153" s="32"/>
      <c r="D153" s="157" t="s">
        <v>470</v>
      </c>
      <c r="F153" s="187" t="s">
        <v>3653</v>
      </c>
      <c r="I153" s="188"/>
      <c r="L153" s="32"/>
      <c r="M153" s="189"/>
      <c r="T153" s="56"/>
      <c r="AT153" s="17" t="s">
        <v>470</v>
      </c>
      <c r="AU153" s="17" t="s">
        <v>84</v>
      </c>
    </row>
    <row r="154" spans="2:65" s="1" customFormat="1" ht="16.600000000000001" customHeight="1">
      <c r="B154" s="136"/>
      <c r="C154" s="137" t="s">
        <v>8</v>
      </c>
      <c r="D154" s="137" t="s">
        <v>189</v>
      </c>
      <c r="E154" s="138" t="s">
        <v>3654</v>
      </c>
      <c r="F154" s="139" t="s">
        <v>3655</v>
      </c>
      <c r="G154" s="140" t="s">
        <v>858</v>
      </c>
      <c r="H154" s="141">
        <v>95</v>
      </c>
      <c r="I154" s="142"/>
      <c r="J154" s="143">
        <f>ROUND(I154*H154,2)</f>
        <v>0</v>
      </c>
      <c r="K154" s="139" t="s">
        <v>1</v>
      </c>
      <c r="L154" s="32"/>
      <c r="M154" s="144" t="s">
        <v>1</v>
      </c>
      <c r="N154" s="145" t="s">
        <v>41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207</v>
      </c>
      <c r="AT154" s="148" t="s">
        <v>189</v>
      </c>
      <c r="AU154" s="148" t="s">
        <v>84</v>
      </c>
      <c r="AY154" s="17" t="s">
        <v>186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84</v>
      </c>
      <c r="BK154" s="149">
        <f>ROUND(I154*H154,2)</f>
        <v>0</v>
      </c>
      <c r="BL154" s="17" t="s">
        <v>207</v>
      </c>
      <c r="BM154" s="148" t="s">
        <v>420</v>
      </c>
    </row>
    <row r="155" spans="2:65" s="1" customFormat="1" ht="18.45">
      <c r="B155" s="32"/>
      <c r="D155" s="157" t="s">
        <v>470</v>
      </c>
      <c r="F155" s="187" t="s">
        <v>3656</v>
      </c>
      <c r="I155" s="188"/>
      <c r="L155" s="32"/>
      <c r="M155" s="189"/>
      <c r="T155" s="56"/>
      <c r="AT155" s="17" t="s">
        <v>470</v>
      </c>
      <c r="AU155" s="17" t="s">
        <v>84</v>
      </c>
    </row>
    <row r="156" spans="2:65" s="1" customFormat="1" ht="16.600000000000001" customHeight="1">
      <c r="B156" s="136"/>
      <c r="C156" s="137" t="s">
        <v>355</v>
      </c>
      <c r="D156" s="137" t="s">
        <v>189</v>
      </c>
      <c r="E156" s="138" t="s">
        <v>3657</v>
      </c>
      <c r="F156" s="139" t="s">
        <v>3658</v>
      </c>
      <c r="G156" s="140" t="s">
        <v>858</v>
      </c>
      <c r="H156" s="141">
        <v>88</v>
      </c>
      <c r="I156" s="142"/>
      <c r="J156" s="143">
        <f>ROUND(I156*H156,2)</f>
        <v>0</v>
      </c>
      <c r="K156" s="139" t="s">
        <v>1</v>
      </c>
      <c r="L156" s="32"/>
      <c r="M156" s="144" t="s">
        <v>1</v>
      </c>
      <c r="N156" s="145" t="s">
        <v>41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207</v>
      </c>
      <c r="AT156" s="148" t="s">
        <v>189</v>
      </c>
      <c r="AU156" s="148" t="s">
        <v>84</v>
      </c>
      <c r="AY156" s="17" t="s">
        <v>186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84</v>
      </c>
      <c r="BK156" s="149">
        <f>ROUND(I156*H156,2)</f>
        <v>0</v>
      </c>
      <c r="BL156" s="17" t="s">
        <v>207</v>
      </c>
      <c r="BM156" s="148" t="s">
        <v>430</v>
      </c>
    </row>
    <row r="157" spans="2:65" s="1" customFormat="1" ht="18.45">
      <c r="B157" s="32"/>
      <c r="D157" s="157" t="s">
        <v>470</v>
      </c>
      <c r="F157" s="187" t="s">
        <v>3659</v>
      </c>
      <c r="I157" s="188"/>
      <c r="L157" s="32"/>
      <c r="M157" s="189"/>
      <c r="T157" s="56"/>
      <c r="AT157" s="17" t="s">
        <v>470</v>
      </c>
      <c r="AU157" s="17" t="s">
        <v>84</v>
      </c>
    </row>
    <row r="158" spans="2:65" s="11" customFormat="1" ht="25.95" customHeight="1">
      <c r="B158" s="124"/>
      <c r="D158" s="125" t="s">
        <v>75</v>
      </c>
      <c r="E158" s="126" t="s">
        <v>2136</v>
      </c>
      <c r="F158" s="126" t="s">
        <v>3660</v>
      </c>
      <c r="I158" s="127"/>
      <c r="J158" s="128">
        <f>BK158</f>
        <v>0</v>
      </c>
      <c r="L158" s="124"/>
      <c r="M158" s="129"/>
      <c r="P158" s="130">
        <f>SUM(P159:P160)</f>
        <v>0</v>
      </c>
      <c r="R158" s="130">
        <f>SUM(R159:R160)</f>
        <v>0</v>
      </c>
      <c r="T158" s="131">
        <f>SUM(T159:T160)</f>
        <v>0</v>
      </c>
      <c r="AR158" s="125" t="s">
        <v>84</v>
      </c>
      <c r="AT158" s="132" t="s">
        <v>75</v>
      </c>
      <c r="AU158" s="132" t="s">
        <v>76</v>
      </c>
      <c r="AY158" s="125" t="s">
        <v>186</v>
      </c>
      <c r="BK158" s="133">
        <f>SUM(BK159:BK160)</f>
        <v>0</v>
      </c>
    </row>
    <row r="159" spans="2:65" s="1" customFormat="1" ht="16.600000000000001" customHeight="1">
      <c r="B159" s="136"/>
      <c r="C159" s="137" t="s">
        <v>359</v>
      </c>
      <c r="D159" s="137" t="s">
        <v>189</v>
      </c>
      <c r="E159" s="138" t="s">
        <v>3661</v>
      </c>
      <c r="F159" s="139" t="s">
        <v>3662</v>
      </c>
      <c r="G159" s="140" t="s">
        <v>858</v>
      </c>
      <c r="H159" s="141">
        <v>24</v>
      </c>
      <c r="I159" s="142"/>
      <c r="J159" s="143">
        <f>ROUND(I159*H159,2)</f>
        <v>0</v>
      </c>
      <c r="K159" s="139" t="s">
        <v>1</v>
      </c>
      <c r="L159" s="32"/>
      <c r="M159" s="144" t="s">
        <v>1</v>
      </c>
      <c r="N159" s="145" t="s">
        <v>41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207</v>
      </c>
      <c r="AT159" s="148" t="s">
        <v>189</v>
      </c>
      <c r="AU159" s="148" t="s">
        <v>84</v>
      </c>
      <c r="AY159" s="17" t="s">
        <v>186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84</v>
      </c>
      <c r="BK159" s="149">
        <f>ROUND(I159*H159,2)</f>
        <v>0</v>
      </c>
      <c r="BL159" s="17" t="s">
        <v>207</v>
      </c>
      <c r="BM159" s="148" t="s">
        <v>449</v>
      </c>
    </row>
    <row r="160" spans="2:65" s="1" customFormat="1" ht="18.45">
      <c r="B160" s="32"/>
      <c r="D160" s="157" t="s">
        <v>470</v>
      </c>
      <c r="F160" s="187" t="s">
        <v>3663</v>
      </c>
      <c r="I160" s="188"/>
      <c r="L160" s="32"/>
      <c r="M160" s="189"/>
      <c r="T160" s="56"/>
      <c r="AT160" s="17" t="s">
        <v>470</v>
      </c>
      <c r="AU160" s="17" t="s">
        <v>84</v>
      </c>
    </row>
    <row r="161" spans="2:65" s="11" customFormat="1" ht="25.95" customHeight="1">
      <c r="B161" s="124"/>
      <c r="D161" s="125" t="s">
        <v>75</v>
      </c>
      <c r="E161" s="126" t="s">
        <v>2141</v>
      </c>
      <c r="F161" s="126" t="s">
        <v>3664</v>
      </c>
      <c r="I161" s="127"/>
      <c r="J161" s="128">
        <f>BK161</f>
        <v>0</v>
      </c>
      <c r="L161" s="124"/>
      <c r="M161" s="129"/>
      <c r="P161" s="130">
        <f>SUM(P162:P181)</f>
        <v>0</v>
      </c>
      <c r="R161" s="130">
        <f>SUM(R162:R181)</f>
        <v>0</v>
      </c>
      <c r="T161" s="131">
        <f>SUM(T162:T181)</f>
        <v>0</v>
      </c>
      <c r="AR161" s="125" t="s">
        <v>84</v>
      </c>
      <c r="AT161" s="132" t="s">
        <v>75</v>
      </c>
      <c r="AU161" s="132" t="s">
        <v>76</v>
      </c>
      <c r="AY161" s="125" t="s">
        <v>186</v>
      </c>
      <c r="BK161" s="133">
        <f>SUM(BK162:BK181)</f>
        <v>0</v>
      </c>
    </row>
    <row r="162" spans="2:65" s="1" customFormat="1" ht="16.600000000000001" customHeight="1">
      <c r="B162" s="136"/>
      <c r="C162" s="137" t="s">
        <v>366</v>
      </c>
      <c r="D162" s="137" t="s">
        <v>189</v>
      </c>
      <c r="E162" s="138" t="s">
        <v>3665</v>
      </c>
      <c r="F162" s="139" t="s">
        <v>3666</v>
      </c>
      <c r="G162" s="140" t="s">
        <v>858</v>
      </c>
      <c r="H162" s="141">
        <v>4</v>
      </c>
      <c r="I162" s="142"/>
      <c r="J162" s="143">
        <f>ROUND(I162*H162,2)</f>
        <v>0</v>
      </c>
      <c r="K162" s="139" t="s">
        <v>1</v>
      </c>
      <c r="L162" s="32"/>
      <c r="M162" s="144" t="s">
        <v>1</v>
      </c>
      <c r="N162" s="145" t="s">
        <v>41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207</v>
      </c>
      <c r="AT162" s="148" t="s">
        <v>189</v>
      </c>
      <c r="AU162" s="148" t="s">
        <v>84</v>
      </c>
      <c r="AY162" s="17" t="s">
        <v>186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84</v>
      </c>
      <c r="BK162" s="149">
        <f>ROUND(I162*H162,2)</f>
        <v>0</v>
      </c>
      <c r="BL162" s="17" t="s">
        <v>207</v>
      </c>
      <c r="BM162" s="148" t="s">
        <v>461</v>
      </c>
    </row>
    <row r="163" spans="2:65" s="1" customFormat="1" ht="18.45">
      <c r="B163" s="32"/>
      <c r="D163" s="157" t="s">
        <v>470</v>
      </c>
      <c r="F163" s="187" t="s">
        <v>3667</v>
      </c>
      <c r="I163" s="188"/>
      <c r="L163" s="32"/>
      <c r="M163" s="189"/>
      <c r="T163" s="56"/>
      <c r="AT163" s="17" t="s">
        <v>470</v>
      </c>
      <c r="AU163" s="17" t="s">
        <v>84</v>
      </c>
    </row>
    <row r="164" spans="2:65" s="1" customFormat="1" ht="16.600000000000001" customHeight="1">
      <c r="B164" s="136"/>
      <c r="C164" s="137" t="s">
        <v>372</v>
      </c>
      <c r="D164" s="137" t="s">
        <v>189</v>
      </c>
      <c r="E164" s="138" t="s">
        <v>3668</v>
      </c>
      <c r="F164" s="139" t="s">
        <v>3669</v>
      </c>
      <c r="G164" s="140" t="s">
        <v>858</v>
      </c>
      <c r="H164" s="141">
        <v>5</v>
      </c>
      <c r="I164" s="142"/>
      <c r="J164" s="143">
        <f>ROUND(I164*H164,2)</f>
        <v>0</v>
      </c>
      <c r="K164" s="139" t="s">
        <v>1</v>
      </c>
      <c r="L164" s="32"/>
      <c r="M164" s="144" t="s">
        <v>1</v>
      </c>
      <c r="N164" s="145" t="s">
        <v>41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207</v>
      </c>
      <c r="AT164" s="148" t="s">
        <v>189</v>
      </c>
      <c r="AU164" s="148" t="s">
        <v>84</v>
      </c>
      <c r="AY164" s="17" t="s">
        <v>186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84</v>
      </c>
      <c r="BK164" s="149">
        <f>ROUND(I164*H164,2)</f>
        <v>0</v>
      </c>
      <c r="BL164" s="17" t="s">
        <v>207</v>
      </c>
      <c r="BM164" s="148" t="s">
        <v>472</v>
      </c>
    </row>
    <row r="165" spans="2:65" s="1" customFormat="1" ht="18.45">
      <c r="B165" s="32"/>
      <c r="D165" s="157" t="s">
        <v>470</v>
      </c>
      <c r="F165" s="187" t="s">
        <v>3670</v>
      </c>
      <c r="I165" s="188"/>
      <c r="L165" s="32"/>
      <c r="M165" s="189"/>
      <c r="T165" s="56"/>
      <c r="AT165" s="17" t="s">
        <v>470</v>
      </c>
      <c r="AU165" s="17" t="s">
        <v>84</v>
      </c>
    </row>
    <row r="166" spans="2:65" s="1" customFormat="1" ht="16.600000000000001" customHeight="1">
      <c r="B166" s="136"/>
      <c r="C166" s="137" t="s">
        <v>379</v>
      </c>
      <c r="D166" s="137" t="s">
        <v>189</v>
      </c>
      <c r="E166" s="138" t="s">
        <v>3671</v>
      </c>
      <c r="F166" s="139" t="s">
        <v>3672</v>
      </c>
      <c r="G166" s="140" t="s">
        <v>858</v>
      </c>
      <c r="H166" s="141">
        <v>13</v>
      </c>
      <c r="I166" s="142"/>
      <c r="J166" s="143">
        <f>ROUND(I166*H166,2)</f>
        <v>0</v>
      </c>
      <c r="K166" s="139" t="s">
        <v>1</v>
      </c>
      <c r="L166" s="32"/>
      <c r="M166" s="144" t="s">
        <v>1</v>
      </c>
      <c r="N166" s="145" t="s">
        <v>41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207</v>
      </c>
      <c r="AT166" s="148" t="s">
        <v>189</v>
      </c>
      <c r="AU166" s="148" t="s">
        <v>84</v>
      </c>
      <c r="AY166" s="17" t="s">
        <v>186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84</v>
      </c>
      <c r="BK166" s="149">
        <f>ROUND(I166*H166,2)</f>
        <v>0</v>
      </c>
      <c r="BL166" s="17" t="s">
        <v>207</v>
      </c>
      <c r="BM166" s="148" t="s">
        <v>484</v>
      </c>
    </row>
    <row r="167" spans="2:65" s="1" customFormat="1" ht="18.45">
      <c r="B167" s="32"/>
      <c r="D167" s="157" t="s">
        <v>470</v>
      </c>
      <c r="F167" s="187" t="s">
        <v>3673</v>
      </c>
      <c r="I167" s="188"/>
      <c r="L167" s="32"/>
      <c r="M167" s="189"/>
      <c r="T167" s="56"/>
      <c r="AT167" s="17" t="s">
        <v>470</v>
      </c>
      <c r="AU167" s="17" t="s">
        <v>84</v>
      </c>
    </row>
    <row r="168" spans="2:65" s="1" customFormat="1" ht="16.600000000000001" customHeight="1">
      <c r="B168" s="136"/>
      <c r="C168" s="137" t="s">
        <v>387</v>
      </c>
      <c r="D168" s="137" t="s">
        <v>189</v>
      </c>
      <c r="E168" s="138" t="s">
        <v>3674</v>
      </c>
      <c r="F168" s="139" t="s">
        <v>3675</v>
      </c>
      <c r="G168" s="140" t="s">
        <v>858</v>
      </c>
      <c r="H168" s="141">
        <v>18</v>
      </c>
      <c r="I168" s="142"/>
      <c r="J168" s="143">
        <f>ROUND(I168*H168,2)</f>
        <v>0</v>
      </c>
      <c r="K168" s="139" t="s">
        <v>1</v>
      </c>
      <c r="L168" s="32"/>
      <c r="M168" s="144" t="s">
        <v>1</v>
      </c>
      <c r="N168" s="145" t="s">
        <v>41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207</v>
      </c>
      <c r="AT168" s="148" t="s">
        <v>189</v>
      </c>
      <c r="AU168" s="148" t="s">
        <v>84</v>
      </c>
      <c r="AY168" s="17" t="s">
        <v>186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84</v>
      </c>
      <c r="BK168" s="149">
        <f>ROUND(I168*H168,2)</f>
        <v>0</v>
      </c>
      <c r="BL168" s="17" t="s">
        <v>207</v>
      </c>
      <c r="BM168" s="148" t="s">
        <v>495</v>
      </c>
    </row>
    <row r="169" spans="2:65" s="1" customFormat="1" ht="18.45">
      <c r="B169" s="32"/>
      <c r="D169" s="157" t="s">
        <v>470</v>
      </c>
      <c r="F169" s="187" t="s">
        <v>3676</v>
      </c>
      <c r="I169" s="188"/>
      <c r="L169" s="32"/>
      <c r="M169" s="189"/>
      <c r="T169" s="56"/>
      <c r="AT169" s="17" t="s">
        <v>470</v>
      </c>
      <c r="AU169" s="17" t="s">
        <v>84</v>
      </c>
    </row>
    <row r="170" spans="2:65" s="1" customFormat="1" ht="16.600000000000001" customHeight="1">
      <c r="B170" s="136"/>
      <c r="C170" s="137" t="s">
        <v>253</v>
      </c>
      <c r="D170" s="137" t="s">
        <v>189</v>
      </c>
      <c r="E170" s="138" t="s">
        <v>3677</v>
      </c>
      <c r="F170" s="139" t="s">
        <v>3678</v>
      </c>
      <c r="G170" s="140" t="s">
        <v>858</v>
      </c>
      <c r="H170" s="141">
        <v>52</v>
      </c>
      <c r="I170" s="142"/>
      <c r="J170" s="143">
        <f>ROUND(I170*H170,2)</f>
        <v>0</v>
      </c>
      <c r="K170" s="139" t="s">
        <v>1</v>
      </c>
      <c r="L170" s="32"/>
      <c r="M170" s="144" t="s">
        <v>1</v>
      </c>
      <c r="N170" s="145" t="s">
        <v>41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207</v>
      </c>
      <c r="AT170" s="148" t="s">
        <v>189</v>
      </c>
      <c r="AU170" s="148" t="s">
        <v>84</v>
      </c>
      <c r="AY170" s="17" t="s">
        <v>186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84</v>
      </c>
      <c r="BK170" s="149">
        <f>ROUND(I170*H170,2)</f>
        <v>0</v>
      </c>
      <c r="BL170" s="17" t="s">
        <v>207</v>
      </c>
      <c r="BM170" s="148" t="s">
        <v>512</v>
      </c>
    </row>
    <row r="171" spans="2:65" s="1" customFormat="1" ht="18.45">
      <c r="B171" s="32"/>
      <c r="D171" s="157" t="s">
        <v>470</v>
      </c>
      <c r="F171" s="187" t="s">
        <v>3679</v>
      </c>
      <c r="I171" s="188"/>
      <c r="L171" s="32"/>
      <c r="M171" s="189"/>
      <c r="T171" s="56"/>
      <c r="AT171" s="17" t="s">
        <v>470</v>
      </c>
      <c r="AU171" s="17" t="s">
        <v>84</v>
      </c>
    </row>
    <row r="172" spans="2:65" s="1" customFormat="1" ht="16.600000000000001" customHeight="1">
      <c r="B172" s="136"/>
      <c r="C172" s="137" t="s">
        <v>400</v>
      </c>
      <c r="D172" s="137" t="s">
        <v>189</v>
      </c>
      <c r="E172" s="138" t="s">
        <v>3680</v>
      </c>
      <c r="F172" s="139" t="s">
        <v>3681</v>
      </c>
      <c r="G172" s="140" t="s">
        <v>858</v>
      </c>
      <c r="H172" s="141">
        <v>43</v>
      </c>
      <c r="I172" s="142"/>
      <c r="J172" s="143">
        <f>ROUND(I172*H172,2)</f>
        <v>0</v>
      </c>
      <c r="K172" s="139" t="s">
        <v>1</v>
      </c>
      <c r="L172" s="32"/>
      <c r="M172" s="144" t="s">
        <v>1</v>
      </c>
      <c r="N172" s="145" t="s">
        <v>41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207</v>
      </c>
      <c r="AT172" s="148" t="s">
        <v>189</v>
      </c>
      <c r="AU172" s="148" t="s">
        <v>84</v>
      </c>
      <c r="AY172" s="17" t="s">
        <v>186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84</v>
      </c>
      <c r="BK172" s="149">
        <f>ROUND(I172*H172,2)</f>
        <v>0</v>
      </c>
      <c r="BL172" s="17" t="s">
        <v>207</v>
      </c>
      <c r="BM172" s="148" t="s">
        <v>546</v>
      </c>
    </row>
    <row r="173" spans="2:65" s="1" customFormat="1" ht="18.45">
      <c r="B173" s="32"/>
      <c r="D173" s="157" t="s">
        <v>470</v>
      </c>
      <c r="F173" s="187" t="s">
        <v>3682</v>
      </c>
      <c r="I173" s="188"/>
      <c r="L173" s="32"/>
      <c r="M173" s="189"/>
      <c r="T173" s="56"/>
      <c r="AT173" s="17" t="s">
        <v>470</v>
      </c>
      <c r="AU173" s="17" t="s">
        <v>84</v>
      </c>
    </row>
    <row r="174" spans="2:65" s="1" customFormat="1" ht="16.600000000000001" customHeight="1">
      <c r="B174" s="136"/>
      <c r="C174" s="137" t="s">
        <v>7</v>
      </c>
      <c r="D174" s="137" t="s">
        <v>189</v>
      </c>
      <c r="E174" s="138" t="s">
        <v>3683</v>
      </c>
      <c r="F174" s="139" t="s">
        <v>3684</v>
      </c>
      <c r="G174" s="140" t="s">
        <v>858</v>
      </c>
      <c r="H174" s="141">
        <v>15</v>
      </c>
      <c r="I174" s="142"/>
      <c r="J174" s="143">
        <f>ROUND(I174*H174,2)</f>
        <v>0</v>
      </c>
      <c r="K174" s="139" t="s">
        <v>1</v>
      </c>
      <c r="L174" s="32"/>
      <c r="M174" s="144" t="s">
        <v>1</v>
      </c>
      <c r="N174" s="145" t="s">
        <v>41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207</v>
      </c>
      <c r="AT174" s="148" t="s">
        <v>189</v>
      </c>
      <c r="AU174" s="148" t="s">
        <v>84</v>
      </c>
      <c r="AY174" s="17" t="s">
        <v>186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84</v>
      </c>
      <c r="BK174" s="149">
        <f>ROUND(I174*H174,2)</f>
        <v>0</v>
      </c>
      <c r="BL174" s="17" t="s">
        <v>207</v>
      </c>
      <c r="BM174" s="148" t="s">
        <v>554</v>
      </c>
    </row>
    <row r="175" spans="2:65" s="1" customFormat="1" ht="18.45">
      <c r="B175" s="32"/>
      <c r="D175" s="157" t="s">
        <v>470</v>
      </c>
      <c r="F175" s="187" t="s">
        <v>3685</v>
      </c>
      <c r="I175" s="188"/>
      <c r="L175" s="32"/>
      <c r="M175" s="189"/>
      <c r="T175" s="56"/>
      <c r="AT175" s="17" t="s">
        <v>470</v>
      </c>
      <c r="AU175" s="17" t="s">
        <v>84</v>
      </c>
    </row>
    <row r="176" spans="2:65" s="1" customFormat="1" ht="16.600000000000001" customHeight="1">
      <c r="B176" s="136"/>
      <c r="C176" s="137" t="s">
        <v>410</v>
      </c>
      <c r="D176" s="137" t="s">
        <v>189</v>
      </c>
      <c r="E176" s="138" t="s">
        <v>3686</v>
      </c>
      <c r="F176" s="139" t="s">
        <v>3687</v>
      </c>
      <c r="G176" s="140" t="s">
        <v>858</v>
      </c>
      <c r="H176" s="141">
        <v>32</v>
      </c>
      <c r="I176" s="142"/>
      <c r="J176" s="143">
        <f>ROUND(I176*H176,2)</f>
        <v>0</v>
      </c>
      <c r="K176" s="139" t="s">
        <v>1</v>
      </c>
      <c r="L176" s="32"/>
      <c r="M176" s="144" t="s">
        <v>1</v>
      </c>
      <c r="N176" s="145" t="s">
        <v>41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207</v>
      </c>
      <c r="AT176" s="148" t="s">
        <v>189</v>
      </c>
      <c r="AU176" s="148" t="s">
        <v>84</v>
      </c>
      <c r="AY176" s="17" t="s">
        <v>186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84</v>
      </c>
      <c r="BK176" s="149">
        <f>ROUND(I176*H176,2)</f>
        <v>0</v>
      </c>
      <c r="BL176" s="17" t="s">
        <v>207</v>
      </c>
      <c r="BM176" s="148" t="s">
        <v>568</v>
      </c>
    </row>
    <row r="177" spans="2:65" s="1" customFormat="1" ht="18.45">
      <c r="B177" s="32"/>
      <c r="D177" s="157" t="s">
        <v>470</v>
      </c>
      <c r="F177" s="187" t="s">
        <v>3688</v>
      </c>
      <c r="I177" s="188"/>
      <c r="L177" s="32"/>
      <c r="M177" s="189"/>
      <c r="T177" s="56"/>
      <c r="AT177" s="17" t="s">
        <v>470</v>
      </c>
      <c r="AU177" s="17" t="s">
        <v>84</v>
      </c>
    </row>
    <row r="178" spans="2:65" s="1" customFormat="1" ht="16.600000000000001" customHeight="1">
      <c r="B178" s="136"/>
      <c r="C178" s="137" t="s">
        <v>415</v>
      </c>
      <c r="D178" s="137" t="s">
        <v>189</v>
      </c>
      <c r="E178" s="138" t="s">
        <v>3689</v>
      </c>
      <c r="F178" s="139" t="s">
        <v>3690</v>
      </c>
      <c r="G178" s="140" t="s">
        <v>858</v>
      </c>
      <c r="H178" s="141">
        <v>38</v>
      </c>
      <c r="I178" s="142"/>
      <c r="J178" s="143">
        <f>ROUND(I178*H178,2)</f>
        <v>0</v>
      </c>
      <c r="K178" s="139" t="s">
        <v>1</v>
      </c>
      <c r="L178" s="32"/>
      <c r="M178" s="144" t="s">
        <v>1</v>
      </c>
      <c r="N178" s="145" t="s">
        <v>41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207</v>
      </c>
      <c r="AT178" s="148" t="s">
        <v>189</v>
      </c>
      <c r="AU178" s="148" t="s">
        <v>84</v>
      </c>
      <c r="AY178" s="17" t="s">
        <v>186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84</v>
      </c>
      <c r="BK178" s="149">
        <f>ROUND(I178*H178,2)</f>
        <v>0</v>
      </c>
      <c r="BL178" s="17" t="s">
        <v>207</v>
      </c>
      <c r="BM178" s="148" t="s">
        <v>635</v>
      </c>
    </row>
    <row r="179" spans="2:65" s="1" customFormat="1" ht="18.45">
      <c r="B179" s="32"/>
      <c r="D179" s="157" t="s">
        <v>470</v>
      </c>
      <c r="F179" s="187" t="s">
        <v>3691</v>
      </c>
      <c r="I179" s="188"/>
      <c r="L179" s="32"/>
      <c r="M179" s="189"/>
      <c r="T179" s="56"/>
      <c r="AT179" s="17" t="s">
        <v>470</v>
      </c>
      <c r="AU179" s="17" t="s">
        <v>84</v>
      </c>
    </row>
    <row r="180" spans="2:65" s="1" customFormat="1" ht="16.600000000000001" customHeight="1">
      <c r="B180" s="136"/>
      <c r="C180" s="137" t="s">
        <v>420</v>
      </c>
      <c r="D180" s="137" t="s">
        <v>189</v>
      </c>
      <c r="E180" s="138" t="s">
        <v>3692</v>
      </c>
      <c r="F180" s="139" t="s">
        <v>3693</v>
      </c>
      <c r="G180" s="140" t="s">
        <v>858</v>
      </c>
      <c r="H180" s="141">
        <v>14</v>
      </c>
      <c r="I180" s="142"/>
      <c r="J180" s="143">
        <f>ROUND(I180*H180,2)</f>
        <v>0</v>
      </c>
      <c r="K180" s="139" t="s">
        <v>1</v>
      </c>
      <c r="L180" s="32"/>
      <c r="M180" s="144" t="s">
        <v>1</v>
      </c>
      <c r="N180" s="145" t="s">
        <v>41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207</v>
      </c>
      <c r="AT180" s="148" t="s">
        <v>189</v>
      </c>
      <c r="AU180" s="148" t="s">
        <v>84</v>
      </c>
      <c r="AY180" s="17" t="s">
        <v>186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84</v>
      </c>
      <c r="BK180" s="149">
        <f>ROUND(I180*H180,2)</f>
        <v>0</v>
      </c>
      <c r="BL180" s="17" t="s">
        <v>207</v>
      </c>
      <c r="BM180" s="148" t="s">
        <v>646</v>
      </c>
    </row>
    <row r="181" spans="2:65" s="1" customFormat="1" ht="18.45">
      <c r="B181" s="32"/>
      <c r="D181" s="157" t="s">
        <v>470</v>
      </c>
      <c r="F181" s="187" t="s">
        <v>3694</v>
      </c>
      <c r="I181" s="188"/>
      <c r="L181" s="32"/>
      <c r="M181" s="189"/>
      <c r="T181" s="56"/>
      <c r="AT181" s="17" t="s">
        <v>470</v>
      </c>
      <c r="AU181" s="17" t="s">
        <v>84</v>
      </c>
    </row>
    <row r="182" spans="2:65" s="11" customFormat="1" ht="25.95" customHeight="1">
      <c r="B182" s="124"/>
      <c r="D182" s="125" t="s">
        <v>75</v>
      </c>
      <c r="E182" s="126" t="s">
        <v>2163</v>
      </c>
      <c r="F182" s="126" t="s">
        <v>3695</v>
      </c>
      <c r="I182" s="127"/>
      <c r="J182" s="128">
        <f>BK182</f>
        <v>0</v>
      </c>
      <c r="L182" s="124"/>
      <c r="M182" s="129"/>
      <c r="P182" s="130">
        <f>SUM(P183:P184)</f>
        <v>0</v>
      </c>
      <c r="R182" s="130">
        <f>SUM(R183:R184)</f>
        <v>0</v>
      </c>
      <c r="T182" s="131">
        <f>SUM(T183:T184)</f>
        <v>0</v>
      </c>
      <c r="AR182" s="125" t="s">
        <v>84</v>
      </c>
      <c r="AT182" s="132" t="s">
        <v>75</v>
      </c>
      <c r="AU182" s="132" t="s">
        <v>76</v>
      </c>
      <c r="AY182" s="125" t="s">
        <v>186</v>
      </c>
      <c r="BK182" s="133">
        <f>SUM(BK183:BK184)</f>
        <v>0</v>
      </c>
    </row>
    <row r="183" spans="2:65" s="1" customFormat="1" ht="16.600000000000001" customHeight="1">
      <c r="B183" s="136"/>
      <c r="C183" s="137" t="s">
        <v>426</v>
      </c>
      <c r="D183" s="137" t="s">
        <v>189</v>
      </c>
      <c r="E183" s="138" t="s">
        <v>3696</v>
      </c>
      <c r="F183" s="139" t="s">
        <v>3697</v>
      </c>
      <c r="G183" s="140" t="s">
        <v>858</v>
      </c>
      <c r="H183" s="141">
        <v>56</v>
      </c>
      <c r="I183" s="142"/>
      <c r="J183" s="143">
        <f>ROUND(I183*H183,2)</f>
        <v>0</v>
      </c>
      <c r="K183" s="139" t="s">
        <v>1</v>
      </c>
      <c r="L183" s="32"/>
      <c r="M183" s="144" t="s">
        <v>1</v>
      </c>
      <c r="N183" s="145" t="s">
        <v>41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207</v>
      </c>
      <c r="AT183" s="148" t="s">
        <v>189</v>
      </c>
      <c r="AU183" s="148" t="s">
        <v>84</v>
      </c>
      <c r="AY183" s="17" t="s">
        <v>186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84</v>
      </c>
      <c r="BK183" s="149">
        <f>ROUND(I183*H183,2)</f>
        <v>0</v>
      </c>
      <c r="BL183" s="17" t="s">
        <v>207</v>
      </c>
      <c r="BM183" s="148" t="s">
        <v>658</v>
      </c>
    </row>
    <row r="184" spans="2:65" s="1" customFormat="1" ht="18.45">
      <c r="B184" s="32"/>
      <c r="D184" s="157" t="s">
        <v>470</v>
      </c>
      <c r="F184" s="187" t="s">
        <v>3698</v>
      </c>
      <c r="I184" s="188"/>
      <c r="L184" s="32"/>
      <c r="M184" s="189"/>
      <c r="T184" s="56"/>
      <c r="AT184" s="17" t="s">
        <v>470</v>
      </c>
      <c r="AU184" s="17" t="s">
        <v>84</v>
      </c>
    </row>
    <row r="185" spans="2:65" s="11" customFormat="1" ht="25.95" customHeight="1">
      <c r="B185" s="124"/>
      <c r="D185" s="125" t="s">
        <v>75</v>
      </c>
      <c r="E185" s="126" t="s">
        <v>2167</v>
      </c>
      <c r="F185" s="126" t="s">
        <v>3699</v>
      </c>
      <c r="I185" s="127"/>
      <c r="J185" s="128">
        <f>BK185</f>
        <v>0</v>
      </c>
      <c r="L185" s="124"/>
      <c r="M185" s="129"/>
      <c r="P185" s="130">
        <f>SUM(P186:P197)</f>
        <v>0</v>
      </c>
      <c r="R185" s="130">
        <f>SUM(R186:R197)</f>
        <v>0</v>
      </c>
      <c r="T185" s="131">
        <f>SUM(T186:T197)</f>
        <v>0</v>
      </c>
      <c r="AR185" s="125" t="s">
        <v>84</v>
      </c>
      <c r="AT185" s="132" t="s">
        <v>75</v>
      </c>
      <c r="AU185" s="132" t="s">
        <v>76</v>
      </c>
      <c r="AY185" s="125" t="s">
        <v>186</v>
      </c>
      <c r="BK185" s="133">
        <f>SUM(BK186:BK197)</f>
        <v>0</v>
      </c>
    </row>
    <row r="186" spans="2:65" s="1" customFormat="1" ht="16.600000000000001" customHeight="1">
      <c r="B186" s="136"/>
      <c r="C186" s="137" t="s">
        <v>430</v>
      </c>
      <c r="D186" s="137" t="s">
        <v>189</v>
      </c>
      <c r="E186" s="138" t="s">
        <v>3700</v>
      </c>
      <c r="F186" s="139" t="s">
        <v>3701</v>
      </c>
      <c r="G186" s="140" t="s">
        <v>858</v>
      </c>
      <c r="H186" s="141">
        <v>200</v>
      </c>
      <c r="I186" s="142"/>
      <c r="J186" s="143">
        <f>ROUND(I186*H186,2)</f>
        <v>0</v>
      </c>
      <c r="K186" s="139" t="s">
        <v>1</v>
      </c>
      <c r="L186" s="32"/>
      <c r="M186" s="144" t="s">
        <v>1</v>
      </c>
      <c r="N186" s="145" t="s">
        <v>41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207</v>
      </c>
      <c r="AT186" s="148" t="s">
        <v>189</v>
      </c>
      <c r="AU186" s="148" t="s">
        <v>84</v>
      </c>
      <c r="AY186" s="17" t="s">
        <v>186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84</v>
      </c>
      <c r="BK186" s="149">
        <f>ROUND(I186*H186,2)</f>
        <v>0</v>
      </c>
      <c r="BL186" s="17" t="s">
        <v>207</v>
      </c>
      <c r="BM186" s="148" t="s">
        <v>667</v>
      </c>
    </row>
    <row r="187" spans="2:65" s="1" customFormat="1" ht="18.45">
      <c r="B187" s="32"/>
      <c r="D187" s="157" t="s">
        <v>470</v>
      </c>
      <c r="F187" s="187" t="s">
        <v>3702</v>
      </c>
      <c r="I187" s="188"/>
      <c r="L187" s="32"/>
      <c r="M187" s="189"/>
      <c r="T187" s="56"/>
      <c r="AT187" s="17" t="s">
        <v>470</v>
      </c>
      <c r="AU187" s="17" t="s">
        <v>84</v>
      </c>
    </row>
    <row r="188" spans="2:65" s="1" customFormat="1" ht="16.600000000000001" customHeight="1">
      <c r="B188" s="136"/>
      <c r="C188" s="137" t="s">
        <v>439</v>
      </c>
      <c r="D188" s="137" t="s">
        <v>189</v>
      </c>
      <c r="E188" s="138" t="s">
        <v>3703</v>
      </c>
      <c r="F188" s="139" t="s">
        <v>3704</v>
      </c>
      <c r="G188" s="140" t="s">
        <v>858</v>
      </c>
      <c r="H188" s="141">
        <v>100</v>
      </c>
      <c r="I188" s="142"/>
      <c r="J188" s="143">
        <f>ROUND(I188*H188,2)</f>
        <v>0</v>
      </c>
      <c r="K188" s="139" t="s">
        <v>1</v>
      </c>
      <c r="L188" s="32"/>
      <c r="M188" s="144" t="s">
        <v>1</v>
      </c>
      <c r="N188" s="145" t="s">
        <v>41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207</v>
      </c>
      <c r="AT188" s="148" t="s">
        <v>189</v>
      </c>
      <c r="AU188" s="148" t="s">
        <v>84</v>
      </c>
      <c r="AY188" s="17" t="s">
        <v>186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84</v>
      </c>
      <c r="BK188" s="149">
        <f>ROUND(I188*H188,2)</f>
        <v>0</v>
      </c>
      <c r="BL188" s="17" t="s">
        <v>207</v>
      </c>
      <c r="BM188" s="148" t="s">
        <v>676</v>
      </c>
    </row>
    <row r="189" spans="2:65" s="1" customFormat="1" ht="18.45">
      <c r="B189" s="32"/>
      <c r="D189" s="157" t="s">
        <v>470</v>
      </c>
      <c r="F189" s="187" t="s">
        <v>3705</v>
      </c>
      <c r="I189" s="188"/>
      <c r="L189" s="32"/>
      <c r="M189" s="189"/>
      <c r="T189" s="56"/>
      <c r="AT189" s="17" t="s">
        <v>470</v>
      </c>
      <c r="AU189" s="17" t="s">
        <v>84</v>
      </c>
    </row>
    <row r="190" spans="2:65" s="1" customFormat="1" ht="16.600000000000001" customHeight="1">
      <c r="B190" s="136"/>
      <c r="C190" s="137" t="s">
        <v>449</v>
      </c>
      <c r="D190" s="137" t="s">
        <v>189</v>
      </c>
      <c r="E190" s="138" t="s">
        <v>3706</v>
      </c>
      <c r="F190" s="139" t="s">
        <v>3707</v>
      </c>
      <c r="G190" s="140" t="s">
        <v>858</v>
      </c>
      <c r="H190" s="141">
        <v>30</v>
      </c>
      <c r="I190" s="142"/>
      <c r="J190" s="143">
        <f>ROUND(I190*H190,2)</f>
        <v>0</v>
      </c>
      <c r="K190" s="139" t="s">
        <v>1</v>
      </c>
      <c r="L190" s="32"/>
      <c r="M190" s="144" t="s">
        <v>1</v>
      </c>
      <c r="N190" s="145" t="s">
        <v>41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207</v>
      </c>
      <c r="AT190" s="148" t="s">
        <v>189</v>
      </c>
      <c r="AU190" s="148" t="s">
        <v>84</v>
      </c>
      <c r="AY190" s="17" t="s">
        <v>186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84</v>
      </c>
      <c r="BK190" s="149">
        <f>ROUND(I190*H190,2)</f>
        <v>0</v>
      </c>
      <c r="BL190" s="17" t="s">
        <v>207</v>
      </c>
      <c r="BM190" s="148" t="s">
        <v>685</v>
      </c>
    </row>
    <row r="191" spans="2:65" s="1" customFormat="1" ht="18.45">
      <c r="B191" s="32"/>
      <c r="D191" s="157" t="s">
        <v>470</v>
      </c>
      <c r="F191" s="187" t="s">
        <v>3708</v>
      </c>
      <c r="I191" s="188"/>
      <c r="L191" s="32"/>
      <c r="M191" s="189"/>
      <c r="T191" s="56"/>
      <c r="AT191" s="17" t="s">
        <v>470</v>
      </c>
      <c r="AU191" s="17" t="s">
        <v>84</v>
      </c>
    </row>
    <row r="192" spans="2:65" s="1" customFormat="1" ht="16.600000000000001" customHeight="1">
      <c r="B192" s="136"/>
      <c r="C192" s="137" t="s">
        <v>455</v>
      </c>
      <c r="D192" s="137" t="s">
        <v>189</v>
      </c>
      <c r="E192" s="138" t="s">
        <v>3709</v>
      </c>
      <c r="F192" s="139" t="s">
        <v>3710</v>
      </c>
      <c r="G192" s="140" t="s">
        <v>858</v>
      </c>
      <c r="H192" s="141">
        <v>75</v>
      </c>
      <c r="I192" s="142"/>
      <c r="J192" s="143">
        <f>ROUND(I192*H192,2)</f>
        <v>0</v>
      </c>
      <c r="K192" s="139" t="s">
        <v>1</v>
      </c>
      <c r="L192" s="32"/>
      <c r="M192" s="144" t="s">
        <v>1</v>
      </c>
      <c r="N192" s="145" t="s">
        <v>41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207</v>
      </c>
      <c r="AT192" s="148" t="s">
        <v>189</v>
      </c>
      <c r="AU192" s="148" t="s">
        <v>84</v>
      </c>
      <c r="AY192" s="17" t="s">
        <v>186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84</v>
      </c>
      <c r="BK192" s="149">
        <f>ROUND(I192*H192,2)</f>
        <v>0</v>
      </c>
      <c r="BL192" s="17" t="s">
        <v>207</v>
      </c>
      <c r="BM192" s="148" t="s">
        <v>694</v>
      </c>
    </row>
    <row r="193" spans="2:65" s="1" customFormat="1" ht="18.45">
      <c r="B193" s="32"/>
      <c r="D193" s="157" t="s">
        <v>470</v>
      </c>
      <c r="F193" s="187" t="s">
        <v>3711</v>
      </c>
      <c r="I193" s="188"/>
      <c r="L193" s="32"/>
      <c r="M193" s="189"/>
      <c r="T193" s="56"/>
      <c r="AT193" s="17" t="s">
        <v>470</v>
      </c>
      <c r="AU193" s="17" t="s">
        <v>84</v>
      </c>
    </row>
    <row r="194" spans="2:65" s="1" customFormat="1" ht="16.600000000000001" customHeight="1">
      <c r="B194" s="136"/>
      <c r="C194" s="137" t="s">
        <v>461</v>
      </c>
      <c r="D194" s="137" t="s">
        <v>189</v>
      </c>
      <c r="E194" s="138" t="s">
        <v>3712</v>
      </c>
      <c r="F194" s="139" t="s">
        <v>3713</v>
      </c>
      <c r="G194" s="140" t="s">
        <v>858</v>
      </c>
      <c r="H194" s="141">
        <v>75</v>
      </c>
      <c r="I194" s="142"/>
      <c r="J194" s="143">
        <f>ROUND(I194*H194,2)</f>
        <v>0</v>
      </c>
      <c r="K194" s="139" t="s">
        <v>1</v>
      </c>
      <c r="L194" s="32"/>
      <c r="M194" s="144" t="s">
        <v>1</v>
      </c>
      <c r="N194" s="145" t="s">
        <v>41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207</v>
      </c>
      <c r="AT194" s="148" t="s">
        <v>189</v>
      </c>
      <c r="AU194" s="148" t="s">
        <v>84</v>
      </c>
      <c r="AY194" s="17" t="s">
        <v>186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84</v>
      </c>
      <c r="BK194" s="149">
        <f>ROUND(I194*H194,2)</f>
        <v>0</v>
      </c>
      <c r="BL194" s="17" t="s">
        <v>207</v>
      </c>
      <c r="BM194" s="148" t="s">
        <v>711</v>
      </c>
    </row>
    <row r="195" spans="2:65" s="1" customFormat="1" ht="18.45">
      <c r="B195" s="32"/>
      <c r="D195" s="157" t="s">
        <v>470</v>
      </c>
      <c r="F195" s="187" t="s">
        <v>3714</v>
      </c>
      <c r="I195" s="188"/>
      <c r="L195" s="32"/>
      <c r="M195" s="189"/>
      <c r="T195" s="56"/>
      <c r="AT195" s="17" t="s">
        <v>470</v>
      </c>
      <c r="AU195" s="17" t="s">
        <v>84</v>
      </c>
    </row>
    <row r="196" spans="2:65" s="1" customFormat="1" ht="16.600000000000001" customHeight="1">
      <c r="B196" s="136"/>
      <c r="C196" s="137" t="s">
        <v>466</v>
      </c>
      <c r="D196" s="137" t="s">
        <v>189</v>
      </c>
      <c r="E196" s="138" t="s">
        <v>3715</v>
      </c>
      <c r="F196" s="139" t="s">
        <v>3716</v>
      </c>
      <c r="G196" s="140" t="s">
        <v>858</v>
      </c>
      <c r="H196" s="141">
        <v>50</v>
      </c>
      <c r="I196" s="142"/>
      <c r="J196" s="143">
        <f>ROUND(I196*H196,2)</f>
        <v>0</v>
      </c>
      <c r="K196" s="139" t="s">
        <v>1</v>
      </c>
      <c r="L196" s="32"/>
      <c r="M196" s="144" t="s">
        <v>1</v>
      </c>
      <c r="N196" s="145" t="s">
        <v>41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207</v>
      </c>
      <c r="AT196" s="148" t="s">
        <v>189</v>
      </c>
      <c r="AU196" s="148" t="s">
        <v>84</v>
      </c>
      <c r="AY196" s="17" t="s">
        <v>186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84</v>
      </c>
      <c r="BK196" s="149">
        <f>ROUND(I196*H196,2)</f>
        <v>0</v>
      </c>
      <c r="BL196" s="17" t="s">
        <v>207</v>
      </c>
      <c r="BM196" s="148" t="s">
        <v>734</v>
      </c>
    </row>
    <row r="197" spans="2:65" s="1" customFormat="1" ht="18.45">
      <c r="B197" s="32"/>
      <c r="D197" s="157" t="s">
        <v>470</v>
      </c>
      <c r="F197" s="187" t="s">
        <v>3717</v>
      </c>
      <c r="I197" s="188"/>
      <c r="L197" s="32"/>
      <c r="M197" s="189"/>
      <c r="T197" s="56"/>
      <c r="AT197" s="17" t="s">
        <v>470</v>
      </c>
      <c r="AU197" s="17" t="s">
        <v>84</v>
      </c>
    </row>
    <row r="198" spans="2:65" s="11" customFormat="1" ht="25.95" customHeight="1">
      <c r="B198" s="124"/>
      <c r="D198" s="125" t="s">
        <v>75</v>
      </c>
      <c r="E198" s="126" t="s">
        <v>2187</v>
      </c>
      <c r="F198" s="126" t="s">
        <v>3718</v>
      </c>
      <c r="I198" s="127"/>
      <c r="J198" s="128">
        <f>BK198</f>
        <v>0</v>
      </c>
      <c r="L198" s="124"/>
      <c r="M198" s="129"/>
      <c r="P198" s="130">
        <f>SUM(P199:P242)</f>
        <v>0</v>
      </c>
      <c r="R198" s="130">
        <f>SUM(R199:R242)</f>
        <v>0</v>
      </c>
      <c r="T198" s="131">
        <f>SUM(T199:T242)</f>
        <v>0</v>
      </c>
      <c r="AR198" s="125" t="s">
        <v>84</v>
      </c>
      <c r="AT198" s="132" t="s">
        <v>75</v>
      </c>
      <c r="AU198" s="132" t="s">
        <v>76</v>
      </c>
      <c r="AY198" s="125" t="s">
        <v>186</v>
      </c>
      <c r="BK198" s="133">
        <f>SUM(BK199:BK242)</f>
        <v>0</v>
      </c>
    </row>
    <row r="199" spans="2:65" s="1" customFormat="1" ht="16.600000000000001" customHeight="1">
      <c r="B199" s="136"/>
      <c r="C199" s="137" t="s">
        <v>472</v>
      </c>
      <c r="D199" s="137" t="s">
        <v>189</v>
      </c>
      <c r="E199" s="138" t="s">
        <v>3719</v>
      </c>
      <c r="F199" s="139" t="s">
        <v>3720</v>
      </c>
      <c r="G199" s="140" t="s">
        <v>858</v>
      </c>
      <c r="H199" s="141">
        <v>20</v>
      </c>
      <c r="I199" s="142"/>
      <c r="J199" s="143">
        <f>ROUND(I199*H199,2)</f>
        <v>0</v>
      </c>
      <c r="K199" s="139" t="s">
        <v>1</v>
      </c>
      <c r="L199" s="32"/>
      <c r="M199" s="144" t="s">
        <v>1</v>
      </c>
      <c r="N199" s="145" t="s">
        <v>41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207</v>
      </c>
      <c r="AT199" s="148" t="s">
        <v>189</v>
      </c>
      <c r="AU199" s="148" t="s">
        <v>84</v>
      </c>
      <c r="AY199" s="17" t="s">
        <v>186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84</v>
      </c>
      <c r="BK199" s="149">
        <f>ROUND(I199*H199,2)</f>
        <v>0</v>
      </c>
      <c r="BL199" s="17" t="s">
        <v>207</v>
      </c>
      <c r="BM199" s="148" t="s">
        <v>745</v>
      </c>
    </row>
    <row r="200" spans="2:65" s="1" customFormat="1" ht="18.45">
      <c r="B200" s="32"/>
      <c r="D200" s="157" t="s">
        <v>470</v>
      </c>
      <c r="F200" s="187" t="s">
        <v>3721</v>
      </c>
      <c r="I200" s="188"/>
      <c r="L200" s="32"/>
      <c r="M200" s="189"/>
      <c r="T200" s="56"/>
      <c r="AT200" s="17" t="s">
        <v>470</v>
      </c>
      <c r="AU200" s="17" t="s">
        <v>84</v>
      </c>
    </row>
    <row r="201" spans="2:65" s="1" customFormat="1" ht="16.600000000000001" customHeight="1">
      <c r="B201" s="136"/>
      <c r="C201" s="137" t="s">
        <v>478</v>
      </c>
      <c r="D201" s="137" t="s">
        <v>189</v>
      </c>
      <c r="E201" s="138" t="s">
        <v>3722</v>
      </c>
      <c r="F201" s="139" t="s">
        <v>3723</v>
      </c>
      <c r="G201" s="140" t="s">
        <v>858</v>
      </c>
      <c r="H201" s="141">
        <v>42</v>
      </c>
      <c r="I201" s="142"/>
      <c r="J201" s="143">
        <f>ROUND(I201*H201,2)</f>
        <v>0</v>
      </c>
      <c r="K201" s="139" t="s">
        <v>1</v>
      </c>
      <c r="L201" s="32"/>
      <c r="M201" s="144" t="s">
        <v>1</v>
      </c>
      <c r="N201" s="145" t="s">
        <v>41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207</v>
      </c>
      <c r="AT201" s="148" t="s">
        <v>189</v>
      </c>
      <c r="AU201" s="148" t="s">
        <v>84</v>
      </c>
      <c r="AY201" s="17" t="s">
        <v>186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207</v>
      </c>
      <c r="BM201" s="148" t="s">
        <v>755</v>
      </c>
    </row>
    <row r="202" spans="2:65" s="1" customFormat="1" ht="18.45">
      <c r="B202" s="32"/>
      <c r="D202" s="157" t="s">
        <v>470</v>
      </c>
      <c r="F202" s="187" t="s">
        <v>3724</v>
      </c>
      <c r="I202" s="188"/>
      <c r="L202" s="32"/>
      <c r="M202" s="189"/>
      <c r="T202" s="56"/>
      <c r="AT202" s="17" t="s">
        <v>470</v>
      </c>
      <c r="AU202" s="17" t="s">
        <v>84</v>
      </c>
    </row>
    <row r="203" spans="2:65" s="1" customFormat="1" ht="16.600000000000001" customHeight="1">
      <c r="B203" s="136"/>
      <c r="C203" s="137" t="s">
        <v>484</v>
      </c>
      <c r="D203" s="137" t="s">
        <v>189</v>
      </c>
      <c r="E203" s="138" t="s">
        <v>3725</v>
      </c>
      <c r="F203" s="139" t="s">
        <v>3726</v>
      </c>
      <c r="G203" s="140" t="s">
        <v>858</v>
      </c>
      <c r="H203" s="141">
        <v>27</v>
      </c>
      <c r="I203" s="142"/>
      <c r="J203" s="143">
        <f>ROUND(I203*H203,2)</f>
        <v>0</v>
      </c>
      <c r="K203" s="139" t="s">
        <v>1</v>
      </c>
      <c r="L203" s="32"/>
      <c r="M203" s="144" t="s">
        <v>1</v>
      </c>
      <c r="N203" s="145" t="s">
        <v>41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207</v>
      </c>
      <c r="AT203" s="148" t="s">
        <v>189</v>
      </c>
      <c r="AU203" s="148" t="s">
        <v>84</v>
      </c>
      <c r="AY203" s="17" t="s">
        <v>186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84</v>
      </c>
      <c r="BK203" s="149">
        <f>ROUND(I203*H203,2)</f>
        <v>0</v>
      </c>
      <c r="BL203" s="17" t="s">
        <v>207</v>
      </c>
      <c r="BM203" s="148" t="s">
        <v>765</v>
      </c>
    </row>
    <row r="204" spans="2:65" s="1" customFormat="1" ht="18.45">
      <c r="B204" s="32"/>
      <c r="D204" s="157" t="s">
        <v>470</v>
      </c>
      <c r="F204" s="187" t="s">
        <v>3727</v>
      </c>
      <c r="I204" s="188"/>
      <c r="L204" s="32"/>
      <c r="M204" s="189"/>
      <c r="T204" s="56"/>
      <c r="AT204" s="17" t="s">
        <v>470</v>
      </c>
      <c r="AU204" s="17" t="s">
        <v>84</v>
      </c>
    </row>
    <row r="205" spans="2:65" s="1" customFormat="1" ht="16.600000000000001" customHeight="1">
      <c r="B205" s="136"/>
      <c r="C205" s="137" t="s">
        <v>491</v>
      </c>
      <c r="D205" s="137" t="s">
        <v>189</v>
      </c>
      <c r="E205" s="138" t="s">
        <v>3728</v>
      </c>
      <c r="F205" s="139" t="s">
        <v>3729</v>
      </c>
      <c r="G205" s="140" t="s">
        <v>858</v>
      </c>
      <c r="H205" s="141">
        <v>51</v>
      </c>
      <c r="I205" s="142"/>
      <c r="J205" s="143">
        <f>ROUND(I205*H205,2)</f>
        <v>0</v>
      </c>
      <c r="K205" s="139" t="s">
        <v>1</v>
      </c>
      <c r="L205" s="32"/>
      <c r="M205" s="144" t="s">
        <v>1</v>
      </c>
      <c r="N205" s="145" t="s">
        <v>41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207</v>
      </c>
      <c r="AT205" s="148" t="s">
        <v>189</v>
      </c>
      <c r="AU205" s="148" t="s">
        <v>84</v>
      </c>
      <c r="AY205" s="17" t="s">
        <v>186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84</v>
      </c>
      <c r="BK205" s="149">
        <f>ROUND(I205*H205,2)</f>
        <v>0</v>
      </c>
      <c r="BL205" s="17" t="s">
        <v>207</v>
      </c>
      <c r="BM205" s="148" t="s">
        <v>781</v>
      </c>
    </row>
    <row r="206" spans="2:65" s="1" customFormat="1" ht="18.45">
      <c r="B206" s="32"/>
      <c r="D206" s="157" t="s">
        <v>470</v>
      </c>
      <c r="F206" s="187" t="s">
        <v>3730</v>
      </c>
      <c r="I206" s="188"/>
      <c r="L206" s="32"/>
      <c r="M206" s="189"/>
      <c r="T206" s="56"/>
      <c r="AT206" s="17" t="s">
        <v>470</v>
      </c>
      <c r="AU206" s="17" t="s">
        <v>84</v>
      </c>
    </row>
    <row r="207" spans="2:65" s="1" customFormat="1" ht="16.600000000000001" customHeight="1">
      <c r="B207" s="136"/>
      <c r="C207" s="137" t="s">
        <v>495</v>
      </c>
      <c r="D207" s="137" t="s">
        <v>189</v>
      </c>
      <c r="E207" s="138" t="s">
        <v>3731</v>
      </c>
      <c r="F207" s="139" t="s">
        <v>3732</v>
      </c>
      <c r="G207" s="140" t="s">
        <v>858</v>
      </c>
      <c r="H207" s="141">
        <v>33</v>
      </c>
      <c r="I207" s="142"/>
      <c r="J207" s="143">
        <f>ROUND(I207*H207,2)</f>
        <v>0</v>
      </c>
      <c r="K207" s="139" t="s">
        <v>1</v>
      </c>
      <c r="L207" s="32"/>
      <c r="M207" s="144" t="s">
        <v>1</v>
      </c>
      <c r="N207" s="145" t="s">
        <v>41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207</v>
      </c>
      <c r="AT207" s="148" t="s">
        <v>189</v>
      </c>
      <c r="AU207" s="148" t="s">
        <v>84</v>
      </c>
      <c r="AY207" s="17" t="s">
        <v>186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84</v>
      </c>
      <c r="BK207" s="149">
        <f>ROUND(I207*H207,2)</f>
        <v>0</v>
      </c>
      <c r="BL207" s="17" t="s">
        <v>207</v>
      </c>
      <c r="BM207" s="148" t="s">
        <v>793</v>
      </c>
    </row>
    <row r="208" spans="2:65" s="1" customFormat="1" ht="18.45">
      <c r="B208" s="32"/>
      <c r="D208" s="157" t="s">
        <v>470</v>
      </c>
      <c r="F208" s="187" t="s">
        <v>3733</v>
      </c>
      <c r="I208" s="188"/>
      <c r="L208" s="32"/>
      <c r="M208" s="189"/>
      <c r="T208" s="56"/>
      <c r="AT208" s="17" t="s">
        <v>470</v>
      </c>
      <c r="AU208" s="17" t="s">
        <v>84</v>
      </c>
    </row>
    <row r="209" spans="2:65" s="1" customFormat="1" ht="16.600000000000001" customHeight="1">
      <c r="B209" s="136"/>
      <c r="C209" s="137" t="s">
        <v>502</v>
      </c>
      <c r="D209" s="137" t="s">
        <v>189</v>
      </c>
      <c r="E209" s="138" t="s">
        <v>3734</v>
      </c>
      <c r="F209" s="139" t="s">
        <v>3735</v>
      </c>
      <c r="G209" s="140" t="s">
        <v>858</v>
      </c>
      <c r="H209" s="141">
        <v>45</v>
      </c>
      <c r="I209" s="142"/>
      <c r="J209" s="143">
        <f>ROUND(I209*H209,2)</f>
        <v>0</v>
      </c>
      <c r="K209" s="139" t="s">
        <v>1</v>
      </c>
      <c r="L209" s="32"/>
      <c r="M209" s="144" t="s">
        <v>1</v>
      </c>
      <c r="N209" s="145" t="s">
        <v>41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207</v>
      </c>
      <c r="AT209" s="148" t="s">
        <v>189</v>
      </c>
      <c r="AU209" s="148" t="s">
        <v>84</v>
      </c>
      <c r="AY209" s="17" t="s">
        <v>186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84</v>
      </c>
      <c r="BK209" s="149">
        <f>ROUND(I209*H209,2)</f>
        <v>0</v>
      </c>
      <c r="BL209" s="17" t="s">
        <v>207</v>
      </c>
      <c r="BM209" s="148" t="s">
        <v>804</v>
      </c>
    </row>
    <row r="210" spans="2:65" s="1" customFormat="1" ht="18.45">
      <c r="B210" s="32"/>
      <c r="D210" s="157" t="s">
        <v>470</v>
      </c>
      <c r="F210" s="187" t="s">
        <v>3736</v>
      </c>
      <c r="I210" s="188"/>
      <c r="L210" s="32"/>
      <c r="M210" s="189"/>
      <c r="T210" s="56"/>
      <c r="AT210" s="17" t="s">
        <v>470</v>
      </c>
      <c r="AU210" s="17" t="s">
        <v>84</v>
      </c>
    </row>
    <row r="211" spans="2:65" s="1" customFormat="1" ht="16.600000000000001" customHeight="1">
      <c r="B211" s="136"/>
      <c r="C211" s="137" t="s">
        <v>512</v>
      </c>
      <c r="D211" s="137" t="s">
        <v>189</v>
      </c>
      <c r="E211" s="138" t="s">
        <v>3737</v>
      </c>
      <c r="F211" s="139" t="s">
        <v>3738</v>
      </c>
      <c r="G211" s="140" t="s">
        <v>858</v>
      </c>
      <c r="H211" s="141">
        <v>74</v>
      </c>
      <c r="I211" s="142"/>
      <c r="J211" s="143">
        <f>ROUND(I211*H211,2)</f>
        <v>0</v>
      </c>
      <c r="K211" s="139" t="s">
        <v>1</v>
      </c>
      <c r="L211" s="32"/>
      <c r="M211" s="144" t="s">
        <v>1</v>
      </c>
      <c r="N211" s="145" t="s">
        <v>41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207</v>
      </c>
      <c r="AT211" s="148" t="s">
        <v>189</v>
      </c>
      <c r="AU211" s="148" t="s">
        <v>84</v>
      </c>
      <c r="AY211" s="17" t="s">
        <v>186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207</v>
      </c>
      <c r="BM211" s="148" t="s">
        <v>814</v>
      </c>
    </row>
    <row r="212" spans="2:65" s="1" customFormat="1" ht="18.45">
      <c r="B212" s="32"/>
      <c r="D212" s="157" t="s">
        <v>470</v>
      </c>
      <c r="F212" s="187" t="s">
        <v>3739</v>
      </c>
      <c r="I212" s="188"/>
      <c r="L212" s="32"/>
      <c r="M212" s="189"/>
      <c r="T212" s="56"/>
      <c r="AT212" s="17" t="s">
        <v>470</v>
      </c>
      <c r="AU212" s="17" t="s">
        <v>84</v>
      </c>
    </row>
    <row r="213" spans="2:65" s="1" customFormat="1" ht="16.600000000000001" customHeight="1">
      <c r="B213" s="136"/>
      <c r="C213" s="137" t="s">
        <v>523</v>
      </c>
      <c r="D213" s="137" t="s">
        <v>189</v>
      </c>
      <c r="E213" s="138" t="s">
        <v>3740</v>
      </c>
      <c r="F213" s="139" t="s">
        <v>3741</v>
      </c>
      <c r="G213" s="140" t="s">
        <v>858</v>
      </c>
      <c r="H213" s="141">
        <v>33</v>
      </c>
      <c r="I213" s="142"/>
      <c r="J213" s="143">
        <f>ROUND(I213*H213,2)</f>
        <v>0</v>
      </c>
      <c r="K213" s="139" t="s">
        <v>1</v>
      </c>
      <c r="L213" s="32"/>
      <c r="M213" s="144" t="s">
        <v>1</v>
      </c>
      <c r="N213" s="145" t="s">
        <v>41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207</v>
      </c>
      <c r="AT213" s="148" t="s">
        <v>189</v>
      </c>
      <c r="AU213" s="148" t="s">
        <v>84</v>
      </c>
      <c r="AY213" s="17" t="s">
        <v>186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84</v>
      </c>
      <c r="BK213" s="149">
        <f>ROUND(I213*H213,2)</f>
        <v>0</v>
      </c>
      <c r="BL213" s="17" t="s">
        <v>207</v>
      </c>
      <c r="BM213" s="148" t="s">
        <v>824</v>
      </c>
    </row>
    <row r="214" spans="2:65" s="1" customFormat="1" ht="18.45">
      <c r="B214" s="32"/>
      <c r="D214" s="157" t="s">
        <v>470</v>
      </c>
      <c r="F214" s="187" t="s">
        <v>3742</v>
      </c>
      <c r="I214" s="188"/>
      <c r="L214" s="32"/>
      <c r="M214" s="189"/>
      <c r="T214" s="56"/>
      <c r="AT214" s="17" t="s">
        <v>470</v>
      </c>
      <c r="AU214" s="17" t="s">
        <v>84</v>
      </c>
    </row>
    <row r="215" spans="2:65" s="1" customFormat="1" ht="16.600000000000001" customHeight="1">
      <c r="B215" s="136"/>
      <c r="C215" s="137" t="s">
        <v>546</v>
      </c>
      <c r="D215" s="137" t="s">
        <v>189</v>
      </c>
      <c r="E215" s="138" t="s">
        <v>3743</v>
      </c>
      <c r="F215" s="139" t="s">
        <v>3744</v>
      </c>
      <c r="G215" s="140" t="s">
        <v>858</v>
      </c>
      <c r="H215" s="141">
        <v>13</v>
      </c>
      <c r="I215" s="142"/>
      <c r="J215" s="143">
        <f>ROUND(I215*H215,2)</f>
        <v>0</v>
      </c>
      <c r="K215" s="139" t="s">
        <v>1</v>
      </c>
      <c r="L215" s="32"/>
      <c r="M215" s="144" t="s">
        <v>1</v>
      </c>
      <c r="N215" s="145" t="s">
        <v>41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207</v>
      </c>
      <c r="AT215" s="148" t="s">
        <v>189</v>
      </c>
      <c r="AU215" s="148" t="s">
        <v>84</v>
      </c>
      <c r="AY215" s="17" t="s">
        <v>186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84</v>
      </c>
      <c r="BK215" s="149">
        <f>ROUND(I215*H215,2)</f>
        <v>0</v>
      </c>
      <c r="BL215" s="17" t="s">
        <v>207</v>
      </c>
      <c r="BM215" s="148" t="s">
        <v>837</v>
      </c>
    </row>
    <row r="216" spans="2:65" s="1" customFormat="1" ht="18.45">
      <c r="B216" s="32"/>
      <c r="D216" s="157" t="s">
        <v>470</v>
      </c>
      <c r="F216" s="187" t="s">
        <v>3745</v>
      </c>
      <c r="I216" s="188"/>
      <c r="L216" s="32"/>
      <c r="M216" s="189"/>
      <c r="T216" s="56"/>
      <c r="AT216" s="17" t="s">
        <v>470</v>
      </c>
      <c r="AU216" s="17" t="s">
        <v>84</v>
      </c>
    </row>
    <row r="217" spans="2:65" s="1" customFormat="1" ht="16.600000000000001" customHeight="1">
      <c r="B217" s="136"/>
      <c r="C217" s="137" t="s">
        <v>550</v>
      </c>
      <c r="D217" s="137" t="s">
        <v>189</v>
      </c>
      <c r="E217" s="138" t="s">
        <v>3746</v>
      </c>
      <c r="F217" s="139" t="s">
        <v>3747</v>
      </c>
      <c r="G217" s="140" t="s">
        <v>858</v>
      </c>
      <c r="H217" s="141">
        <v>28</v>
      </c>
      <c r="I217" s="142"/>
      <c r="J217" s="143">
        <f>ROUND(I217*H217,2)</f>
        <v>0</v>
      </c>
      <c r="K217" s="139" t="s">
        <v>1</v>
      </c>
      <c r="L217" s="32"/>
      <c r="M217" s="144" t="s">
        <v>1</v>
      </c>
      <c r="N217" s="145" t="s">
        <v>41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207</v>
      </c>
      <c r="AT217" s="148" t="s">
        <v>189</v>
      </c>
      <c r="AU217" s="148" t="s">
        <v>84</v>
      </c>
      <c r="AY217" s="17" t="s">
        <v>186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84</v>
      </c>
      <c r="BK217" s="149">
        <f>ROUND(I217*H217,2)</f>
        <v>0</v>
      </c>
      <c r="BL217" s="17" t="s">
        <v>207</v>
      </c>
      <c r="BM217" s="148" t="s">
        <v>850</v>
      </c>
    </row>
    <row r="218" spans="2:65" s="1" customFormat="1" ht="18.45">
      <c r="B218" s="32"/>
      <c r="D218" s="157" t="s">
        <v>470</v>
      </c>
      <c r="F218" s="187" t="s">
        <v>3748</v>
      </c>
      <c r="I218" s="188"/>
      <c r="L218" s="32"/>
      <c r="M218" s="189"/>
      <c r="T218" s="56"/>
      <c r="AT218" s="17" t="s">
        <v>470</v>
      </c>
      <c r="AU218" s="17" t="s">
        <v>84</v>
      </c>
    </row>
    <row r="219" spans="2:65" s="1" customFormat="1" ht="16.600000000000001" customHeight="1">
      <c r="B219" s="136"/>
      <c r="C219" s="137" t="s">
        <v>554</v>
      </c>
      <c r="D219" s="137" t="s">
        <v>189</v>
      </c>
      <c r="E219" s="138" t="s">
        <v>3749</v>
      </c>
      <c r="F219" s="139" t="s">
        <v>3750</v>
      </c>
      <c r="G219" s="140" t="s">
        <v>858</v>
      </c>
      <c r="H219" s="141">
        <v>99</v>
      </c>
      <c r="I219" s="142"/>
      <c r="J219" s="143">
        <f>ROUND(I219*H219,2)</f>
        <v>0</v>
      </c>
      <c r="K219" s="139" t="s">
        <v>1</v>
      </c>
      <c r="L219" s="32"/>
      <c r="M219" s="144" t="s">
        <v>1</v>
      </c>
      <c r="N219" s="145" t="s">
        <v>41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207</v>
      </c>
      <c r="AT219" s="148" t="s">
        <v>189</v>
      </c>
      <c r="AU219" s="148" t="s">
        <v>84</v>
      </c>
      <c r="AY219" s="17" t="s">
        <v>186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84</v>
      </c>
      <c r="BK219" s="149">
        <f>ROUND(I219*H219,2)</f>
        <v>0</v>
      </c>
      <c r="BL219" s="17" t="s">
        <v>207</v>
      </c>
      <c r="BM219" s="148" t="s">
        <v>861</v>
      </c>
    </row>
    <row r="220" spans="2:65" s="1" customFormat="1" ht="18.45">
      <c r="B220" s="32"/>
      <c r="D220" s="157" t="s">
        <v>470</v>
      </c>
      <c r="F220" s="187" t="s">
        <v>3751</v>
      </c>
      <c r="I220" s="188"/>
      <c r="L220" s="32"/>
      <c r="M220" s="189"/>
      <c r="T220" s="56"/>
      <c r="AT220" s="17" t="s">
        <v>470</v>
      </c>
      <c r="AU220" s="17" t="s">
        <v>84</v>
      </c>
    </row>
    <row r="221" spans="2:65" s="1" customFormat="1" ht="16.600000000000001" customHeight="1">
      <c r="B221" s="136"/>
      <c r="C221" s="137" t="s">
        <v>562</v>
      </c>
      <c r="D221" s="137" t="s">
        <v>189</v>
      </c>
      <c r="E221" s="138" t="s">
        <v>3752</v>
      </c>
      <c r="F221" s="139" t="s">
        <v>3753</v>
      </c>
      <c r="G221" s="140" t="s">
        <v>858</v>
      </c>
      <c r="H221" s="141">
        <v>93</v>
      </c>
      <c r="I221" s="142"/>
      <c r="J221" s="143">
        <f>ROUND(I221*H221,2)</f>
        <v>0</v>
      </c>
      <c r="K221" s="139" t="s">
        <v>1</v>
      </c>
      <c r="L221" s="32"/>
      <c r="M221" s="144" t="s">
        <v>1</v>
      </c>
      <c r="N221" s="145" t="s">
        <v>41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207</v>
      </c>
      <c r="AT221" s="148" t="s">
        <v>189</v>
      </c>
      <c r="AU221" s="148" t="s">
        <v>84</v>
      </c>
      <c r="AY221" s="17" t="s">
        <v>186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84</v>
      </c>
      <c r="BK221" s="149">
        <f>ROUND(I221*H221,2)</f>
        <v>0</v>
      </c>
      <c r="BL221" s="17" t="s">
        <v>207</v>
      </c>
      <c r="BM221" s="148" t="s">
        <v>873</v>
      </c>
    </row>
    <row r="222" spans="2:65" s="1" customFormat="1" ht="18.45">
      <c r="B222" s="32"/>
      <c r="D222" s="157" t="s">
        <v>470</v>
      </c>
      <c r="F222" s="187" t="s">
        <v>3754</v>
      </c>
      <c r="I222" s="188"/>
      <c r="L222" s="32"/>
      <c r="M222" s="189"/>
      <c r="T222" s="56"/>
      <c r="AT222" s="17" t="s">
        <v>470</v>
      </c>
      <c r="AU222" s="17" t="s">
        <v>84</v>
      </c>
    </row>
    <row r="223" spans="2:65" s="1" customFormat="1" ht="16.600000000000001" customHeight="1">
      <c r="B223" s="136"/>
      <c r="C223" s="137" t="s">
        <v>568</v>
      </c>
      <c r="D223" s="137" t="s">
        <v>189</v>
      </c>
      <c r="E223" s="138" t="s">
        <v>3755</v>
      </c>
      <c r="F223" s="139" t="s">
        <v>3756</v>
      </c>
      <c r="G223" s="140" t="s">
        <v>858</v>
      </c>
      <c r="H223" s="141">
        <v>27</v>
      </c>
      <c r="I223" s="142"/>
      <c r="J223" s="143">
        <f>ROUND(I223*H223,2)</f>
        <v>0</v>
      </c>
      <c r="K223" s="139" t="s">
        <v>1</v>
      </c>
      <c r="L223" s="32"/>
      <c r="M223" s="144" t="s">
        <v>1</v>
      </c>
      <c r="N223" s="145" t="s">
        <v>41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207</v>
      </c>
      <c r="AT223" s="148" t="s">
        <v>189</v>
      </c>
      <c r="AU223" s="148" t="s">
        <v>84</v>
      </c>
      <c r="AY223" s="17" t="s">
        <v>186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84</v>
      </c>
      <c r="BK223" s="149">
        <f>ROUND(I223*H223,2)</f>
        <v>0</v>
      </c>
      <c r="BL223" s="17" t="s">
        <v>207</v>
      </c>
      <c r="BM223" s="148" t="s">
        <v>881</v>
      </c>
    </row>
    <row r="224" spans="2:65" s="1" customFormat="1" ht="18.45">
      <c r="B224" s="32"/>
      <c r="D224" s="157" t="s">
        <v>470</v>
      </c>
      <c r="F224" s="187" t="s">
        <v>3757</v>
      </c>
      <c r="I224" s="188"/>
      <c r="L224" s="32"/>
      <c r="M224" s="189"/>
      <c r="T224" s="56"/>
      <c r="AT224" s="17" t="s">
        <v>470</v>
      </c>
      <c r="AU224" s="17" t="s">
        <v>84</v>
      </c>
    </row>
    <row r="225" spans="2:65" s="1" customFormat="1" ht="16.600000000000001" customHeight="1">
      <c r="B225" s="136"/>
      <c r="C225" s="137" t="s">
        <v>628</v>
      </c>
      <c r="D225" s="137" t="s">
        <v>189</v>
      </c>
      <c r="E225" s="138" t="s">
        <v>3758</v>
      </c>
      <c r="F225" s="139" t="s">
        <v>3759</v>
      </c>
      <c r="G225" s="140" t="s">
        <v>858</v>
      </c>
      <c r="H225" s="141">
        <v>20</v>
      </c>
      <c r="I225" s="142"/>
      <c r="J225" s="143">
        <f>ROUND(I225*H225,2)</f>
        <v>0</v>
      </c>
      <c r="K225" s="139" t="s">
        <v>1</v>
      </c>
      <c r="L225" s="32"/>
      <c r="M225" s="144" t="s">
        <v>1</v>
      </c>
      <c r="N225" s="145" t="s">
        <v>41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AR225" s="148" t="s">
        <v>207</v>
      </c>
      <c r="AT225" s="148" t="s">
        <v>189</v>
      </c>
      <c r="AU225" s="148" t="s">
        <v>84</v>
      </c>
      <c r="AY225" s="17" t="s">
        <v>186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84</v>
      </c>
      <c r="BK225" s="149">
        <f>ROUND(I225*H225,2)</f>
        <v>0</v>
      </c>
      <c r="BL225" s="17" t="s">
        <v>207</v>
      </c>
      <c r="BM225" s="148" t="s">
        <v>890</v>
      </c>
    </row>
    <row r="226" spans="2:65" s="1" customFormat="1" ht="18.45">
      <c r="B226" s="32"/>
      <c r="D226" s="157" t="s">
        <v>470</v>
      </c>
      <c r="F226" s="187" t="s">
        <v>3760</v>
      </c>
      <c r="I226" s="188"/>
      <c r="L226" s="32"/>
      <c r="M226" s="189"/>
      <c r="T226" s="56"/>
      <c r="AT226" s="17" t="s">
        <v>470</v>
      </c>
      <c r="AU226" s="17" t="s">
        <v>84</v>
      </c>
    </row>
    <row r="227" spans="2:65" s="1" customFormat="1" ht="16.600000000000001" customHeight="1">
      <c r="B227" s="136"/>
      <c r="C227" s="137" t="s">
        <v>635</v>
      </c>
      <c r="D227" s="137" t="s">
        <v>189</v>
      </c>
      <c r="E227" s="138" t="s">
        <v>3761</v>
      </c>
      <c r="F227" s="139" t="s">
        <v>3762</v>
      </c>
      <c r="G227" s="140" t="s">
        <v>858</v>
      </c>
      <c r="H227" s="141">
        <v>9</v>
      </c>
      <c r="I227" s="142"/>
      <c r="J227" s="143">
        <f>ROUND(I227*H227,2)</f>
        <v>0</v>
      </c>
      <c r="K227" s="139" t="s">
        <v>1</v>
      </c>
      <c r="L227" s="32"/>
      <c r="M227" s="144" t="s">
        <v>1</v>
      </c>
      <c r="N227" s="145" t="s">
        <v>41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207</v>
      </c>
      <c r="AT227" s="148" t="s">
        <v>189</v>
      </c>
      <c r="AU227" s="148" t="s">
        <v>84</v>
      </c>
      <c r="AY227" s="17" t="s">
        <v>186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84</v>
      </c>
      <c r="BK227" s="149">
        <f>ROUND(I227*H227,2)</f>
        <v>0</v>
      </c>
      <c r="BL227" s="17" t="s">
        <v>207</v>
      </c>
      <c r="BM227" s="148" t="s">
        <v>904</v>
      </c>
    </row>
    <row r="228" spans="2:65" s="1" customFormat="1" ht="18.45">
      <c r="B228" s="32"/>
      <c r="D228" s="157" t="s">
        <v>470</v>
      </c>
      <c r="F228" s="187" t="s">
        <v>3763</v>
      </c>
      <c r="I228" s="188"/>
      <c r="L228" s="32"/>
      <c r="M228" s="189"/>
      <c r="T228" s="56"/>
      <c r="AT228" s="17" t="s">
        <v>470</v>
      </c>
      <c r="AU228" s="17" t="s">
        <v>84</v>
      </c>
    </row>
    <row r="229" spans="2:65" s="1" customFormat="1" ht="16.600000000000001" customHeight="1">
      <c r="B229" s="136"/>
      <c r="C229" s="137" t="s">
        <v>639</v>
      </c>
      <c r="D229" s="137" t="s">
        <v>189</v>
      </c>
      <c r="E229" s="138" t="s">
        <v>3764</v>
      </c>
      <c r="F229" s="139" t="s">
        <v>3765</v>
      </c>
      <c r="G229" s="140" t="s">
        <v>858</v>
      </c>
      <c r="H229" s="141">
        <v>38</v>
      </c>
      <c r="I229" s="142"/>
      <c r="J229" s="143">
        <f>ROUND(I229*H229,2)</f>
        <v>0</v>
      </c>
      <c r="K229" s="139" t="s">
        <v>1</v>
      </c>
      <c r="L229" s="32"/>
      <c r="M229" s="144" t="s">
        <v>1</v>
      </c>
      <c r="N229" s="145" t="s">
        <v>41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207</v>
      </c>
      <c r="AT229" s="148" t="s">
        <v>189</v>
      </c>
      <c r="AU229" s="148" t="s">
        <v>84</v>
      </c>
      <c r="AY229" s="17" t="s">
        <v>186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84</v>
      </c>
      <c r="BK229" s="149">
        <f>ROUND(I229*H229,2)</f>
        <v>0</v>
      </c>
      <c r="BL229" s="17" t="s">
        <v>207</v>
      </c>
      <c r="BM229" s="148" t="s">
        <v>912</v>
      </c>
    </row>
    <row r="230" spans="2:65" s="1" customFormat="1" ht="18.45">
      <c r="B230" s="32"/>
      <c r="D230" s="157" t="s">
        <v>470</v>
      </c>
      <c r="F230" s="187" t="s">
        <v>3766</v>
      </c>
      <c r="I230" s="188"/>
      <c r="L230" s="32"/>
      <c r="M230" s="189"/>
      <c r="T230" s="56"/>
      <c r="AT230" s="17" t="s">
        <v>470</v>
      </c>
      <c r="AU230" s="17" t="s">
        <v>84</v>
      </c>
    </row>
    <row r="231" spans="2:65" s="1" customFormat="1" ht="16.600000000000001" customHeight="1">
      <c r="B231" s="136"/>
      <c r="C231" s="137" t="s">
        <v>646</v>
      </c>
      <c r="D231" s="137" t="s">
        <v>189</v>
      </c>
      <c r="E231" s="138" t="s">
        <v>3767</v>
      </c>
      <c r="F231" s="139" t="s">
        <v>3768</v>
      </c>
      <c r="G231" s="140" t="s">
        <v>858</v>
      </c>
      <c r="H231" s="141">
        <v>30</v>
      </c>
      <c r="I231" s="142"/>
      <c r="J231" s="143">
        <f>ROUND(I231*H231,2)</f>
        <v>0</v>
      </c>
      <c r="K231" s="139" t="s">
        <v>1</v>
      </c>
      <c r="L231" s="32"/>
      <c r="M231" s="144" t="s">
        <v>1</v>
      </c>
      <c r="N231" s="145" t="s">
        <v>41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207</v>
      </c>
      <c r="AT231" s="148" t="s">
        <v>189</v>
      </c>
      <c r="AU231" s="148" t="s">
        <v>84</v>
      </c>
      <c r="AY231" s="17" t="s">
        <v>186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84</v>
      </c>
      <c r="BK231" s="149">
        <f>ROUND(I231*H231,2)</f>
        <v>0</v>
      </c>
      <c r="BL231" s="17" t="s">
        <v>207</v>
      </c>
      <c r="BM231" s="148" t="s">
        <v>922</v>
      </c>
    </row>
    <row r="232" spans="2:65" s="1" customFormat="1" ht="18.45">
      <c r="B232" s="32"/>
      <c r="D232" s="157" t="s">
        <v>470</v>
      </c>
      <c r="F232" s="187" t="s">
        <v>3769</v>
      </c>
      <c r="I232" s="188"/>
      <c r="L232" s="32"/>
      <c r="M232" s="189"/>
      <c r="T232" s="56"/>
      <c r="AT232" s="17" t="s">
        <v>470</v>
      </c>
      <c r="AU232" s="17" t="s">
        <v>84</v>
      </c>
    </row>
    <row r="233" spans="2:65" s="1" customFormat="1" ht="16.600000000000001" customHeight="1">
      <c r="B233" s="136"/>
      <c r="C233" s="137" t="s">
        <v>652</v>
      </c>
      <c r="D233" s="137" t="s">
        <v>189</v>
      </c>
      <c r="E233" s="138" t="s">
        <v>3770</v>
      </c>
      <c r="F233" s="139" t="s">
        <v>3771</v>
      </c>
      <c r="G233" s="140" t="s">
        <v>858</v>
      </c>
      <c r="H233" s="141">
        <v>30</v>
      </c>
      <c r="I233" s="142"/>
      <c r="J233" s="143">
        <f>ROUND(I233*H233,2)</f>
        <v>0</v>
      </c>
      <c r="K233" s="139" t="s">
        <v>1</v>
      </c>
      <c r="L233" s="32"/>
      <c r="M233" s="144" t="s">
        <v>1</v>
      </c>
      <c r="N233" s="145" t="s">
        <v>41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207</v>
      </c>
      <c r="AT233" s="148" t="s">
        <v>189</v>
      </c>
      <c r="AU233" s="148" t="s">
        <v>84</v>
      </c>
      <c r="AY233" s="17" t="s">
        <v>186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84</v>
      </c>
      <c r="BK233" s="149">
        <f>ROUND(I233*H233,2)</f>
        <v>0</v>
      </c>
      <c r="BL233" s="17" t="s">
        <v>207</v>
      </c>
      <c r="BM233" s="148" t="s">
        <v>933</v>
      </c>
    </row>
    <row r="234" spans="2:65" s="1" customFormat="1" ht="18.45">
      <c r="B234" s="32"/>
      <c r="D234" s="157" t="s">
        <v>470</v>
      </c>
      <c r="F234" s="187" t="s">
        <v>3772</v>
      </c>
      <c r="I234" s="188"/>
      <c r="L234" s="32"/>
      <c r="M234" s="189"/>
      <c r="T234" s="56"/>
      <c r="AT234" s="17" t="s">
        <v>470</v>
      </c>
      <c r="AU234" s="17" t="s">
        <v>84</v>
      </c>
    </row>
    <row r="235" spans="2:65" s="1" customFormat="1" ht="16.600000000000001" customHeight="1">
      <c r="B235" s="136"/>
      <c r="C235" s="137" t="s">
        <v>658</v>
      </c>
      <c r="D235" s="137" t="s">
        <v>189</v>
      </c>
      <c r="E235" s="138" t="s">
        <v>3773</v>
      </c>
      <c r="F235" s="139" t="s">
        <v>3774</v>
      </c>
      <c r="G235" s="140" t="s">
        <v>858</v>
      </c>
      <c r="H235" s="141">
        <v>24</v>
      </c>
      <c r="I235" s="142"/>
      <c r="J235" s="143">
        <f>ROUND(I235*H235,2)</f>
        <v>0</v>
      </c>
      <c r="K235" s="139" t="s">
        <v>1</v>
      </c>
      <c r="L235" s="32"/>
      <c r="M235" s="144" t="s">
        <v>1</v>
      </c>
      <c r="N235" s="145" t="s">
        <v>41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207</v>
      </c>
      <c r="AT235" s="148" t="s">
        <v>189</v>
      </c>
      <c r="AU235" s="148" t="s">
        <v>84</v>
      </c>
      <c r="AY235" s="17" t="s">
        <v>186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84</v>
      </c>
      <c r="BK235" s="149">
        <f>ROUND(I235*H235,2)</f>
        <v>0</v>
      </c>
      <c r="BL235" s="17" t="s">
        <v>207</v>
      </c>
      <c r="BM235" s="148" t="s">
        <v>944</v>
      </c>
    </row>
    <row r="236" spans="2:65" s="1" customFormat="1" ht="18.45">
      <c r="B236" s="32"/>
      <c r="D236" s="157" t="s">
        <v>470</v>
      </c>
      <c r="F236" s="187" t="s">
        <v>3775</v>
      </c>
      <c r="I236" s="188"/>
      <c r="L236" s="32"/>
      <c r="M236" s="189"/>
      <c r="T236" s="56"/>
      <c r="AT236" s="17" t="s">
        <v>470</v>
      </c>
      <c r="AU236" s="17" t="s">
        <v>84</v>
      </c>
    </row>
    <row r="237" spans="2:65" s="1" customFormat="1" ht="16.600000000000001" customHeight="1">
      <c r="B237" s="136"/>
      <c r="C237" s="137" t="s">
        <v>662</v>
      </c>
      <c r="D237" s="137" t="s">
        <v>189</v>
      </c>
      <c r="E237" s="138" t="s">
        <v>3776</v>
      </c>
      <c r="F237" s="139" t="s">
        <v>3777</v>
      </c>
      <c r="G237" s="140" t="s">
        <v>858</v>
      </c>
      <c r="H237" s="141">
        <v>30</v>
      </c>
      <c r="I237" s="142"/>
      <c r="J237" s="143">
        <f>ROUND(I237*H237,2)</f>
        <v>0</v>
      </c>
      <c r="K237" s="139" t="s">
        <v>1</v>
      </c>
      <c r="L237" s="32"/>
      <c r="M237" s="144" t="s">
        <v>1</v>
      </c>
      <c r="N237" s="145" t="s">
        <v>41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207</v>
      </c>
      <c r="AT237" s="148" t="s">
        <v>189</v>
      </c>
      <c r="AU237" s="148" t="s">
        <v>84</v>
      </c>
      <c r="AY237" s="17" t="s">
        <v>186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84</v>
      </c>
      <c r="BK237" s="149">
        <f>ROUND(I237*H237,2)</f>
        <v>0</v>
      </c>
      <c r="BL237" s="17" t="s">
        <v>207</v>
      </c>
      <c r="BM237" s="148" t="s">
        <v>955</v>
      </c>
    </row>
    <row r="238" spans="2:65" s="1" customFormat="1" ht="18.45">
      <c r="B238" s="32"/>
      <c r="D238" s="157" t="s">
        <v>470</v>
      </c>
      <c r="F238" s="187" t="s">
        <v>3778</v>
      </c>
      <c r="I238" s="188"/>
      <c r="L238" s="32"/>
      <c r="M238" s="189"/>
      <c r="T238" s="56"/>
      <c r="AT238" s="17" t="s">
        <v>470</v>
      </c>
      <c r="AU238" s="17" t="s">
        <v>84</v>
      </c>
    </row>
    <row r="239" spans="2:65" s="1" customFormat="1" ht="16.600000000000001" customHeight="1">
      <c r="B239" s="136"/>
      <c r="C239" s="137" t="s">
        <v>667</v>
      </c>
      <c r="D239" s="137" t="s">
        <v>189</v>
      </c>
      <c r="E239" s="138" t="s">
        <v>3779</v>
      </c>
      <c r="F239" s="139" t="s">
        <v>3780</v>
      </c>
      <c r="G239" s="140" t="s">
        <v>858</v>
      </c>
      <c r="H239" s="141">
        <v>45</v>
      </c>
      <c r="I239" s="142"/>
      <c r="J239" s="143">
        <f>ROUND(I239*H239,2)</f>
        <v>0</v>
      </c>
      <c r="K239" s="139" t="s">
        <v>1</v>
      </c>
      <c r="L239" s="32"/>
      <c r="M239" s="144" t="s">
        <v>1</v>
      </c>
      <c r="N239" s="145" t="s">
        <v>41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207</v>
      </c>
      <c r="AT239" s="148" t="s">
        <v>189</v>
      </c>
      <c r="AU239" s="148" t="s">
        <v>84</v>
      </c>
      <c r="AY239" s="17" t="s">
        <v>186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84</v>
      </c>
      <c r="BK239" s="149">
        <f>ROUND(I239*H239,2)</f>
        <v>0</v>
      </c>
      <c r="BL239" s="17" t="s">
        <v>207</v>
      </c>
      <c r="BM239" s="148" t="s">
        <v>968</v>
      </c>
    </row>
    <row r="240" spans="2:65" s="1" customFormat="1" ht="18.45">
      <c r="B240" s="32"/>
      <c r="D240" s="157" t="s">
        <v>470</v>
      </c>
      <c r="F240" s="187" t="s">
        <v>3781</v>
      </c>
      <c r="I240" s="188"/>
      <c r="L240" s="32"/>
      <c r="M240" s="189"/>
      <c r="T240" s="56"/>
      <c r="AT240" s="17" t="s">
        <v>470</v>
      </c>
      <c r="AU240" s="17" t="s">
        <v>84</v>
      </c>
    </row>
    <row r="241" spans="2:65" s="1" customFormat="1" ht="16.600000000000001" customHeight="1">
      <c r="B241" s="136"/>
      <c r="C241" s="137" t="s">
        <v>672</v>
      </c>
      <c r="D241" s="137" t="s">
        <v>189</v>
      </c>
      <c r="E241" s="138" t="s">
        <v>3782</v>
      </c>
      <c r="F241" s="139" t="s">
        <v>3783</v>
      </c>
      <c r="G241" s="140" t="s">
        <v>858</v>
      </c>
      <c r="H241" s="141">
        <v>65</v>
      </c>
      <c r="I241" s="142"/>
      <c r="J241" s="143">
        <f>ROUND(I241*H241,2)</f>
        <v>0</v>
      </c>
      <c r="K241" s="139" t="s">
        <v>1</v>
      </c>
      <c r="L241" s="32"/>
      <c r="M241" s="144" t="s">
        <v>1</v>
      </c>
      <c r="N241" s="145" t="s">
        <v>41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207</v>
      </c>
      <c r="AT241" s="148" t="s">
        <v>189</v>
      </c>
      <c r="AU241" s="148" t="s">
        <v>84</v>
      </c>
      <c r="AY241" s="17" t="s">
        <v>186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84</v>
      </c>
      <c r="BK241" s="149">
        <f>ROUND(I241*H241,2)</f>
        <v>0</v>
      </c>
      <c r="BL241" s="17" t="s">
        <v>207</v>
      </c>
      <c r="BM241" s="148" t="s">
        <v>976</v>
      </c>
    </row>
    <row r="242" spans="2:65" s="1" customFormat="1" ht="18.45">
      <c r="B242" s="32"/>
      <c r="D242" s="157" t="s">
        <v>470</v>
      </c>
      <c r="F242" s="187" t="s">
        <v>3784</v>
      </c>
      <c r="I242" s="188"/>
      <c r="L242" s="32"/>
      <c r="M242" s="198"/>
      <c r="N242" s="152"/>
      <c r="O242" s="152"/>
      <c r="P242" s="152"/>
      <c r="Q242" s="152"/>
      <c r="R242" s="152"/>
      <c r="S242" s="152"/>
      <c r="T242" s="199"/>
      <c r="AT242" s="17" t="s">
        <v>470</v>
      </c>
      <c r="AU242" s="17" t="s">
        <v>84</v>
      </c>
    </row>
    <row r="243" spans="2:65" s="1" customFormat="1" ht="6.95" customHeight="1">
      <c r="B243" s="44"/>
      <c r="C243" s="45"/>
      <c r="D243" s="45"/>
      <c r="E243" s="45"/>
      <c r="F243" s="45"/>
      <c r="G243" s="45"/>
      <c r="H243" s="45"/>
      <c r="I243" s="45"/>
      <c r="J243" s="45"/>
      <c r="K243" s="45"/>
      <c r="L243" s="32"/>
    </row>
  </sheetData>
  <autoFilter ref="C127:K242" xr:uid="{00000000-0009-0000-0000-00000F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88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4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142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155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1.95" customHeight="1">
      <c r="B6" s="20"/>
      <c r="D6" s="27" t="s">
        <v>16</v>
      </c>
      <c r="L6" s="20"/>
    </row>
    <row r="7" spans="2:4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</row>
    <row r="8" spans="2:46" ht="11.95" customHeight="1">
      <c r="B8" s="20"/>
      <c r="D8" s="27" t="s">
        <v>156</v>
      </c>
      <c r="L8" s="20"/>
    </row>
    <row r="9" spans="2:46" s="1" customFormat="1" ht="16.600000000000001" customHeight="1">
      <c r="B9" s="32"/>
      <c r="E9" s="252" t="s">
        <v>3608</v>
      </c>
      <c r="F9" s="254"/>
      <c r="G9" s="254"/>
      <c r="H9" s="254"/>
      <c r="L9" s="32"/>
    </row>
    <row r="10" spans="2:46" s="1" customFormat="1" ht="11.95" customHeight="1">
      <c r="B10" s="32"/>
      <c r="D10" s="27" t="s">
        <v>231</v>
      </c>
      <c r="L10" s="32"/>
    </row>
    <row r="11" spans="2:46" s="1" customFormat="1" ht="16.600000000000001" customHeight="1">
      <c r="B11" s="32"/>
      <c r="E11" s="208" t="s">
        <v>3785</v>
      </c>
      <c r="F11" s="254"/>
      <c r="G11" s="254"/>
      <c r="H11" s="254"/>
      <c r="L11" s="32"/>
    </row>
    <row r="12" spans="2:46" s="1" customFormat="1" ht="10.4">
      <c r="B12" s="32"/>
      <c r="L12" s="32"/>
    </row>
    <row r="13" spans="2:46" s="1" customFormat="1" ht="11.95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1.95" customHeight="1">
      <c r="B14" s="32"/>
      <c r="D14" s="27" t="s">
        <v>20</v>
      </c>
      <c r="F14" s="25" t="s">
        <v>1875</v>
      </c>
      <c r="I14" s="27" t="s">
        <v>22</v>
      </c>
      <c r="J14" s="52" t="str">
        <f>'Rekapitulace stavby'!AN8</f>
        <v>23. 12. 2024</v>
      </c>
      <c r="L14" s="32"/>
    </row>
    <row r="15" spans="2:46" s="1" customFormat="1" ht="10.8" customHeight="1">
      <c r="B15" s="32"/>
      <c r="L15" s="32"/>
    </row>
    <row r="16" spans="2:46" s="1" customFormat="1" ht="11.95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Město Benešov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1.95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5" t="str">
        <f>'Rekapitulace stavby'!E14</f>
        <v>Vyplň údaj</v>
      </c>
      <c r="F20" s="234"/>
      <c r="G20" s="234"/>
      <c r="H20" s="234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1.95" customHeight="1">
      <c r="B22" s="32"/>
      <c r="D22" s="27" t="s">
        <v>30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>Ateliér Jasné s.r.o., Praha 1</v>
      </c>
      <c r="I23" s="27" t="s">
        <v>27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1.95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Ing. Lenka Kasperová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1.95" customHeight="1">
      <c r="B28" s="32"/>
      <c r="D28" s="27" t="s">
        <v>35</v>
      </c>
      <c r="L28" s="32"/>
    </row>
    <row r="29" spans="2:12" s="7" customFormat="1" ht="16.600000000000001" customHeight="1">
      <c r="B29" s="94"/>
      <c r="E29" s="239" t="s">
        <v>1</v>
      </c>
      <c r="F29" s="239"/>
      <c r="G29" s="239"/>
      <c r="H29" s="23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" customHeight="1">
      <c r="B35" s="32"/>
      <c r="D35" s="55" t="s">
        <v>40</v>
      </c>
      <c r="E35" s="27" t="s">
        <v>41</v>
      </c>
      <c r="F35" s="86">
        <f>ROUND((SUM(BE123:BE187)),  2)</f>
        <v>0</v>
      </c>
      <c r="I35" s="96">
        <v>0.21</v>
      </c>
      <c r="J35" s="86">
        <f>ROUND(((SUM(BE123:BE187))*I35),  2)</f>
        <v>0</v>
      </c>
      <c r="L35" s="32"/>
    </row>
    <row r="36" spans="2:12" s="1" customFormat="1" ht="14.4" customHeight="1">
      <c r="B36" s="32"/>
      <c r="E36" s="27" t="s">
        <v>42</v>
      </c>
      <c r="F36" s="86">
        <f>ROUND((SUM(BF123:BF187)),  2)</f>
        <v>0</v>
      </c>
      <c r="I36" s="96">
        <v>0.12</v>
      </c>
      <c r="J36" s="86">
        <f>ROUND(((SUM(BF123:BF187))*I36),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6">
        <f>ROUND((SUM(BG123:BG187)),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6">
        <f>ROUND((SUM(BH123:BH187)),  2)</f>
        <v>0</v>
      </c>
      <c r="I38" s="96">
        <v>0.12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45</v>
      </c>
      <c r="F39" s="86">
        <f>ROUND((SUM(BI123:BI187)),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1.95" customHeight="1">
      <c r="B84" s="32"/>
      <c r="C84" s="27" t="s">
        <v>16</v>
      </c>
      <c r="L84" s="32"/>
    </row>
    <row r="85" spans="2:12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12" ht="11.95" customHeight="1">
      <c r="B86" s="20"/>
      <c r="C86" s="27" t="s">
        <v>156</v>
      </c>
      <c r="L86" s="20"/>
    </row>
    <row r="87" spans="2:12" s="1" customFormat="1" ht="16.600000000000001" customHeight="1">
      <c r="B87" s="32"/>
      <c r="E87" s="252" t="s">
        <v>3608</v>
      </c>
      <c r="F87" s="254"/>
      <c r="G87" s="254"/>
      <c r="H87" s="254"/>
      <c r="L87" s="32"/>
    </row>
    <row r="88" spans="2:12" s="1" customFormat="1" ht="11.95" customHeight="1">
      <c r="B88" s="32"/>
      <c r="C88" s="27" t="s">
        <v>231</v>
      </c>
      <c r="L88" s="32"/>
    </row>
    <row r="89" spans="2:12" s="1" customFormat="1" ht="16.600000000000001" customHeight="1">
      <c r="B89" s="32"/>
      <c r="E89" s="208" t="str">
        <f>E11</f>
        <v>004-02 - Sadové úpravy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1.95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23. 12. 2024</v>
      </c>
      <c r="L91" s="32"/>
    </row>
    <row r="92" spans="2:12" s="1" customFormat="1" ht="6.95" customHeight="1">
      <c r="B92" s="32"/>
      <c r="L92" s="32"/>
    </row>
    <row r="93" spans="2:12" s="1" customFormat="1" ht="25.65" customHeight="1">
      <c r="B93" s="32"/>
      <c r="C93" s="27" t="s">
        <v>24</v>
      </c>
      <c r="F93" s="25" t="str">
        <f>E17</f>
        <v>Město Benešov</v>
      </c>
      <c r="I93" s="27" t="s">
        <v>30</v>
      </c>
      <c r="J93" s="30" t="str">
        <f>E23</f>
        <v>Ateliér Jasné s.r.o., Praha 1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Lenka Kasperová</v>
      </c>
      <c r="L94" s="32"/>
    </row>
    <row r="95" spans="2:12" s="1" customFormat="1" ht="10.4" customHeight="1">
      <c r="B95" s="32"/>
      <c r="L95" s="32"/>
    </row>
    <row r="96" spans="2:12" s="1" customFormat="1" ht="29.25" customHeight="1">
      <c r="B96" s="32"/>
      <c r="C96" s="105" t="s">
        <v>160</v>
      </c>
      <c r="D96" s="97"/>
      <c r="E96" s="97"/>
      <c r="F96" s="97"/>
      <c r="G96" s="97"/>
      <c r="H96" s="97"/>
      <c r="I96" s="97"/>
      <c r="J96" s="106" t="s">
        <v>161</v>
      </c>
      <c r="K96" s="97"/>
      <c r="L96" s="32"/>
    </row>
    <row r="97" spans="2:47" s="1" customFormat="1" ht="10.4" customHeight="1">
      <c r="B97" s="32"/>
      <c r="L97" s="32"/>
    </row>
    <row r="98" spans="2:47" s="1" customFormat="1" ht="22.75" customHeight="1">
      <c r="B98" s="32"/>
      <c r="C98" s="107" t="s">
        <v>162</v>
      </c>
      <c r="J98" s="66">
        <f>J123</f>
        <v>0</v>
      </c>
      <c r="L98" s="32"/>
      <c r="AU98" s="17" t="s">
        <v>163</v>
      </c>
    </row>
    <row r="99" spans="2:47" s="8" customFormat="1" ht="24.95" customHeight="1">
      <c r="B99" s="108"/>
      <c r="D99" s="109" t="s">
        <v>3786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8" customFormat="1" ht="24.95" customHeight="1">
      <c r="B100" s="108"/>
      <c r="D100" s="109" t="s">
        <v>3787</v>
      </c>
      <c r="E100" s="110"/>
      <c r="F100" s="110"/>
      <c r="G100" s="110"/>
      <c r="H100" s="110"/>
      <c r="I100" s="110"/>
      <c r="J100" s="111">
        <f>J132</f>
        <v>0</v>
      </c>
      <c r="L100" s="108"/>
    </row>
    <row r="101" spans="2:47" s="8" customFormat="1" ht="24.95" customHeight="1">
      <c r="B101" s="108"/>
      <c r="D101" s="109" t="s">
        <v>3788</v>
      </c>
      <c r="E101" s="110"/>
      <c r="F101" s="110"/>
      <c r="G101" s="110"/>
      <c r="H101" s="110"/>
      <c r="I101" s="110"/>
      <c r="J101" s="111">
        <f>J159</f>
        <v>0</v>
      </c>
      <c r="L101" s="108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170</v>
      </c>
      <c r="L108" s="32"/>
    </row>
    <row r="109" spans="2:47" s="1" customFormat="1" ht="6.95" customHeight="1">
      <c r="B109" s="32"/>
      <c r="L109" s="32"/>
    </row>
    <row r="110" spans="2:47" s="1" customFormat="1" ht="11.95" customHeight="1">
      <c r="B110" s="32"/>
      <c r="C110" s="27" t="s">
        <v>16</v>
      </c>
      <c r="L110" s="32"/>
    </row>
    <row r="111" spans="2:47" s="1" customFormat="1" ht="16.600000000000001" customHeight="1">
      <c r="B111" s="32"/>
      <c r="E111" s="252" t="str">
        <f>E7</f>
        <v>Zázemí pro městskou knihovnu Benešov</v>
      </c>
      <c r="F111" s="253"/>
      <c r="G111" s="253"/>
      <c r="H111" s="253"/>
      <c r="L111" s="32"/>
    </row>
    <row r="112" spans="2:47" ht="11.95" customHeight="1">
      <c r="B112" s="20"/>
      <c r="C112" s="27" t="s">
        <v>156</v>
      </c>
      <c r="L112" s="20"/>
    </row>
    <row r="113" spans="2:65" s="1" customFormat="1" ht="16.600000000000001" customHeight="1">
      <c r="B113" s="32"/>
      <c r="E113" s="252" t="s">
        <v>3608</v>
      </c>
      <c r="F113" s="254"/>
      <c r="G113" s="254"/>
      <c r="H113" s="254"/>
      <c r="L113" s="32"/>
    </row>
    <row r="114" spans="2:65" s="1" customFormat="1" ht="11.95" customHeight="1">
      <c r="B114" s="32"/>
      <c r="C114" s="27" t="s">
        <v>231</v>
      </c>
      <c r="L114" s="32"/>
    </row>
    <row r="115" spans="2:65" s="1" customFormat="1" ht="16.600000000000001" customHeight="1">
      <c r="B115" s="32"/>
      <c r="E115" s="208" t="str">
        <f>E11</f>
        <v>004-02 - Sadové úpravy</v>
      </c>
      <c r="F115" s="254"/>
      <c r="G115" s="254"/>
      <c r="H115" s="254"/>
      <c r="L115" s="32"/>
    </row>
    <row r="116" spans="2:65" s="1" customFormat="1" ht="6.95" customHeight="1">
      <c r="B116" s="32"/>
      <c r="L116" s="32"/>
    </row>
    <row r="117" spans="2:65" s="1" customFormat="1" ht="11.95" customHeight="1">
      <c r="B117" s="32"/>
      <c r="C117" s="27" t="s">
        <v>20</v>
      </c>
      <c r="F117" s="25" t="str">
        <f>F14</f>
        <v xml:space="preserve"> </v>
      </c>
      <c r="I117" s="27" t="s">
        <v>22</v>
      </c>
      <c r="J117" s="52" t="str">
        <f>IF(J14="","",J14)</f>
        <v>23. 12. 2024</v>
      </c>
      <c r="L117" s="32"/>
    </row>
    <row r="118" spans="2:65" s="1" customFormat="1" ht="6.95" customHeight="1">
      <c r="B118" s="32"/>
      <c r="L118" s="32"/>
    </row>
    <row r="119" spans="2:65" s="1" customFormat="1" ht="25.65" customHeight="1">
      <c r="B119" s="32"/>
      <c r="C119" s="27" t="s">
        <v>24</v>
      </c>
      <c r="F119" s="25" t="str">
        <f>E17</f>
        <v>Město Benešov</v>
      </c>
      <c r="I119" s="27" t="s">
        <v>30</v>
      </c>
      <c r="J119" s="30" t="str">
        <f>E23</f>
        <v>Ateliér Jasné s.r.o., Praha 1</v>
      </c>
      <c r="L119" s="32"/>
    </row>
    <row r="120" spans="2:65" s="1" customFormat="1" ht="15.15" customHeight="1">
      <c r="B120" s="32"/>
      <c r="C120" s="27" t="s">
        <v>28</v>
      </c>
      <c r="F120" s="25" t="str">
        <f>IF(E20="","",E20)</f>
        <v>Vyplň údaj</v>
      </c>
      <c r="I120" s="27" t="s">
        <v>33</v>
      </c>
      <c r="J120" s="30" t="str">
        <f>E26</f>
        <v>Ing. Lenka Kasperová</v>
      </c>
      <c r="L120" s="32"/>
    </row>
    <row r="121" spans="2:65" s="1" customFormat="1" ht="10.4" customHeight="1">
      <c r="B121" s="32"/>
      <c r="L121" s="32"/>
    </row>
    <row r="122" spans="2:65" s="10" customFormat="1" ht="29.25" customHeight="1">
      <c r="B122" s="116"/>
      <c r="C122" s="117" t="s">
        <v>171</v>
      </c>
      <c r="D122" s="118" t="s">
        <v>61</v>
      </c>
      <c r="E122" s="118" t="s">
        <v>57</v>
      </c>
      <c r="F122" s="118" t="s">
        <v>58</v>
      </c>
      <c r="G122" s="118" t="s">
        <v>172</v>
      </c>
      <c r="H122" s="118" t="s">
        <v>173</v>
      </c>
      <c r="I122" s="118" t="s">
        <v>174</v>
      </c>
      <c r="J122" s="118" t="s">
        <v>161</v>
      </c>
      <c r="K122" s="119" t="s">
        <v>175</v>
      </c>
      <c r="L122" s="116"/>
      <c r="M122" s="59" t="s">
        <v>1</v>
      </c>
      <c r="N122" s="60" t="s">
        <v>40</v>
      </c>
      <c r="O122" s="60" t="s">
        <v>176</v>
      </c>
      <c r="P122" s="60" t="s">
        <v>177</v>
      </c>
      <c r="Q122" s="60" t="s">
        <v>178</v>
      </c>
      <c r="R122" s="60" t="s">
        <v>179</v>
      </c>
      <c r="S122" s="60" t="s">
        <v>180</v>
      </c>
      <c r="T122" s="61" t="s">
        <v>181</v>
      </c>
    </row>
    <row r="123" spans="2:65" s="1" customFormat="1" ht="22.75" customHeight="1">
      <c r="B123" s="32"/>
      <c r="C123" s="64" t="s">
        <v>182</v>
      </c>
      <c r="J123" s="120">
        <f>BK123</f>
        <v>0</v>
      </c>
      <c r="L123" s="32"/>
      <c r="M123" s="62"/>
      <c r="N123" s="53"/>
      <c r="O123" s="53"/>
      <c r="P123" s="121">
        <f>P124+P132+P159</f>
        <v>0</v>
      </c>
      <c r="Q123" s="53"/>
      <c r="R123" s="121">
        <f>R124+R132+R159</f>
        <v>0</v>
      </c>
      <c r="S123" s="53"/>
      <c r="T123" s="122">
        <f>T124+T132+T159</f>
        <v>0</v>
      </c>
      <c r="AT123" s="17" t="s">
        <v>75</v>
      </c>
      <c r="AU123" s="17" t="s">
        <v>163</v>
      </c>
      <c r="BK123" s="123">
        <f>BK124+BK132+BK159</f>
        <v>0</v>
      </c>
    </row>
    <row r="124" spans="2:65" s="11" customFormat="1" ht="25.95" customHeight="1">
      <c r="B124" s="124"/>
      <c r="D124" s="125" t="s">
        <v>75</v>
      </c>
      <c r="E124" s="126" t="s">
        <v>2121</v>
      </c>
      <c r="F124" s="126" t="s">
        <v>3789</v>
      </c>
      <c r="I124" s="127"/>
      <c r="J124" s="128">
        <f>BK124</f>
        <v>0</v>
      </c>
      <c r="L124" s="124"/>
      <c r="M124" s="129"/>
      <c r="P124" s="130">
        <f>SUM(P125:P131)</f>
        <v>0</v>
      </c>
      <c r="R124" s="130">
        <f>SUM(R125:R131)</f>
        <v>0</v>
      </c>
      <c r="T124" s="131">
        <f>SUM(T125:T131)</f>
        <v>0</v>
      </c>
      <c r="AR124" s="125" t="s">
        <v>84</v>
      </c>
      <c r="AT124" s="132" t="s">
        <v>75</v>
      </c>
      <c r="AU124" s="132" t="s">
        <v>76</v>
      </c>
      <c r="AY124" s="125" t="s">
        <v>186</v>
      </c>
      <c r="BK124" s="133">
        <f>SUM(BK125:BK131)</f>
        <v>0</v>
      </c>
    </row>
    <row r="125" spans="2:65" s="1" customFormat="1" ht="21.75" customHeight="1">
      <c r="B125" s="136"/>
      <c r="C125" s="137" t="s">
        <v>84</v>
      </c>
      <c r="D125" s="137" t="s">
        <v>189</v>
      </c>
      <c r="E125" s="138" t="s">
        <v>84</v>
      </c>
      <c r="F125" s="139" t="s">
        <v>3790</v>
      </c>
      <c r="G125" s="140" t="s">
        <v>858</v>
      </c>
      <c r="H125" s="141">
        <v>3</v>
      </c>
      <c r="I125" s="142"/>
      <c r="J125" s="143">
        <f t="shared" ref="J125:J131" si="0">ROUND(I125*H125,2)</f>
        <v>0</v>
      </c>
      <c r="K125" s="139" t="s">
        <v>1</v>
      </c>
      <c r="L125" s="32"/>
      <c r="M125" s="144" t="s">
        <v>1</v>
      </c>
      <c r="N125" s="145" t="s">
        <v>41</v>
      </c>
      <c r="P125" s="146">
        <f t="shared" ref="P125:P131" si="1">O125*H125</f>
        <v>0</v>
      </c>
      <c r="Q125" s="146">
        <v>0</v>
      </c>
      <c r="R125" s="146">
        <f t="shared" ref="R125:R131" si="2">Q125*H125</f>
        <v>0</v>
      </c>
      <c r="S125" s="146">
        <v>0</v>
      </c>
      <c r="T125" s="147">
        <f t="shared" ref="T125:T131" si="3">S125*H125</f>
        <v>0</v>
      </c>
      <c r="AR125" s="148" t="s">
        <v>207</v>
      </c>
      <c r="AT125" s="148" t="s">
        <v>189</v>
      </c>
      <c r="AU125" s="148" t="s">
        <v>84</v>
      </c>
      <c r="AY125" s="17" t="s">
        <v>186</v>
      </c>
      <c r="BE125" s="149">
        <f t="shared" ref="BE125:BE131" si="4">IF(N125="základní",J125,0)</f>
        <v>0</v>
      </c>
      <c r="BF125" s="149">
        <f t="shared" ref="BF125:BF131" si="5">IF(N125="snížená",J125,0)</f>
        <v>0</v>
      </c>
      <c r="BG125" s="149">
        <f t="shared" ref="BG125:BG131" si="6">IF(N125="zákl. přenesená",J125,0)</f>
        <v>0</v>
      </c>
      <c r="BH125" s="149">
        <f t="shared" ref="BH125:BH131" si="7">IF(N125="sníž. přenesená",J125,0)</f>
        <v>0</v>
      </c>
      <c r="BI125" s="149">
        <f t="shared" ref="BI125:BI131" si="8">IF(N125="nulová",J125,0)</f>
        <v>0</v>
      </c>
      <c r="BJ125" s="17" t="s">
        <v>84</v>
      </c>
      <c r="BK125" s="149">
        <f t="shared" ref="BK125:BK131" si="9">ROUND(I125*H125,2)</f>
        <v>0</v>
      </c>
      <c r="BL125" s="17" t="s">
        <v>207</v>
      </c>
      <c r="BM125" s="148" t="s">
        <v>86</v>
      </c>
    </row>
    <row r="126" spans="2:65" s="1" customFormat="1" ht="16.600000000000001" customHeight="1">
      <c r="B126" s="136"/>
      <c r="C126" s="137" t="s">
        <v>86</v>
      </c>
      <c r="D126" s="137" t="s">
        <v>189</v>
      </c>
      <c r="E126" s="138" t="s">
        <v>86</v>
      </c>
      <c r="F126" s="139" t="s">
        <v>3791</v>
      </c>
      <c r="G126" s="140" t="s">
        <v>858</v>
      </c>
      <c r="H126" s="141">
        <v>9</v>
      </c>
      <c r="I126" s="142"/>
      <c r="J126" s="143">
        <f t="shared" si="0"/>
        <v>0</v>
      </c>
      <c r="K126" s="139" t="s">
        <v>1</v>
      </c>
      <c r="L126" s="32"/>
      <c r="M126" s="144" t="s">
        <v>1</v>
      </c>
      <c r="N126" s="145" t="s">
        <v>41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207</v>
      </c>
      <c r="AT126" s="148" t="s">
        <v>189</v>
      </c>
      <c r="AU126" s="148" t="s">
        <v>84</v>
      </c>
      <c r="AY126" s="17" t="s">
        <v>186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7" t="s">
        <v>84</v>
      </c>
      <c r="BK126" s="149">
        <f t="shared" si="9"/>
        <v>0</v>
      </c>
      <c r="BL126" s="17" t="s">
        <v>207</v>
      </c>
      <c r="BM126" s="148" t="s">
        <v>207</v>
      </c>
    </row>
    <row r="127" spans="2:65" s="1" customFormat="1" ht="16.600000000000001" customHeight="1">
      <c r="B127" s="136"/>
      <c r="C127" s="137" t="s">
        <v>118</v>
      </c>
      <c r="D127" s="137" t="s">
        <v>189</v>
      </c>
      <c r="E127" s="138" t="s">
        <v>118</v>
      </c>
      <c r="F127" s="139" t="s">
        <v>3792</v>
      </c>
      <c r="G127" s="140" t="s">
        <v>858</v>
      </c>
      <c r="H127" s="141">
        <v>512</v>
      </c>
      <c r="I127" s="142"/>
      <c r="J127" s="143">
        <f t="shared" si="0"/>
        <v>0</v>
      </c>
      <c r="K127" s="139" t="s">
        <v>1</v>
      </c>
      <c r="L127" s="32"/>
      <c r="M127" s="144" t="s">
        <v>1</v>
      </c>
      <c r="N127" s="145" t="s">
        <v>41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207</v>
      </c>
      <c r="AT127" s="148" t="s">
        <v>189</v>
      </c>
      <c r="AU127" s="148" t="s">
        <v>84</v>
      </c>
      <c r="AY127" s="17" t="s">
        <v>186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84</v>
      </c>
      <c r="BK127" s="149">
        <f t="shared" si="9"/>
        <v>0</v>
      </c>
      <c r="BL127" s="17" t="s">
        <v>207</v>
      </c>
      <c r="BM127" s="148" t="s">
        <v>315</v>
      </c>
    </row>
    <row r="128" spans="2:65" s="1" customFormat="1" ht="16.600000000000001" customHeight="1">
      <c r="B128" s="136"/>
      <c r="C128" s="137" t="s">
        <v>207</v>
      </c>
      <c r="D128" s="137" t="s">
        <v>189</v>
      </c>
      <c r="E128" s="138" t="s">
        <v>207</v>
      </c>
      <c r="F128" s="139" t="s">
        <v>3793</v>
      </c>
      <c r="G128" s="140" t="s">
        <v>858</v>
      </c>
      <c r="H128" s="141">
        <v>56</v>
      </c>
      <c r="I128" s="142"/>
      <c r="J128" s="143">
        <f t="shared" si="0"/>
        <v>0</v>
      </c>
      <c r="K128" s="139" t="s">
        <v>1</v>
      </c>
      <c r="L128" s="32"/>
      <c r="M128" s="144" t="s">
        <v>1</v>
      </c>
      <c r="N128" s="145" t="s">
        <v>41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207</v>
      </c>
      <c r="AT128" s="148" t="s">
        <v>189</v>
      </c>
      <c r="AU128" s="148" t="s">
        <v>84</v>
      </c>
      <c r="AY128" s="17" t="s">
        <v>186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84</v>
      </c>
      <c r="BK128" s="149">
        <f t="shared" si="9"/>
        <v>0</v>
      </c>
      <c r="BL128" s="17" t="s">
        <v>207</v>
      </c>
      <c r="BM128" s="148" t="s">
        <v>325</v>
      </c>
    </row>
    <row r="129" spans="2:65" s="1" customFormat="1" ht="16.600000000000001" customHeight="1">
      <c r="B129" s="136"/>
      <c r="C129" s="137" t="s">
        <v>185</v>
      </c>
      <c r="D129" s="137" t="s">
        <v>189</v>
      </c>
      <c r="E129" s="138" t="s">
        <v>185</v>
      </c>
      <c r="F129" s="139" t="s">
        <v>3794</v>
      </c>
      <c r="G129" s="140" t="s">
        <v>858</v>
      </c>
      <c r="H129" s="141">
        <v>234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41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207</v>
      </c>
      <c r="AT129" s="148" t="s">
        <v>189</v>
      </c>
      <c r="AU129" s="148" t="s">
        <v>84</v>
      </c>
      <c r="AY129" s="17" t="s">
        <v>186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84</v>
      </c>
      <c r="BK129" s="149">
        <f t="shared" si="9"/>
        <v>0</v>
      </c>
      <c r="BL129" s="17" t="s">
        <v>207</v>
      </c>
      <c r="BM129" s="148" t="s">
        <v>335</v>
      </c>
    </row>
    <row r="130" spans="2:65" s="1" customFormat="1" ht="16.600000000000001" customHeight="1">
      <c r="B130" s="136"/>
      <c r="C130" s="137" t="s">
        <v>315</v>
      </c>
      <c r="D130" s="137" t="s">
        <v>189</v>
      </c>
      <c r="E130" s="138" t="s">
        <v>315</v>
      </c>
      <c r="F130" s="139" t="s">
        <v>3795</v>
      </c>
      <c r="G130" s="140" t="s">
        <v>858</v>
      </c>
      <c r="H130" s="141">
        <v>876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41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207</v>
      </c>
      <c r="AT130" s="148" t="s">
        <v>189</v>
      </c>
      <c r="AU130" s="148" t="s">
        <v>84</v>
      </c>
      <c r="AY130" s="17" t="s">
        <v>186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207</v>
      </c>
      <c r="BM130" s="148" t="s">
        <v>8</v>
      </c>
    </row>
    <row r="131" spans="2:65" s="1" customFormat="1" ht="16.600000000000001" customHeight="1">
      <c r="B131" s="136"/>
      <c r="C131" s="137" t="s">
        <v>319</v>
      </c>
      <c r="D131" s="137" t="s">
        <v>189</v>
      </c>
      <c r="E131" s="138" t="s">
        <v>319</v>
      </c>
      <c r="F131" s="139" t="s">
        <v>3796</v>
      </c>
      <c r="G131" s="140" t="s">
        <v>858</v>
      </c>
      <c r="H131" s="141">
        <v>530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41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207</v>
      </c>
      <c r="AT131" s="148" t="s">
        <v>189</v>
      </c>
      <c r="AU131" s="148" t="s">
        <v>84</v>
      </c>
      <c r="AY131" s="17" t="s">
        <v>186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207</v>
      </c>
      <c r="BM131" s="148" t="s">
        <v>359</v>
      </c>
    </row>
    <row r="132" spans="2:65" s="11" customFormat="1" ht="25.95" customHeight="1">
      <c r="B132" s="124"/>
      <c r="D132" s="125" t="s">
        <v>75</v>
      </c>
      <c r="E132" s="126" t="s">
        <v>2123</v>
      </c>
      <c r="F132" s="126" t="s">
        <v>3797</v>
      </c>
      <c r="I132" s="127"/>
      <c r="J132" s="128">
        <f>BK132</f>
        <v>0</v>
      </c>
      <c r="L132" s="124"/>
      <c r="M132" s="129"/>
      <c r="P132" s="130">
        <f>SUM(P133:P158)</f>
        <v>0</v>
      </c>
      <c r="R132" s="130">
        <f>SUM(R133:R158)</f>
        <v>0</v>
      </c>
      <c r="T132" s="131">
        <f>SUM(T133:T158)</f>
        <v>0</v>
      </c>
      <c r="AR132" s="125" t="s">
        <v>84</v>
      </c>
      <c r="AT132" s="132" t="s">
        <v>75</v>
      </c>
      <c r="AU132" s="132" t="s">
        <v>76</v>
      </c>
      <c r="AY132" s="125" t="s">
        <v>186</v>
      </c>
      <c r="BK132" s="133">
        <f>SUM(BK133:BK158)</f>
        <v>0</v>
      </c>
    </row>
    <row r="133" spans="2:65" s="1" customFormat="1" ht="16.600000000000001" customHeight="1">
      <c r="B133" s="136"/>
      <c r="C133" s="137" t="s">
        <v>325</v>
      </c>
      <c r="D133" s="137" t="s">
        <v>189</v>
      </c>
      <c r="E133" s="138" t="s">
        <v>325</v>
      </c>
      <c r="F133" s="139" t="s">
        <v>3798</v>
      </c>
      <c r="G133" s="140" t="s">
        <v>351</v>
      </c>
      <c r="H133" s="141">
        <v>582</v>
      </c>
      <c r="I133" s="142"/>
      <c r="J133" s="143">
        <f t="shared" ref="J133:J158" si="10">ROUND(I133*H133,2)</f>
        <v>0</v>
      </c>
      <c r="K133" s="139" t="s">
        <v>1</v>
      </c>
      <c r="L133" s="32"/>
      <c r="M133" s="144" t="s">
        <v>1</v>
      </c>
      <c r="N133" s="145" t="s">
        <v>41</v>
      </c>
      <c r="P133" s="146">
        <f t="shared" ref="P133:P158" si="11">O133*H133</f>
        <v>0</v>
      </c>
      <c r="Q133" s="146">
        <v>0</v>
      </c>
      <c r="R133" s="146">
        <f t="shared" ref="R133:R158" si="12">Q133*H133</f>
        <v>0</v>
      </c>
      <c r="S133" s="146">
        <v>0</v>
      </c>
      <c r="T133" s="147">
        <f t="shared" ref="T133:T158" si="13">S133*H133</f>
        <v>0</v>
      </c>
      <c r="AR133" s="148" t="s">
        <v>207</v>
      </c>
      <c r="AT133" s="148" t="s">
        <v>189</v>
      </c>
      <c r="AU133" s="148" t="s">
        <v>84</v>
      </c>
      <c r="AY133" s="17" t="s">
        <v>186</v>
      </c>
      <c r="BE133" s="149">
        <f t="shared" ref="BE133:BE158" si="14">IF(N133="základní",J133,0)</f>
        <v>0</v>
      </c>
      <c r="BF133" s="149">
        <f t="shared" ref="BF133:BF158" si="15">IF(N133="snížená",J133,0)</f>
        <v>0</v>
      </c>
      <c r="BG133" s="149">
        <f t="shared" ref="BG133:BG158" si="16">IF(N133="zákl. přenesená",J133,0)</f>
        <v>0</v>
      </c>
      <c r="BH133" s="149">
        <f t="shared" ref="BH133:BH158" si="17">IF(N133="sníž. přenesená",J133,0)</f>
        <v>0</v>
      </c>
      <c r="BI133" s="149">
        <f t="shared" ref="BI133:BI158" si="18">IF(N133="nulová",J133,0)</f>
        <v>0</v>
      </c>
      <c r="BJ133" s="17" t="s">
        <v>84</v>
      </c>
      <c r="BK133" s="149">
        <f t="shared" ref="BK133:BK158" si="19">ROUND(I133*H133,2)</f>
        <v>0</v>
      </c>
      <c r="BL133" s="17" t="s">
        <v>207</v>
      </c>
      <c r="BM133" s="148" t="s">
        <v>372</v>
      </c>
    </row>
    <row r="134" spans="2:65" s="1" customFormat="1" ht="16.600000000000001" customHeight="1">
      <c r="B134" s="136"/>
      <c r="C134" s="137" t="s">
        <v>329</v>
      </c>
      <c r="D134" s="137" t="s">
        <v>189</v>
      </c>
      <c r="E134" s="138" t="s">
        <v>329</v>
      </c>
      <c r="F134" s="139" t="s">
        <v>3799</v>
      </c>
      <c r="G134" s="140" t="s">
        <v>294</v>
      </c>
      <c r="H134" s="141">
        <v>230</v>
      </c>
      <c r="I134" s="142"/>
      <c r="J134" s="143">
        <f t="shared" si="10"/>
        <v>0</v>
      </c>
      <c r="K134" s="139" t="s">
        <v>1</v>
      </c>
      <c r="L134" s="32"/>
      <c r="M134" s="144" t="s">
        <v>1</v>
      </c>
      <c r="N134" s="145" t="s">
        <v>41</v>
      </c>
      <c r="P134" s="146">
        <f t="shared" si="11"/>
        <v>0</v>
      </c>
      <c r="Q134" s="146">
        <v>0</v>
      </c>
      <c r="R134" s="146">
        <f t="shared" si="12"/>
        <v>0</v>
      </c>
      <c r="S134" s="146">
        <v>0</v>
      </c>
      <c r="T134" s="147">
        <f t="shared" si="13"/>
        <v>0</v>
      </c>
      <c r="AR134" s="148" t="s">
        <v>207</v>
      </c>
      <c r="AT134" s="148" t="s">
        <v>189</v>
      </c>
      <c r="AU134" s="148" t="s">
        <v>84</v>
      </c>
      <c r="AY134" s="17" t="s">
        <v>186</v>
      </c>
      <c r="BE134" s="149">
        <f t="shared" si="14"/>
        <v>0</v>
      </c>
      <c r="BF134" s="149">
        <f t="shared" si="15"/>
        <v>0</v>
      </c>
      <c r="BG134" s="149">
        <f t="shared" si="16"/>
        <v>0</v>
      </c>
      <c r="BH134" s="149">
        <f t="shared" si="17"/>
        <v>0</v>
      </c>
      <c r="BI134" s="149">
        <f t="shared" si="18"/>
        <v>0</v>
      </c>
      <c r="BJ134" s="17" t="s">
        <v>84</v>
      </c>
      <c r="BK134" s="149">
        <f t="shared" si="19"/>
        <v>0</v>
      </c>
      <c r="BL134" s="17" t="s">
        <v>207</v>
      </c>
      <c r="BM134" s="148" t="s">
        <v>387</v>
      </c>
    </row>
    <row r="135" spans="2:65" s="1" customFormat="1" ht="16.600000000000001" customHeight="1">
      <c r="B135" s="136"/>
      <c r="C135" s="137" t="s">
        <v>335</v>
      </c>
      <c r="D135" s="137" t="s">
        <v>189</v>
      </c>
      <c r="E135" s="138" t="s">
        <v>335</v>
      </c>
      <c r="F135" s="139" t="s">
        <v>3800</v>
      </c>
      <c r="G135" s="140" t="s">
        <v>294</v>
      </c>
      <c r="H135" s="141">
        <v>66</v>
      </c>
      <c r="I135" s="142"/>
      <c r="J135" s="143">
        <f t="shared" si="10"/>
        <v>0</v>
      </c>
      <c r="K135" s="139" t="s">
        <v>1</v>
      </c>
      <c r="L135" s="32"/>
      <c r="M135" s="144" t="s">
        <v>1</v>
      </c>
      <c r="N135" s="145" t="s">
        <v>41</v>
      </c>
      <c r="P135" s="146">
        <f t="shared" si="11"/>
        <v>0</v>
      </c>
      <c r="Q135" s="146">
        <v>0</v>
      </c>
      <c r="R135" s="146">
        <f t="shared" si="12"/>
        <v>0</v>
      </c>
      <c r="S135" s="146">
        <v>0</v>
      </c>
      <c r="T135" s="147">
        <f t="shared" si="13"/>
        <v>0</v>
      </c>
      <c r="AR135" s="148" t="s">
        <v>207</v>
      </c>
      <c r="AT135" s="148" t="s">
        <v>189</v>
      </c>
      <c r="AU135" s="148" t="s">
        <v>84</v>
      </c>
      <c r="AY135" s="17" t="s">
        <v>186</v>
      </c>
      <c r="BE135" s="149">
        <f t="shared" si="14"/>
        <v>0</v>
      </c>
      <c r="BF135" s="149">
        <f t="shared" si="15"/>
        <v>0</v>
      </c>
      <c r="BG135" s="149">
        <f t="shared" si="16"/>
        <v>0</v>
      </c>
      <c r="BH135" s="149">
        <f t="shared" si="17"/>
        <v>0</v>
      </c>
      <c r="BI135" s="149">
        <f t="shared" si="18"/>
        <v>0</v>
      </c>
      <c r="BJ135" s="17" t="s">
        <v>84</v>
      </c>
      <c r="BK135" s="149">
        <f t="shared" si="19"/>
        <v>0</v>
      </c>
      <c r="BL135" s="17" t="s">
        <v>207</v>
      </c>
      <c r="BM135" s="148" t="s">
        <v>400</v>
      </c>
    </row>
    <row r="136" spans="2:65" s="1" customFormat="1" ht="16.600000000000001" customHeight="1">
      <c r="B136" s="136"/>
      <c r="C136" s="137" t="s">
        <v>341</v>
      </c>
      <c r="D136" s="137" t="s">
        <v>189</v>
      </c>
      <c r="E136" s="138" t="s">
        <v>341</v>
      </c>
      <c r="F136" s="139" t="s">
        <v>3801</v>
      </c>
      <c r="G136" s="140" t="s">
        <v>351</v>
      </c>
      <c r="H136" s="141">
        <v>30</v>
      </c>
      <c r="I136" s="142"/>
      <c r="J136" s="143">
        <f t="shared" si="10"/>
        <v>0</v>
      </c>
      <c r="K136" s="139" t="s">
        <v>1</v>
      </c>
      <c r="L136" s="32"/>
      <c r="M136" s="144" t="s">
        <v>1</v>
      </c>
      <c r="N136" s="145" t="s">
        <v>41</v>
      </c>
      <c r="P136" s="146">
        <f t="shared" si="11"/>
        <v>0</v>
      </c>
      <c r="Q136" s="146">
        <v>0</v>
      </c>
      <c r="R136" s="146">
        <f t="shared" si="12"/>
        <v>0</v>
      </c>
      <c r="S136" s="146">
        <v>0</v>
      </c>
      <c r="T136" s="147">
        <f t="shared" si="13"/>
        <v>0</v>
      </c>
      <c r="AR136" s="148" t="s">
        <v>207</v>
      </c>
      <c r="AT136" s="148" t="s">
        <v>189</v>
      </c>
      <c r="AU136" s="148" t="s">
        <v>84</v>
      </c>
      <c r="AY136" s="17" t="s">
        <v>186</v>
      </c>
      <c r="BE136" s="149">
        <f t="shared" si="14"/>
        <v>0</v>
      </c>
      <c r="BF136" s="149">
        <f t="shared" si="15"/>
        <v>0</v>
      </c>
      <c r="BG136" s="149">
        <f t="shared" si="16"/>
        <v>0</v>
      </c>
      <c r="BH136" s="149">
        <f t="shared" si="17"/>
        <v>0</v>
      </c>
      <c r="BI136" s="149">
        <f t="shared" si="18"/>
        <v>0</v>
      </c>
      <c r="BJ136" s="17" t="s">
        <v>84</v>
      </c>
      <c r="BK136" s="149">
        <f t="shared" si="19"/>
        <v>0</v>
      </c>
      <c r="BL136" s="17" t="s">
        <v>207</v>
      </c>
      <c r="BM136" s="148" t="s">
        <v>410</v>
      </c>
    </row>
    <row r="137" spans="2:65" s="1" customFormat="1" ht="24.2" customHeight="1">
      <c r="B137" s="136"/>
      <c r="C137" s="137" t="s">
        <v>8</v>
      </c>
      <c r="D137" s="137" t="s">
        <v>189</v>
      </c>
      <c r="E137" s="138" t="s">
        <v>8</v>
      </c>
      <c r="F137" s="139" t="s">
        <v>3802</v>
      </c>
      <c r="G137" s="140" t="s">
        <v>351</v>
      </c>
      <c r="H137" s="141">
        <v>164</v>
      </c>
      <c r="I137" s="142"/>
      <c r="J137" s="143">
        <f t="shared" si="10"/>
        <v>0</v>
      </c>
      <c r="K137" s="139" t="s">
        <v>1</v>
      </c>
      <c r="L137" s="32"/>
      <c r="M137" s="144" t="s">
        <v>1</v>
      </c>
      <c r="N137" s="145" t="s">
        <v>41</v>
      </c>
      <c r="P137" s="146">
        <f t="shared" si="11"/>
        <v>0</v>
      </c>
      <c r="Q137" s="146">
        <v>0</v>
      </c>
      <c r="R137" s="146">
        <f t="shared" si="12"/>
        <v>0</v>
      </c>
      <c r="S137" s="146">
        <v>0</v>
      </c>
      <c r="T137" s="147">
        <f t="shared" si="13"/>
        <v>0</v>
      </c>
      <c r="AR137" s="148" t="s">
        <v>207</v>
      </c>
      <c r="AT137" s="148" t="s">
        <v>189</v>
      </c>
      <c r="AU137" s="148" t="s">
        <v>84</v>
      </c>
      <c r="AY137" s="17" t="s">
        <v>186</v>
      </c>
      <c r="BE137" s="149">
        <f t="shared" si="14"/>
        <v>0</v>
      </c>
      <c r="BF137" s="149">
        <f t="shared" si="15"/>
        <v>0</v>
      </c>
      <c r="BG137" s="149">
        <f t="shared" si="16"/>
        <v>0</v>
      </c>
      <c r="BH137" s="149">
        <f t="shared" si="17"/>
        <v>0</v>
      </c>
      <c r="BI137" s="149">
        <f t="shared" si="18"/>
        <v>0</v>
      </c>
      <c r="BJ137" s="17" t="s">
        <v>84</v>
      </c>
      <c r="BK137" s="149">
        <f t="shared" si="19"/>
        <v>0</v>
      </c>
      <c r="BL137" s="17" t="s">
        <v>207</v>
      </c>
      <c r="BM137" s="148" t="s">
        <v>420</v>
      </c>
    </row>
    <row r="138" spans="2:65" s="1" customFormat="1" ht="24.2" customHeight="1">
      <c r="B138" s="136"/>
      <c r="C138" s="137" t="s">
        <v>355</v>
      </c>
      <c r="D138" s="137" t="s">
        <v>189</v>
      </c>
      <c r="E138" s="138" t="s">
        <v>355</v>
      </c>
      <c r="F138" s="139" t="s">
        <v>3803</v>
      </c>
      <c r="G138" s="140" t="s">
        <v>858</v>
      </c>
      <c r="H138" s="141">
        <v>455</v>
      </c>
      <c r="I138" s="142"/>
      <c r="J138" s="143">
        <f t="shared" si="10"/>
        <v>0</v>
      </c>
      <c r="K138" s="139" t="s">
        <v>1</v>
      </c>
      <c r="L138" s="32"/>
      <c r="M138" s="144" t="s">
        <v>1</v>
      </c>
      <c r="N138" s="145" t="s">
        <v>41</v>
      </c>
      <c r="P138" s="146">
        <f t="shared" si="11"/>
        <v>0</v>
      </c>
      <c r="Q138" s="146">
        <v>0</v>
      </c>
      <c r="R138" s="146">
        <f t="shared" si="12"/>
        <v>0</v>
      </c>
      <c r="S138" s="146">
        <v>0</v>
      </c>
      <c r="T138" s="147">
        <f t="shared" si="13"/>
        <v>0</v>
      </c>
      <c r="AR138" s="148" t="s">
        <v>207</v>
      </c>
      <c r="AT138" s="148" t="s">
        <v>189</v>
      </c>
      <c r="AU138" s="148" t="s">
        <v>84</v>
      </c>
      <c r="AY138" s="17" t="s">
        <v>186</v>
      </c>
      <c r="BE138" s="149">
        <f t="shared" si="14"/>
        <v>0</v>
      </c>
      <c r="BF138" s="149">
        <f t="shared" si="15"/>
        <v>0</v>
      </c>
      <c r="BG138" s="149">
        <f t="shared" si="16"/>
        <v>0</v>
      </c>
      <c r="BH138" s="149">
        <f t="shared" si="17"/>
        <v>0</v>
      </c>
      <c r="BI138" s="149">
        <f t="shared" si="18"/>
        <v>0</v>
      </c>
      <c r="BJ138" s="17" t="s">
        <v>84</v>
      </c>
      <c r="BK138" s="149">
        <f t="shared" si="19"/>
        <v>0</v>
      </c>
      <c r="BL138" s="17" t="s">
        <v>207</v>
      </c>
      <c r="BM138" s="148" t="s">
        <v>430</v>
      </c>
    </row>
    <row r="139" spans="2:65" s="1" customFormat="1" ht="24.2" customHeight="1">
      <c r="B139" s="136"/>
      <c r="C139" s="137" t="s">
        <v>359</v>
      </c>
      <c r="D139" s="137" t="s">
        <v>189</v>
      </c>
      <c r="E139" s="138" t="s">
        <v>359</v>
      </c>
      <c r="F139" s="139" t="s">
        <v>3804</v>
      </c>
      <c r="G139" s="140" t="s">
        <v>294</v>
      </c>
      <c r="H139" s="141">
        <v>230</v>
      </c>
      <c r="I139" s="142"/>
      <c r="J139" s="143">
        <f t="shared" si="10"/>
        <v>0</v>
      </c>
      <c r="K139" s="139" t="s">
        <v>1</v>
      </c>
      <c r="L139" s="32"/>
      <c r="M139" s="144" t="s">
        <v>1</v>
      </c>
      <c r="N139" s="145" t="s">
        <v>41</v>
      </c>
      <c r="P139" s="146">
        <f t="shared" si="11"/>
        <v>0</v>
      </c>
      <c r="Q139" s="146">
        <v>0</v>
      </c>
      <c r="R139" s="146">
        <f t="shared" si="12"/>
        <v>0</v>
      </c>
      <c r="S139" s="146">
        <v>0</v>
      </c>
      <c r="T139" s="147">
        <f t="shared" si="13"/>
        <v>0</v>
      </c>
      <c r="AR139" s="148" t="s">
        <v>207</v>
      </c>
      <c r="AT139" s="148" t="s">
        <v>189</v>
      </c>
      <c r="AU139" s="148" t="s">
        <v>84</v>
      </c>
      <c r="AY139" s="17" t="s">
        <v>186</v>
      </c>
      <c r="BE139" s="149">
        <f t="shared" si="14"/>
        <v>0</v>
      </c>
      <c r="BF139" s="149">
        <f t="shared" si="15"/>
        <v>0</v>
      </c>
      <c r="BG139" s="149">
        <f t="shared" si="16"/>
        <v>0</v>
      </c>
      <c r="BH139" s="149">
        <f t="shared" si="17"/>
        <v>0</v>
      </c>
      <c r="BI139" s="149">
        <f t="shared" si="18"/>
        <v>0</v>
      </c>
      <c r="BJ139" s="17" t="s">
        <v>84</v>
      </c>
      <c r="BK139" s="149">
        <f t="shared" si="19"/>
        <v>0</v>
      </c>
      <c r="BL139" s="17" t="s">
        <v>207</v>
      </c>
      <c r="BM139" s="148" t="s">
        <v>449</v>
      </c>
    </row>
    <row r="140" spans="2:65" s="1" customFormat="1" ht="16.600000000000001" customHeight="1">
      <c r="B140" s="136"/>
      <c r="C140" s="137" t="s">
        <v>366</v>
      </c>
      <c r="D140" s="137" t="s">
        <v>189</v>
      </c>
      <c r="E140" s="138" t="s">
        <v>366</v>
      </c>
      <c r="F140" s="139" t="s">
        <v>3805</v>
      </c>
      <c r="G140" s="140" t="s">
        <v>294</v>
      </c>
      <c r="H140" s="141">
        <v>3</v>
      </c>
      <c r="I140" s="142"/>
      <c r="J140" s="143">
        <f t="shared" si="10"/>
        <v>0</v>
      </c>
      <c r="K140" s="139" t="s">
        <v>1</v>
      </c>
      <c r="L140" s="32"/>
      <c r="M140" s="144" t="s">
        <v>1</v>
      </c>
      <c r="N140" s="145" t="s">
        <v>41</v>
      </c>
      <c r="P140" s="146">
        <f t="shared" si="11"/>
        <v>0</v>
      </c>
      <c r="Q140" s="146">
        <v>0</v>
      </c>
      <c r="R140" s="146">
        <f t="shared" si="12"/>
        <v>0</v>
      </c>
      <c r="S140" s="146">
        <v>0</v>
      </c>
      <c r="T140" s="147">
        <f t="shared" si="13"/>
        <v>0</v>
      </c>
      <c r="AR140" s="148" t="s">
        <v>207</v>
      </c>
      <c r="AT140" s="148" t="s">
        <v>189</v>
      </c>
      <c r="AU140" s="148" t="s">
        <v>84</v>
      </c>
      <c r="AY140" s="17" t="s">
        <v>186</v>
      </c>
      <c r="BE140" s="149">
        <f t="shared" si="14"/>
        <v>0</v>
      </c>
      <c r="BF140" s="149">
        <f t="shared" si="15"/>
        <v>0</v>
      </c>
      <c r="BG140" s="149">
        <f t="shared" si="16"/>
        <v>0</v>
      </c>
      <c r="BH140" s="149">
        <f t="shared" si="17"/>
        <v>0</v>
      </c>
      <c r="BI140" s="149">
        <f t="shared" si="18"/>
        <v>0</v>
      </c>
      <c r="BJ140" s="17" t="s">
        <v>84</v>
      </c>
      <c r="BK140" s="149">
        <f t="shared" si="19"/>
        <v>0</v>
      </c>
      <c r="BL140" s="17" t="s">
        <v>207</v>
      </c>
      <c r="BM140" s="148" t="s">
        <v>461</v>
      </c>
    </row>
    <row r="141" spans="2:65" s="1" customFormat="1" ht="16.600000000000001" customHeight="1">
      <c r="B141" s="136"/>
      <c r="C141" s="137" t="s">
        <v>372</v>
      </c>
      <c r="D141" s="137" t="s">
        <v>189</v>
      </c>
      <c r="E141" s="138" t="s">
        <v>372</v>
      </c>
      <c r="F141" s="139" t="s">
        <v>3806</v>
      </c>
      <c r="G141" s="140" t="s">
        <v>351</v>
      </c>
      <c r="H141" s="141">
        <v>147</v>
      </c>
      <c r="I141" s="142"/>
      <c r="J141" s="143">
        <f t="shared" si="10"/>
        <v>0</v>
      </c>
      <c r="K141" s="139" t="s">
        <v>1</v>
      </c>
      <c r="L141" s="32"/>
      <c r="M141" s="144" t="s">
        <v>1</v>
      </c>
      <c r="N141" s="145" t="s">
        <v>41</v>
      </c>
      <c r="P141" s="146">
        <f t="shared" si="11"/>
        <v>0</v>
      </c>
      <c r="Q141" s="146">
        <v>0</v>
      </c>
      <c r="R141" s="146">
        <f t="shared" si="12"/>
        <v>0</v>
      </c>
      <c r="S141" s="146">
        <v>0</v>
      </c>
      <c r="T141" s="147">
        <f t="shared" si="13"/>
        <v>0</v>
      </c>
      <c r="AR141" s="148" t="s">
        <v>207</v>
      </c>
      <c r="AT141" s="148" t="s">
        <v>189</v>
      </c>
      <c r="AU141" s="148" t="s">
        <v>84</v>
      </c>
      <c r="AY141" s="17" t="s">
        <v>186</v>
      </c>
      <c r="BE141" s="149">
        <f t="shared" si="14"/>
        <v>0</v>
      </c>
      <c r="BF141" s="149">
        <f t="shared" si="15"/>
        <v>0</v>
      </c>
      <c r="BG141" s="149">
        <f t="shared" si="16"/>
        <v>0</v>
      </c>
      <c r="BH141" s="149">
        <f t="shared" si="17"/>
        <v>0</v>
      </c>
      <c r="BI141" s="149">
        <f t="shared" si="18"/>
        <v>0</v>
      </c>
      <c r="BJ141" s="17" t="s">
        <v>84</v>
      </c>
      <c r="BK141" s="149">
        <f t="shared" si="19"/>
        <v>0</v>
      </c>
      <c r="BL141" s="17" t="s">
        <v>207</v>
      </c>
      <c r="BM141" s="148" t="s">
        <v>472</v>
      </c>
    </row>
    <row r="142" spans="2:65" s="1" customFormat="1" ht="16.600000000000001" customHeight="1">
      <c r="B142" s="136"/>
      <c r="C142" s="137" t="s">
        <v>379</v>
      </c>
      <c r="D142" s="137" t="s">
        <v>189</v>
      </c>
      <c r="E142" s="138" t="s">
        <v>379</v>
      </c>
      <c r="F142" s="139" t="s">
        <v>3807</v>
      </c>
      <c r="G142" s="140" t="s">
        <v>294</v>
      </c>
      <c r="H142" s="141">
        <v>4</v>
      </c>
      <c r="I142" s="142"/>
      <c r="J142" s="143">
        <f t="shared" si="10"/>
        <v>0</v>
      </c>
      <c r="K142" s="139" t="s">
        <v>1</v>
      </c>
      <c r="L142" s="32"/>
      <c r="M142" s="144" t="s">
        <v>1</v>
      </c>
      <c r="N142" s="145" t="s">
        <v>41</v>
      </c>
      <c r="P142" s="146">
        <f t="shared" si="11"/>
        <v>0</v>
      </c>
      <c r="Q142" s="146">
        <v>0</v>
      </c>
      <c r="R142" s="146">
        <f t="shared" si="12"/>
        <v>0</v>
      </c>
      <c r="S142" s="146">
        <v>0</v>
      </c>
      <c r="T142" s="147">
        <f t="shared" si="13"/>
        <v>0</v>
      </c>
      <c r="AR142" s="148" t="s">
        <v>207</v>
      </c>
      <c r="AT142" s="148" t="s">
        <v>189</v>
      </c>
      <c r="AU142" s="148" t="s">
        <v>84</v>
      </c>
      <c r="AY142" s="17" t="s">
        <v>186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17" t="s">
        <v>84</v>
      </c>
      <c r="BK142" s="149">
        <f t="shared" si="19"/>
        <v>0</v>
      </c>
      <c r="BL142" s="17" t="s">
        <v>207</v>
      </c>
      <c r="BM142" s="148" t="s">
        <v>484</v>
      </c>
    </row>
    <row r="143" spans="2:65" s="1" customFormat="1" ht="16.600000000000001" customHeight="1">
      <c r="B143" s="136"/>
      <c r="C143" s="137" t="s">
        <v>387</v>
      </c>
      <c r="D143" s="137" t="s">
        <v>189</v>
      </c>
      <c r="E143" s="138" t="s">
        <v>387</v>
      </c>
      <c r="F143" s="139" t="s">
        <v>3808</v>
      </c>
      <c r="G143" s="140" t="s">
        <v>294</v>
      </c>
      <c r="H143" s="141">
        <v>1.2</v>
      </c>
      <c r="I143" s="142"/>
      <c r="J143" s="143">
        <f t="shared" si="10"/>
        <v>0</v>
      </c>
      <c r="K143" s="139" t="s">
        <v>1</v>
      </c>
      <c r="L143" s="32"/>
      <c r="M143" s="144" t="s">
        <v>1</v>
      </c>
      <c r="N143" s="145" t="s">
        <v>41</v>
      </c>
      <c r="P143" s="146">
        <f t="shared" si="11"/>
        <v>0</v>
      </c>
      <c r="Q143" s="146">
        <v>0</v>
      </c>
      <c r="R143" s="146">
        <f t="shared" si="12"/>
        <v>0</v>
      </c>
      <c r="S143" s="146">
        <v>0</v>
      </c>
      <c r="T143" s="147">
        <f t="shared" si="13"/>
        <v>0</v>
      </c>
      <c r="AR143" s="148" t="s">
        <v>207</v>
      </c>
      <c r="AT143" s="148" t="s">
        <v>189</v>
      </c>
      <c r="AU143" s="148" t="s">
        <v>84</v>
      </c>
      <c r="AY143" s="17" t="s">
        <v>186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17" t="s">
        <v>84</v>
      </c>
      <c r="BK143" s="149">
        <f t="shared" si="19"/>
        <v>0</v>
      </c>
      <c r="BL143" s="17" t="s">
        <v>207</v>
      </c>
      <c r="BM143" s="148" t="s">
        <v>495</v>
      </c>
    </row>
    <row r="144" spans="2:65" s="1" customFormat="1" ht="16.600000000000001" customHeight="1">
      <c r="B144" s="136"/>
      <c r="C144" s="137" t="s">
        <v>253</v>
      </c>
      <c r="D144" s="137" t="s">
        <v>189</v>
      </c>
      <c r="E144" s="138" t="s">
        <v>253</v>
      </c>
      <c r="F144" s="139" t="s">
        <v>3809</v>
      </c>
      <c r="G144" s="140" t="s">
        <v>294</v>
      </c>
      <c r="H144" s="141">
        <v>8</v>
      </c>
      <c r="I144" s="142"/>
      <c r="J144" s="143">
        <f t="shared" si="10"/>
        <v>0</v>
      </c>
      <c r="K144" s="139" t="s">
        <v>1</v>
      </c>
      <c r="L144" s="32"/>
      <c r="M144" s="144" t="s">
        <v>1</v>
      </c>
      <c r="N144" s="145" t="s">
        <v>41</v>
      </c>
      <c r="P144" s="146">
        <f t="shared" si="11"/>
        <v>0</v>
      </c>
      <c r="Q144" s="146">
        <v>0</v>
      </c>
      <c r="R144" s="146">
        <f t="shared" si="12"/>
        <v>0</v>
      </c>
      <c r="S144" s="146">
        <v>0</v>
      </c>
      <c r="T144" s="147">
        <f t="shared" si="13"/>
        <v>0</v>
      </c>
      <c r="AR144" s="148" t="s">
        <v>207</v>
      </c>
      <c r="AT144" s="148" t="s">
        <v>189</v>
      </c>
      <c r="AU144" s="148" t="s">
        <v>84</v>
      </c>
      <c r="AY144" s="17" t="s">
        <v>186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17" t="s">
        <v>84</v>
      </c>
      <c r="BK144" s="149">
        <f t="shared" si="19"/>
        <v>0</v>
      </c>
      <c r="BL144" s="17" t="s">
        <v>207</v>
      </c>
      <c r="BM144" s="148" t="s">
        <v>512</v>
      </c>
    </row>
    <row r="145" spans="2:65" s="1" customFormat="1" ht="16.600000000000001" customHeight="1">
      <c r="B145" s="136"/>
      <c r="C145" s="137" t="s">
        <v>400</v>
      </c>
      <c r="D145" s="137" t="s">
        <v>189</v>
      </c>
      <c r="E145" s="138" t="s">
        <v>400</v>
      </c>
      <c r="F145" s="139" t="s">
        <v>3810</v>
      </c>
      <c r="G145" s="140" t="s">
        <v>294</v>
      </c>
      <c r="H145" s="141">
        <v>19</v>
      </c>
      <c r="I145" s="142"/>
      <c r="J145" s="143">
        <f t="shared" si="10"/>
        <v>0</v>
      </c>
      <c r="K145" s="139" t="s">
        <v>1</v>
      </c>
      <c r="L145" s="32"/>
      <c r="M145" s="144" t="s">
        <v>1</v>
      </c>
      <c r="N145" s="145" t="s">
        <v>41</v>
      </c>
      <c r="P145" s="146">
        <f t="shared" si="11"/>
        <v>0</v>
      </c>
      <c r="Q145" s="146">
        <v>0</v>
      </c>
      <c r="R145" s="146">
        <f t="shared" si="12"/>
        <v>0</v>
      </c>
      <c r="S145" s="146">
        <v>0</v>
      </c>
      <c r="T145" s="147">
        <f t="shared" si="13"/>
        <v>0</v>
      </c>
      <c r="AR145" s="148" t="s">
        <v>207</v>
      </c>
      <c r="AT145" s="148" t="s">
        <v>189</v>
      </c>
      <c r="AU145" s="148" t="s">
        <v>84</v>
      </c>
      <c r="AY145" s="17" t="s">
        <v>186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7" t="s">
        <v>84</v>
      </c>
      <c r="BK145" s="149">
        <f t="shared" si="19"/>
        <v>0</v>
      </c>
      <c r="BL145" s="17" t="s">
        <v>207</v>
      </c>
      <c r="BM145" s="148" t="s">
        <v>546</v>
      </c>
    </row>
    <row r="146" spans="2:65" s="1" customFormat="1" ht="16.600000000000001" customHeight="1">
      <c r="B146" s="136"/>
      <c r="C146" s="137" t="s">
        <v>7</v>
      </c>
      <c r="D146" s="137" t="s">
        <v>189</v>
      </c>
      <c r="E146" s="138" t="s">
        <v>7</v>
      </c>
      <c r="F146" s="139" t="s">
        <v>3811</v>
      </c>
      <c r="G146" s="140" t="s">
        <v>351</v>
      </c>
      <c r="H146" s="141">
        <v>293</v>
      </c>
      <c r="I146" s="142"/>
      <c r="J146" s="143">
        <f t="shared" si="10"/>
        <v>0</v>
      </c>
      <c r="K146" s="139" t="s">
        <v>1</v>
      </c>
      <c r="L146" s="32"/>
      <c r="M146" s="144" t="s">
        <v>1</v>
      </c>
      <c r="N146" s="145" t="s">
        <v>41</v>
      </c>
      <c r="P146" s="146">
        <f t="shared" si="11"/>
        <v>0</v>
      </c>
      <c r="Q146" s="146">
        <v>0</v>
      </c>
      <c r="R146" s="146">
        <f t="shared" si="12"/>
        <v>0</v>
      </c>
      <c r="S146" s="146">
        <v>0</v>
      </c>
      <c r="T146" s="147">
        <f t="shared" si="13"/>
        <v>0</v>
      </c>
      <c r="AR146" s="148" t="s">
        <v>207</v>
      </c>
      <c r="AT146" s="148" t="s">
        <v>189</v>
      </c>
      <c r="AU146" s="148" t="s">
        <v>84</v>
      </c>
      <c r="AY146" s="17" t="s">
        <v>186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7" t="s">
        <v>84</v>
      </c>
      <c r="BK146" s="149">
        <f t="shared" si="19"/>
        <v>0</v>
      </c>
      <c r="BL146" s="17" t="s">
        <v>207</v>
      </c>
      <c r="BM146" s="148" t="s">
        <v>554</v>
      </c>
    </row>
    <row r="147" spans="2:65" s="1" customFormat="1" ht="24.2" customHeight="1">
      <c r="B147" s="136"/>
      <c r="C147" s="137" t="s">
        <v>410</v>
      </c>
      <c r="D147" s="137" t="s">
        <v>189</v>
      </c>
      <c r="E147" s="138" t="s">
        <v>410</v>
      </c>
      <c r="F147" s="139" t="s">
        <v>3812</v>
      </c>
      <c r="G147" s="140" t="s">
        <v>351</v>
      </c>
      <c r="H147" s="141">
        <v>144</v>
      </c>
      <c r="I147" s="142"/>
      <c r="J147" s="143">
        <f t="shared" si="10"/>
        <v>0</v>
      </c>
      <c r="K147" s="139" t="s">
        <v>1</v>
      </c>
      <c r="L147" s="32"/>
      <c r="M147" s="144" t="s">
        <v>1</v>
      </c>
      <c r="N147" s="145" t="s">
        <v>41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207</v>
      </c>
      <c r="AT147" s="148" t="s">
        <v>189</v>
      </c>
      <c r="AU147" s="148" t="s">
        <v>84</v>
      </c>
      <c r="AY147" s="17" t="s">
        <v>186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7" t="s">
        <v>84</v>
      </c>
      <c r="BK147" s="149">
        <f t="shared" si="19"/>
        <v>0</v>
      </c>
      <c r="BL147" s="17" t="s">
        <v>207</v>
      </c>
      <c r="BM147" s="148" t="s">
        <v>568</v>
      </c>
    </row>
    <row r="148" spans="2:65" s="1" customFormat="1" ht="21.75" customHeight="1">
      <c r="B148" s="136"/>
      <c r="C148" s="137" t="s">
        <v>415</v>
      </c>
      <c r="D148" s="137" t="s">
        <v>189</v>
      </c>
      <c r="E148" s="138" t="s">
        <v>415</v>
      </c>
      <c r="F148" s="139" t="s">
        <v>3813</v>
      </c>
      <c r="G148" s="140" t="s">
        <v>3814</v>
      </c>
      <c r="H148" s="141">
        <v>650</v>
      </c>
      <c r="I148" s="142"/>
      <c r="J148" s="143">
        <f t="shared" si="10"/>
        <v>0</v>
      </c>
      <c r="K148" s="139" t="s">
        <v>1</v>
      </c>
      <c r="L148" s="32"/>
      <c r="M148" s="144" t="s">
        <v>1</v>
      </c>
      <c r="N148" s="145" t="s">
        <v>41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207</v>
      </c>
      <c r="AT148" s="148" t="s">
        <v>189</v>
      </c>
      <c r="AU148" s="148" t="s">
        <v>84</v>
      </c>
      <c r="AY148" s="17" t="s">
        <v>186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7" t="s">
        <v>84</v>
      </c>
      <c r="BK148" s="149">
        <f t="shared" si="19"/>
        <v>0</v>
      </c>
      <c r="BL148" s="17" t="s">
        <v>207</v>
      </c>
      <c r="BM148" s="148" t="s">
        <v>635</v>
      </c>
    </row>
    <row r="149" spans="2:65" s="1" customFormat="1" ht="16.600000000000001" customHeight="1">
      <c r="B149" s="136"/>
      <c r="C149" s="137" t="s">
        <v>420</v>
      </c>
      <c r="D149" s="137" t="s">
        <v>189</v>
      </c>
      <c r="E149" s="138" t="s">
        <v>420</v>
      </c>
      <c r="F149" s="139" t="s">
        <v>3815</v>
      </c>
      <c r="G149" s="140" t="s">
        <v>858</v>
      </c>
      <c r="H149" s="141">
        <v>7</v>
      </c>
      <c r="I149" s="142"/>
      <c r="J149" s="143">
        <f t="shared" si="10"/>
        <v>0</v>
      </c>
      <c r="K149" s="139" t="s">
        <v>1</v>
      </c>
      <c r="L149" s="32"/>
      <c r="M149" s="144" t="s">
        <v>1</v>
      </c>
      <c r="N149" s="145" t="s">
        <v>41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207</v>
      </c>
      <c r="AT149" s="148" t="s">
        <v>189</v>
      </c>
      <c r="AU149" s="148" t="s">
        <v>84</v>
      </c>
      <c r="AY149" s="17" t="s">
        <v>186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7" t="s">
        <v>84</v>
      </c>
      <c r="BK149" s="149">
        <f t="shared" si="19"/>
        <v>0</v>
      </c>
      <c r="BL149" s="17" t="s">
        <v>207</v>
      </c>
      <c r="BM149" s="148" t="s">
        <v>646</v>
      </c>
    </row>
    <row r="150" spans="2:65" s="1" customFormat="1" ht="21.75" customHeight="1">
      <c r="B150" s="136"/>
      <c r="C150" s="137" t="s">
        <v>426</v>
      </c>
      <c r="D150" s="137" t="s">
        <v>189</v>
      </c>
      <c r="E150" s="138" t="s">
        <v>426</v>
      </c>
      <c r="F150" s="139" t="s">
        <v>3816</v>
      </c>
      <c r="G150" s="140" t="s">
        <v>858</v>
      </c>
      <c r="H150" s="141">
        <v>10</v>
      </c>
      <c r="I150" s="142"/>
      <c r="J150" s="143">
        <f t="shared" si="10"/>
        <v>0</v>
      </c>
      <c r="K150" s="139" t="s">
        <v>1</v>
      </c>
      <c r="L150" s="32"/>
      <c r="M150" s="144" t="s">
        <v>1</v>
      </c>
      <c r="N150" s="145" t="s">
        <v>41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207</v>
      </c>
      <c r="AT150" s="148" t="s">
        <v>189</v>
      </c>
      <c r="AU150" s="148" t="s">
        <v>84</v>
      </c>
      <c r="AY150" s="17" t="s">
        <v>186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84</v>
      </c>
      <c r="BK150" s="149">
        <f t="shared" si="19"/>
        <v>0</v>
      </c>
      <c r="BL150" s="17" t="s">
        <v>207</v>
      </c>
      <c r="BM150" s="148" t="s">
        <v>658</v>
      </c>
    </row>
    <row r="151" spans="2:65" s="1" customFormat="1" ht="16.600000000000001" customHeight="1">
      <c r="B151" s="136"/>
      <c r="C151" s="137" t="s">
        <v>430</v>
      </c>
      <c r="D151" s="137" t="s">
        <v>189</v>
      </c>
      <c r="E151" s="138" t="s">
        <v>430</v>
      </c>
      <c r="F151" s="139" t="s">
        <v>3817</v>
      </c>
      <c r="G151" s="140" t="s">
        <v>351</v>
      </c>
      <c r="H151" s="141">
        <v>309</v>
      </c>
      <c r="I151" s="142"/>
      <c r="J151" s="143">
        <f t="shared" si="10"/>
        <v>0</v>
      </c>
      <c r="K151" s="139" t="s">
        <v>1</v>
      </c>
      <c r="L151" s="32"/>
      <c r="M151" s="144" t="s">
        <v>1</v>
      </c>
      <c r="N151" s="145" t="s">
        <v>41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207</v>
      </c>
      <c r="AT151" s="148" t="s">
        <v>189</v>
      </c>
      <c r="AU151" s="148" t="s">
        <v>84</v>
      </c>
      <c r="AY151" s="17" t="s">
        <v>186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84</v>
      </c>
      <c r="BK151" s="149">
        <f t="shared" si="19"/>
        <v>0</v>
      </c>
      <c r="BL151" s="17" t="s">
        <v>207</v>
      </c>
      <c r="BM151" s="148" t="s">
        <v>667</v>
      </c>
    </row>
    <row r="152" spans="2:65" s="1" customFormat="1" ht="16.600000000000001" customHeight="1">
      <c r="B152" s="136"/>
      <c r="C152" s="137" t="s">
        <v>439</v>
      </c>
      <c r="D152" s="137" t="s">
        <v>189</v>
      </c>
      <c r="E152" s="138" t="s">
        <v>439</v>
      </c>
      <c r="F152" s="139" t="s">
        <v>3818</v>
      </c>
      <c r="G152" s="140" t="s">
        <v>3819</v>
      </c>
      <c r="H152" s="141">
        <v>30</v>
      </c>
      <c r="I152" s="142"/>
      <c r="J152" s="143">
        <f t="shared" si="10"/>
        <v>0</v>
      </c>
      <c r="K152" s="139" t="s">
        <v>1</v>
      </c>
      <c r="L152" s="32"/>
      <c r="M152" s="144" t="s">
        <v>1</v>
      </c>
      <c r="N152" s="145" t="s">
        <v>41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207</v>
      </c>
      <c r="AT152" s="148" t="s">
        <v>189</v>
      </c>
      <c r="AU152" s="148" t="s">
        <v>84</v>
      </c>
      <c r="AY152" s="17" t="s">
        <v>186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84</v>
      </c>
      <c r="BK152" s="149">
        <f t="shared" si="19"/>
        <v>0</v>
      </c>
      <c r="BL152" s="17" t="s">
        <v>207</v>
      </c>
      <c r="BM152" s="148" t="s">
        <v>676</v>
      </c>
    </row>
    <row r="153" spans="2:65" s="1" customFormat="1" ht="16.600000000000001" customHeight="1">
      <c r="B153" s="136"/>
      <c r="C153" s="137" t="s">
        <v>449</v>
      </c>
      <c r="D153" s="137" t="s">
        <v>189</v>
      </c>
      <c r="E153" s="138" t="s">
        <v>449</v>
      </c>
      <c r="F153" s="139" t="s">
        <v>3820</v>
      </c>
      <c r="G153" s="140" t="s">
        <v>858</v>
      </c>
      <c r="H153" s="141">
        <v>5</v>
      </c>
      <c r="I153" s="142"/>
      <c r="J153" s="143">
        <f t="shared" si="10"/>
        <v>0</v>
      </c>
      <c r="K153" s="139" t="s">
        <v>1</v>
      </c>
      <c r="L153" s="32"/>
      <c r="M153" s="144" t="s">
        <v>1</v>
      </c>
      <c r="N153" s="145" t="s">
        <v>41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207</v>
      </c>
      <c r="AT153" s="148" t="s">
        <v>189</v>
      </c>
      <c r="AU153" s="148" t="s">
        <v>84</v>
      </c>
      <c r="AY153" s="17" t="s">
        <v>186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84</v>
      </c>
      <c r="BK153" s="149">
        <f t="shared" si="19"/>
        <v>0</v>
      </c>
      <c r="BL153" s="17" t="s">
        <v>207</v>
      </c>
      <c r="BM153" s="148" t="s">
        <v>685</v>
      </c>
    </row>
    <row r="154" spans="2:65" s="1" customFormat="1" ht="21.75" customHeight="1">
      <c r="B154" s="136"/>
      <c r="C154" s="137" t="s">
        <v>455</v>
      </c>
      <c r="D154" s="137" t="s">
        <v>189</v>
      </c>
      <c r="E154" s="138" t="s">
        <v>455</v>
      </c>
      <c r="F154" s="139" t="s">
        <v>3821</v>
      </c>
      <c r="G154" s="140" t="s">
        <v>3814</v>
      </c>
      <c r="H154" s="141">
        <v>16</v>
      </c>
      <c r="I154" s="142"/>
      <c r="J154" s="143">
        <f t="shared" si="10"/>
        <v>0</v>
      </c>
      <c r="K154" s="139" t="s">
        <v>1</v>
      </c>
      <c r="L154" s="32"/>
      <c r="M154" s="144" t="s">
        <v>1</v>
      </c>
      <c r="N154" s="145" t="s">
        <v>41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207</v>
      </c>
      <c r="AT154" s="148" t="s">
        <v>189</v>
      </c>
      <c r="AU154" s="148" t="s">
        <v>84</v>
      </c>
      <c r="AY154" s="17" t="s">
        <v>186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84</v>
      </c>
      <c r="BK154" s="149">
        <f t="shared" si="19"/>
        <v>0</v>
      </c>
      <c r="BL154" s="17" t="s">
        <v>207</v>
      </c>
      <c r="BM154" s="148" t="s">
        <v>694</v>
      </c>
    </row>
    <row r="155" spans="2:65" s="1" customFormat="1" ht="16.600000000000001" customHeight="1">
      <c r="B155" s="136"/>
      <c r="C155" s="137" t="s">
        <v>461</v>
      </c>
      <c r="D155" s="137" t="s">
        <v>189</v>
      </c>
      <c r="E155" s="138" t="s">
        <v>461</v>
      </c>
      <c r="F155" s="139" t="s">
        <v>3822</v>
      </c>
      <c r="G155" s="140" t="s">
        <v>351</v>
      </c>
      <c r="H155" s="141">
        <v>144</v>
      </c>
      <c r="I155" s="142"/>
      <c r="J155" s="143">
        <f t="shared" si="10"/>
        <v>0</v>
      </c>
      <c r="K155" s="139" t="s">
        <v>1</v>
      </c>
      <c r="L155" s="32"/>
      <c r="M155" s="144" t="s">
        <v>1</v>
      </c>
      <c r="N155" s="145" t="s">
        <v>41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207</v>
      </c>
      <c r="AT155" s="148" t="s">
        <v>189</v>
      </c>
      <c r="AU155" s="148" t="s">
        <v>84</v>
      </c>
      <c r="AY155" s="17" t="s">
        <v>186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84</v>
      </c>
      <c r="BK155" s="149">
        <f t="shared" si="19"/>
        <v>0</v>
      </c>
      <c r="BL155" s="17" t="s">
        <v>207</v>
      </c>
      <c r="BM155" s="148" t="s">
        <v>711</v>
      </c>
    </row>
    <row r="156" spans="2:65" s="1" customFormat="1" ht="16.600000000000001" customHeight="1">
      <c r="B156" s="136"/>
      <c r="C156" s="137" t="s">
        <v>466</v>
      </c>
      <c r="D156" s="137" t="s">
        <v>189</v>
      </c>
      <c r="E156" s="138" t="s">
        <v>466</v>
      </c>
      <c r="F156" s="139" t="s">
        <v>3823</v>
      </c>
      <c r="G156" s="140" t="s">
        <v>351</v>
      </c>
      <c r="H156" s="141">
        <v>18</v>
      </c>
      <c r="I156" s="142"/>
      <c r="J156" s="143">
        <f t="shared" si="10"/>
        <v>0</v>
      </c>
      <c r="K156" s="139" t="s">
        <v>1</v>
      </c>
      <c r="L156" s="32"/>
      <c r="M156" s="144" t="s">
        <v>1</v>
      </c>
      <c r="N156" s="145" t="s">
        <v>41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207</v>
      </c>
      <c r="AT156" s="148" t="s">
        <v>189</v>
      </c>
      <c r="AU156" s="148" t="s">
        <v>84</v>
      </c>
      <c r="AY156" s="17" t="s">
        <v>186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84</v>
      </c>
      <c r="BK156" s="149">
        <f t="shared" si="19"/>
        <v>0</v>
      </c>
      <c r="BL156" s="17" t="s">
        <v>207</v>
      </c>
      <c r="BM156" s="148" t="s">
        <v>734</v>
      </c>
    </row>
    <row r="157" spans="2:65" s="1" customFormat="1" ht="16.600000000000001" customHeight="1">
      <c r="B157" s="136"/>
      <c r="C157" s="137" t="s">
        <v>472</v>
      </c>
      <c r="D157" s="137" t="s">
        <v>189</v>
      </c>
      <c r="E157" s="138" t="s">
        <v>472</v>
      </c>
      <c r="F157" s="139" t="s">
        <v>3824</v>
      </c>
      <c r="G157" s="140" t="s">
        <v>294</v>
      </c>
      <c r="H157" s="141">
        <v>42</v>
      </c>
      <c r="I157" s="142"/>
      <c r="J157" s="143">
        <f t="shared" si="10"/>
        <v>0</v>
      </c>
      <c r="K157" s="139" t="s">
        <v>1</v>
      </c>
      <c r="L157" s="32"/>
      <c r="M157" s="144" t="s">
        <v>1</v>
      </c>
      <c r="N157" s="145" t="s">
        <v>41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207</v>
      </c>
      <c r="AT157" s="148" t="s">
        <v>189</v>
      </c>
      <c r="AU157" s="148" t="s">
        <v>84</v>
      </c>
      <c r="AY157" s="17" t="s">
        <v>186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84</v>
      </c>
      <c r="BK157" s="149">
        <f t="shared" si="19"/>
        <v>0</v>
      </c>
      <c r="BL157" s="17" t="s">
        <v>207</v>
      </c>
      <c r="BM157" s="148" t="s">
        <v>745</v>
      </c>
    </row>
    <row r="158" spans="2:65" s="1" customFormat="1" ht="16.600000000000001" customHeight="1">
      <c r="B158" s="136"/>
      <c r="C158" s="137" t="s">
        <v>478</v>
      </c>
      <c r="D158" s="137" t="s">
        <v>189</v>
      </c>
      <c r="E158" s="138" t="s">
        <v>478</v>
      </c>
      <c r="F158" s="139" t="s">
        <v>3825</v>
      </c>
      <c r="G158" s="140" t="s">
        <v>192</v>
      </c>
      <c r="H158" s="141">
        <v>1</v>
      </c>
      <c r="I158" s="142"/>
      <c r="J158" s="143">
        <f t="shared" si="10"/>
        <v>0</v>
      </c>
      <c r="K158" s="139" t="s">
        <v>1</v>
      </c>
      <c r="L158" s="32"/>
      <c r="M158" s="144" t="s">
        <v>1</v>
      </c>
      <c r="N158" s="145" t="s">
        <v>41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207</v>
      </c>
      <c r="AT158" s="148" t="s">
        <v>189</v>
      </c>
      <c r="AU158" s="148" t="s">
        <v>84</v>
      </c>
      <c r="AY158" s="17" t="s">
        <v>186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7" t="s">
        <v>84</v>
      </c>
      <c r="BK158" s="149">
        <f t="shared" si="19"/>
        <v>0</v>
      </c>
      <c r="BL158" s="17" t="s">
        <v>207</v>
      </c>
      <c r="BM158" s="148" t="s">
        <v>755</v>
      </c>
    </row>
    <row r="159" spans="2:65" s="11" customFormat="1" ht="25.95" customHeight="1">
      <c r="B159" s="124"/>
      <c r="D159" s="125" t="s">
        <v>75</v>
      </c>
      <c r="E159" s="126" t="s">
        <v>2134</v>
      </c>
      <c r="F159" s="126" t="s">
        <v>3826</v>
      </c>
      <c r="I159" s="127"/>
      <c r="J159" s="128">
        <f>BK159</f>
        <v>0</v>
      </c>
      <c r="L159" s="124"/>
      <c r="M159" s="129"/>
      <c r="P159" s="130">
        <f>SUM(P160:P187)</f>
        <v>0</v>
      </c>
      <c r="R159" s="130">
        <f>SUM(R160:R187)</f>
        <v>0</v>
      </c>
      <c r="T159" s="131">
        <f>SUM(T160:T187)</f>
        <v>0</v>
      </c>
      <c r="AR159" s="125" t="s">
        <v>84</v>
      </c>
      <c r="AT159" s="132" t="s">
        <v>75</v>
      </c>
      <c r="AU159" s="132" t="s">
        <v>76</v>
      </c>
      <c r="AY159" s="125" t="s">
        <v>186</v>
      </c>
      <c r="BK159" s="133">
        <f>SUM(BK160:BK187)</f>
        <v>0</v>
      </c>
    </row>
    <row r="160" spans="2:65" s="1" customFormat="1" ht="16.600000000000001" customHeight="1">
      <c r="B160" s="136"/>
      <c r="C160" s="137" t="s">
        <v>484</v>
      </c>
      <c r="D160" s="137" t="s">
        <v>189</v>
      </c>
      <c r="E160" s="138" t="s">
        <v>484</v>
      </c>
      <c r="F160" s="139" t="s">
        <v>3827</v>
      </c>
      <c r="G160" s="140" t="s">
        <v>294</v>
      </c>
      <c r="H160" s="141">
        <v>49</v>
      </c>
      <c r="I160" s="142"/>
      <c r="J160" s="143">
        <f>ROUND(I160*H160,2)</f>
        <v>0</v>
      </c>
      <c r="K160" s="139" t="s">
        <v>1</v>
      </c>
      <c r="L160" s="32"/>
      <c r="M160" s="144" t="s">
        <v>1</v>
      </c>
      <c r="N160" s="145" t="s">
        <v>41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207</v>
      </c>
      <c r="AT160" s="148" t="s">
        <v>189</v>
      </c>
      <c r="AU160" s="148" t="s">
        <v>84</v>
      </c>
      <c r="AY160" s="17" t="s">
        <v>186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84</v>
      </c>
      <c r="BK160" s="149">
        <f>ROUND(I160*H160,2)</f>
        <v>0</v>
      </c>
      <c r="BL160" s="17" t="s">
        <v>207</v>
      </c>
      <c r="BM160" s="148" t="s">
        <v>765</v>
      </c>
    </row>
    <row r="161" spans="2:65" s="1" customFormat="1" ht="18.45">
      <c r="B161" s="32"/>
      <c r="D161" s="157" t="s">
        <v>470</v>
      </c>
      <c r="F161" s="187" t="s">
        <v>3828</v>
      </c>
      <c r="I161" s="188"/>
      <c r="L161" s="32"/>
      <c r="M161" s="189"/>
      <c r="T161" s="56"/>
      <c r="AT161" s="17" t="s">
        <v>470</v>
      </c>
      <c r="AU161" s="17" t="s">
        <v>84</v>
      </c>
    </row>
    <row r="162" spans="2:65" s="1" customFormat="1" ht="16.600000000000001" customHeight="1">
      <c r="B162" s="136"/>
      <c r="C162" s="137" t="s">
        <v>491</v>
      </c>
      <c r="D162" s="137" t="s">
        <v>189</v>
      </c>
      <c r="E162" s="138" t="s">
        <v>491</v>
      </c>
      <c r="F162" s="139" t="s">
        <v>3829</v>
      </c>
      <c r="G162" s="140" t="s">
        <v>294</v>
      </c>
      <c r="H162" s="141">
        <v>19</v>
      </c>
      <c r="I162" s="142"/>
      <c r="J162" s="143">
        <f>ROUND(I162*H162,2)</f>
        <v>0</v>
      </c>
      <c r="K162" s="139" t="s">
        <v>1</v>
      </c>
      <c r="L162" s="32"/>
      <c r="M162" s="144" t="s">
        <v>1</v>
      </c>
      <c r="N162" s="145" t="s">
        <v>41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207</v>
      </c>
      <c r="AT162" s="148" t="s">
        <v>189</v>
      </c>
      <c r="AU162" s="148" t="s">
        <v>84</v>
      </c>
      <c r="AY162" s="17" t="s">
        <v>186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84</v>
      </c>
      <c r="BK162" s="149">
        <f>ROUND(I162*H162,2)</f>
        <v>0</v>
      </c>
      <c r="BL162" s="17" t="s">
        <v>207</v>
      </c>
      <c r="BM162" s="148" t="s">
        <v>781</v>
      </c>
    </row>
    <row r="163" spans="2:65" s="1" customFormat="1" ht="18.45">
      <c r="B163" s="32"/>
      <c r="D163" s="157" t="s">
        <v>470</v>
      </c>
      <c r="F163" s="187" t="s">
        <v>3828</v>
      </c>
      <c r="I163" s="188"/>
      <c r="L163" s="32"/>
      <c r="M163" s="189"/>
      <c r="T163" s="56"/>
      <c r="AT163" s="17" t="s">
        <v>470</v>
      </c>
      <c r="AU163" s="17" t="s">
        <v>84</v>
      </c>
    </row>
    <row r="164" spans="2:65" s="1" customFormat="1" ht="16.600000000000001" customHeight="1">
      <c r="B164" s="136"/>
      <c r="C164" s="137" t="s">
        <v>495</v>
      </c>
      <c r="D164" s="137" t="s">
        <v>189</v>
      </c>
      <c r="E164" s="138" t="s">
        <v>495</v>
      </c>
      <c r="F164" s="139" t="s">
        <v>3830</v>
      </c>
      <c r="G164" s="140" t="s">
        <v>294</v>
      </c>
      <c r="H164" s="141">
        <v>8</v>
      </c>
      <c r="I164" s="142"/>
      <c r="J164" s="143">
        <f>ROUND(I164*H164,2)</f>
        <v>0</v>
      </c>
      <c r="K164" s="139" t="s">
        <v>1</v>
      </c>
      <c r="L164" s="32"/>
      <c r="M164" s="144" t="s">
        <v>1</v>
      </c>
      <c r="N164" s="145" t="s">
        <v>41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207</v>
      </c>
      <c r="AT164" s="148" t="s">
        <v>189</v>
      </c>
      <c r="AU164" s="148" t="s">
        <v>84</v>
      </c>
      <c r="AY164" s="17" t="s">
        <v>186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84</v>
      </c>
      <c r="BK164" s="149">
        <f>ROUND(I164*H164,2)</f>
        <v>0</v>
      </c>
      <c r="BL164" s="17" t="s">
        <v>207</v>
      </c>
      <c r="BM164" s="148" t="s">
        <v>793</v>
      </c>
    </row>
    <row r="165" spans="2:65" s="1" customFormat="1" ht="18.45">
      <c r="B165" s="32"/>
      <c r="D165" s="157" t="s">
        <v>470</v>
      </c>
      <c r="F165" s="187" t="s">
        <v>3828</v>
      </c>
      <c r="I165" s="188"/>
      <c r="L165" s="32"/>
      <c r="M165" s="189"/>
      <c r="T165" s="56"/>
      <c r="AT165" s="17" t="s">
        <v>470</v>
      </c>
      <c r="AU165" s="17" t="s">
        <v>84</v>
      </c>
    </row>
    <row r="166" spans="2:65" s="1" customFormat="1" ht="16.600000000000001" customHeight="1">
      <c r="B166" s="136"/>
      <c r="C166" s="137" t="s">
        <v>502</v>
      </c>
      <c r="D166" s="137" t="s">
        <v>189</v>
      </c>
      <c r="E166" s="138" t="s">
        <v>502</v>
      </c>
      <c r="F166" s="139" t="s">
        <v>3831</v>
      </c>
      <c r="G166" s="140" t="s">
        <v>294</v>
      </c>
      <c r="H166" s="141">
        <v>3</v>
      </c>
      <c r="I166" s="142"/>
      <c r="J166" s="143">
        <f>ROUND(I166*H166,2)</f>
        <v>0</v>
      </c>
      <c r="K166" s="139" t="s">
        <v>1</v>
      </c>
      <c r="L166" s="32"/>
      <c r="M166" s="144" t="s">
        <v>1</v>
      </c>
      <c r="N166" s="145" t="s">
        <v>41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207</v>
      </c>
      <c r="AT166" s="148" t="s">
        <v>189</v>
      </c>
      <c r="AU166" s="148" t="s">
        <v>84</v>
      </c>
      <c r="AY166" s="17" t="s">
        <v>186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84</v>
      </c>
      <c r="BK166" s="149">
        <f>ROUND(I166*H166,2)</f>
        <v>0</v>
      </c>
      <c r="BL166" s="17" t="s">
        <v>207</v>
      </c>
      <c r="BM166" s="148" t="s">
        <v>804</v>
      </c>
    </row>
    <row r="167" spans="2:65" s="1" customFormat="1" ht="21.75" customHeight="1">
      <c r="B167" s="136"/>
      <c r="C167" s="137" t="s">
        <v>512</v>
      </c>
      <c r="D167" s="137" t="s">
        <v>189</v>
      </c>
      <c r="E167" s="138" t="s">
        <v>512</v>
      </c>
      <c r="F167" s="139" t="s">
        <v>3832</v>
      </c>
      <c r="G167" s="140" t="s">
        <v>294</v>
      </c>
      <c r="H167" s="141">
        <v>6</v>
      </c>
      <c r="I167" s="142"/>
      <c r="J167" s="143">
        <f>ROUND(I167*H167,2)</f>
        <v>0</v>
      </c>
      <c r="K167" s="139" t="s">
        <v>1</v>
      </c>
      <c r="L167" s="32"/>
      <c r="M167" s="144" t="s">
        <v>1</v>
      </c>
      <c r="N167" s="145" t="s">
        <v>41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207</v>
      </c>
      <c r="AT167" s="148" t="s">
        <v>189</v>
      </c>
      <c r="AU167" s="148" t="s">
        <v>84</v>
      </c>
      <c r="AY167" s="17" t="s">
        <v>186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84</v>
      </c>
      <c r="BK167" s="149">
        <f>ROUND(I167*H167,2)</f>
        <v>0</v>
      </c>
      <c r="BL167" s="17" t="s">
        <v>207</v>
      </c>
      <c r="BM167" s="148" t="s">
        <v>814</v>
      </c>
    </row>
    <row r="168" spans="2:65" s="1" customFormat="1" ht="18.45">
      <c r="B168" s="32"/>
      <c r="D168" s="157" t="s">
        <v>470</v>
      </c>
      <c r="F168" s="187" t="s">
        <v>3833</v>
      </c>
      <c r="I168" s="188"/>
      <c r="L168" s="32"/>
      <c r="M168" s="189"/>
      <c r="T168" s="56"/>
      <c r="AT168" s="17" t="s">
        <v>470</v>
      </c>
      <c r="AU168" s="17" t="s">
        <v>84</v>
      </c>
    </row>
    <row r="169" spans="2:65" s="1" customFormat="1" ht="16.600000000000001" customHeight="1">
      <c r="B169" s="136"/>
      <c r="C169" s="137" t="s">
        <v>523</v>
      </c>
      <c r="D169" s="137" t="s">
        <v>189</v>
      </c>
      <c r="E169" s="138" t="s">
        <v>523</v>
      </c>
      <c r="F169" s="139" t="s">
        <v>3834</v>
      </c>
      <c r="G169" s="140" t="s">
        <v>1495</v>
      </c>
      <c r="H169" s="141">
        <v>80</v>
      </c>
      <c r="I169" s="142"/>
      <c r="J169" s="143">
        <f t="shared" ref="J169:J187" si="20">ROUND(I169*H169,2)</f>
        <v>0</v>
      </c>
      <c r="K169" s="139" t="s">
        <v>1</v>
      </c>
      <c r="L169" s="32"/>
      <c r="M169" s="144" t="s">
        <v>1</v>
      </c>
      <c r="N169" s="145" t="s">
        <v>41</v>
      </c>
      <c r="P169" s="146">
        <f t="shared" ref="P169:P187" si="21">O169*H169</f>
        <v>0</v>
      </c>
      <c r="Q169" s="146">
        <v>0</v>
      </c>
      <c r="R169" s="146">
        <f t="shared" ref="R169:R187" si="22">Q169*H169</f>
        <v>0</v>
      </c>
      <c r="S169" s="146">
        <v>0</v>
      </c>
      <c r="T169" s="147">
        <f t="shared" ref="T169:T187" si="23">S169*H169</f>
        <v>0</v>
      </c>
      <c r="AR169" s="148" t="s">
        <v>207</v>
      </c>
      <c r="AT169" s="148" t="s">
        <v>189</v>
      </c>
      <c r="AU169" s="148" t="s">
        <v>84</v>
      </c>
      <c r="AY169" s="17" t="s">
        <v>186</v>
      </c>
      <c r="BE169" s="149">
        <f t="shared" ref="BE169:BE187" si="24">IF(N169="základní",J169,0)</f>
        <v>0</v>
      </c>
      <c r="BF169" s="149">
        <f t="shared" ref="BF169:BF187" si="25">IF(N169="snížená",J169,0)</f>
        <v>0</v>
      </c>
      <c r="BG169" s="149">
        <f t="shared" ref="BG169:BG187" si="26">IF(N169="zákl. přenesená",J169,0)</f>
        <v>0</v>
      </c>
      <c r="BH169" s="149">
        <f t="shared" ref="BH169:BH187" si="27">IF(N169="sníž. přenesená",J169,0)</f>
        <v>0</v>
      </c>
      <c r="BI169" s="149">
        <f t="shared" ref="BI169:BI187" si="28">IF(N169="nulová",J169,0)</f>
        <v>0</v>
      </c>
      <c r="BJ169" s="17" t="s">
        <v>84</v>
      </c>
      <c r="BK169" s="149">
        <f t="shared" ref="BK169:BK187" si="29">ROUND(I169*H169,2)</f>
        <v>0</v>
      </c>
      <c r="BL169" s="17" t="s">
        <v>207</v>
      </c>
      <c r="BM169" s="148" t="s">
        <v>824</v>
      </c>
    </row>
    <row r="170" spans="2:65" s="1" customFormat="1" ht="16.600000000000001" customHeight="1">
      <c r="B170" s="136"/>
      <c r="C170" s="137" t="s">
        <v>546</v>
      </c>
      <c r="D170" s="137" t="s">
        <v>189</v>
      </c>
      <c r="E170" s="138" t="s">
        <v>546</v>
      </c>
      <c r="F170" s="139" t="s">
        <v>3835</v>
      </c>
      <c r="G170" s="140" t="s">
        <v>294</v>
      </c>
      <c r="H170" s="141">
        <v>1.6</v>
      </c>
      <c r="I170" s="142"/>
      <c r="J170" s="143">
        <f t="shared" si="20"/>
        <v>0</v>
      </c>
      <c r="K170" s="139" t="s">
        <v>1</v>
      </c>
      <c r="L170" s="32"/>
      <c r="M170" s="144" t="s">
        <v>1</v>
      </c>
      <c r="N170" s="145" t="s">
        <v>41</v>
      </c>
      <c r="P170" s="146">
        <f t="shared" si="21"/>
        <v>0</v>
      </c>
      <c r="Q170" s="146">
        <v>0</v>
      </c>
      <c r="R170" s="146">
        <f t="shared" si="22"/>
        <v>0</v>
      </c>
      <c r="S170" s="146">
        <v>0</v>
      </c>
      <c r="T170" s="147">
        <f t="shared" si="23"/>
        <v>0</v>
      </c>
      <c r="AR170" s="148" t="s">
        <v>207</v>
      </c>
      <c r="AT170" s="148" t="s">
        <v>189</v>
      </c>
      <c r="AU170" s="148" t="s">
        <v>84</v>
      </c>
      <c r="AY170" s="17" t="s">
        <v>186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17" t="s">
        <v>84</v>
      </c>
      <c r="BK170" s="149">
        <f t="shared" si="29"/>
        <v>0</v>
      </c>
      <c r="BL170" s="17" t="s">
        <v>207</v>
      </c>
      <c r="BM170" s="148" t="s">
        <v>837</v>
      </c>
    </row>
    <row r="171" spans="2:65" s="1" customFormat="1" ht="21.75" customHeight="1">
      <c r="B171" s="136"/>
      <c r="C171" s="137" t="s">
        <v>550</v>
      </c>
      <c r="D171" s="137" t="s">
        <v>189</v>
      </c>
      <c r="E171" s="138" t="s">
        <v>550</v>
      </c>
      <c r="F171" s="139" t="s">
        <v>3836</v>
      </c>
      <c r="G171" s="140" t="s">
        <v>294</v>
      </c>
      <c r="H171" s="141">
        <v>74</v>
      </c>
      <c r="I171" s="142"/>
      <c r="J171" s="143">
        <f t="shared" si="20"/>
        <v>0</v>
      </c>
      <c r="K171" s="139" t="s">
        <v>1</v>
      </c>
      <c r="L171" s="32"/>
      <c r="M171" s="144" t="s">
        <v>1</v>
      </c>
      <c r="N171" s="145" t="s">
        <v>41</v>
      </c>
      <c r="P171" s="146">
        <f t="shared" si="21"/>
        <v>0</v>
      </c>
      <c r="Q171" s="146">
        <v>0</v>
      </c>
      <c r="R171" s="146">
        <f t="shared" si="22"/>
        <v>0</v>
      </c>
      <c r="S171" s="146">
        <v>0</v>
      </c>
      <c r="T171" s="147">
        <f t="shared" si="23"/>
        <v>0</v>
      </c>
      <c r="AR171" s="148" t="s">
        <v>207</v>
      </c>
      <c r="AT171" s="148" t="s">
        <v>189</v>
      </c>
      <c r="AU171" s="148" t="s">
        <v>84</v>
      </c>
      <c r="AY171" s="17" t="s">
        <v>186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7" t="s">
        <v>84</v>
      </c>
      <c r="BK171" s="149">
        <f t="shared" si="29"/>
        <v>0</v>
      </c>
      <c r="BL171" s="17" t="s">
        <v>207</v>
      </c>
      <c r="BM171" s="148" t="s">
        <v>850</v>
      </c>
    </row>
    <row r="172" spans="2:65" s="1" customFormat="1" ht="16.600000000000001" customHeight="1">
      <c r="B172" s="136"/>
      <c r="C172" s="137" t="s">
        <v>554</v>
      </c>
      <c r="D172" s="137" t="s">
        <v>189</v>
      </c>
      <c r="E172" s="138" t="s">
        <v>554</v>
      </c>
      <c r="F172" s="139" t="s">
        <v>3837</v>
      </c>
      <c r="G172" s="140" t="s">
        <v>294</v>
      </c>
      <c r="H172" s="141">
        <v>84</v>
      </c>
      <c r="I172" s="142"/>
      <c r="J172" s="143">
        <f t="shared" si="20"/>
        <v>0</v>
      </c>
      <c r="K172" s="139" t="s">
        <v>1</v>
      </c>
      <c r="L172" s="32"/>
      <c r="M172" s="144" t="s">
        <v>1</v>
      </c>
      <c r="N172" s="145" t="s">
        <v>41</v>
      </c>
      <c r="P172" s="146">
        <f t="shared" si="21"/>
        <v>0</v>
      </c>
      <c r="Q172" s="146">
        <v>0</v>
      </c>
      <c r="R172" s="146">
        <f t="shared" si="22"/>
        <v>0</v>
      </c>
      <c r="S172" s="146">
        <v>0</v>
      </c>
      <c r="T172" s="147">
        <f t="shared" si="23"/>
        <v>0</v>
      </c>
      <c r="AR172" s="148" t="s">
        <v>207</v>
      </c>
      <c r="AT172" s="148" t="s">
        <v>189</v>
      </c>
      <c r="AU172" s="148" t="s">
        <v>84</v>
      </c>
      <c r="AY172" s="17" t="s">
        <v>186</v>
      </c>
      <c r="BE172" s="149">
        <f t="shared" si="24"/>
        <v>0</v>
      </c>
      <c r="BF172" s="149">
        <f t="shared" si="25"/>
        <v>0</v>
      </c>
      <c r="BG172" s="149">
        <f t="shared" si="26"/>
        <v>0</v>
      </c>
      <c r="BH172" s="149">
        <f t="shared" si="27"/>
        <v>0</v>
      </c>
      <c r="BI172" s="149">
        <f t="shared" si="28"/>
        <v>0</v>
      </c>
      <c r="BJ172" s="17" t="s">
        <v>84</v>
      </c>
      <c r="BK172" s="149">
        <f t="shared" si="29"/>
        <v>0</v>
      </c>
      <c r="BL172" s="17" t="s">
        <v>207</v>
      </c>
      <c r="BM172" s="148" t="s">
        <v>861</v>
      </c>
    </row>
    <row r="173" spans="2:65" s="1" customFormat="1" ht="16.600000000000001" customHeight="1">
      <c r="B173" s="136"/>
      <c r="C173" s="137" t="s">
        <v>562</v>
      </c>
      <c r="D173" s="137" t="s">
        <v>189</v>
      </c>
      <c r="E173" s="138" t="s">
        <v>562</v>
      </c>
      <c r="F173" s="139" t="s">
        <v>3838</v>
      </c>
      <c r="G173" s="140" t="s">
        <v>858</v>
      </c>
      <c r="H173" s="141">
        <v>455</v>
      </c>
      <c r="I173" s="142"/>
      <c r="J173" s="143">
        <f t="shared" si="20"/>
        <v>0</v>
      </c>
      <c r="K173" s="139" t="s">
        <v>1</v>
      </c>
      <c r="L173" s="32"/>
      <c r="M173" s="144" t="s">
        <v>1</v>
      </c>
      <c r="N173" s="145" t="s">
        <v>41</v>
      </c>
      <c r="P173" s="146">
        <f t="shared" si="21"/>
        <v>0</v>
      </c>
      <c r="Q173" s="146">
        <v>0</v>
      </c>
      <c r="R173" s="146">
        <f t="shared" si="22"/>
        <v>0</v>
      </c>
      <c r="S173" s="146">
        <v>0</v>
      </c>
      <c r="T173" s="147">
        <f t="shared" si="23"/>
        <v>0</v>
      </c>
      <c r="AR173" s="148" t="s">
        <v>207</v>
      </c>
      <c r="AT173" s="148" t="s">
        <v>189</v>
      </c>
      <c r="AU173" s="148" t="s">
        <v>84</v>
      </c>
      <c r="AY173" s="17" t="s">
        <v>186</v>
      </c>
      <c r="BE173" s="149">
        <f t="shared" si="24"/>
        <v>0</v>
      </c>
      <c r="BF173" s="149">
        <f t="shared" si="25"/>
        <v>0</v>
      </c>
      <c r="BG173" s="149">
        <f t="shared" si="26"/>
        <v>0</v>
      </c>
      <c r="BH173" s="149">
        <f t="shared" si="27"/>
        <v>0</v>
      </c>
      <c r="BI173" s="149">
        <f t="shared" si="28"/>
        <v>0</v>
      </c>
      <c r="BJ173" s="17" t="s">
        <v>84</v>
      </c>
      <c r="BK173" s="149">
        <f t="shared" si="29"/>
        <v>0</v>
      </c>
      <c r="BL173" s="17" t="s">
        <v>207</v>
      </c>
      <c r="BM173" s="148" t="s">
        <v>873</v>
      </c>
    </row>
    <row r="174" spans="2:65" s="1" customFormat="1" ht="16.600000000000001" customHeight="1">
      <c r="B174" s="136"/>
      <c r="C174" s="137" t="s">
        <v>568</v>
      </c>
      <c r="D174" s="137" t="s">
        <v>189</v>
      </c>
      <c r="E174" s="138" t="s">
        <v>568</v>
      </c>
      <c r="F174" s="139" t="s">
        <v>3839</v>
      </c>
      <c r="G174" s="140" t="s">
        <v>294</v>
      </c>
      <c r="H174" s="141">
        <v>16</v>
      </c>
      <c r="I174" s="142"/>
      <c r="J174" s="143">
        <f t="shared" si="20"/>
        <v>0</v>
      </c>
      <c r="K174" s="139" t="s">
        <v>1</v>
      </c>
      <c r="L174" s="32"/>
      <c r="M174" s="144" t="s">
        <v>1</v>
      </c>
      <c r="N174" s="145" t="s">
        <v>41</v>
      </c>
      <c r="P174" s="146">
        <f t="shared" si="21"/>
        <v>0</v>
      </c>
      <c r="Q174" s="146">
        <v>0</v>
      </c>
      <c r="R174" s="146">
        <f t="shared" si="22"/>
        <v>0</v>
      </c>
      <c r="S174" s="146">
        <v>0</v>
      </c>
      <c r="T174" s="147">
        <f t="shared" si="23"/>
        <v>0</v>
      </c>
      <c r="AR174" s="148" t="s">
        <v>207</v>
      </c>
      <c r="AT174" s="148" t="s">
        <v>189</v>
      </c>
      <c r="AU174" s="148" t="s">
        <v>84</v>
      </c>
      <c r="AY174" s="17" t="s">
        <v>186</v>
      </c>
      <c r="BE174" s="149">
        <f t="shared" si="24"/>
        <v>0</v>
      </c>
      <c r="BF174" s="149">
        <f t="shared" si="25"/>
        <v>0</v>
      </c>
      <c r="BG174" s="149">
        <f t="shared" si="26"/>
        <v>0</v>
      </c>
      <c r="BH174" s="149">
        <f t="shared" si="27"/>
        <v>0</v>
      </c>
      <c r="BI174" s="149">
        <f t="shared" si="28"/>
        <v>0</v>
      </c>
      <c r="BJ174" s="17" t="s">
        <v>84</v>
      </c>
      <c r="BK174" s="149">
        <f t="shared" si="29"/>
        <v>0</v>
      </c>
      <c r="BL174" s="17" t="s">
        <v>207</v>
      </c>
      <c r="BM174" s="148" t="s">
        <v>881</v>
      </c>
    </row>
    <row r="175" spans="2:65" s="1" customFormat="1" ht="16.600000000000001" customHeight="1">
      <c r="B175" s="136"/>
      <c r="C175" s="137" t="s">
        <v>628</v>
      </c>
      <c r="D175" s="137" t="s">
        <v>189</v>
      </c>
      <c r="E175" s="138" t="s">
        <v>628</v>
      </c>
      <c r="F175" s="139" t="s">
        <v>3840</v>
      </c>
      <c r="G175" s="140" t="s">
        <v>294</v>
      </c>
      <c r="H175" s="141">
        <v>4</v>
      </c>
      <c r="I175" s="142"/>
      <c r="J175" s="143">
        <f t="shared" si="20"/>
        <v>0</v>
      </c>
      <c r="K175" s="139" t="s">
        <v>1</v>
      </c>
      <c r="L175" s="32"/>
      <c r="M175" s="144" t="s">
        <v>1</v>
      </c>
      <c r="N175" s="145" t="s">
        <v>41</v>
      </c>
      <c r="P175" s="146">
        <f t="shared" si="21"/>
        <v>0</v>
      </c>
      <c r="Q175" s="146">
        <v>0</v>
      </c>
      <c r="R175" s="146">
        <f t="shared" si="22"/>
        <v>0</v>
      </c>
      <c r="S175" s="146">
        <v>0</v>
      </c>
      <c r="T175" s="147">
        <f t="shared" si="23"/>
        <v>0</v>
      </c>
      <c r="AR175" s="148" t="s">
        <v>207</v>
      </c>
      <c r="AT175" s="148" t="s">
        <v>189</v>
      </c>
      <c r="AU175" s="148" t="s">
        <v>84</v>
      </c>
      <c r="AY175" s="17" t="s">
        <v>186</v>
      </c>
      <c r="BE175" s="149">
        <f t="shared" si="24"/>
        <v>0</v>
      </c>
      <c r="BF175" s="149">
        <f t="shared" si="25"/>
        <v>0</v>
      </c>
      <c r="BG175" s="149">
        <f t="shared" si="26"/>
        <v>0</v>
      </c>
      <c r="BH175" s="149">
        <f t="shared" si="27"/>
        <v>0</v>
      </c>
      <c r="BI175" s="149">
        <f t="shared" si="28"/>
        <v>0</v>
      </c>
      <c r="BJ175" s="17" t="s">
        <v>84</v>
      </c>
      <c r="BK175" s="149">
        <f t="shared" si="29"/>
        <v>0</v>
      </c>
      <c r="BL175" s="17" t="s">
        <v>207</v>
      </c>
      <c r="BM175" s="148" t="s">
        <v>890</v>
      </c>
    </row>
    <row r="176" spans="2:65" s="1" customFormat="1" ht="16.600000000000001" customHeight="1">
      <c r="B176" s="136"/>
      <c r="C176" s="137" t="s">
        <v>635</v>
      </c>
      <c r="D176" s="137" t="s">
        <v>189</v>
      </c>
      <c r="E176" s="138" t="s">
        <v>635</v>
      </c>
      <c r="F176" s="139" t="s">
        <v>3841</v>
      </c>
      <c r="G176" s="140" t="s">
        <v>294</v>
      </c>
      <c r="H176" s="141">
        <v>1.2</v>
      </c>
      <c r="I176" s="142"/>
      <c r="J176" s="143">
        <f t="shared" si="20"/>
        <v>0</v>
      </c>
      <c r="K176" s="139" t="s">
        <v>1</v>
      </c>
      <c r="L176" s="32"/>
      <c r="M176" s="144" t="s">
        <v>1</v>
      </c>
      <c r="N176" s="145" t="s">
        <v>41</v>
      </c>
      <c r="P176" s="146">
        <f t="shared" si="21"/>
        <v>0</v>
      </c>
      <c r="Q176" s="146">
        <v>0</v>
      </c>
      <c r="R176" s="146">
        <f t="shared" si="22"/>
        <v>0</v>
      </c>
      <c r="S176" s="146">
        <v>0</v>
      </c>
      <c r="T176" s="147">
        <f t="shared" si="23"/>
        <v>0</v>
      </c>
      <c r="AR176" s="148" t="s">
        <v>207</v>
      </c>
      <c r="AT176" s="148" t="s">
        <v>189</v>
      </c>
      <c r="AU176" s="148" t="s">
        <v>84</v>
      </c>
      <c r="AY176" s="17" t="s">
        <v>186</v>
      </c>
      <c r="BE176" s="149">
        <f t="shared" si="24"/>
        <v>0</v>
      </c>
      <c r="BF176" s="149">
        <f t="shared" si="25"/>
        <v>0</v>
      </c>
      <c r="BG176" s="149">
        <f t="shared" si="26"/>
        <v>0</v>
      </c>
      <c r="BH176" s="149">
        <f t="shared" si="27"/>
        <v>0</v>
      </c>
      <c r="BI176" s="149">
        <f t="shared" si="28"/>
        <v>0</v>
      </c>
      <c r="BJ176" s="17" t="s">
        <v>84</v>
      </c>
      <c r="BK176" s="149">
        <f t="shared" si="29"/>
        <v>0</v>
      </c>
      <c r="BL176" s="17" t="s">
        <v>207</v>
      </c>
      <c r="BM176" s="148" t="s">
        <v>904</v>
      </c>
    </row>
    <row r="177" spans="2:65" s="1" customFormat="1" ht="16.600000000000001" customHeight="1">
      <c r="B177" s="136"/>
      <c r="C177" s="137" t="s">
        <v>639</v>
      </c>
      <c r="D177" s="137" t="s">
        <v>189</v>
      </c>
      <c r="E177" s="138" t="s">
        <v>639</v>
      </c>
      <c r="F177" s="139" t="s">
        <v>3842</v>
      </c>
      <c r="G177" s="140" t="s">
        <v>858</v>
      </c>
      <c r="H177" s="141">
        <v>5</v>
      </c>
      <c r="I177" s="142"/>
      <c r="J177" s="143">
        <f t="shared" si="20"/>
        <v>0</v>
      </c>
      <c r="K177" s="139" t="s">
        <v>1</v>
      </c>
      <c r="L177" s="32"/>
      <c r="M177" s="144" t="s">
        <v>1</v>
      </c>
      <c r="N177" s="145" t="s">
        <v>41</v>
      </c>
      <c r="P177" s="146">
        <f t="shared" si="21"/>
        <v>0</v>
      </c>
      <c r="Q177" s="146">
        <v>0</v>
      </c>
      <c r="R177" s="146">
        <f t="shared" si="22"/>
        <v>0</v>
      </c>
      <c r="S177" s="146">
        <v>0</v>
      </c>
      <c r="T177" s="147">
        <f t="shared" si="23"/>
        <v>0</v>
      </c>
      <c r="AR177" s="148" t="s">
        <v>207</v>
      </c>
      <c r="AT177" s="148" t="s">
        <v>189</v>
      </c>
      <c r="AU177" s="148" t="s">
        <v>84</v>
      </c>
      <c r="AY177" s="17" t="s">
        <v>186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17" t="s">
        <v>84</v>
      </c>
      <c r="BK177" s="149">
        <f t="shared" si="29"/>
        <v>0</v>
      </c>
      <c r="BL177" s="17" t="s">
        <v>207</v>
      </c>
      <c r="BM177" s="148" t="s">
        <v>912</v>
      </c>
    </row>
    <row r="178" spans="2:65" s="1" customFormat="1" ht="16.600000000000001" customHeight="1">
      <c r="B178" s="136"/>
      <c r="C178" s="137" t="s">
        <v>646</v>
      </c>
      <c r="D178" s="137" t="s">
        <v>189</v>
      </c>
      <c r="E178" s="138" t="s">
        <v>646</v>
      </c>
      <c r="F178" s="139" t="s">
        <v>3843</v>
      </c>
      <c r="G178" s="140" t="s">
        <v>351</v>
      </c>
      <c r="H178" s="141">
        <v>30</v>
      </c>
      <c r="I178" s="142"/>
      <c r="J178" s="143">
        <f t="shared" si="20"/>
        <v>0</v>
      </c>
      <c r="K178" s="139" t="s">
        <v>1</v>
      </c>
      <c r="L178" s="32"/>
      <c r="M178" s="144" t="s">
        <v>1</v>
      </c>
      <c r="N178" s="145" t="s">
        <v>41</v>
      </c>
      <c r="P178" s="146">
        <f t="shared" si="21"/>
        <v>0</v>
      </c>
      <c r="Q178" s="146">
        <v>0</v>
      </c>
      <c r="R178" s="146">
        <f t="shared" si="22"/>
        <v>0</v>
      </c>
      <c r="S178" s="146">
        <v>0</v>
      </c>
      <c r="T178" s="147">
        <f t="shared" si="23"/>
        <v>0</v>
      </c>
      <c r="AR178" s="148" t="s">
        <v>207</v>
      </c>
      <c r="AT178" s="148" t="s">
        <v>189</v>
      </c>
      <c r="AU178" s="148" t="s">
        <v>84</v>
      </c>
      <c r="AY178" s="17" t="s">
        <v>186</v>
      </c>
      <c r="BE178" s="149">
        <f t="shared" si="24"/>
        <v>0</v>
      </c>
      <c r="BF178" s="149">
        <f t="shared" si="25"/>
        <v>0</v>
      </c>
      <c r="BG178" s="149">
        <f t="shared" si="26"/>
        <v>0</v>
      </c>
      <c r="BH178" s="149">
        <f t="shared" si="27"/>
        <v>0</v>
      </c>
      <c r="BI178" s="149">
        <f t="shared" si="28"/>
        <v>0</v>
      </c>
      <c r="BJ178" s="17" t="s">
        <v>84</v>
      </c>
      <c r="BK178" s="149">
        <f t="shared" si="29"/>
        <v>0</v>
      </c>
      <c r="BL178" s="17" t="s">
        <v>207</v>
      </c>
      <c r="BM178" s="148" t="s">
        <v>922</v>
      </c>
    </row>
    <row r="179" spans="2:65" s="1" customFormat="1" ht="16.600000000000001" customHeight="1">
      <c r="B179" s="136"/>
      <c r="C179" s="137" t="s">
        <v>652</v>
      </c>
      <c r="D179" s="137" t="s">
        <v>189</v>
      </c>
      <c r="E179" s="138" t="s">
        <v>652</v>
      </c>
      <c r="F179" s="139" t="s">
        <v>3844</v>
      </c>
      <c r="G179" s="140" t="s">
        <v>351</v>
      </c>
      <c r="H179" s="141">
        <v>293</v>
      </c>
      <c r="I179" s="142"/>
      <c r="J179" s="143">
        <f t="shared" si="20"/>
        <v>0</v>
      </c>
      <c r="K179" s="139" t="s">
        <v>1</v>
      </c>
      <c r="L179" s="32"/>
      <c r="M179" s="144" t="s">
        <v>1</v>
      </c>
      <c r="N179" s="145" t="s">
        <v>41</v>
      </c>
      <c r="P179" s="146">
        <f t="shared" si="21"/>
        <v>0</v>
      </c>
      <c r="Q179" s="146">
        <v>0</v>
      </c>
      <c r="R179" s="146">
        <f t="shared" si="22"/>
        <v>0</v>
      </c>
      <c r="S179" s="146">
        <v>0</v>
      </c>
      <c r="T179" s="147">
        <f t="shared" si="23"/>
        <v>0</v>
      </c>
      <c r="AR179" s="148" t="s">
        <v>207</v>
      </c>
      <c r="AT179" s="148" t="s">
        <v>189</v>
      </c>
      <c r="AU179" s="148" t="s">
        <v>84</v>
      </c>
      <c r="AY179" s="17" t="s">
        <v>186</v>
      </c>
      <c r="BE179" s="149">
        <f t="shared" si="24"/>
        <v>0</v>
      </c>
      <c r="BF179" s="149">
        <f t="shared" si="25"/>
        <v>0</v>
      </c>
      <c r="BG179" s="149">
        <f t="shared" si="26"/>
        <v>0</v>
      </c>
      <c r="BH179" s="149">
        <f t="shared" si="27"/>
        <v>0</v>
      </c>
      <c r="BI179" s="149">
        <f t="shared" si="28"/>
        <v>0</v>
      </c>
      <c r="BJ179" s="17" t="s">
        <v>84</v>
      </c>
      <c r="BK179" s="149">
        <f t="shared" si="29"/>
        <v>0</v>
      </c>
      <c r="BL179" s="17" t="s">
        <v>207</v>
      </c>
      <c r="BM179" s="148" t="s">
        <v>933</v>
      </c>
    </row>
    <row r="180" spans="2:65" s="1" customFormat="1" ht="16.600000000000001" customHeight="1">
      <c r="B180" s="136"/>
      <c r="C180" s="137" t="s">
        <v>658</v>
      </c>
      <c r="D180" s="137" t="s">
        <v>189</v>
      </c>
      <c r="E180" s="138" t="s">
        <v>658</v>
      </c>
      <c r="F180" s="139" t="s">
        <v>3845</v>
      </c>
      <c r="G180" s="140" t="s">
        <v>1495</v>
      </c>
      <c r="H180" s="141">
        <v>0.6</v>
      </c>
      <c r="I180" s="142"/>
      <c r="J180" s="143">
        <f t="shared" si="20"/>
        <v>0</v>
      </c>
      <c r="K180" s="139" t="s">
        <v>1</v>
      </c>
      <c r="L180" s="32"/>
      <c r="M180" s="144" t="s">
        <v>1</v>
      </c>
      <c r="N180" s="145" t="s">
        <v>41</v>
      </c>
      <c r="P180" s="146">
        <f t="shared" si="21"/>
        <v>0</v>
      </c>
      <c r="Q180" s="146">
        <v>0</v>
      </c>
      <c r="R180" s="146">
        <f t="shared" si="22"/>
        <v>0</v>
      </c>
      <c r="S180" s="146">
        <v>0</v>
      </c>
      <c r="T180" s="147">
        <f t="shared" si="23"/>
        <v>0</v>
      </c>
      <c r="AR180" s="148" t="s">
        <v>207</v>
      </c>
      <c r="AT180" s="148" t="s">
        <v>189</v>
      </c>
      <c r="AU180" s="148" t="s">
        <v>84</v>
      </c>
      <c r="AY180" s="17" t="s">
        <v>186</v>
      </c>
      <c r="BE180" s="149">
        <f t="shared" si="24"/>
        <v>0</v>
      </c>
      <c r="BF180" s="149">
        <f t="shared" si="25"/>
        <v>0</v>
      </c>
      <c r="BG180" s="149">
        <f t="shared" si="26"/>
        <v>0</v>
      </c>
      <c r="BH180" s="149">
        <f t="shared" si="27"/>
        <v>0</v>
      </c>
      <c r="BI180" s="149">
        <f t="shared" si="28"/>
        <v>0</v>
      </c>
      <c r="BJ180" s="17" t="s">
        <v>84</v>
      </c>
      <c r="BK180" s="149">
        <f t="shared" si="29"/>
        <v>0</v>
      </c>
      <c r="BL180" s="17" t="s">
        <v>207</v>
      </c>
      <c r="BM180" s="148" t="s">
        <v>944</v>
      </c>
    </row>
    <row r="181" spans="2:65" s="1" customFormat="1" ht="16.600000000000001" customHeight="1">
      <c r="B181" s="136"/>
      <c r="C181" s="137" t="s">
        <v>662</v>
      </c>
      <c r="D181" s="137" t="s">
        <v>189</v>
      </c>
      <c r="E181" s="138" t="s">
        <v>662</v>
      </c>
      <c r="F181" s="139" t="s">
        <v>3846</v>
      </c>
      <c r="G181" s="140" t="s">
        <v>3847</v>
      </c>
      <c r="H181" s="141">
        <v>1.8</v>
      </c>
      <c r="I181" s="142"/>
      <c r="J181" s="143">
        <f t="shared" si="20"/>
        <v>0</v>
      </c>
      <c r="K181" s="139" t="s">
        <v>1</v>
      </c>
      <c r="L181" s="32"/>
      <c r="M181" s="144" t="s">
        <v>1</v>
      </c>
      <c r="N181" s="145" t="s">
        <v>41</v>
      </c>
      <c r="P181" s="146">
        <f t="shared" si="21"/>
        <v>0</v>
      </c>
      <c r="Q181" s="146">
        <v>0</v>
      </c>
      <c r="R181" s="146">
        <f t="shared" si="22"/>
        <v>0</v>
      </c>
      <c r="S181" s="146">
        <v>0</v>
      </c>
      <c r="T181" s="147">
        <f t="shared" si="23"/>
        <v>0</v>
      </c>
      <c r="AR181" s="148" t="s">
        <v>207</v>
      </c>
      <c r="AT181" s="148" t="s">
        <v>189</v>
      </c>
      <c r="AU181" s="148" t="s">
        <v>84</v>
      </c>
      <c r="AY181" s="17" t="s">
        <v>186</v>
      </c>
      <c r="BE181" s="149">
        <f t="shared" si="24"/>
        <v>0</v>
      </c>
      <c r="BF181" s="149">
        <f t="shared" si="25"/>
        <v>0</v>
      </c>
      <c r="BG181" s="149">
        <f t="shared" si="26"/>
        <v>0</v>
      </c>
      <c r="BH181" s="149">
        <f t="shared" si="27"/>
        <v>0</v>
      </c>
      <c r="BI181" s="149">
        <f t="shared" si="28"/>
        <v>0</v>
      </c>
      <c r="BJ181" s="17" t="s">
        <v>84</v>
      </c>
      <c r="BK181" s="149">
        <f t="shared" si="29"/>
        <v>0</v>
      </c>
      <c r="BL181" s="17" t="s">
        <v>207</v>
      </c>
      <c r="BM181" s="148" t="s">
        <v>955</v>
      </c>
    </row>
    <row r="182" spans="2:65" s="1" customFormat="1" ht="16.600000000000001" customHeight="1">
      <c r="B182" s="136"/>
      <c r="C182" s="137" t="s">
        <v>667</v>
      </c>
      <c r="D182" s="137" t="s">
        <v>189</v>
      </c>
      <c r="E182" s="138" t="s">
        <v>667</v>
      </c>
      <c r="F182" s="139" t="s">
        <v>3848</v>
      </c>
      <c r="G182" s="140" t="s">
        <v>3849</v>
      </c>
      <c r="H182" s="141">
        <v>12</v>
      </c>
      <c r="I182" s="142"/>
      <c r="J182" s="143">
        <f t="shared" si="20"/>
        <v>0</v>
      </c>
      <c r="K182" s="139" t="s">
        <v>1</v>
      </c>
      <c r="L182" s="32"/>
      <c r="M182" s="144" t="s">
        <v>1</v>
      </c>
      <c r="N182" s="145" t="s">
        <v>41</v>
      </c>
      <c r="P182" s="146">
        <f t="shared" si="21"/>
        <v>0</v>
      </c>
      <c r="Q182" s="146">
        <v>0</v>
      </c>
      <c r="R182" s="146">
        <f t="shared" si="22"/>
        <v>0</v>
      </c>
      <c r="S182" s="146">
        <v>0</v>
      </c>
      <c r="T182" s="147">
        <f t="shared" si="23"/>
        <v>0</v>
      </c>
      <c r="AR182" s="148" t="s">
        <v>207</v>
      </c>
      <c r="AT182" s="148" t="s">
        <v>189</v>
      </c>
      <c r="AU182" s="148" t="s">
        <v>84</v>
      </c>
      <c r="AY182" s="17" t="s">
        <v>186</v>
      </c>
      <c r="BE182" s="149">
        <f t="shared" si="24"/>
        <v>0</v>
      </c>
      <c r="BF182" s="149">
        <f t="shared" si="25"/>
        <v>0</v>
      </c>
      <c r="BG182" s="149">
        <f t="shared" si="26"/>
        <v>0</v>
      </c>
      <c r="BH182" s="149">
        <f t="shared" si="27"/>
        <v>0</v>
      </c>
      <c r="BI182" s="149">
        <f t="shared" si="28"/>
        <v>0</v>
      </c>
      <c r="BJ182" s="17" t="s">
        <v>84</v>
      </c>
      <c r="BK182" s="149">
        <f t="shared" si="29"/>
        <v>0</v>
      </c>
      <c r="BL182" s="17" t="s">
        <v>207</v>
      </c>
      <c r="BM182" s="148" t="s">
        <v>968</v>
      </c>
    </row>
    <row r="183" spans="2:65" s="1" customFormat="1" ht="16.600000000000001" customHeight="1">
      <c r="B183" s="136"/>
      <c r="C183" s="137" t="s">
        <v>672</v>
      </c>
      <c r="D183" s="137" t="s">
        <v>189</v>
      </c>
      <c r="E183" s="138" t="s">
        <v>672</v>
      </c>
      <c r="F183" s="139" t="s">
        <v>3850</v>
      </c>
      <c r="G183" s="140" t="s">
        <v>192</v>
      </c>
      <c r="H183" s="141">
        <v>1</v>
      </c>
      <c r="I183" s="142"/>
      <c r="J183" s="143">
        <f t="shared" si="20"/>
        <v>0</v>
      </c>
      <c r="K183" s="139" t="s">
        <v>1</v>
      </c>
      <c r="L183" s="32"/>
      <c r="M183" s="144" t="s">
        <v>1</v>
      </c>
      <c r="N183" s="145" t="s">
        <v>41</v>
      </c>
      <c r="P183" s="146">
        <f t="shared" si="21"/>
        <v>0</v>
      </c>
      <c r="Q183" s="146">
        <v>0</v>
      </c>
      <c r="R183" s="146">
        <f t="shared" si="22"/>
        <v>0</v>
      </c>
      <c r="S183" s="146">
        <v>0</v>
      </c>
      <c r="T183" s="147">
        <f t="shared" si="23"/>
        <v>0</v>
      </c>
      <c r="AR183" s="148" t="s">
        <v>207</v>
      </c>
      <c r="AT183" s="148" t="s">
        <v>189</v>
      </c>
      <c r="AU183" s="148" t="s">
        <v>84</v>
      </c>
      <c r="AY183" s="17" t="s">
        <v>186</v>
      </c>
      <c r="BE183" s="149">
        <f t="shared" si="24"/>
        <v>0</v>
      </c>
      <c r="BF183" s="149">
        <f t="shared" si="25"/>
        <v>0</v>
      </c>
      <c r="BG183" s="149">
        <f t="shared" si="26"/>
        <v>0</v>
      </c>
      <c r="BH183" s="149">
        <f t="shared" si="27"/>
        <v>0</v>
      </c>
      <c r="BI183" s="149">
        <f t="shared" si="28"/>
        <v>0</v>
      </c>
      <c r="BJ183" s="17" t="s">
        <v>84</v>
      </c>
      <c r="BK183" s="149">
        <f t="shared" si="29"/>
        <v>0</v>
      </c>
      <c r="BL183" s="17" t="s">
        <v>207</v>
      </c>
      <c r="BM183" s="148" t="s">
        <v>976</v>
      </c>
    </row>
    <row r="184" spans="2:65" s="1" customFormat="1" ht="16.600000000000001" customHeight="1">
      <c r="B184" s="136"/>
      <c r="C184" s="137" t="s">
        <v>676</v>
      </c>
      <c r="D184" s="137" t="s">
        <v>189</v>
      </c>
      <c r="E184" s="138" t="s">
        <v>676</v>
      </c>
      <c r="F184" s="139" t="s">
        <v>3851</v>
      </c>
      <c r="G184" s="140" t="s">
        <v>3852</v>
      </c>
      <c r="H184" s="141">
        <v>450</v>
      </c>
      <c r="I184" s="142"/>
      <c r="J184" s="143">
        <f t="shared" si="20"/>
        <v>0</v>
      </c>
      <c r="K184" s="139" t="s">
        <v>1</v>
      </c>
      <c r="L184" s="32"/>
      <c r="M184" s="144" t="s">
        <v>1</v>
      </c>
      <c r="N184" s="145" t="s">
        <v>41</v>
      </c>
      <c r="P184" s="146">
        <f t="shared" si="21"/>
        <v>0</v>
      </c>
      <c r="Q184" s="146">
        <v>0</v>
      </c>
      <c r="R184" s="146">
        <f t="shared" si="22"/>
        <v>0</v>
      </c>
      <c r="S184" s="146">
        <v>0</v>
      </c>
      <c r="T184" s="147">
        <f t="shared" si="23"/>
        <v>0</v>
      </c>
      <c r="AR184" s="148" t="s">
        <v>207</v>
      </c>
      <c r="AT184" s="148" t="s">
        <v>189</v>
      </c>
      <c r="AU184" s="148" t="s">
        <v>84</v>
      </c>
      <c r="AY184" s="17" t="s">
        <v>186</v>
      </c>
      <c r="BE184" s="149">
        <f t="shared" si="24"/>
        <v>0</v>
      </c>
      <c r="BF184" s="149">
        <f t="shared" si="25"/>
        <v>0</v>
      </c>
      <c r="BG184" s="149">
        <f t="shared" si="26"/>
        <v>0</v>
      </c>
      <c r="BH184" s="149">
        <f t="shared" si="27"/>
        <v>0</v>
      </c>
      <c r="BI184" s="149">
        <f t="shared" si="28"/>
        <v>0</v>
      </c>
      <c r="BJ184" s="17" t="s">
        <v>84</v>
      </c>
      <c r="BK184" s="149">
        <f t="shared" si="29"/>
        <v>0</v>
      </c>
      <c r="BL184" s="17" t="s">
        <v>207</v>
      </c>
      <c r="BM184" s="148" t="s">
        <v>986</v>
      </c>
    </row>
    <row r="185" spans="2:65" s="1" customFormat="1" ht="21.75" customHeight="1">
      <c r="B185" s="136"/>
      <c r="C185" s="137" t="s">
        <v>680</v>
      </c>
      <c r="D185" s="137" t="s">
        <v>189</v>
      </c>
      <c r="E185" s="138" t="s">
        <v>680</v>
      </c>
      <c r="F185" s="139" t="s">
        <v>3853</v>
      </c>
      <c r="G185" s="140" t="s">
        <v>3852</v>
      </c>
      <c r="H185" s="141">
        <v>850</v>
      </c>
      <c r="I185" s="142"/>
      <c r="J185" s="143">
        <f t="shared" si="20"/>
        <v>0</v>
      </c>
      <c r="K185" s="139" t="s">
        <v>1</v>
      </c>
      <c r="L185" s="32"/>
      <c r="M185" s="144" t="s">
        <v>1</v>
      </c>
      <c r="N185" s="145" t="s">
        <v>41</v>
      </c>
      <c r="P185" s="146">
        <f t="shared" si="21"/>
        <v>0</v>
      </c>
      <c r="Q185" s="146">
        <v>0</v>
      </c>
      <c r="R185" s="146">
        <f t="shared" si="22"/>
        <v>0</v>
      </c>
      <c r="S185" s="146">
        <v>0</v>
      </c>
      <c r="T185" s="147">
        <f t="shared" si="23"/>
        <v>0</v>
      </c>
      <c r="AR185" s="148" t="s">
        <v>207</v>
      </c>
      <c r="AT185" s="148" t="s">
        <v>189</v>
      </c>
      <c r="AU185" s="148" t="s">
        <v>84</v>
      </c>
      <c r="AY185" s="17" t="s">
        <v>186</v>
      </c>
      <c r="BE185" s="149">
        <f t="shared" si="24"/>
        <v>0</v>
      </c>
      <c r="BF185" s="149">
        <f t="shared" si="25"/>
        <v>0</v>
      </c>
      <c r="BG185" s="149">
        <f t="shared" si="26"/>
        <v>0</v>
      </c>
      <c r="BH185" s="149">
        <f t="shared" si="27"/>
        <v>0</v>
      </c>
      <c r="BI185" s="149">
        <f t="shared" si="28"/>
        <v>0</v>
      </c>
      <c r="BJ185" s="17" t="s">
        <v>84</v>
      </c>
      <c r="BK185" s="149">
        <f t="shared" si="29"/>
        <v>0</v>
      </c>
      <c r="BL185" s="17" t="s">
        <v>207</v>
      </c>
      <c r="BM185" s="148" t="s">
        <v>994</v>
      </c>
    </row>
    <row r="186" spans="2:65" s="1" customFormat="1" ht="16.600000000000001" customHeight="1">
      <c r="B186" s="136"/>
      <c r="C186" s="137" t="s">
        <v>685</v>
      </c>
      <c r="D186" s="137" t="s">
        <v>189</v>
      </c>
      <c r="E186" s="138" t="s">
        <v>685</v>
      </c>
      <c r="F186" s="139" t="s">
        <v>3854</v>
      </c>
      <c r="G186" s="140" t="s">
        <v>3855</v>
      </c>
      <c r="H186" s="141">
        <v>12</v>
      </c>
      <c r="I186" s="142"/>
      <c r="J186" s="143">
        <f t="shared" si="20"/>
        <v>0</v>
      </c>
      <c r="K186" s="139" t="s">
        <v>1</v>
      </c>
      <c r="L186" s="32"/>
      <c r="M186" s="144" t="s">
        <v>1</v>
      </c>
      <c r="N186" s="145" t="s">
        <v>41</v>
      </c>
      <c r="P186" s="146">
        <f t="shared" si="21"/>
        <v>0</v>
      </c>
      <c r="Q186" s="146">
        <v>0</v>
      </c>
      <c r="R186" s="146">
        <f t="shared" si="22"/>
        <v>0</v>
      </c>
      <c r="S186" s="146">
        <v>0</v>
      </c>
      <c r="T186" s="147">
        <f t="shared" si="23"/>
        <v>0</v>
      </c>
      <c r="AR186" s="148" t="s">
        <v>207</v>
      </c>
      <c r="AT186" s="148" t="s">
        <v>189</v>
      </c>
      <c r="AU186" s="148" t="s">
        <v>84</v>
      </c>
      <c r="AY186" s="17" t="s">
        <v>186</v>
      </c>
      <c r="BE186" s="149">
        <f t="shared" si="24"/>
        <v>0</v>
      </c>
      <c r="BF186" s="149">
        <f t="shared" si="25"/>
        <v>0</v>
      </c>
      <c r="BG186" s="149">
        <f t="shared" si="26"/>
        <v>0</v>
      </c>
      <c r="BH186" s="149">
        <f t="shared" si="27"/>
        <v>0</v>
      </c>
      <c r="BI186" s="149">
        <f t="shared" si="28"/>
        <v>0</v>
      </c>
      <c r="BJ186" s="17" t="s">
        <v>84</v>
      </c>
      <c r="BK186" s="149">
        <f t="shared" si="29"/>
        <v>0</v>
      </c>
      <c r="BL186" s="17" t="s">
        <v>207</v>
      </c>
      <c r="BM186" s="148" t="s">
        <v>3856</v>
      </c>
    </row>
    <row r="187" spans="2:65" s="1" customFormat="1" ht="16.600000000000001" customHeight="1">
      <c r="B187" s="136"/>
      <c r="C187" s="137" t="s">
        <v>690</v>
      </c>
      <c r="D187" s="137" t="s">
        <v>189</v>
      </c>
      <c r="E187" s="138" t="s">
        <v>690</v>
      </c>
      <c r="F187" s="139" t="s">
        <v>3857</v>
      </c>
      <c r="G187" s="140" t="s">
        <v>3858</v>
      </c>
      <c r="H187" s="141">
        <v>3</v>
      </c>
      <c r="I187" s="142"/>
      <c r="J187" s="143">
        <f t="shared" si="20"/>
        <v>0</v>
      </c>
      <c r="K187" s="139" t="s">
        <v>1</v>
      </c>
      <c r="L187" s="32"/>
      <c r="M187" s="150" t="s">
        <v>1</v>
      </c>
      <c r="N187" s="151" t="s">
        <v>41</v>
      </c>
      <c r="O187" s="152"/>
      <c r="P187" s="153">
        <f t="shared" si="21"/>
        <v>0</v>
      </c>
      <c r="Q187" s="153">
        <v>0</v>
      </c>
      <c r="R187" s="153">
        <f t="shared" si="22"/>
        <v>0</v>
      </c>
      <c r="S187" s="153">
        <v>0</v>
      </c>
      <c r="T187" s="154">
        <f t="shared" si="23"/>
        <v>0</v>
      </c>
      <c r="AR187" s="148" t="s">
        <v>207</v>
      </c>
      <c r="AT187" s="148" t="s">
        <v>189</v>
      </c>
      <c r="AU187" s="148" t="s">
        <v>84</v>
      </c>
      <c r="AY187" s="17" t="s">
        <v>186</v>
      </c>
      <c r="BE187" s="149">
        <f t="shared" si="24"/>
        <v>0</v>
      </c>
      <c r="BF187" s="149">
        <f t="shared" si="25"/>
        <v>0</v>
      </c>
      <c r="BG187" s="149">
        <f t="shared" si="26"/>
        <v>0</v>
      </c>
      <c r="BH187" s="149">
        <f t="shared" si="27"/>
        <v>0</v>
      </c>
      <c r="BI187" s="149">
        <f t="shared" si="28"/>
        <v>0</v>
      </c>
      <c r="BJ187" s="17" t="s">
        <v>84</v>
      </c>
      <c r="BK187" s="149">
        <f t="shared" si="29"/>
        <v>0</v>
      </c>
      <c r="BL187" s="17" t="s">
        <v>207</v>
      </c>
      <c r="BM187" s="148" t="s">
        <v>3859</v>
      </c>
    </row>
    <row r="188" spans="2:65" s="1" customFormat="1" ht="6.95" customHeight="1">
      <c r="B188" s="44"/>
      <c r="C188" s="45"/>
      <c r="D188" s="45"/>
      <c r="E188" s="45"/>
      <c r="F188" s="45"/>
      <c r="G188" s="45"/>
      <c r="H188" s="45"/>
      <c r="I188" s="45"/>
      <c r="J188" s="45"/>
      <c r="K188" s="45"/>
      <c r="L188" s="32"/>
    </row>
  </sheetData>
  <autoFilter ref="C122:K187" xr:uid="{00000000-0009-0000-0000-000010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29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4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145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155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1.95" customHeight="1">
      <c r="B6" s="20"/>
      <c r="D6" s="27" t="s">
        <v>16</v>
      </c>
      <c r="L6" s="20"/>
    </row>
    <row r="7" spans="2:4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</row>
    <row r="8" spans="2:46" s="1" customFormat="1" ht="11.95" customHeight="1">
      <c r="B8" s="32"/>
      <c r="D8" s="27" t="s">
        <v>156</v>
      </c>
      <c r="L8" s="32"/>
    </row>
    <row r="9" spans="2:46" s="1" customFormat="1" ht="16.600000000000001" customHeight="1">
      <c r="B9" s="32"/>
      <c r="E9" s="208" t="s">
        <v>3860</v>
      </c>
      <c r="F9" s="254"/>
      <c r="G9" s="254"/>
      <c r="H9" s="254"/>
      <c r="L9" s="32"/>
    </row>
    <row r="10" spans="2:46" s="1" customFormat="1" ht="10.4">
      <c r="B10" s="32"/>
      <c r="L10" s="32"/>
    </row>
    <row r="11" spans="2:46" s="1" customFormat="1" ht="11.95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1.95" customHeight="1">
      <c r="B12" s="32"/>
      <c r="D12" s="27" t="s">
        <v>20</v>
      </c>
      <c r="F12" s="25" t="s">
        <v>1875</v>
      </c>
      <c r="I12" s="27" t="s">
        <v>22</v>
      </c>
      <c r="J12" s="52" t="str">
        <f>'Rekapitulace stavby'!AN8</f>
        <v>23. 12. 2024</v>
      </c>
      <c r="L12" s="32"/>
    </row>
    <row r="13" spans="2:46" s="1" customFormat="1" ht="10.8" customHeight="1">
      <c r="B13" s="32"/>
      <c r="L13" s="32"/>
    </row>
    <row r="14" spans="2:46" s="1" customFormat="1" ht="11.95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Město Benešov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1.95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5" t="str">
        <f>'Rekapitulace stavby'!E14</f>
        <v>Vyplň údaj</v>
      </c>
      <c r="F18" s="234"/>
      <c r="G18" s="234"/>
      <c r="H18" s="23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1.95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Ateliér Jasné s.r.o., Praha 1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1.95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Ing. Lenka Kasperová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1.95" customHeight="1">
      <c r="B26" s="32"/>
      <c r="D26" s="27" t="s">
        <v>35</v>
      </c>
      <c r="L26" s="32"/>
    </row>
    <row r="27" spans="2:12" s="7" customFormat="1" ht="16.600000000000001" customHeight="1">
      <c r="B27" s="94"/>
      <c r="E27" s="239" t="s">
        <v>1</v>
      </c>
      <c r="F27" s="239"/>
      <c r="G27" s="239"/>
      <c r="H27" s="239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36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5" t="s">
        <v>40</v>
      </c>
      <c r="E33" s="27" t="s">
        <v>41</v>
      </c>
      <c r="F33" s="86">
        <f>ROUND((SUM(BE118:BE128)),  2)</f>
        <v>0</v>
      </c>
      <c r="I33" s="96">
        <v>0.21</v>
      </c>
      <c r="J33" s="86">
        <f>ROUND(((SUM(BE118:BE128))*I33),  2)</f>
        <v>0</v>
      </c>
      <c r="L33" s="32"/>
    </row>
    <row r="34" spans="2:12" s="1" customFormat="1" ht="14.4" customHeight="1">
      <c r="B34" s="32"/>
      <c r="E34" s="27" t="s">
        <v>42</v>
      </c>
      <c r="F34" s="86">
        <f>ROUND((SUM(BF118:BF128)),  2)</f>
        <v>0</v>
      </c>
      <c r="I34" s="96">
        <v>0.12</v>
      </c>
      <c r="J34" s="86">
        <f>ROUND(((SUM(BF118:BF128))*I34),  2)</f>
        <v>0</v>
      </c>
      <c r="L34" s="32"/>
    </row>
    <row r="35" spans="2:12" s="1" customFormat="1" ht="14.4" hidden="1" customHeight="1">
      <c r="B35" s="32"/>
      <c r="E35" s="27" t="s">
        <v>43</v>
      </c>
      <c r="F35" s="86">
        <f>ROUND((SUM(BG118:BG128)),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86">
        <f>ROUND((SUM(BH118:BH128)),  2)</f>
        <v>0</v>
      </c>
      <c r="I36" s="96">
        <v>0.12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45</v>
      </c>
      <c r="F37" s="86">
        <f>ROUND((SUM(BI118:BI128)),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159</v>
      </c>
      <c r="L82" s="32"/>
    </row>
    <row r="83" spans="2:47" s="1" customFormat="1" ht="6.95" customHeight="1">
      <c r="B83" s="32"/>
      <c r="L83" s="32"/>
    </row>
    <row r="84" spans="2:47" s="1" customFormat="1" ht="11.95" customHeight="1">
      <c r="B84" s="32"/>
      <c r="C84" s="27" t="s">
        <v>16</v>
      </c>
      <c r="L84" s="32"/>
    </row>
    <row r="85" spans="2:47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47" s="1" customFormat="1" ht="11.95" customHeight="1">
      <c r="B86" s="32"/>
      <c r="C86" s="27" t="s">
        <v>156</v>
      </c>
      <c r="L86" s="32"/>
    </row>
    <row r="87" spans="2:47" s="1" customFormat="1" ht="16.600000000000001" customHeight="1">
      <c r="B87" s="32"/>
      <c r="E87" s="208" t="str">
        <f>E9</f>
        <v>005 - Přeložka kanalizace</v>
      </c>
      <c r="F87" s="254"/>
      <c r="G87" s="254"/>
      <c r="H87" s="254"/>
      <c r="L87" s="32"/>
    </row>
    <row r="88" spans="2:47" s="1" customFormat="1" ht="6.95" customHeight="1">
      <c r="B88" s="32"/>
      <c r="L88" s="32"/>
    </row>
    <row r="89" spans="2:47" s="1" customFormat="1" ht="11.95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23. 12. 2024</v>
      </c>
      <c r="L89" s="32"/>
    </row>
    <row r="90" spans="2:47" s="1" customFormat="1" ht="6.95" customHeight="1">
      <c r="B90" s="32"/>
      <c r="L90" s="32"/>
    </row>
    <row r="91" spans="2:47" s="1" customFormat="1" ht="25.65" customHeight="1">
      <c r="B91" s="32"/>
      <c r="C91" s="27" t="s">
        <v>24</v>
      </c>
      <c r="F91" s="25" t="str">
        <f>E15</f>
        <v>Město Benešov</v>
      </c>
      <c r="I91" s="27" t="s">
        <v>30</v>
      </c>
      <c r="J91" s="30" t="str">
        <f>E21</f>
        <v>Ateliér Jasné s.r.o., Praha 1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 Lenka Kasperová</v>
      </c>
      <c r="L92" s="32"/>
    </row>
    <row r="93" spans="2:47" s="1" customFormat="1" ht="10.4" customHeight="1">
      <c r="B93" s="32"/>
      <c r="L93" s="32"/>
    </row>
    <row r="94" spans="2:47" s="1" customFormat="1" ht="29.25" customHeight="1">
      <c r="B94" s="32"/>
      <c r="C94" s="105" t="s">
        <v>160</v>
      </c>
      <c r="D94" s="97"/>
      <c r="E94" s="97"/>
      <c r="F94" s="97"/>
      <c r="G94" s="97"/>
      <c r="H94" s="97"/>
      <c r="I94" s="97"/>
      <c r="J94" s="106" t="s">
        <v>161</v>
      </c>
      <c r="K94" s="97"/>
      <c r="L94" s="32"/>
    </row>
    <row r="95" spans="2:47" s="1" customFormat="1" ht="10.4" customHeight="1">
      <c r="B95" s="32"/>
      <c r="L95" s="32"/>
    </row>
    <row r="96" spans="2:47" s="1" customFormat="1" ht="22.75" customHeight="1">
      <c r="B96" s="32"/>
      <c r="C96" s="107" t="s">
        <v>162</v>
      </c>
      <c r="J96" s="66">
        <f>J118</f>
        <v>0</v>
      </c>
      <c r="L96" s="32"/>
      <c r="AU96" s="17" t="s">
        <v>163</v>
      </c>
    </row>
    <row r="97" spans="2:12" s="8" customFormat="1" ht="24.95" customHeight="1">
      <c r="B97" s="108"/>
      <c r="D97" s="109" t="s">
        <v>258</v>
      </c>
      <c r="E97" s="110"/>
      <c r="F97" s="110"/>
      <c r="G97" s="110"/>
      <c r="H97" s="110"/>
      <c r="I97" s="110"/>
      <c r="J97" s="111">
        <f>J119</f>
        <v>0</v>
      </c>
      <c r="L97" s="108"/>
    </row>
    <row r="98" spans="2:12" s="9" customFormat="1" ht="19.899999999999999" customHeight="1">
      <c r="B98" s="112"/>
      <c r="D98" s="113" t="s">
        <v>3861</v>
      </c>
      <c r="E98" s="114"/>
      <c r="F98" s="114"/>
      <c r="G98" s="114"/>
      <c r="H98" s="114"/>
      <c r="I98" s="114"/>
      <c r="J98" s="115">
        <f>J120</f>
        <v>0</v>
      </c>
      <c r="L98" s="112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170</v>
      </c>
      <c r="L105" s="32"/>
    </row>
    <row r="106" spans="2:12" s="1" customFormat="1" ht="6.95" customHeight="1">
      <c r="B106" s="32"/>
      <c r="L106" s="32"/>
    </row>
    <row r="107" spans="2:12" s="1" customFormat="1" ht="11.95" customHeight="1">
      <c r="B107" s="32"/>
      <c r="C107" s="27" t="s">
        <v>16</v>
      </c>
      <c r="L107" s="32"/>
    </row>
    <row r="108" spans="2:12" s="1" customFormat="1" ht="16.600000000000001" customHeight="1">
      <c r="B108" s="32"/>
      <c r="E108" s="252" t="str">
        <f>E7</f>
        <v>Zázemí pro městskou knihovnu Benešov</v>
      </c>
      <c r="F108" s="253"/>
      <c r="G108" s="253"/>
      <c r="H108" s="253"/>
      <c r="L108" s="32"/>
    </row>
    <row r="109" spans="2:12" s="1" customFormat="1" ht="11.95" customHeight="1">
      <c r="B109" s="32"/>
      <c r="C109" s="27" t="s">
        <v>156</v>
      </c>
      <c r="L109" s="32"/>
    </row>
    <row r="110" spans="2:12" s="1" customFormat="1" ht="16.600000000000001" customHeight="1">
      <c r="B110" s="32"/>
      <c r="E110" s="208" t="str">
        <f>E9</f>
        <v>005 - Přeložka kanalizace</v>
      </c>
      <c r="F110" s="254"/>
      <c r="G110" s="254"/>
      <c r="H110" s="254"/>
      <c r="L110" s="32"/>
    </row>
    <row r="111" spans="2:12" s="1" customFormat="1" ht="6.95" customHeight="1">
      <c r="B111" s="32"/>
      <c r="L111" s="32"/>
    </row>
    <row r="112" spans="2:12" s="1" customFormat="1" ht="11.95" customHeight="1">
      <c r="B112" s="32"/>
      <c r="C112" s="27" t="s">
        <v>20</v>
      </c>
      <c r="F112" s="25" t="str">
        <f>F12</f>
        <v xml:space="preserve"> </v>
      </c>
      <c r="I112" s="27" t="s">
        <v>22</v>
      </c>
      <c r="J112" s="52" t="str">
        <f>IF(J12="","",J12)</f>
        <v>23. 12. 2024</v>
      </c>
      <c r="L112" s="32"/>
    </row>
    <row r="113" spans="2:65" s="1" customFormat="1" ht="6.95" customHeight="1">
      <c r="B113" s="32"/>
      <c r="L113" s="32"/>
    </row>
    <row r="114" spans="2:65" s="1" customFormat="1" ht="25.65" customHeight="1">
      <c r="B114" s="32"/>
      <c r="C114" s="27" t="s">
        <v>24</v>
      </c>
      <c r="F114" s="25" t="str">
        <f>E15</f>
        <v>Město Benešov</v>
      </c>
      <c r="I114" s="27" t="s">
        <v>30</v>
      </c>
      <c r="J114" s="30" t="str">
        <f>E21</f>
        <v>Ateliér Jasné s.r.o., Praha 1</v>
      </c>
      <c r="L114" s="32"/>
    </row>
    <row r="115" spans="2:65" s="1" customFormat="1" ht="15.15" customHeight="1">
      <c r="B115" s="32"/>
      <c r="C115" s="27" t="s">
        <v>28</v>
      </c>
      <c r="F115" s="25" t="str">
        <f>IF(E18="","",E18)</f>
        <v>Vyplň údaj</v>
      </c>
      <c r="I115" s="27" t="s">
        <v>33</v>
      </c>
      <c r="J115" s="30" t="str">
        <f>E24</f>
        <v>Ing. Lenka Kasperová</v>
      </c>
      <c r="L115" s="32"/>
    </row>
    <row r="116" spans="2:65" s="1" customFormat="1" ht="10.4" customHeight="1">
      <c r="B116" s="32"/>
      <c r="L116" s="32"/>
    </row>
    <row r="117" spans="2:65" s="10" customFormat="1" ht="29.25" customHeight="1">
      <c r="B117" s="116"/>
      <c r="C117" s="117" t="s">
        <v>171</v>
      </c>
      <c r="D117" s="118" t="s">
        <v>61</v>
      </c>
      <c r="E117" s="118" t="s">
        <v>57</v>
      </c>
      <c r="F117" s="118" t="s">
        <v>58</v>
      </c>
      <c r="G117" s="118" t="s">
        <v>172</v>
      </c>
      <c r="H117" s="118" t="s">
        <v>173</v>
      </c>
      <c r="I117" s="118" t="s">
        <v>174</v>
      </c>
      <c r="J117" s="118" t="s">
        <v>161</v>
      </c>
      <c r="K117" s="119" t="s">
        <v>175</v>
      </c>
      <c r="L117" s="116"/>
      <c r="M117" s="59" t="s">
        <v>1</v>
      </c>
      <c r="N117" s="60" t="s">
        <v>40</v>
      </c>
      <c r="O117" s="60" t="s">
        <v>176</v>
      </c>
      <c r="P117" s="60" t="s">
        <v>177</v>
      </c>
      <c r="Q117" s="60" t="s">
        <v>178</v>
      </c>
      <c r="R117" s="60" t="s">
        <v>179</v>
      </c>
      <c r="S117" s="60" t="s">
        <v>180</v>
      </c>
      <c r="T117" s="61" t="s">
        <v>181</v>
      </c>
    </row>
    <row r="118" spans="2:65" s="1" customFormat="1" ht="22.75" customHeight="1">
      <c r="B118" s="32"/>
      <c r="C118" s="64" t="s">
        <v>182</v>
      </c>
      <c r="J118" s="120">
        <f>BK118</f>
        <v>0</v>
      </c>
      <c r="L118" s="32"/>
      <c r="M118" s="62"/>
      <c r="N118" s="53"/>
      <c r="O118" s="53"/>
      <c r="P118" s="121">
        <f>P119</f>
        <v>0</v>
      </c>
      <c r="Q118" s="53"/>
      <c r="R118" s="121">
        <f>R119</f>
        <v>0</v>
      </c>
      <c r="S118" s="53"/>
      <c r="T118" s="122">
        <f>T119</f>
        <v>0</v>
      </c>
      <c r="AT118" s="17" t="s">
        <v>75</v>
      </c>
      <c r="AU118" s="17" t="s">
        <v>163</v>
      </c>
      <c r="BK118" s="123">
        <f>BK119</f>
        <v>0</v>
      </c>
    </row>
    <row r="119" spans="2:65" s="11" customFormat="1" ht="25.95" customHeight="1">
      <c r="B119" s="124"/>
      <c r="D119" s="125" t="s">
        <v>75</v>
      </c>
      <c r="E119" s="126" t="s">
        <v>289</v>
      </c>
      <c r="F119" s="126" t="s">
        <v>290</v>
      </c>
      <c r="I119" s="127"/>
      <c r="J119" s="128">
        <f>BK119</f>
        <v>0</v>
      </c>
      <c r="L119" s="124"/>
      <c r="M119" s="129"/>
      <c r="P119" s="130">
        <f>P120</f>
        <v>0</v>
      </c>
      <c r="R119" s="130">
        <f>R120</f>
        <v>0</v>
      </c>
      <c r="T119" s="131">
        <f>T120</f>
        <v>0</v>
      </c>
      <c r="AR119" s="125" t="s">
        <v>84</v>
      </c>
      <c r="AT119" s="132" t="s">
        <v>75</v>
      </c>
      <c r="AU119" s="132" t="s">
        <v>76</v>
      </c>
      <c r="AY119" s="125" t="s">
        <v>186</v>
      </c>
      <c r="BK119" s="133">
        <f>BK120</f>
        <v>0</v>
      </c>
    </row>
    <row r="120" spans="2:65" s="11" customFormat="1" ht="22.75" customHeight="1">
      <c r="B120" s="124"/>
      <c r="D120" s="125" t="s">
        <v>75</v>
      </c>
      <c r="E120" s="134" t="s">
        <v>325</v>
      </c>
      <c r="F120" s="134" t="s">
        <v>3862</v>
      </c>
      <c r="I120" s="127"/>
      <c r="J120" s="135">
        <f>BK120</f>
        <v>0</v>
      </c>
      <c r="L120" s="124"/>
      <c r="M120" s="129"/>
      <c r="P120" s="130">
        <f>SUM(P121:P128)</f>
        <v>0</v>
      </c>
      <c r="R120" s="130">
        <f>SUM(R121:R128)</f>
        <v>0</v>
      </c>
      <c r="T120" s="131">
        <f>SUM(T121:T128)</f>
        <v>0</v>
      </c>
      <c r="AR120" s="125" t="s">
        <v>84</v>
      </c>
      <c r="AT120" s="132" t="s">
        <v>75</v>
      </c>
      <c r="AU120" s="132" t="s">
        <v>84</v>
      </c>
      <c r="AY120" s="125" t="s">
        <v>186</v>
      </c>
      <c r="BK120" s="133">
        <f>SUM(BK121:BK128)</f>
        <v>0</v>
      </c>
    </row>
    <row r="121" spans="2:65" s="1" customFormat="1" ht="24.2" customHeight="1">
      <c r="B121" s="136"/>
      <c r="C121" s="137" t="s">
        <v>84</v>
      </c>
      <c r="D121" s="137" t="s">
        <v>189</v>
      </c>
      <c r="E121" s="138" t="s">
        <v>3863</v>
      </c>
      <c r="F121" s="139" t="s">
        <v>3864</v>
      </c>
      <c r="G121" s="140" t="s">
        <v>294</v>
      </c>
      <c r="H121" s="141">
        <v>16</v>
      </c>
      <c r="I121" s="142"/>
      <c r="J121" s="143">
        <f t="shared" ref="J121:J128" si="0">ROUND(I121*H121,2)</f>
        <v>0</v>
      </c>
      <c r="K121" s="139" t="s">
        <v>1</v>
      </c>
      <c r="L121" s="32"/>
      <c r="M121" s="144" t="s">
        <v>1</v>
      </c>
      <c r="N121" s="145" t="s">
        <v>41</v>
      </c>
      <c r="P121" s="146">
        <f t="shared" ref="P121:P128" si="1">O121*H121</f>
        <v>0</v>
      </c>
      <c r="Q121" s="146">
        <v>0</v>
      </c>
      <c r="R121" s="146">
        <f t="shared" ref="R121:R128" si="2">Q121*H121</f>
        <v>0</v>
      </c>
      <c r="S121" s="146">
        <v>0</v>
      </c>
      <c r="T121" s="147">
        <f t="shared" ref="T121:T128" si="3">S121*H121</f>
        <v>0</v>
      </c>
      <c r="AR121" s="148" t="s">
        <v>207</v>
      </c>
      <c r="AT121" s="148" t="s">
        <v>189</v>
      </c>
      <c r="AU121" s="148" t="s">
        <v>86</v>
      </c>
      <c r="AY121" s="17" t="s">
        <v>186</v>
      </c>
      <c r="BE121" s="149">
        <f t="shared" ref="BE121:BE128" si="4">IF(N121="základní",J121,0)</f>
        <v>0</v>
      </c>
      <c r="BF121" s="149">
        <f t="shared" ref="BF121:BF128" si="5">IF(N121="snížená",J121,0)</f>
        <v>0</v>
      </c>
      <c r="BG121" s="149">
        <f t="shared" ref="BG121:BG128" si="6">IF(N121="zákl. přenesená",J121,0)</f>
        <v>0</v>
      </c>
      <c r="BH121" s="149">
        <f t="shared" ref="BH121:BH128" si="7">IF(N121="sníž. přenesená",J121,0)</f>
        <v>0</v>
      </c>
      <c r="BI121" s="149">
        <f t="shared" ref="BI121:BI128" si="8">IF(N121="nulová",J121,0)</f>
        <v>0</v>
      </c>
      <c r="BJ121" s="17" t="s">
        <v>84</v>
      </c>
      <c r="BK121" s="149">
        <f t="shared" ref="BK121:BK128" si="9">ROUND(I121*H121,2)</f>
        <v>0</v>
      </c>
      <c r="BL121" s="17" t="s">
        <v>207</v>
      </c>
      <c r="BM121" s="148" t="s">
        <v>86</v>
      </c>
    </row>
    <row r="122" spans="2:65" s="1" customFormat="1" ht="24.2" customHeight="1">
      <c r="B122" s="136"/>
      <c r="C122" s="137" t="s">
        <v>86</v>
      </c>
      <c r="D122" s="137" t="s">
        <v>189</v>
      </c>
      <c r="E122" s="138" t="s">
        <v>3865</v>
      </c>
      <c r="F122" s="139" t="s">
        <v>3866</v>
      </c>
      <c r="G122" s="140" t="s">
        <v>294</v>
      </c>
      <c r="H122" s="141">
        <v>1.6</v>
      </c>
      <c r="I122" s="142"/>
      <c r="J122" s="143">
        <f t="shared" si="0"/>
        <v>0</v>
      </c>
      <c r="K122" s="139" t="s">
        <v>1</v>
      </c>
      <c r="L122" s="32"/>
      <c r="M122" s="144" t="s">
        <v>1</v>
      </c>
      <c r="N122" s="145" t="s">
        <v>41</v>
      </c>
      <c r="P122" s="146">
        <f t="shared" si="1"/>
        <v>0</v>
      </c>
      <c r="Q122" s="146">
        <v>0</v>
      </c>
      <c r="R122" s="146">
        <f t="shared" si="2"/>
        <v>0</v>
      </c>
      <c r="S122" s="146">
        <v>0</v>
      </c>
      <c r="T122" s="147">
        <f t="shared" si="3"/>
        <v>0</v>
      </c>
      <c r="AR122" s="148" t="s">
        <v>207</v>
      </c>
      <c r="AT122" s="148" t="s">
        <v>189</v>
      </c>
      <c r="AU122" s="148" t="s">
        <v>86</v>
      </c>
      <c r="AY122" s="17" t="s">
        <v>186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7" t="s">
        <v>84</v>
      </c>
      <c r="BK122" s="149">
        <f t="shared" si="9"/>
        <v>0</v>
      </c>
      <c r="BL122" s="17" t="s">
        <v>207</v>
      </c>
      <c r="BM122" s="148" t="s">
        <v>207</v>
      </c>
    </row>
    <row r="123" spans="2:65" s="1" customFormat="1" ht="16.600000000000001" customHeight="1">
      <c r="B123" s="136"/>
      <c r="C123" s="137" t="s">
        <v>118</v>
      </c>
      <c r="D123" s="137" t="s">
        <v>189</v>
      </c>
      <c r="E123" s="138" t="s">
        <v>3867</v>
      </c>
      <c r="F123" s="139" t="s">
        <v>3868</v>
      </c>
      <c r="G123" s="140" t="s">
        <v>294</v>
      </c>
      <c r="H123" s="141">
        <v>54</v>
      </c>
      <c r="I123" s="142"/>
      <c r="J123" s="143">
        <f t="shared" si="0"/>
        <v>0</v>
      </c>
      <c r="K123" s="139" t="s">
        <v>1</v>
      </c>
      <c r="L123" s="32"/>
      <c r="M123" s="144" t="s">
        <v>1</v>
      </c>
      <c r="N123" s="145" t="s">
        <v>41</v>
      </c>
      <c r="P123" s="146">
        <f t="shared" si="1"/>
        <v>0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AR123" s="148" t="s">
        <v>207</v>
      </c>
      <c r="AT123" s="148" t="s">
        <v>189</v>
      </c>
      <c r="AU123" s="148" t="s">
        <v>86</v>
      </c>
      <c r="AY123" s="17" t="s">
        <v>186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7" t="s">
        <v>84</v>
      </c>
      <c r="BK123" s="149">
        <f t="shared" si="9"/>
        <v>0</v>
      </c>
      <c r="BL123" s="17" t="s">
        <v>207</v>
      </c>
      <c r="BM123" s="148" t="s">
        <v>315</v>
      </c>
    </row>
    <row r="124" spans="2:65" s="1" customFormat="1" ht="24.2" customHeight="1">
      <c r="B124" s="136"/>
      <c r="C124" s="137" t="s">
        <v>207</v>
      </c>
      <c r="D124" s="137" t="s">
        <v>189</v>
      </c>
      <c r="E124" s="138" t="s">
        <v>3869</v>
      </c>
      <c r="F124" s="139" t="s">
        <v>3870</v>
      </c>
      <c r="G124" s="140" t="s">
        <v>801</v>
      </c>
      <c r="H124" s="141">
        <v>35</v>
      </c>
      <c r="I124" s="142"/>
      <c r="J124" s="143">
        <f t="shared" si="0"/>
        <v>0</v>
      </c>
      <c r="K124" s="139" t="s">
        <v>1</v>
      </c>
      <c r="L124" s="32"/>
      <c r="M124" s="144" t="s">
        <v>1</v>
      </c>
      <c r="N124" s="145" t="s">
        <v>41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207</v>
      </c>
      <c r="AT124" s="148" t="s">
        <v>189</v>
      </c>
      <c r="AU124" s="148" t="s">
        <v>86</v>
      </c>
      <c r="AY124" s="17" t="s">
        <v>186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7" t="s">
        <v>84</v>
      </c>
      <c r="BK124" s="149">
        <f t="shared" si="9"/>
        <v>0</v>
      </c>
      <c r="BL124" s="17" t="s">
        <v>207</v>
      </c>
      <c r="BM124" s="148" t="s">
        <v>325</v>
      </c>
    </row>
    <row r="125" spans="2:65" s="1" customFormat="1" ht="24.2" customHeight="1">
      <c r="B125" s="136"/>
      <c r="C125" s="137" t="s">
        <v>185</v>
      </c>
      <c r="D125" s="137" t="s">
        <v>189</v>
      </c>
      <c r="E125" s="138" t="s">
        <v>3871</v>
      </c>
      <c r="F125" s="139" t="s">
        <v>3872</v>
      </c>
      <c r="G125" s="140" t="s">
        <v>801</v>
      </c>
      <c r="H125" s="141">
        <v>35</v>
      </c>
      <c r="I125" s="142"/>
      <c r="J125" s="143">
        <f t="shared" si="0"/>
        <v>0</v>
      </c>
      <c r="K125" s="139" t="s">
        <v>1</v>
      </c>
      <c r="L125" s="32"/>
      <c r="M125" s="144" t="s">
        <v>1</v>
      </c>
      <c r="N125" s="145" t="s">
        <v>41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207</v>
      </c>
      <c r="AT125" s="148" t="s">
        <v>189</v>
      </c>
      <c r="AU125" s="148" t="s">
        <v>86</v>
      </c>
      <c r="AY125" s="17" t="s">
        <v>186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7" t="s">
        <v>84</v>
      </c>
      <c r="BK125" s="149">
        <f t="shared" si="9"/>
        <v>0</v>
      </c>
      <c r="BL125" s="17" t="s">
        <v>207</v>
      </c>
      <c r="BM125" s="148" t="s">
        <v>335</v>
      </c>
    </row>
    <row r="126" spans="2:65" s="1" customFormat="1" ht="24.2" customHeight="1">
      <c r="B126" s="136"/>
      <c r="C126" s="137" t="s">
        <v>315</v>
      </c>
      <c r="D126" s="137" t="s">
        <v>189</v>
      </c>
      <c r="E126" s="138" t="s">
        <v>3871</v>
      </c>
      <c r="F126" s="139" t="s">
        <v>3872</v>
      </c>
      <c r="G126" s="140" t="s">
        <v>801</v>
      </c>
      <c r="H126" s="141">
        <v>35</v>
      </c>
      <c r="I126" s="142"/>
      <c r="J126" s="143">
        <f t="shared" si="0"/>
        <v>0</v>
      </c>
      <c r="K126" s="139" t="s">
        <v>1</v>
      </c>
      <c r="L126" s="32"/>
      <c r="M126" s="144" t="s">
        <v>1</v>
      </c>
      <c r="N126" s="145" t="s">
        <v>41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207</v>
      </c>
      <c r="AT126" s="148" t="s">
        <v>189</v>
      </c>
      <c r="AU126" s="148" t="s">
        <v>86</v>
      </c>
      <c r="AY126" s="17" t="s">
        <v>186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7" t="s">
        <v>84</v>
      </c>
      <c r="BK126" s="149">
        <f t="shared" si="9"/>
        <v>0</v>
      </c>
      <c r="BL126" s="17" t="s">
        <v>207</v>
      </c>
      <c r="BM126" s="148" t="s">
        <v>8</v>
      </c>
    </row>
    <row r="127" spans="2:65" s="1" customFormat="1" ht="16.600000000000001" customHeight="1">
      <c r="B127" s="136"/>
      <c r="C127" s="137" t="s">
        <v>319</v>
      </c>
      <c r="D127" s="137" t="s">
        <v>189</v>
      </c>
      <c r="E127" s="138" t="s">
        <v>3873</v>
      </c>
      <c r="F127" s="139" t="s">
        <v>3874</v>
      </c>
      <c r="G127" s="140" t="s">
        <v>801</v>
      </c>
      <c r="H127" s="141">
        <v>15</v>
      </c>
      <c r="I127" s="142"/>
      <c r="J127" s="143">
        <f t="shared" si="0"/>
        <v>0</v>
      </c>
      <c r="K127" s="139" t="s">
        <v>1</v>
      </c>
      <c r="L127" s="32"/>
      <c r="M127" s="144" t="s">
        <v>1</v>
      </c>
      <c r="N127" s="145" t="s">
        <v>41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207</v>
      </c>
      <c r="AT127" s="148" t="s">
        <v>189</v>
      </c>
      <c r="AU127" s="148" t="s">
        <v>86</v>
      </c>
      <c r="AY127" s="17" t="s">
        <v>186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84</v>
      </c>
      <c r="BK127" s="149">
        <f t="shared" si="9"/>
        <v>0</v>
      </c>
      <c r="BL127" s="17" t="s">
        <v>207</v>
      </c>
      <c r="BM127" s="148" t="s">
        <v>359</v>
      </c>
    </row>
    <row r="128" spans="2:65" s="1" customFormat="1" ht="24.2" customHeight="1">
      <c r="B128" s="136"/>
      <c r="C128" s="137" t="s">
        <v>325</v>
      </c>
      <c r="D128" s="137" t="s">
        <v>189</v>
      </c>
      <c r="E128" s="138" t="s">
        <v>3875</v>
      </c>
      <c r="F128" s="139" t="s">
        <v>3876</v>
      </c>
      <c r="G128" s="140" t="s">
        <v>403</v>
      </c>
      <c r="H128" s="141">
        <v>1</v>
      </c>
      <c r="I128" s="142"/>
      <c r="J128" s="143">
        <f t="shared" si="0"/>
        <v>0</v>
      </c>
      <c r="K128" s="139" t="s">
        <v>1</v>
      </c>
      <c r="L128" s="32"/>
      <c r="M128" s="150" t="s">
        <v>1</v>
      </c>
      <c r="N128" s="151" t="s">
        <v>41</v>
      </c>
      <c r="O128" s="152"/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AR128" s="148" t="s">
        <v>207</v>
      </c>
      <c r="AT128" s="148" t="s">
        <v>189</v>
      </c>
      <c r="AU128" s="148" t="s">
        <v>86</v>
      </c>
      <c r="AY128" s="17" t="s">
        <v>186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84</v>
      </c>
      <c r="BK128" s="149">
        <f t="shared" si="9"/>
        <v>0</v>
      </c>
      <c r="BL128" s="17" t="s">
        <v>207</v>
      </c>
      <c r="BM128" s="148" t="s">
        <v>372</v>
      </c>
    </row>
    <row r="129" spans="2:12" s="1" customFormat="1" ht="6.95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2"/>
    </row>
  </sheetData>
  <autoFilter ref="C117:K128" xr:uid="{00000000-0009-0000-0000-00001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457"/>
  <sheetViews>
    <sheetView showGridLines="0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5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151</v>
      </c>
      <c r="AZ2" s="155" t="s">
        <v>3877</v>
      </c>
      <c r="BA2" s="155" t="s">
        <v>1</v>
      </c>
      <c r="BB2" s="155" t="s">
        <v>1</v>
      </c>
      <c r="BC2" s="155" t="s">
        <v>3878</v>
      </c>
      <c r="BD2" s="155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155" t="s">
        <v>3879</v>
      </c>
      <c r="BA3" s="155" t="s">
        <v>1</v>
      </c>
      <c r="BB3" s="155" t="s">
        <v>1</v>
      </c>
      <c r="BC3" s="155" t="s">
        <v>3880</v>
      </c>
      <c r="BD3" s="155" t="s">
        <v>86</v>
      </c>
    </row>
    <row r="4" spans="2:56" ht="24.95" customHeight="1">
      <c r="B4" s="20"/>
      <c r="D4" s="21" t="s">
        <v>155</v>
      </c>
      <c r="L4" s="20"/>
      <c r="M4" s="93" t="s">
        <v>10</v>
      </c>
      <c r="AT4" s="17" t="s">
        <v>3</v>
      </c>
      <c r="AZ4" s="155" t="s">
        <v>3881</v>
      </c>
      <c r="BA4" s="155" t="s">
        <v>1</v>
      </c>
      <c r="BB4" s="155" t="s">
        <v>1</v>
      </c>
      <c r="BC4" s="155" t="s">
        <v>3882</v>
      </c>
      <c r="BD4" s="155" t="s">
        <v>86</v>
      </c>
    </row>
    <row r="5" spans="2:56" ht="6.95" customHeight="1">
      <c r="B5" s="20"/>
      <c r="L5" s="20"/>
      <c r="AZ5" s="155" t="s">
        <v>256</v>
      </c>
      <c r="BA5" s="155" t="s">
        <v>1</v>
      </c>
      <c r="BB5" s="155" t="s">
        <v>1</v>
      </c>
      <c r="BC5" s="155" t="s">
        <v>3883</v>
      </c>
      <c r="BD5" s="155" t="s">
        <v>86</v>
      </c>
    </row>
    <row r="6" spans="2:56" ht="11.95" customHeight="1">
      <c r="B6" s="20"/>
      <c r="D6" s="27" t="s">
        <v>16</v>
      </c>
      <c r="L6" s="20"/>
      <c r="AZ6" s="155" t="s">
        <v>3884</v>
      </c>
      <c r="BA6" s="155" t="s">
        <v>1</v>
      </c>
      <c r="BB6" s="155" t="s">
        <v>1</v>
      </c>
      <c r="BC6" s="155" t="s">
        <v>3885</v>
      </c>
      <c r="BD6" s="155" t="s">
        <v>86</v>
      </c>
    </row>
    <row r="7" spans="2:5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  <c r="AZ7" s="155" t="s">
        <v>3886</v>
      </c>
      <c r="BA7" s="155" t="s">
        <v>1</v>
      </c>
      <c r="BB7" s="155" t="s">
        <v>1</v>
      </c>
      <c r="BC7" s="155" t="s">
        <v>3887</v>
      </c>
      <c r="BD7" s="155" t="s">
        <v>86</v>
      </c>
    </row>
    <row r="8" spans="2:56" ht="11.95" customHeight="1">
      <c r="B8" s="20"/>
      <c r="D8" s="27" t="s">
        <v>156</v>
      </c>
      <c r="L8" s="20"/>
      <c r="AZ8" s="155" t="s">
        <v>3888</v>
      </c>
      <c r="BA8" s="155" t="s">
        <v>1</v>
      </c>
      <c r="BB8" s="155" t="s">
        <v>1</v>
      </c>
      <c r="BC8" s="155" t="s">
        <v>3889</v>
      </c>
      <c r="BD8" s="155" t="s">
        <v>86</v>
      </c>
    </row>
    <row r="9" spans="2:56" s="1" customFormat="1" ht="16.600000000000001" customHeight="1">
      <c r="B9" s="32"/>
      <c r="E9" s="252" t="s">
        <v>3890</v>
      </c>
      <c r="F9" s="254"/>
      <c r="G9" s="254"/>
      <c r="H9" s="254"/>
      <c r="L9" s="32"/>
      <c r="AZ9" s="155" t="s">
        <v>3891</v>
      </c>
      <c r="BA9" s="155" t="s">
        <v>1</v>
      </c>
      <c r="BB9" s="155" t="s">
        <v>1</v>
      </c>
      <c r="BC9" s="155" t="s">
        <v>3892</v>
      </c>
      <c r="BD9" s="155" t="s">
        <v>86</v>
      </c>
    </row>
    <row r="10" spans="2:56" s="1" customFormat="1" ht="11.95" customHeight="1">
      <c r="B10" s="32"/>
      <c r="D10" s="27" t="s">
        <v>231</v>
      </c>
      <c r="L10" s="32"/>
      <c r="AZ10" s="155" t="s">
        <v>3893</v>
      </c>
      <c r="BA10" s="155" t="s">
        <v>1</v>
      </c>
      <c r="BB10" s="155" t="s">
        <v>1</v>
      </c>
      <c r="BC10" s="155" t="s">
        <v>3894</v>
      </c>
      <c r="BD10" s="155" t="s">
        <v>86</v>
      </c>
    </row>
    <row r="11" spans="2:56" s="1" customFormat="1" ht="29.95" customHeight="1">
      <c r="B11" s="32"/>
      <c r="E11" s="208" t="s">
        <v>3895</v>
      </c>
      <c r="F11" s="254"/>
      <c r="G11" s="254"/>
      <c r="H11" s="254"/>
      <c r="L11" s="32"/>
    </row>
    <row r="12" spans="2:56" s="1" customFormat="1" ht="10.4">
      <c r="B12" s="32"/>
      <c r="L12" s="32"/>
    </row>
    <row r="13" spans="2:56" s="1" customFormat="1" ht="11.95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56" s="1" customFormat="1" ht="11.95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23. 12. 2024</v>
      </c>
      <c r="L14" s="32"/>
    </row>
    <row r="15" spans="2:56" s="1" customFormat="1" ht="10.8" customHeight="1">
      <c r="B15" s="32"/>
      <c r="L15" s="32"/>
    </row>
    <row r="16" spans="2:56" s="1" customFormat="1" ht="11.95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1.95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5" t="str">
        <f>'Rekapitulace stavby'!E14</f>
        <v>Vyplň údaj</v>
      </c>
      <c r="F20" s="234"/>
      <c r="G20" s="234"/>
      <c r="H20" s="234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1.95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3896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1.95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3897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1.95" customHeight="1">
      <c r="B28" s="32"/>
      <c r="D28" s="27" t="s">
        <v>35</v>
      </c>
      <c r="L28" s="32"/>
    </row>
    <row r="29" spans="2:12" s="7" customFormat="1" ht="71.3" customHeight="1">
      <c r="B29" s="94"/>
      <c r="E29" s="239" t="s">
        <v>3898</v>
      </c>
      <c r="F29" s="239"/>
      <c r="G29" s="239"/>
      <c r="H29" s="23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ROUND(J138,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" customHeight="1">
      <c r="B35" s="32"/>
      <c r="D35" s="55" t="s">
        <v>40</v>
      </c>
      <c r="E35" s="27" t="s">
        <v>41</v>
      </c>
      <c r="F35" s="86">
        <f>ROUND((SUM(BE138:BE456)),  2)</f>
        <v>0</v>
      </c>
      <c r="I35" s="96">
        <v>0.21</v>
      </c>
      <c r="J35" s="86">
        <f>ROUND(((SUM(BE138:BE456))*I35),  2)</f>
        <v>0</v>
      </c>
      <c r="L35" s="32"/>
    </row>
    <row r="36" spans="2:12" s="1" customFormat="1" ht="14.4" customHeight="1">
      <c r="B36" s="32"/>
      <c r="E36" s="27" t="s">
        <v>42</v>
      </c>
      <c r="F36" s="86">
        <f>ROUND((SUM(BF138:BF456)),  2)</f>
        <v>0</v>
      </c>
      <c r="I36" s="96">
        <v>0.12</v>
      </c>
      <c r="J36" s="86">
        <f>ROUND(((SUM(BF138:BF456))*I36),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6">
        <f>ROUND((SUM(BG138:BG456)),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6">
        <f>ROUND((SUM(BH138:BH456)),  2)</f>
        <v>0</v>
      </c>
      <c r="I38" s="96">
        <v>0.12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45</v>
      </c>
      <c r="F39" s="86">
        <f>ROUND((SUM(BI138:BI456)),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1.95" customHeight="1">
      <c r="B84" s="32"/>
      <c r="C84" s="27" t="s">
        <v>16</v>
      </c>
      <c r="L84" s="32"/>
    </row>
    <row r="85" spans="2:12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12" ht="11.95" customHeight="1">
      <c r="B86" s="20"/>
      <c r="C86" s="27" t="s">
        <v>156</v>
      </c>
      <c r="L86" s="20"/>
    </row>
    <row r="87" spans="2:12" s="1" customFormat="1" ht="16.600000000000001" customHeight="1">
      <c r="B87" s="32"/>
      <c r="E87" s="252" t="s">
        <v>3890</v>
      </c>
      <c r="F87" s="254"/>
      <c r="G87" s="254"/>
      <c r="H87" s="254"/>
      <c r="L87" s="32"/>
    </row>
    <row r="88" spans="2:12" s="1" customFormat="1" ht="11.95" customHeight="1">
      <c r="B88" s="32"/>
      <c r="C88" s="27" t="s">
        <v>231</v>
      </c>
      <c r="L88" s="32"/>
    </row>
    <row r="89" spans="2:12" s="1" customFormat="1" ht="29.95" customHeight="1">
      <c r="B89" s="32"/>
      <c r="E89" s="208" t="str">
        <f>E11</f>
        <v xml:space="preserve">SK24047 - Rekonstrukce teplovodní přípojky k objektu polikliniky a městské knihovny 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1.95" customHeight="1">
      <c r="B91" s="32"/>
      <c r="C91" s="27" t="s">
        <v>20</v>
      </c>
      <c r="F91" s="25" t="str">
        <f>F14</f>
        <v>Benešov</v>
      </c>
      <c r="I91" s="27" t="s">
        <v>22</v>
      </c>
      <c r="J91" s="52" t="str">
        <f>IF(J14="","",J14)</f>
        <v>23. 12. 2024</v>
      </c>
      <c r="L91" s="32"/>
    </row>
    <row r="92" spans="2:12" s="1" customFormat="1" ht="6.95" customHeight="1">
      <c r="B92" s="32"/>
      <c r="L92" s="32"/>
    </row>
    <row r="93" spans="2:12" s="1" customFormat="1" ht="25.65" customHeight="1">
      <c r="B93" s="32"/>
      <c r="C93" s="27" t="s">
        <v>24</v>
      </c>
      <c r="F93" s="25" t="str">
        <f>E17</f>
        <v>Město Benešov</v>
      </c>
      <c r="I93" s="27" t="s">
        <v>30</v>
      </c>
      <c r="J93" s="30" t="str">
        <f>E23</f>
        <v>LORENC TZB spol.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Martin Škrabal</v>
      </c>
      <c r="L94" s="32"/>
    </row>
    <row r="95" spans="2:12" s="1" customFormat="1" ht="10.4" customHeight="1">
      <c r="B95" s="32"/>
      <c r="L95" s="32"/>
    </row>
    <row r="96" spans="2:12" s="1" customFormat="1" ht="29.25" customHeight="1">
      <c r="B96" s="32"/>
      <c r="C96" s="105" t="s">
        <v>160</v>
      </c>
      <c r="D96" s="97"/>
      <c r="E96" s="97"/>
      <c r="F96" s="97"/>
      <c r="G96" s="97"/>
      <c r="H96" s="97"/>
      <c r="I96" s="97"/>
      <c r="J96" s="106" t="s">
        <v>161</v>
      </c>
      <c r="K96" s="97"/>
      <c r="L96" s="32"/>
    </row>
    <row r="97" spans="2:47" s="1" customFormat="1" ht="10.4" customHeight="1">
      <c r="B97" s="32"/>
      <c r="L97" s="32"/>
    </row>
    <row r="98" spans="2:47" s="1" customFormat="1" ht="22.75" customHeight="1">
      <c r="B98" s="32"/>
      <c r="C98" s="107" t="s">
        <v>162</v>
      </c>
      <c r="J98" s="66">
        <f>J138</f>
        <v>0</v>
      </c>
      <c r="L98" s="32"/>
      <c r="AU98" s="17" t="s">
        <v>163</v>
      </c>
    </row>
    <row r="99" spans="2:47" s="8" customFormat="1" ht="24.95" customHeight="1">
      <c r="B99" s="108"/>
      <c r="D99" s="109" t="s">
        <v>258</v>
      </c>
      <c r="E99" s="110"/>
      <c r="F99" s="110"/>
      <c r="G99" s="110"/>
      <c r="H99" s="110"/>
      <c r="I99" s="110"/>
      <c r="J99" s="111">
        <f>J139</f>
        <v>0</v>
      </c>
      <c r="L99" s="108"/>
    </row>
    <row r="100" spans="2:47" s="9" customFormat="1" ht="19.899999999999999" customHeight="1">
      <c r="B100" s="112"/>
      <c r="D100" s="113" t="s">
        <v>259</v>
      </c>
      <c r="E100" s="114"/>
      <c r="F100" s="114"/>
      <c r="G100" s="114"/>
      <c r="H100" s="114"/>
      <c r="I100" s="114"/>
      <c r="J100" s="115">
        <f>J140</f>
        <v>0</v>
      </c>
      <c r="L100" s="112"/>
    </row>
    <row r="101" spans="2:47" s="9" customFormat="1" ht="19.899999999999999" customHeight="1">
      <c r="B101" s="112"/>
      <c r="D101" s="113" t="s">
        <v>261</v>
      </c>
      <c r="E101" s="114"/>
      <c r="F101" s="114"/>
      <c r="G101" s="114"/>
      <c r="H101" s="114"/>
      <c r="I101" s="114"/>
      <c r="J101" s="115">
        <f>J232</f>
        <v>0</v>
      </c>
      <c r="L101" s="112"/>
    </row>
    <row r="102" spans="2:47" s="9" customFormat="1" ht="19.899999999999999" customHeight="1">
      <c r="B102" s="112"/>
      <c r="D102" s="113" t="s">
        <v>262</v>
      </c>
      <c r="E102" s="114"/>
      <c r="F102" s="114"/>
      <c r="G102" s="114"/>
      <c r="H102" s="114"/>
      <c r="I102" s="114"/>
      <c r="J102" s="115">
        <f>J241</f>
        <v>0</v>
      </c>
      <c r="L102" s="112"/>
    </row>
    <row r="103" spans="2:47" s="9" customFormat="1" ht="19.899999999999999" customHeight="1">
      <c r="B103" s="112"/>
      <c r="D103" s="113" t="s">
        <v>3115</v>
      </c>
      <c r="E103" s="114"/>
      <c r="F103" s="114"/>
      <c r="G103" s="114"/>
      <c r="H103" s="114"/>
      <c r="I103" s="114"/>
      <c r="J103" s="115">
        <f>J269</f>
        <v>0</v>
      </c>
      <c r="L103" s="112"/>
    </row>
    <row r="104" spans="2:47" s="9" customFormat="1" ht="19.899999999999999" customHeight="1">
      <c r="B104" s="112"/>
      <c r="D104" s="113" t="s">
        <v>263</v>
      </c>
      <c r="E104" s="114"/>
      <c r="F104" s="114"/>
      <c r="G104" s="114"/>
      <c r="H104" s="114"/>
      <c r="I104" s="114"/>
      <c r="J104" s="115">
        <f>J274</f>
        <v>0</v>
      </c>
      <c r="L104" s="112"/>
    </row>
    <row r="105" spans="2:47" s="9" customFormat="1" ht="19.899999999999999" customHeight="1">
      <c r="B105" s="112"/>
      <c r="D105" s="113" t="s">
        <v>3899</v>
      </c>
      <c r="E105" s="114"/>
      <c r="F105" s="114"/>
      <c r="G105" s="114"/>
      <c r="H105" s="114"/>
      <c r="I105" s="114"/>
      <c r="J105" s="115">
        <f>J293</f>
        <v>0</v>
      </c>
      <c r="L105" s="112"/>
    </row>
    <row r="106" spans="2:47" s="9" customFormat="1" ht="19.899999999999999" customHeight="1">
      <c r="B106" s="112"/>
      <c r="D106" s="113" t="s">
        <v>264</v>
      </c>
      <c r="E106" s="114"/>
      <c r="F106" s="114"/>
      <c r="G106" s="114"/>
      <c r="H106" s="114"/>
      <c r="I106" s="114"/>
      <c r="J106" s="115">
        <f>J365</f>
        <v>0</v>
      </c>
      <c r="L106" s="112"/>
    </row>
    <row r="107" spans="2:47" s="9" customFormat="1" ht="19.899999999999999" customHeight="1">
      <c r="B107" s="112"/>
      <c r="D107" s="113" t="s">
        <v>265</v>
      </c>
      <c r="E107" s="114"/>
      <c r="F107" s="114"/>
      <c r="G107" s="114"/>
      <c r="H107" s="114"/>
      <c r="I107" s="114"/>
      <c r="J107" s="115">
        <f>J387</f>
        <v>0</v>
      </c>
      <c r="L107" s="112"/>
    </row>
    <row r="108" spans="2:47" s="9" customFormat="1" ht="19.899999999999999" customHeight="1">
      <c r="B108" s="112"/>
      <c r="D108" s="113" t="s">
        <v>266</v>
      </c>
      <c r="E108" s="114"/>
      <c r="F108" s="114"/>
      <c r="G108" s="114"/>
      <c r="H108" s="114"/>
      <c r="I108" s="114"/>
      <c r="J108" s="115">
        <f>J425</f>
        <v>0</v>
      </c>
      <c r="L108" s="112"/>
    </row>
    <row r="109" spans="2:47" s="8" customFormat="1" ht="24.95" customHeight="1">
      <c r="B109" s="108"/>
      <c r="D109" s="109" t="s">
        <v>267</v>
      </c>
      <c r="E109" s="110"/>
      <c r="F109" s="110"/>
      <c r="G109" s="110"/>
      <c r="H109" s="110"/>
      <c r="I109" s="110"/>
      <c r="J109" s="111">
        <f>J427</f>
        <v>0</v>
      </c>
      <c r="L109" s="108"/>
    </row>
    <row r="110" spans="2:47" s="9" customFormat="1" ht="19.899999999999999" customHeight="1">
      <c r="B110" s="112"/>
      <c r="D110" s="113" t="s">
        <v>268</v>
      </c>
      <c r="E110" s="114"/>
      <c r="F110" s="114"/>
      <c r="G110" s="114"/>
      <c r="H110" s="114"/>
      <c r="I110" s="114"/>
      <c r="J110" s="115">
        <f>J428</f>
        <v>0</v>
      </c>
      <c r="L110" s="112"/>
    </row>
    <row r="111" spans="2:47" s="9" customFormat="1" ht="19.899999999999999" customHeight="1">
      <c r="B111" s="112"/>
      <c r="D111" s="113" t="s">
        <v>286</v>
      </c>
      <c r="E111" s="114"/>
      <c r="F111" s="114"/>
      <c r="G111" s="114"/>
      <c r="H111" s="114"/>
      <c r="I111" s="114"/>
      <c r="J111" s="115">
        <f>J442</f>
        <v>0</v>
      </c>
      <c r="L111" s="112"/>
    </row>
    <row r="112" spans="2:47" s="8" customFormat="1" ht="24.95" customHeight="1">
      <c r="B112" s="108"/>
      <c r="D112" s="109" t="s">
        <v>3900</v>
      </c>
      <c r="E112" s="110"/>
      <c r="F112" s="110"/>
      <c r="G112" s="110"/>
      <c r="H112" s="110"/>
      <c r="I112" s="110"/>
      <c r="J112" s="111">
        <f>J446</f>
        <v>0</v>
      </c>
      <c r="L112" s="108"/>
    </row>
    <row r="113" spans="2:12" s="8" customFormat="1" ht="24.95" customHeight="1">
      <c r="B113" s="108"/>
      <c r="D113" s="109" t="s">
        <v>164</v>
      </c>
      <c r="E113" s="110"/>
      <c r="F113" s="110"/>
      <c r="G113" s="110"/>
      <c r="H113" s="110"/>
      <c r="I113" s="110"/>
      <c r="J113" s="111">
        <f>J448</f>
        <v>0</v>
      </c>
      <c r="L113" s="108"/>
    </row>
    <row r="114" spans="2:12" s="9" customFormat="1" ht="19.899999999999999" customHeight="1">
      <c r="B114" s="112"/>
      <c r="D114" s="113" t="s">
        <v>165</v>
      </c>
      <c r="E114" s="114"/>
      <c r="F114" s="114"/>
      <c r="G114" s="114"/>
      <c r="H114" s="114"/>
      <c r="I114" s="114"/>
      <c r="J114" s="115">
        <f>J449</f>
        <v>0</v>
      </c>
      <c r="L114" s="112"/>
    </row>
    <row r="115" spans="2:12" s="9" customFormat="1" ht="19.899999999999999" customHeight="1">
      <c r="B115" s="112"/>
      <c r="D115" s="113" t="s">
        <v>166</v>
      </c>
      <c r="E115" s="114"/>
      <c r="F115" s="114"/>
      <c r="G115" s="114"/>
      <c r="H115" s="114"/>
      <c r="I115" s="114"/>
      <c r="J115" s="115">
        <f>J452</f>
        <v>0</v>
      </c>
      <c r="L115" s="112"/>
    </row>
    <row r="116" spans="2:12" s="9" customFormat="1" ht="19.899999999999999" customHeight="1">
      <c r="B116" s="112"/>
      <c r="D116" s="113" t="s">
        <v>167</v>
      </c>
      <c r="E116" s="114"/>
      <c r="F116" s="114"/>
      <c r="G116" s="114"/>
      <c r="H116" s="114"/>
      <c r="I116" s="114"/>
      <c r="J116" s="115">
        <f>J454</f>
        <v>0</v>
      </c>
      <c r="L116" s="112"/>
    </row>
    <row r="117" spans="2:12" s="1" customFormat="1" ht="21.75" customHeight="1">
      <c r="B117" s="32"/>
      <c r="L117" s="32"/>
    </row>
    <row r="118" spans="2:12" s="1" customFormat="1" ht="6.95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2"/>
    </row>
    <row r="122" spans="2:12" s="1" customFormat="1" ht="6.95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2"/>
    </row>
    <row r="123" spans="2:12" s="1" customFormat="1" ht="24.95" customHeight="1">
      <c r="B123" s="32"/>
      <c r="C123" s="21" t="s">
        <v>170</v>
      </c>
      <c r="L123" s="32"/>
    </row>
    <row r="124" spans="2:12" s="1" customFormat="1" ht="6.95" customHeight="1">
      <c r="B124" s="32"/>
      <c r="L124" s="32"/>
    </row>
    <row r="125" spans="2:12" s="1" customFormat="1" ht="11.95" customHeight="1">
      <c r="B125" s="32"/>
      <c r="C125" s="27" t="s">
        <v>16</v>
      </c>
      <c r="L125" s="32"/>
    </row>
    <row r="126" spans="2:12" s="1" customFormat="1" ht="16.600000000000001" customHeight="1">
      <c r="B126" s="32"/>
      <c r="E126" s="252" t="str">
        <f>E7</f>
        <v>Zázemí pro městskou knihovnu Benešov</v>
      </c>
      <c r="F126" s="253"/>
      <c r="G126" s="253"/>
      <c r="H126" s="253"/>
      <c r="L126" s="32"/>
    </row>
    <row r="127" spans="2:12" ht="11.95" customHeight="1">
      <c r="B127" s="20"/>
      <c r="C127" s="27" t="s">
        <v>156</v>
      </c>
      <c r="L127" s="20"/>
    </row>
    <row r="128" spans="2:12" s="1" customFormat="1" ht="16.600000000000001" customHeight="1">
      <c r="B128" s="32"/>
      <c r="E128" s="252" t="s">
        <v>3890</v>
      </c>
      <c r="F128" s="254"/>
      <c r="G128" s="254"/>
      <c r="H128" s="254"/>
      <c r="L128" s="32"/>
    </row>
    <row r="129" spans="2:65" s="1" customFormat="1" ht="11.95" customHeight="1">
      <c r="B129" s="32"/>
      <c r="C129" s="27" t="s">
        <v>231</v>
      </c>
      <c r="L129" s="32"/>
    </row>
    <row r="130" spans="2:65" s="1" customFormat="1" ht="29.95" customHeight="1">
      <c r="B130" s="32"/>
      <c r="E130" s="208" t="str">
        <f>E11</f>
        <v xml:space="preserve">SK24047 - Rekonstrukce teplovodní přípojky k objektu polikliniky a městské knihovny </v>
      </c>
      <c r="F130" s="254"/>
      <c r="G130" s="254"/>
      <c r="H130" s="254"/>
      <c r="L130" s="32"/>
    </row>
    <row r="131" spans="2:65" s="1" customFormat="1" ht="6.95" customHeight="1">
      <c r="B131" s="32"/>
      <c r="L131" s="32"/>
    </row>
    <row r="132" spans="2:65" s="1" customFormat="1" ht="11.95" customHeight="1">
      <c r="B132" s="32"/>
      <c r="C132" s="27" t="s">
        <v>20</v>
      </c>
      <c r="F132" s="25" t="str">
        <f>F14</f>
        <v>Benešov</v>
      </c>
      <c r="I132" s="27" t="s">
        <v>22</v>
      </c>
      <c r="J132" s="52" t="str">
        <f>IF(J14="","",J14)</f>
        <v>23. 12. 2024</v>
      </c>
      <c r="L132" s="32"/>
    </row>
    <row r="133" spans="2:65" s="1" customFormat="1" ht="6.95" customHeight="1">
      <c r="B133" s="32"/>
      <c r="L133" s="32"/>
    </row>
    <row r="134" spans="2:65" s="1" customFormat="1" ht="25.65" customHeight="1">
      <c r="B134" s="32"/>
      <c r="C134" s="27" t="s">
        <v>24</v>
      </c>
      <c r="F134" s="25" t="str">
        <f>E17</f>
        <v>Město Benešov</v>
      </c>
      <c r="I134" s="27" t="s">
        <v>30</v>
      </c>
      <c r="J134" s="30" t="str">
        <f>E23</f>
        <v>LORENC TZB spol. s.r.o.</v>
      </c>
      <c r="L134" s="32"/>
    </row>
    <row r="135" spans="2:65" s="1" customFormat="1" ht="15.15" customHeight="1">
      <c r="B135" s="32"/>
      <c r="C135" s="27" t="s">
        <v>28</v>
      </c>
      <c r="F135" s="25" t="str">
        <f>IF(E20="","",E20)</f>
        <v>Vyplň údaj</v>
      </c>
      <c r="I135" s="27" t="s">
        <v>33</v>
      </c>
      <c r="J135" s="30" t="str">
        <f>E26</f>
        <v>Martin Škrabal</v>
      </c>
      <c r="L135" s="32"/>
    </row>
    <row r="136" spans="2:65" s="1" customFormat="1" ht="10.4" customHeight="1">
      <c r="B136" s="32"/>
      <c r="L136" s="32"/>
    </row>
    <row r="137" spans="2:65" s="10" customFormat="1" ht="29.25" customHeight="1">
      <c r="B137" s="116"/>
      <c r="C137" s="117" t="s">
        <v>171</v>
      </c>
      <c r="D137" s="118" t="s">
        <v>61</v>
      </c>
      <c r="E137" s="118" t="s">
        <v>57</v>
      </c>
      <c r="F137" s="118" t="s">
        <v>58</v>
      </c>
      <c r="G137" s="118" t="s">
        <v>172</v>
      </c>
      <c r="H137" s="118" t="s">
        <v>173</v>
      </c>
      <c r="I137" s="118" t="s">
        <v>174</v>
      </c>
      <c r="J137" s="118" t="s">
        <v>161</v>
      </c>
      <c r="K137" s="119" t="s">
        <v>175</v>
      </c>
      <c r="L137" s="116"/>
      <c r="M137" s="59" t="s">
        <v>1</v>
      </c>
      <c r="N137" s="60" t="s">
        <v>40</v>
      </c>
      <c r="O137" s="60" t="s">
        <v>176</v>
      </c>
      <c r="P137" s="60" t="s">
        <v>177</v>
      </c>
      <c r="Q137" s="60" t="s">
        <v>178</v>
      </c>
      <c r="R137" s="60" t="s">
        <v>179</v>
      </c>
      <c r="S137" s="60" t="s">
        <v>180</v>
      </c>
      <c r="T137" s="61" t="s">
        <v>181</v>
      </c>
    </row>
    <row r="138" spans="2:65" s="1" customFormat="1" ht="22.75" customHeight="1">
      <c r="B138" s="32"/>
      <c r="C138" s="64" t="s">
        <v>182</v>
      </c>
      <c r="J138" s="120">
        <f>BK138</f>
        <v>0</v>
      </c>
      <c r="L138" s="32"/>
      <c r="M138" s="62"/>
      <c r="N138" s="53"/>
      <c r="O138" s="53"/>
      <c r="P138" s="121">
        <f>P139+P427+P446+P448</f>
        <v>0</v>
      </c>
      <c r="Q138" s="53"/>
      <c r="R138" s="121">
        <f>R139+R427+R446+R448</f>
        <v>71.694615729999995</v>
      </c>
      <c r="S138" s="53"/>
      <c r="T138" s="122">
        <f>T139+T427+T446+T448</f>
        <v>39.793499999999995</v>
      </c>
      <c r="AT138" s="17" t="s">
        <v>75</v>
      </c>
      <c r="AU138" s="17" t="s">
        <v>163</v>
      </c>
      <c r="BK138" s="123">
        <f>BK139+BK427+BK446+BK448</f>
        <v>0</v>
      </c>
    </row>
    <row r="139" spans="2:65" s="11" customFormat="1" ht="25.95" customHeight="1">
      <c r="B139" s="124"/>
      <c r="D139" s="125" t="s">
        <v>75</v>
      </c>
      <c r="E139" s="126" t="s">
        <v>289</v>
      </c>
      <c r="F139" s="126" t="s">
        <v>290</v>
      </c>
      <c r="I139" s="127"/>
      <c r="J139" s="128">
        <f>BK139</f>
        <v>0</v>
      </c>
      <c r="L139" s="124"/>
      <c r="M139" s="129"/>
      <c r="P139" s="130">
        <f>P140+P232+P241+P269+P274+P293+P365+P387+P425</f>
        <v>0</v>
      </c>
      <c r="R139" s="130">
        <f>R140+R232+R241+R269+R274+R293+R365+R387+R425</f>
        <v>71.684334280000002</v>
      </c>
      <c r="T139" s="131">
        <f>T140+T232+T241+T269+T274+T293+T365+T387+T425</f>
        <v>39.793499999999995</v>
      </c>
      <c r="AR139" s="125" t="s">
        <v>84</v>
      </c>
      <c r="AT139" s="132" t="s">
        <v>75</v>
      </c>
      <c r="AU139" s="132" t="s">
        <v>76</v>
      </c>
      <c r="AY139" s="125" t="s">
        <v>186</v>
      </c>
      <c r="BK139" s="133">
        <f>BK140+BK232+BK241+BK269+BK274+BK293+BK365+BK387+BK425</f>
        <v>0</v>
      </c>
    </row>
    <row r="140" spans="2:65" s="11" customFormat="1" ht="22.75" customHeight="1">
      <c r="B140" s="124"/>
      <c r="D140" s="125" t="s">
        <v>75</v>
      </c>
      <c r="E140" s="134" t="s">
        <v>84</v>
      </c>
      <c r="F140" s="134" t="s">
        <v>291</v>
      </c>
      <c r="I140" s="127"/>
      <c r="J140" s="135">
        <f>BK140</f>
        <v>0</v>
      </c>
      <c r="L140" s="124"/>
      <c r="M140" s="129"/>
      <c r="P140" s="130">
        <f>SUM(P141:P231)</f>
        <v>0</v>
      </c>
      <c r="R140" s="130">
        <f>SUM(R141:R231)</f>
        <v>22.159011</v>
      </c>
      <c r="T140" s="131">
        <f>SUM(T141:T231)</f>
        <v>30.055499999999995</v>
      </c>
      <c r="AR140" s="125" t="s">
        <v>84</v>
      </c>
      <c r="AT140" s="132" t="s">
        <v>75</v>
      </c>
      <c r="AU140" s="132" t="s">
        <v>84</v>
      </c>
      <c r="AY140" s="125" t="s">
        <v>186</v>
      </c>
      <c r="BK140" s="133">
        <f>SUM(BK141:BK231)</f>
        <v>0</v>
      </c>
    </row>
    <row r="141" spans="2:65" s="1" customFormat="1" ht="33" customHeight="1">
      <c r="B141" s="136"/>
      <c r="C141" s="137" t="s">
        <v>84</v>
      </c>
      <c r="D141" s="137" t="s">
        <v>189</v>
      </c>
      <c r="E141" s="138" t="s">
        <v>3901</v>
      </c>
      <c r="F141" s="139" t="s">
        <v>3902</v>
      </c>
      <c r="G141" s="140" t="s">
        <v>351</v>
      </c>
      <c r="H141" s="141">
        <v>35.299999999999997</v>
      </c>
      <c r="I141" s="142"/>
      <c r="J141" s="143">
        <f>ROUND(I141*H141,2)</f>
        <v>0</v>
      </c>
      <c r="K141" s="139" t="s">
        <v>3903</v>
      </c>
      <c r="L141" s="32"/>
      <c r="M141" s="144" t="s">
        <v>1</v>
      </c>
      <c r="N141" s="145" t="s">
        <v>41</v>
      </c>
      <c r="P141" s="146">
        <f>O141*H141</f>
        <v>0</v>
      </c>
      <c r="Q141" s="146">
        <v>0</v>
      </c>
      <c r="R141" s="146">
        <f>Q141*H141</f>
        <v>0</v>
      </c>
      <c r="S141" s="146">
        <v>0.28999999999999998</v>
      </c>
      <c r="T141" s="147">
        <f>S141*H141</f>
        <v>10.236999999999998</v>
      </c>
      <c r="AR141" s="148" t="s">
        <v>207</v>
      </c>
      <c r="AT141" s="148" t="s">
        <v>189</v>
      </c>
      <c r="AU141" s="148" t="s">
        <v>86</v>
      </c>
      <c r="AY141" s="17" t="s">
        <v>186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207</v>
      </c>
      <c r="BM141" s="148" t="s">
        <v>3904</v>
      </c>
    </row>
    <row r="142" spans="2:65" s="13" customFormat="1" ht="10.4">
      <c r="B142" s="163"/>
      <c r="D142" s="157" t="s">
        <v>296</v>
      </c>
      <c r="E142" s="164" t="s">
        <v>1</v>
      </c>
      <c r="F142" s="165" t="s">
        <v>3905</v>
      </c>
      <c r="H142" s="166">
        <v>35.299999999999997</v>
      </c>
      <c r="I142" s="167"/>
      <c r="L142" s="163"/>
      <c r="M142" s="168"/>
      <c r="T142" s="169"/>
      <c r="AT142" s="164" t="s">
        <v>296</v>
      </c>
      <c r="AU142" s="164" t="s">
        <v>86</v>
      </c>
      <c r="AV142" s="13" t="s">
        <v>86</v>
      </c>
      <c r="AW142" s="13" t="s">
        <v>32</v>
      </c>
      <c r="AX142" s="13" t="s">
        <v>76</v>
      </c>
      <c r="AY142" s="164" t="s">
        <v>186</v>
      </c>
    </row>
    <row r="143" spans="2:65" s="15" customFormat="1" ht="10.4">
      <c r="B143" s="190"/>
      <c r="D143" s="157" t="s">
        <v>296</v>
      </c>
      <c r="E143" s="191" t="s">
        <v>1</v>
      </c>
      <c r="F143" s="192" t="s">
        <v>561</v>
      </c>
      <c r="H143" s="193">
        <v>35.299999999999997</v>
      </c>
      <c r="I143" s="194"/>
      <c r="L143" s="190"/>
      <c r="M143" s="195"/>
      <c r="T143" s="196"/>
      <c r="AT143" s="191" t="s">
        <v>296</v>
      </c>
      <c r="AU143" s="191" t="s">
        <v>86</v>
      </c>
      <c r="AV143" s="15" t="s">
        <v>118</v>
      </c>
      <c r="AW143" s="15" t="s">
        <v>32</v>
      </c>
      <c r="AX143" s="15" t="s">
        <v>76</v>
      </c>
      <c r="AY143" s="191" t="s">
        <v>186</v>
      </c>
    </row>
    <row r="144" spans="2:65" s="14" customFormat="1" ht="10.4">
      <c r="B144" s="170"/>
      <c r="D144" s="157" t="s">
        <v>296</v>
      </c>
      <c r="E144" s="171" t="s">
        <v>1</v>
      </c>
      <c r="F144" s="172" t="s">
        <v>299</v>
      </c>
      <c r="H144" s="173">
        <v>35.299999999999997</v>
      </c>
      <c r="I144" s="174"/>
      <c r="L144" s="170"/>
      <c r="M144" s="175"/>
      <c r="T144" s="176"/>
      <c r="AT144" s="171" t="s">
        <v>296</v>
      </c>
      <c r="AU144" s="171" t="s">
        <v>86</v>
      </c>
      <c r="AV144" s="14" t="s">
        <v>207</v>
      </c>
      <c r="AW144" s="14" t="s">
        <v>32</v>
      </c>
      <c r="AX144" s="14" t="s">
        <v>84</v>
      </c>
      <c r="AY144" s="171" t="s">
        <v>186</v>
      </c>
    </row>
    <row r="145" spans="2:65" s="1" customFormat="1" ht="33" customHeight="1">
      <c r="B145" s="136"/>
      <c r="C145" s="137" t="s">
        <v>86</v>
      </c>
      <c r="D145" s="137" t="s">
        <v>189</v>
      </c>
      <c r="E145" s="138" t="s">
        <v>3906</v>
      </c>
      <c r="F145" s="139" t="s">
        <v>3907</v>
      </c>
      <c r="G145" s="140" t="s">
        <v>351</v>
      </c>
      <c r="H145" s="141">
        <v>35.299999999999997</v>
      </c>
      <c r="I145" s="142"/>
      <c r="J145" s="143">
        <f>ROUND(I145*H145,2)</f>
        <v>0</v>
      </c>
      <c r="K145" s="139" t="s">
        <v>3903</v>
      </c>
      <c r="L145" s="32"/>
      <c r="M145" s="144" t="s">
        <v>1</v>
      </c>
      <c r="N145" s="145" t="s">
        <v>41</v>
      </c>
      <c r="P145" s="146">
        <f>O145*H145</f>
        <v>0</v>
      </c>
      <c r="Q145" s="146">
        <v>0</v>
      </c>
      <c r="R145" s="146">
        <f>Q145*H145</f>
        <v>0</v>
      </c>
      <c r="S145" s="146">
        <v>0.32500000000000001</v>
      </c>
      <c r="T145" s="147">
        <f>S145*H145</f>
        <v>11.4725</v>
      </c>
      <c r="AR145" s="148" t="s">
        <v>207</v>
      </c>
      <c r="AT145" s="148" t="s">
        <v>189</v>
      </c>
      <c r="AU145" s="148" t="s">
        <v>86</v>
      </c>
      <c r="AY145" s="17" t="s">
        <v>186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207</v>
      </c>
      <c r="BM145" s="148" t="s">
        <v>3908</v>
      </c>
    </row>
    <row r="146" spans="2:65" s="1" customFormat="1" ht="24.2" customHeight="1">
      <c r="B146" s="136"/>
      <c r="C146" s="137" t="s">
        <v>118</v>
      </c>
      <c r="D146" s="137" t="s">
        <v>189</v>
      </c>
      <c r="E146" s="138" t="s">
        <v>3909</v>
      </c>
      <c r="F146" s="139" t="s">
        <v>3910</v>
      </c>
      <c r="G146" s="140" t="s">
        <v>351</v>
      </c>
      <c r="H146" s="141">
        <v>35.299999999999997</v>
      </c>
      <c r="I146" s="142"/>
      <c r="J146" s="143">
        <f>ROUND(I146*H146,2)</f>
        <v>0</v>
      </c>
      <c r="K146" s="139" t="s">
        <v>3903</v>
      </c>
      <c r="L146" s="32"/>
      <c r="M146" s="144" t="s">
        <v>1</v>
      </c>
      <c r="N146" s="145" t="s">
        <v>41</v>
      </c>
      <c r="P146" s="146">
        <f>O146*H146</f>
        <v>0</v>
      </c>
      <c r="Q146" s="146">
        <v>0</v>
      </c>
      <c r="R146" s="146">
        <f>Q146*H146</f>
        <v>0</v>
      </c>
      <c r="S146" s="146">
        <v>0.22</v>
      </c>
      <c r="T146" s="147">
        <f>S146*H146</f>
        <v>7.7659999999999991</v>
      </c>
      <c r="AR146" s="148" t="s">
        <v>207</v>
      </c>
      <c r="AT146" s="148" t="s">
        <v>189</v>
      </c>
      <c r="AU146" s="148" t="s">
        <v>86</v>
      </c>
      <c r="AY146" s="17" t="s">
        <v>186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84</v>
      </c>
      <c r="BK146" s="149">
        <f>ROUND(I146*H146,2)</f>
        <v>0</v>
      </c>
      <c r="BL146" s="17" t="s">
        <v>207</v>
      </c>
      <c r="BM146" s="148" t="s">
        <v>3911</v>
      </c>
    </row>
    <row r="147" spans="2:65" s="1" customFormat="1" ht="16.600000000000001" customHeight="1">
      <c r="B147" s="136"/>
      <c r="C147" s="137" t="s">
        <v>207</v>
      </c>
      <c r="D147" s="137" t="s">
        <v>189</v>
      </c>
      <c r="E147" s="138" t="s">
        <v>3912</v>
      </c>
      <c r="F147" s="139" t="s">
        <v>3913</v>
      </c>
      <c r="G147" s="140" t="s">
        <v>801</v>
      </c>
      <c r="H147" s="141">
        <v>2</v>
      </c>
      <c r="I147" s="142"/>
      <c r="J147" s="143">
        <f>ROUND(I147*H147,2)</f>
        <v>0</v>
      </c>
      <c r="K147" s="139" t="s">
        <v>3903</v>
      </c>
      <c r="L147" s="32"/>
      <c r="M147" s="144" t="s">
        <v>1</v>
      </c>
      <c r="N147" s="145" t="s">
        <v>41</v>
      </c>
      <c r="P147" s="146">
        <f>O147*H147</f>
        <v>0</v>
      </c>
      <c r="Q147" s="146">
        <v>0</v>
      </c>
      <c r="R147" s="146">
        <f>Q147*H147</f>
        <v>0</v>
      </c>
      <c r="S147" s="146">
        <v>0.28999999999999998</v>
      </c>
      <c r="T147" s="147">
        <f>S147*H147</f>
        <v>0.57999999999999996</v>
      </c>
      <c r="AR147" s="148" t="s">
        <v>207</v>
      </c>
      <c r="AT147" s="148" t="s">
        <v>189</v>
      </c>
      <c r="AU147" s="148" t="s">
        <v>86</v>
      </c>
      <c r="AY147" s="17" t="s">
        <v>186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84</v>
      </c>
      <c r="BK147" s="149">
        <f>ROUND(I147*H147,2)</f>
        <v>0</v>
      </c>
      <c r="BL147" s="17" t="s">
        <v>207</v>
      </c>
      <c r="BM147" s="148" t="s">
        <v>3914</v>
      </c>
    </row>
    <row r="148" spans="2:65" s="1" customFormat="1" ht="24.2" customHeight="1">
      <c r="B148" s="136"/>
      <c r="C148" s="137" t="s">
        <v>185</v>
      </c>
      <c r="D148" s="137" t="s">
        <v>189</v>
      </c>
      <c r="E148" s="138" t="s">
        <v>3915</v>
      </c>
      <c r="F148" s="139" t="s">
        <v>3916</v>
      </c>
      <c r="G148" s="140" t="s">
        <v>351</v>
      </c>
      <c r="H148" s="141">
        <v>50.55</v>
      </c>
      <c r="I148" s="142"/>
      <c r="J148" s="143">
        <f>ROUND(I148*H148,2)</f>
        <v>0</v>
      </c>
      <c r="K148" s="139" t="s">
        <v>3903</v>
      </c>
      <c r="L148" s="32"/>
      <c r="M148" s="144" t="s">
        <v>1</v>
      </c>
      <c r="N148" s="145" t="s">
        <v>41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207</v>
      </c>
      <c r="AT148" s="148" t="s">
        <v>189</v>
      </c>
      <c r="AU148" s="148" t="s">
        <v>86</v>
      </c>
      <c r="AY148" s="17" t="s">
        <v>186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207</v>
      </c>
      <c r="BM148" s="148" t="s">
        <v>3917</v>
      </c>
    </row>
    <row r="149" spans="2:65" s="13" customFormat="1" ht="10.4">
      <c r="B149" s="163"/>
      <c r="D149" s="157" t="s">
        <v>296</v>
      </c>
      <c r="E149" s="164" t="s">
        <v>1</v>
      </c>
      <c r="F149" s="165" t="s">
        <v>3918</v>
      </c>
      <c r="H149" s="166">
        <v>50.55</v>
      </c>
      <c r="I149" s="167"/>
      <c r="L149" s="163"/>
      <c r="M149" s="168"/>
      <c r="T149" s="169"/>
      <c r="AT149" s="164" t="s">
        <v>296</v>
      </c>
      <c r="AU149" s="164" t="s">
        <v>86</v>
      </c>
      <c r="AV149" s="13" t="s">
        <v>86</v>
      </c>
      <c r="AW149" s="13" t="s">
        <v>32</v>
      </c>
      <c r="AX149" s="13" t="s">
        <v>76</v>
      </c>
      <c r="AY149" s="164" t="s">
        <v>186</v>
      </c>
    </row>
    <row r="150" spans="2:65" s="15" customFormat="1" ht="10.4">
      <c r="B150" s="190"/>
      <c r="D150" s="157" t="s">
        <v>296</v>
      </c>
      <c r="E150" s="191" t="s">
        <v>1</v>
      </c>
      <c r="F150" s="192" t="s">
        <v>561</v>
      </c>
      <c r="H150" s="193">
        <v>50.55</v>
      </c>
      <c r="I150" s="194"/>
      <c r="L150" s="190"/>
      <c r="M150" s="195"/>
      <c r="T150" s="196"/>
      <c r="AT150" s="191" t="s">
        <v>296</v>
      </c>
      <c r="AU150" s="191" t="s">
        <v>86</v>
      </c>
      <c r="AV150" s="15" t="s">
        <v>118</v>
      </c>
      <c r="AW150" s="15" t="s">
        <v>32</v>
      </c>
      <c r="AX150" s="15" t="s">
        <v>76</v>
      </c>
      <c r="AY150" s="191" t="s">
        <v>186</v>
      </c>
    </row>
    <row r="151" spans="2:65" s="14" customFormat="1" ht="10.4">
      <c r="B151" s="170"/>
      <c r="D151" s="157" t="s">
        <v>296</v>
      </c>
      <c r="E151" s="171" t="s">
        <v>3884</v>
      </c>
      <c r="F151" s="172" t="s">
        <v>299</v>
      </c>
      <c r="H151" s="173">
        <v>50.55</v>
      </c>
      <c r="I151" s="174"/>
      <c r="L151" s="170"/>
      <c r="M151" s="175"/>
      <c r="T151" s="176"/>
      <c r="AT151" s="171" t="s">
        <v>296</v>
      </c>
      <c r="AU151" s="171" t="s">
        <v>86</v>
      </c>
      <c r="AV151" s="14" t="s">
        <v>207</v>
      </c>
      <c r="AW151" s="14" t="s">
        <v>32</v>
      </c>
      <c r="AX151" s="14" t="s">
        <v>84</v>
      </c>
      <c r="AY151" s="171" t="s">
        <v>186</v>
      </c>
    </row>
    <row r="152" spans="2:65" s="1" customFormat="1" ht="24.2" customHeight="1">
      <c r="B152" s="136"/>
      <c r="C152" s="137" t="s">
        <v>315</v>
      </c>
      <c r="D152" s="137" t="s">
        <v>189</v>
      </c>
      <c r="E152" s="138" t="s">
        <v>3919</v>
      </c>
      <c r="F152" s="139" t="s">
        <v>3920</v>
      </c>
      <c r="G152" s="140" t="s">
        <v>294</v>
      </c>
      <c r="H152" s="141">
        <v>31.637</v>
      </c>
      <c r="I152" s="142"/>
      <c r="J152" s="143">
        <f>ROUND(I152*H152,2)</f>
        <v>0</v>
      </c>
      <c r="K152" s="139" t="s">
        <v>3903</v>
      </c>
      <c r="L152" s="32"/>
      <c r="M152" s="144" t="s">
        <v>1</v>
      </c>
      <c r="N152" s="145" t="s">
        <v>41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207</v>
      </c>
      <c r="AT152" s="148" t="s">
        <v>189</v>
      </c>
      <c r="AU152" s="148" t="s">
        <v>86</v>
      </c>
      <c r="AY152" s="17" t="s">
        <v>186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84</v>
      </c>
      <c r="BK152" s="149">
        <f>ROUND(I152*H152,2)</f>
        <v>0</v>
      </c>
      <c r="BL152" s="17" t="s">
        <v>207</v>
      </c>
      <c r="BM152" s="148" t="s">
        <v>3921</v>
      </c>
    </row>
    <row r="153" spans="2:65" s="13" customFormat="1" ht="10.4">
      <c r="B153" s="163"/>
      <c r="D153" s="157" t="s">
        <v>296</v>
      </c>
      <c r="E153" s="164" t="s">
        <v>1</v>
      </c>
      <c r="F153" s="165" t="s">
        <v>3922</v>
      </c>
      <c r="H153" s="166">
        <v>10.608000000000001</v>
      </c>
      <c r="I153" s="167"/>
      <c r="L153" s="163"/>
      <c r="M153" s="168"/>
      <c r="T153" s="169"/>
      <c r="AT153" s="164" t="s">
        <v>296</v>
      </c>
      <c r="AU153" s="164" t="s">
        <v>86</v>
      </c>
      <c r="AV153" s="13" t="s">
        <v>86</v>
      </c>
      <c r="AW153" s="13" t="s">
        <v>32</v>
      </c>
      <c r="AX153" s="13" t="s">
        <v>76</v>
      </c>
      <c r="AY153" s="164" t="s">
        <v>186</v>
      </c>
    </row>
    <row r="154" spans="2:65" s="13" customFormat="1" ht="10.4">
      <c r="B154" s="163"/>
      <c r="D154" s="157" t="s">
        <v>296</v>
      </c>
      <c r="E154" s="164" t="s">
        <v>1</v>
      </c>
      <c r="F154" s="165" t="s">
        <v>3923</v>
      </c>
      <c r="H154" s="166">
        <v>18.501999999999999</v>
      </c>
      <c r="I154" s="167"/>
      <c r="L154" s="163"/>
      <c r="M154" s="168"/>
      <c r="T154" s="169"/>
      <c r="AT154" s="164" t="s">
        <v>296</v>
      </c>
      <c r="AU154" s="164" t="s">
        <v>86</v>
      </c>
      <c r="AV154" s="13" t="s">
        <v>86</v>
      </c>
      <c r="AW154" s="13" t="s">
        <v>32</v>
      </c>
      <c r="AX154" s="13" t="s">
        <v>76</v>
      </c>
      <c r="AY154" s="164" t="s">
        <v>186</v>
      </c>
    </row>
    <row r="155" spans="2:65" s="13" customFormat="1" ht="10.4">
      <c r="B155" s="163"/>
      <c r="D155" s="157" t="s">
        <v>296</v>
      </c>
      <c r="E155" s="164" t="s">
        <v>1</v>
      </c>
      <c r="F155" s="165" t="s">
        <v>3924</v>
      </c>
      <c r="H155" s="166">
        <v>2.5270000000000001</v>
      </c>
      <c r="I155" s="167"/>
      <c r="L155" s="163"/>
      <c r="M155" s="168"/>
      <c r="T155" s="169"/>
      <c r="AT155" s="164" t="s">
        <v>296</v>
      </c>
      <c r="AU155" s="164" t="s">
        <v>86</v>
      </c>
      <c r="AV155" s="13" t="s">
        <v>86</v>
      </c>
      <c r="AW155" s="13" t="s">
        <v>32</v>
      </c>
      <c r="AX155" s="13" t="s">
        <v>76</v>
      </c>
      <c r="AY155" s="164" t="s">
        <v>186</v>
      </c>
    </row>
    <row r="156" spans="2:65" s="15" customFormat="1" ht="10.4">
      <c r="B156" s="190"/>
      <c r="D156" s="157" t="s">
        <v>296</v>
      </c>
      <c r="E156" s="191" t="s">
        <v>1</v>
      </c>
      <c r="F156" s="192" t="s">
        <v>561</v>
      </c>
      <c r="H156" s="193">
        <v>31.637</v>
      </c>
      <c r="I156" s="194"/>
      <c r="L156" s="190"/>
      <c r="M156" s="195"/>
      <c r="T156" s="196"/>
      <c r="AT156" s="191" t="s">
        <v>296</v>
      </c>
      <c r="AU156" s="191" t="s">
        <v>86</v>
      </c>
      <c r="AV156" s="15" t="s">
        <v>118</v>
      </c>
      <c r="AW156" s="15" t="s">
        <v>32</v>
      </c>
      <c r="AX156" s="15" t="s">
        <v>76</v>
      </c>
      <c r="AY156" s="191" t="s">
        <v>186</v>
      </c>
    </row>
    <row r="157" spans="2:65" s="14" customFormat="1" ht="10.4">
      <c r="B157" s="170"/>
      <c r="D157" s="157" t="s">
        <v>296</v>
      </c>
      <c r="E157" s="171" t="s">
        <v>3877</v>
      </c>
      <c r="F157" s="172" t="s">
        <v>299</v>
      </c>
      <c r="H157" s="173">
        <v>31.637</v>
      </c>
      <c r="I157" s="174"/>
      <c r="L157" s="170"/>
      <c r="M157" s="175"/>
      <c r="T157" s="176"/>
      <c r="AT157" s="171" t="s">
        <v>296</v>
      </c>
      <c r="AU157" s="171" t="s">
        <v>86</v>
      </c>
      <c r="AV157" s="14" t="s">
        <v>207</v>
      </c>
      <c r="AW157" s="14" t="s">
        <v>32</v>
      </c>
      <c r="AX157" s="14" t="s">
        <v>84</v>
      </c>
      <c r="AY157" s="171" t="s">
        <v>186</v>
      </c>
    </row>
    <row r="158" spans="2:65" s="1" customFormat="1" ht="33" customHeight="1">
      <c r="B158" s="136"/>
      <c r="C158" s="137" t="s">
        <v>319</v>
      </c>
      <c r="D158" s="137" t="s">
        <v>189</v>
      </c>
      <c r="E158" s="138" t="s">
        <v>3925</v>
      </c>
      <c r="F158" s="139" t="s">
        <v>3926</v>
      </c>
      <c r="G158" s="140" t="s">
        <v>294</v>
      </c>
      <c r="H158" s="141">
        <v>53.16</v>
      </c>
      <c r="I158" s="142"/>
      <c r="J158" s="143">
        <f>ROUND(I158*H158,2)</f>
        <v>0</v>
      </c>
      <c r="K158" s="139" t="s">
        <v>3903</v>
      </c>
      <c r="L158" s="32"/>
      <c r="M158" s="144" t="s">
        <v>1</v>
      </c>
      <c r="N158" s="145" t="s">
        <v>41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207</v>
      </c>
      <c r="AT158" s="148" t="s">
        <v>189</v>
      </c>
      <c r="AU158" s="148" t="s">
        <v>86</v>
      </c>
      <c r="AY158" s="17" t="s">
        <v>186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207</v>
      </c>
      <c r="BM158" s="148" t="s">
        <v>3927</v>
      </c>
    </row>
    <row r="159" spans="2:65" s="13" customFormat="1" ht="10.4">
      <c r="B159" s="163"/>
      <c r="D159" s="157" t="s">
        <v>296</v>
      </c>
      <c r="E159" s="164" t="s">
        <v>1</v>
      </c>
      <c r="F159" s="165" t="s">
        <v>3928</v>
      </c>
      <c r="H159" s="166">
        <v>1.92</v>
      </c>
      <c r="I159" s="167"/>
      <c r="L159" s="163"/>
      <c r="M159" s="168"/>
      <c r="T159" s="169"/>
      <c r="AT159" s="164" t="s">
        <v>296</v>
      </c>
      <c r="AU159" s="164" t="s">
        <v>86</v>
      </c>
      <c r="AV159" s="13" t="s">
        <v>86</v>
      </c>
      <c r="AW159" s="13" t="s">
        <v>32</v>
      </c>
      <c r="AX159" s="13" t="s">
        <v>76</v>
      </c>
      <c r="AY159" s="164" t="s">
        <v>186</v>
      </c>
    </row>
    <row r="160" spans="2:65" s="13" customFormat="1" ht="10.4">
      <c r="B160" s="163"/>
      <c r="D160" s="157" t="s">
        <v>296</v>
      </c>
      <c r="E160" s="164" t="s">
        <v>1</v>
      </c>
      <c r="F160" s="165" t="s">
        <v>3929</v>
      </c>
      <c r="H160" s="166">
        <v>22.44</v>
      </c>
      <c r="I160" s="167"/>
      <c r="L160" s="163"/>
      <c r="M160" s="168"/>
      <c r="T160" s="169"/>
      <c r="AT160" s="164" t="s">
        <v>296</v>
      </c>
      <c r="AU160" s="164" t="s">
        <v>86</v>
      </c>
      <c r="AV160" s="13" t="s">
        <v>86</v>
      </c>
      <c r="AW160" s="13" t="s">
        <v>32</v>
      </c>
      <c r="AX160" s="13" t="s">
        <v>76</v>
      </c>
      <c r="AY160" s="164" t="s">
        <v>186</v>
      </c>
    </row>
    <row r="161" spans="2:65" s="13" customFormat="1" ht="10.4">
      <c r="B161" s="163"/>
      <c r="D161" s="157" t="s">
        <v>296</v>
      </c>
      <c r="E161" s="164" t="s">
        <v>1</v>
      </c>
      <c r="F161" s="165" t="s">
        <v>3930</v>
      </c>
      <c r="H161" s="166">
        <v>28.8</v>
      </c>
      <c r="I161" s="167"/>
      <c r="L161" s="163"/>
      <c r="M161" s="168"/>
      <c r="T161" s="169"/>
      <c r="AT161" s="164" t="s">
        <v>296</v>
      </c>
      <c r="AU161" s="164" t="s">
        <v>86</v>
      </c>
      <c r="AV161" s="13" t="s">
        <v>86</v>
      </c>
      <c r="AW161" s="13" t="s">
        <v>32</v>
      </c>
      <c r="AX161" s="13" t="s">
        <v>76</v>
      </c>
      <c r="AY161" s="164" t="s">
        <v>186</v>
      </c>
    </row>
    <row r="162" spans="2:65" s="15" customFormat="1" ht="10.4">
      <c r="B162" s="190"/>
      <c r="D162" s="157" t="s">
        <v>296</v>
      </c>
      <c r="E162" s="191" t="s">
        <v>1</v>
      </c>
      <c r="F162" s="192" t="s">
        <v>561</v>
      </c>
      <c r="H162" s="193">
        <v>53.16</v>
      </c>
      <c r="I162" s="194"/>
      <c r="L162" s="190"/>
      <c r="M162" s="195"/>
      <c r="T162" s="196"/>
      <c r="AT162" s="191" t="s">
        <v>296</v>
      </c>
      <c r="AU162" s="191" t="s">
        <v>86</v>
      </c>
      <c r="AV162" s="15" t="s">
        <v>118</v>
      </c>
      <c r="AW162" s="15" t="s">
        <v>32</v>
      </c>
      <c r="AX162" s="15" t="s">
        <v>76</v>
      </c>
      <c r="AY162" s="191" t="s">
        <v>186</v>
      </c>
    </row>
    <row r="163" spans="2:65" s="14" customFormat="1" ht="10.4">
      <c r="B163" s="170"/>
      <c r="D163" s="157" t="s">
        <v>296</v>
      </c>
      <c r="E163" s="171" t="s">
        <v>3881</v>
      </c>
      <c r="F163" s="172" t="s">
        <v>299</v>
      </c>
      <c r="H163" s="173">
        <v>53.16</v>
      </c>
      <c r="I163" s="174"/>
      <c r="L163" s="170"/>
      <c r="M163" s="175"/>
      <c r="T163" s="176"/>
      <c r="AT163" s="171" t="s">
        <v>296</v>
      </c>
      <c r="AU163" s="171" t="s">
        <v>86</v>
      </c>
      <c r="AV163" s="14" t="s">
        <v>207</v>
      </c>
      <c r="AW163" s="14" t="s">
        <v>32</v>
      </c>
      <c r="AX163" s="14" t="s">
        <v>84</v>
      </c>
      <c r="AY163" s="171" t="s">
        <v>186</v>
      </c>
    </row>
    <row r="164" spans="2:65" s="1" customFormat="1" ht="24.2" customHeight="1">
      <c r="B164" s="136"/>
      <c r="C164" s="137" t="s">
        <v>325</v>
      </c>
      <c r="D164" s="137" t="s">
        <v>189</v>
      </c>
      <c r="E164" s="138" t="s">
        <v>3931</v>
      </c>
      <c r="F164" s="139" t="s">
        <v>3932</v>
      </c>
      <c r="G164" s="140" t="s">
        <v>294</v>
      </c>
      <c r="H164" s="141">
        <v>12.72</v>
      </c>
      <c r="I164" s="142"/>
      <c r="J164" s="143">
        <f>ROUND(I164*H164,2)</f>
        <v>0</v>
      </c>
      <c r="K164" s="139" t="s">
        <v>3903</v>
      </c>
      <c r="L164" s="32"/>
      <c r="M164" s="144" t="s">
        <v>1</v>
      </c>
      <c r="N164" s="145" t="s">
        <v>41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207</v>
      </c>
      <c r="AT164" s="148" t="s">
        <v>189</v>
      </c>
      <c r="AU164" s="148" t="s">
        <v>86</v>
      </c>
      <c r="AY164" s="17" t="s">
        <v>186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84</v>
      </c>
      <c r="BK164" s="149">
        <f>ROUND(I164*H164,2)</f>
        <v>0</v>
      </c>
      <c r="BL164" s="17" t="s">
        <v>207</v>
      </c>
      <c r="BM164" s="148" t="s">
        <v>3933</v>
      </c>
    </row>
    <row r="165" spans="2:65" s="13" customFormat="1" ht="10.4">
      <c r="B165" s="163"/>
      <c r="D165" s="157" t="s">
        <v>296</v>
      </c>
      <c r="E165" s="164" t="s">
        <v>1</v>
      </c>
      <c r="F165" s="165" t="s">
        <v>3934</v>
      </c>
      <c r="H165" s="166">
        <v>4.7460000000000004</v>
      </c>
      <c r="I165" s="167"/>
      <c r="L165" s="163"/>
      <c r="M165" s="168"/>
      <c r="T165" s="169"/>
      <c r="AT165" s="164" t="s">
        <v>296</v>
      </c>
      <c r="AU165" s="164" t="s">
        <v>86</v>
      </c>
      <c r="AV165" s="13" t="s">
        <v>86</v>
      </c>
      <c r="AW165" s="13" t="s">
        <v>32</v>
      </c>
      <c r="AX165" s="13" t="s">
        <v>76</v>
      </c>
      <c r="AY165" s="164" t="s">
        <v>186</v>
      </c>
    </row>
    <row r="166" spans="2:65" s="13" customFormat="1" ht="10.4">
      <c r="B166" s="163"/>
      <c r="D166" s="157" t="s">
        <v>296</v>
      </c>
      <c r="E166" s="164" t="s">
        <v>1</v>
      </c>
      <c r="F166" s="165" t="s">
        <v>3935</v>
      </c>
      <c r="H166" s="166">
        <v>7.9740000000000002</v>
      </c>
      <c r="I166" s="167"/>
      <c r="L166" s="163"/>
      <c r="M166" s="168"/>
      <c r="T166" s="169"/>
      <c r="AT166" s="164" t="s">
        <v>296</v>
      </c>
      <c r="AU166" s="164" t="s">
        <v>86</v>
      </c>
      <c r="AV166" s="13" t="s">
        <v>86</v>
      </c>
      <c r="AW166" s="13" t="s">
        <v>32</v>
      </c>
      <c r="AX166" s="13" t="s">
        <v>76</v>
      </c>
      <c r="AY166" s="164" t="s">
        <v>186</v>
      </c>
    </row>
    <row r="167" spans="2:65" s="15" customFormat="1" ht="10.4">
      <c r="B167" s="190"/>
      <c r="D167" s="157" t="s">
        <v>296</v>
      </c>
      <c r="E167" s="191" t="s">
        <v>1</v>
      </c>
      <c r="F167" s="192" t="s">
        <v>561</v>
      </c>
      <c r="H167" s="193">
        <v>12.72</v>
      </c>
      <c r="I167" s="194"/>
      <c r="L167" s="190"/>
      <c r="M167" s="195"/>
      <c r="T167" s="196"/>
      <c r="AT167" s="191" t="s">
        <v>296</v>
      </c>
      <c r="AU167" s="191" t="s">
        <v>86</v>
      </c>
      <c r="AV167" s="15" t="s">
        <v>118</v>
      </c>
      <c r="AW167" s="15" t="s">
        <v>32</v>
      </c>
      <c r="AX167" s="15" t="s">
        <v>76</v>
      </c>
      <c r="AY167" s="191" t="s">
        <v>186</v>
      </c>
    </row>
    <row r="168" spans="2:65" s="14" customFormat="1" ht="10.4">
      <c r="B168" s="170"/>
      <c r="D168" s="157" t="s">
        <v>296</v>
      </c>
      <c r="E168" s="171" t="s">
        <v>1</v>
      </c>
      <c r="F168" s="172" t="s">
        <v>299</v>
      </c>
      <c r="H168" s="173">
        <v>12.72</v>
      </c>
      <c r="I168" s="174"/>
      <c r="L168" s="170"/>
      <c r="M168" s="175"/>
      <c r="T168" s="176"/>
      <c r="AT168" s="171" t="s">
        <v>296</v>
      </c>
      <c r="AU168" s="171" t="s">
        <v>86</v>
      </c>
      <c r="AV168" s="14" t="s">
        <v>207</v>
      </c>
      <c r="AW168" s="14" t="s">
        <v>32</v>
      </c>
      <c r="AX168" s="14" t="s">
        <v>84</v>
      </c>
      <c r="AY168" s="171" t="s">
        <v>186</v>
      </c>
    </row>
    <row r="169" spans="2:65" s="1" customFormat="1" ht="37.9" customHeight="1">
      <c r="B169" s="136"/>
      <c r="C169" s="137" t="s">
        <v>329</v>
      </c>
      <c r="D169" s="137" t="s">
        <v>189</v>
      </c>
      <c r="E169" s="138" t="s">
        <v>308</v>
      </c>
      <c r="F169" s="139" t="s">
        <v>309</v>
      </c>
      <c r="G169" s="140" t="s">
        <v>294</v>
      </c>
      <c r="H169" s="141">
        <v>34.976999999999997</v>
      </c>
      <c r="I169" s="142"/>
      <c r="J169" s="143">
        <f>ROUND(I169*H169,2)</f>
        <v>0</v>
      </c>
      <c r="K169" s="139" t="s">
        <v>3903</v>
      </c>
      <c r="L169" s="32"/>
      <c r="M169" s="144" t="s">
        <v>1</v>
      </c>
      <c r="N169" s="145" t="s">
        <v>41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207</v>
      </c>
      <c r="AT169" s="148" t="s">
        <v>189</v>
      </c>
      <c r="AU169" s="148" t="s">
        <v>86</v>
      </c>
      <c r="AY169" s="17" t="s">
        <v>186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84</v>
      </c>
      <c r="BK169" s="149">
        <f>ROUND(I169*H169,2)</f>
        <v>0</v>
      </c>
      <c r="BL169" s="17" t="s">
        <v>207</v>
      </c>
      <c r="BM169" s="148" t="s">
        <v>3936</v>
      </c>
    </row>
    <row r="170" spans="2:65" s="13" customFormat="1" ht="10.4">
      <c r="B170" s="163"/>
      <c r="D170" s="157" t="s">
        <v>296</v>
      </c>
      <c r="E170" s="164" t="s">
        <v>1</v>
      </c>
      <c r="F170" s="165" t="s">
        <v>3879</v>
      </c>
      <c r="H170" s="166">
        <v>34.976999999999997</v>
      </c>
      <c r="I170" s="167"/>
      <c r="L170" s="163"/>
      <c r="M170" s="168"/>
      <c r="T170" s="169"/>
      <c r="AT170" s="164" t="s">
        <v>296</v>
      </c>
      <c r="AU170" s="164" t="s">
        <v>86</v>
      </c>
      <c r="AV170" s="13" t="s">
        <v>86</v>
      </c>
      <c r="AW170" s="13" t="s">
        <v>32</v>
      </c>
      <c r="AX170" s="13" t="s">
        <v>76</v>
      </c>
      <c r="AY170" s="164" t="s">
        <v>186</v>
      </c>
    </row>
    <row r="171" spans="2:65" s="15" customFormat="1" ht="10.4">
      <c r="B171" s="190"/>
      <c r="D171" s="157" t="s">
        <v>296</v>
      </c>
      <c r="E171" s="191" t="s">
        <v>1</v>
      </c>
      <c r="F171" s="192" t="s">
        <v>561</v>
      </c>
      <c r="H171" s="193">
        <v>34.976999999999997</v>
      </c>
      <c r="I171" s="194"/>
      <c r="L171" s="190"/>
      <c r="M171" s="195"/>
      <c r="T171" s="196"/>
      <c r="AT171" s="191" t="s">
        <v>296</v>
      </c>
      <c r="AU171" s="191" t="s">
        <v>86</v>
      </c>
      <c r="AV171" s="15" t="s">
        <v>118</v>
      </c>
      <c r="AW171" s="15" t="s">
        <v>32</v>
      </c>
      <c r="AX171" s="15" t="s">
        <v>76</v>
      </c>
      <c r="AY171" s="191" t="s">
        <v>186</v>
      </c>
    </row>
    <row r="172" spans="2:65" s="14" customFormat="1" ht="10.4">
      <c r="B172" s="170"/>
      <c r="D172" s="157" t="s">
        <v>296</v>
      </c>
      <c r="E172" s="171" t="s">
        <v>1</v>
      </c>
      <c r="F172" s="172" t="s">
        <v>299</v>
      </c>
      <c r="H172" s="173">
        <v>34.976999999999997</v>
      </c>
      <c r="I172" s="174"/>
      <c r="L172" s="170"/>
      <c r="M172" s="175"/>
      <c r="T172" s="176"/>
      <c r="AT172" s="171" t="s">
        <v>296</v>
      </c>
      <c r="AU172" s="171" t="s">
        <v>86</v>
      </c>
      <c r="AV172" s="14" t="s">
        <v>207</v>
      </c>
      <c r="AW172" s="14" t="s">
        <v>32</v>
      </c>
      <c r="AX172" s="14" t="s">
        <v>84</v>
      </c>
      <c r="AY172" s="171" t="s">
        <v>186</v>
      </c>
    </row>
    <row r="173" spans="2:65" s="1" customFormat="1" ht="37.9" customHeight="1">
      <c r="B173" s="136"/>
      <c r="C173" s="137" t="s">
        <v>335</v>
      </c>
      <c r="D173" s="137" t="s">
        <v>189</v>
      </c>
      <c r="E173" s="138" t="s">
        <v>311</v>
      </c>
      <c r="F173" s="139" t="s">
        <v>312</v>
      </c>
      <c r="G173" s="140" t="s">
        <v>294</v>
      </c>
      <c r="H173" s="141">
        <v>174.88499999999999</v>
      </c>
      <c r="I173" s="142"/>
      <c r="J173" s="143">
        <f>ROUND(I173*H173,2)</f>
        <v>0</v>
      </c>
      <c r="K173" s="139" t="s">
        <v>3903</v>
      </c>
      <c r="L173" s="32"/>
      <c r="M173" s="144" t="s">
        <v>1</v>
      </c>
      <c r="N173" s="145" t="s">
        <v>41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207</v>
      </c>
      <c r="AT173" s="148" t="s">
        <v>189</v>
      </c>
      <c r="AU173" s="148" t="s">
        <v>86</v>
      </c>
      <c r="AY173" s="17" t="s">
        <v>186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84</v>
      </c>
      <c r="BK173" s="149">
        <f>ROUND(I173*H173,2)</f>
        <v>0</v>
      </c>
      <c r="BL173" s="17" t="s">
        <v>207</v>
      </c>
      <c r="BM173" s="148" t="s">
        <v>3937</v>
      </c>
    </row>
    <row r="174" spans="2:65" s="13" customFormat="1" ht="10.4">
      <c r="B174" s="163"/>
      <c r="D174" s="157" t="s">
        <v>296</v>
      </c>
      <c r="E174" s="164" t="s">
        <v>1</v>
      </c>
      <c r="F174" s="165" t="s">
        <v>3938</v>
      </c>
      <c r="H174" s="166">
        <v>174.88499999999999</v>
      </c>
      <c r="I174" s="167"/>
      <c r="L174" s="163"/>
      <c r="M174" s="168"/>
      <c r="T174" s="169"/>
      <c r="AT174" s="164" t="s">
        <v>296</v>
      </c>
      <c r="AU174" s="164" t="s">
        <v>86</v>
      </c>
      <c r="AV174" s="13" t="s">
        <v>86</v>
      </c>
      <c r="AW174" s="13" t="s">
        <v>32</v>
      </c>
      <c r="AX174" s="13" t="s">
        <v>76</v>
      </c>
      <c r="AY174" s="164" t="s">
        <v>186</v>
      </c>
    </row>
    <row r="175" spans="2:65" s="15" customFormat="1" ht="10.4">
      <c r="B175" s="190"/>
      <c r="D175" s="157" t="s">
        <v>296</v>
      </c>
      <c r="E175" s="191" t="s">
        <v>1</v>
      </c>
      <c r="F175" s="192" t="s">
        <v>561</v>
      </c>
      <c r="H175" s="193">
        <v>174.88499999999999</v>
      </c>
      <c r="I175" s="194"/>
      <c r="L175" s="190"/>
      <c r="M175" s="195"/>
      <c r="T175" s="196"/>
      <c r="AT175" s="191" t="s">
        <v>296</v>
      </c>
      <c r="AU175" s="191" t="s">
        <v>86</v>
      </c>
      <c r="AV175" s="15" t="s">
        <v>118</v>
      </c>
      <c r="AW175" s="15" t="s">
        <v>32</v>
      </c>
      <c r="AX175" s="15" t="s">
        <v>76</v>
      </c>
      <c r="AY175" s="191" t="s">
        <v>186</v>
      </c>
    </row>
    <row r="176" spans="2:65" s="14" customFormat="1" ht="10.4">
      <c r="B176" s="170"/>
      <c r="D176" s="157" t="s">
        <v>296</v>
      </c>
      <c r="E176" s="171" t="s">
        <v>1</v>
      </c>
      <c r="F176" s="172" t="s">
        <v>299</v>
      </c>
      <c r="H176" s="173">
        <v>174.88499999999999</v>
      </c>
      <c r="I176" s="174"/>
      <c r="L176" s="170"/>
      <c r="M176" s="175"/>
      <c r="T176" s="176"/>
      <c r="AT176" s="171" t="s">
        <v>296</v>
      </c>
      <c r="AU176" s="171" t="s">
        <v>86</v>
      </c>
      <c r="AV176" s="14" t="s">
        <v>207</v>
      </c>
      <c r="AW176" s="14" t="s">
        <v>32</v>
      </c>
      <c r="AX176" s="14" t="s">
        <v>84</v>
      </c>
      <c r="AY176" s="171" t="s">
        <v>186</v>
      </c>
    </row>
    <row r="177" spans="2:65" s="1" customFormat="1" ht="24.2" customHeight="1">
      <c r="B177" s="136"/>
      <c r="C177" s="137" t="s">
        <v>341</v>
      </c>
      <c r="D177" s="137" t="s">
        <v>189</v>
      </c>
      <c r="E177" s="138" t="s">
        <v>3939</v>
      </c>
      <c r="F177" s="139" t="s">
        <v>3940</v>
      </c>
      <c r="G177" s="140" t="s">
        <v>294</v>
      </c>
      <c r="H177" s="141">
        <v>34.976999999999997</v>
      </c>
      <c r="I177" s="142"/>
      <c r="J177" s="143">
        <f>ROUND(I177*H177,2)</f>
        <v>0</v>
      </c>
      <c r="K177" s="139" t="s">
        <v>3903</v>
      </c>
      <c r="L177" s="32"/>
      <c r="M177" s="144" t="s">
        <v>1</v>
      </c>
      <c r="N177" s="145" t="s">
        <v>41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207</v>
      </c>
      <c r="AT177" s="148" t="s">
        <v>189</v>
      </c>
      <c r="AU177" s="148" t="s">
        <v>86</v>
      </c>
      <c r="AY177" s="17" t="s">
        <v>186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84</v>
      </c>
      <c r="BK177" s="149">
        <f>ROUND(I177*H177,2)</f>
        <v>0</v>
      </c>
      <c r="BL177" s="17" t="s">
        <v>207</v>
      </c>
      <c r="BM177" s="148" t="s">
        <v>3941</v>
      </c>
    </row>
    <row r="178" spans="2:65" s="13" customFormat="1" ht="10.4">
      <c r="B178" s="163"/>
      <c r="D178" s="157" t="s">
        <v>296</v>
      </c>
      <c r="E178" s="164" t="s">
        <v>1</v>
      </c>
      <c r="F178" s="165" t="s">
        <v>3942</v>
      </c>
      <c r="H178" s="166">
        <v>84.796999999999997</v>
      </c>
      <c r="I178" s="167"/>
      <c r="L178" s="163"/>
      <c r="M178" s="168"/>
      <c r="T178" s="169"/>
      <c r="AT178" s="164" t="s">
        <v>296</v>
      </c>
      <c r="AU178" s="164" t="s">
        <v>86</v>
      </c>
      <c r="AV178" s="13" t="s">
        <v>86</v>
      </c>
      <c r="AW178" s="13" t="s">
        <v>32</v>
      </c>
      <c r="AX178" s="13" t="s">
        <v>76</v>
      </c>
      <c r="AY178" s="164" t="s">
        <v>186</v>
      </c>
    </row>
    <row r="179" spans="2:65" s="13" customFormat="1" ht="10.4">
      <c r="B179" s="163"/>
      <c r="D179" s="157" t="s">
        <v>296</v>
      </c>
      <c r="E179" s="164" t="s">
        <v>1</v>
      </c>
      <c r="F179" s="165" t="s">
        <v>3943</v>
      </c>
      <c r="H179" s="166">
        <v>-49.82</v>
      </c>
      <c r="I179" s="167"/>
      <c r="L179" s="163"/>
      <c r="M179" s="168"/>
      <c r="T179" s="169"/>
      <c r="AT179" s="164" t="s">
        <v>296</v>
      </c>
      <c r="AU179" s="164" t="s">
        <v>86</v>
      </c>
      <c r="AV179" s="13" t="s">
        <v>86</v>
      </c>
      <c r="AW179" s="13" t="s">
        <v>32</v>
      </c>
      <c r="AX179" s="13" t="s">
        <v>76</v>
      </c>
      <c r="AY179" s="164" t="s">
        <v>186</v>
      </c>
    </row>
    <row r="180" spans="2:65" s="15" customFormat="1" ht="10.4">
      <c r="B180" s="190"/>
      <c r="D180" s="157" t="s">
        <v>296</v>
      </c>
      <c r="E180" s="191" t="s">
        <v>1</v>
      </c>
      <c r="F180" s="192" t="s">
        <v>561</v>
      </c>
      <c r="H180" s="193">
        <v>34.976999999999997</v>
      </c>
      <c r="I180" s="194"/>
      <c r="L180" s="190"/>
      <c r="M180" s="195"/>
      <c r="T180" s="196"/>
      <c r="AT180" s="191" t="s">
        <v>296</v>
      </c>
      <c r="AU180" s="191" t="s">
        <v>86</v>
      </c>
      <c r="AV180" s="15" t="s">
        <v>118</v>
      </c>
      <c r="AW180" s="15" t="s">
        <v>32</v>
      </c>
      <c r="AX180" s="15" t="s">
        <v>76</v>
      </c>
      <c r="AY180" s="191" t="s">
        <v>186</v>
      </c>
    </row>
    <row r="181" spans="2:65" s="14" customFormat="1" ht="10.4">
      <c r="B181" s="170"/>
      <c r="D181" s="157" t="s">
        <v>296</v>
      </c>
      <c r="E181" s="171" t="s">
        <v>3879</v>
      </c>
      <c r="F181" s="172" t="s">
        <v>299</v>
      </c>
      <c r="H181" s="173">
        <v>34.976999999999997</v>
      </c>
      <c r="I181" s="174"/>
      <c r="L181" s="170"/>
      <c r="M181" s="175"/>
      <c r="T181" s="176"/>
      <c r="AT181" s="171" t="s">
        <v>296</v>
      </c>
      <c r="AU181" s="171" t="s">
        <v>86</v>
      </c>
      <c r="AV181" s="14" t="s">
        <v>207</v>
      </c>
      <c r="AW181" s="14" t="s">
        <v>32</v>
      </c>
      <c r="AX181" s="14" t="s">
        <v>84</v>
      </c>
      <c r="AY181" s="171" t="s">
        <v>186</v>
      </c>
    </row>
    <row r="182" spans="2:65" s="1" customFormat="1" ht="33" customHeight="1">
      <c r="B182" s="136"/>
      <c r="C182" s="137" t="s">
        <v>8</v>
      </c>
      <c r="D182" s="137" t="s">
        <v>189</v>
      </c>
      <c r="E182" s="138" t="s">
        <v>320</v>
      </c>
      <c r="F182" s="139" t="s">
        <v>321</v>
      </c>
      <c r="G182" s="140" t="s">
        <v>322</v>
      </c>
      <c r="H182" s="141">
        <v>64.706999999999994</v>
      </c>
      <c r="I182" s="142"/>
      <c r="J182" s="143">
        <f>ROUND(I182*H182,2)</f>
        <v>0</v>
      </c>
      <c r="K182" s="139" t="s">
        <v>3903</v>
      </c>
      <c r="L182" s="32"/>
      <c r="M182" s="144" t="s">
        <v>1</v>
      </c>
      <c r="N182" s="145" t="s">
        <v>41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207</v>
      </c>
      <c r="AT182" s="148" t="s">
        <v>189</v>
      </c>
      <c r="AU182" s="148" t="s">
        <v>86</v>
      </c>
      <c r="AY182" s="17" t="s">
        <v>186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84</v>
      </c>
      <c r="BK182" s="149">
        <f>ROUND(I182*H182,2)</f>
        <v>0</v>
      </c>
      <c r="BL182" s="17" t="s">
        <v>207</v>
      </c>
      <c r="BM182" s="148" t="s">
        <v>3944</v>
      </c>
    </row>
    <row r="183" spans="2:65" s="13" customFormat="1" ht="10.4">
      <c r="B183" s="163"/>
      <c r="D183" s="157" t="s">
        <v>296</v>
      </c>
      <c r="E183" s="164" t="s">
        <v>1</v>
      </c>
      <c r="F183" s="165" t="s">
        <v>3945</v>
      </c>
      <c r="H183" s="166">
        <v>64.706999999999994</v>
      </c>
      <c r="I183" s="167"/>
      <c r="L183" s="163"/>
      <c r="M183" s="168"/>
      <c r="T183" s="169"/>
      <c r="AT183" s="164" t="s">
        <v>296</v>
      </c>
      <c r="AU183" s="164" t="s">
        <v>86</v>
      </c>
      <c r="AV183" s="13" t="s">
        <v>86</v>
      </c>
      <c r="AW183" s="13" t="s">
        <v>32</v>
      </c>
      <c r="AX183" s="13" t="s">
        <v>76</v>
      </c>
      <c r="AY183" s="164" t="s">
        <v>186</v>
      </c>
    </row>
    <row r="184" spans="2:65" s="15" customFormat="1" ht="10.4">
      <c r="B184" s="190"/>
      <c r="D184" s="157" t="s">
        <v>296</v>
      </c>
      <c r="E184" s="191" t="s">
        <v>1</v>
      </c>
      <c r="F184" s="192" t="s">
        <v>561</v>
      </c>
      <c r="H184" s="193">
        <v>64.706999999999994</v>
      </c>
      <c r="I184" s="194"/>
      <c r="L184" s="190"/>
      <c r="M184" s="195"/>
      <c r="T184" s="196"/>
      <c r="AT184" s="191" t="s">
        <v>296</v>
      </c>
      <c r="AU184" s="191" t="s">
        <v>86</v>
      </c>
      <c r="AV184" s="15" t="s">
        <v>118</v>
      </c>
      <c r="AW184" s="15" t="s">
        <v>32</v>
      </c>
      <c r="AX184" s="15" t="s">
        <v>76</v>
      </c>
      <c r="AY184" s="191" t="s">
        <v>186</v>
      </c>
    </row>
    <row r="185" spans="2:65" s="14" customFormat="1" ht="10.4">
      <c r="B185" s="170"/>
      <c r="D185" s="157" t="s">
        <v>296</v>
      </c>
      <c r="E185" s="171" t="s">
        <v>1</v>
      </c>
      <c r="F185" s="172" t="s">
        <v>299</v>
      </c>
      <c r="H185" s="173">
        <v>64.706999999999994</v>
      </c>
      <c r="I185" s="174"/>
      <c r="L185" s="170"/>
      <c r="M185" s="175"/>
      <c r="T185" s="176"/>
      <c r="AT185" s="171" t="s">
        <v>296</v>
      </c>
      <c r="AU185" s="171" t="s">
        <v>86</v>
      </c>
      <c r="AV185" s="14" t="s">
        <v>207</v>
      </c>
      <c r="AW185" s="14" t="s">
        <v>32</v>
      </c>
      <c r="AX185" s="14" t="s">
        <v>84</v>
      </c>
      <c r="AY185" s="171" t="s">
        <v>186</v>
      </c>
    </row>
    <row r="186" spans="2:65" s="1" customFormat="1" ht="16.600000000000001" customHeight="1">
      <c r="B186" s="136"/>
      <c r="C186" s="137" t="s">
        <v>355</v>
      </c>
      <c r="D186" s="137" t="s">
        <v>189</v>
      </c>
      <c r="E186" s="138" t="s">
        <v>326</v>
      </c>
      <c r="F186" s="139" t="s">
        <v>327</v>
      </c>
      <c r="G186" s="140" t="s">
        <v>294</v>
      </c>
      <c r="H186" s="141">
        <v>34.976999999999997</v>
      </c>
      <c r="I186" s="142"/>
      <c r="J186" s="143">
        <f>ROUND(I186*H186,2)</f>
        <v>0</v>
      </c>
      <c r="K186" s="139" t="s">
        <v>3903</v>
      </c>
      <c r="L186" s="32"/>
      <c r="M186" s="144" t="s">
        <v>1</v>
      </c>
      <c r="N186" s="145" t="s">
        <v>41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207</v>
      </c>
      <c r="AT186" s="148" t="s">
        <v>189</v>
      </c>
      <c r="AU186" s="148" t="s">
        <v>86</v>
      </c>
      <c r="AY186" s="17" t="s">
        <v>186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84</v>
      </c>
      <c r="BK186" s="149">
        <f>ROUND(I186*H186,2)</f>
        <v>0</v>
      </c>
      <c r="BL186" s="17" t="s">
        <v>207</v>
      </c>
      <c r="BM186" s="148" t="s">
        <v>3946</v>
      </c>
    </row>
    <row r="187" spans="2:65" s="13" customFormat="1" ht="10.4">
      <c r="B187" s="163"/>
      <c r="D187" s="157" t="s">
        <v>296</v>
      </c>
      <c r="E187" s="164" t="s">
        <v>1</v>
      </c>
      <c r="F187" s="165" t="s">
        <v>3879</v>
      </c>
      <c r="H187" s="166">
        <v>34.976999999999997</v>
      </c>
      <c r="I187" s="167"/>
      <c r="L187" s="163"/>
      <c r="M187" s="168"/>
      <c r="T187" s="169"/>
      <c r="AT187" s="164" t="s">
        <v>296</v>
      </c>
      <c r="AU187" s="164" t="s">
        <v>86</v>
      </c>
      <c r="AV187" s="13" t="s">
        <v>86</v>
      </c>
      <c r="AW187" s="13" t="s">
        <v>32</v>
      </c>
      <c r="AX187" s="13" t="s">
        <v>76</v>
      </c>
      <c r="AY187" s="164" t="s">
        <v>186</v>
      </c>
    </row>
    <row r="188" spans="2:65" s="15" customFormat="1" ht="10.4">
      <c r="B188" s="190"/>
      <c r="D188" s="157" t="s">
        <v>296</v>
      </c>
      <c r="E188" s="191" t="s">
        <v>1</v>
      </c>
      <c r="F188" s="192" t="s">
        <v>561</v>
      </c>
      <c r="H188" s="193">
        <v>34.976999999999997</v>
      </c>
      <c r="I188" s="194"/>
      <c r="L188" s="190"/>
      <c r="M188" s="195"/>
      <c r="T188" s="196"/>
      <c r="AT188" s="191" t="s">
        <v>296</v>
      </c>
      <c r="AU188" s="191" t="s">
        <v>86</v>
      </c>
      <c r="AV188" s="15" t="s">
        <v>118</v>
      </c>
      <c r="AW188" s="15" t="s">
        <v>32</v>
      </c>
      <c r="AX188" s="15" t="s">
        <v>76</v>
      </c>
      <c r="AY188" s="191" t="s">
        <v>186</v>
      </c>
    </row>
    <row r="189" spans="2:65" s="14" customFormat="1" ht="10.4">
      <c r="B189" s="170"/>
      <c r="D189" s="157" t="s">
        <v>296</v>
      </c>
      <c r="E189" s="171" t="s">
        <v>1</v>
      </c>
      <c r="F189" s="172" t="s">
        <v>299</v>
      </c>
      <c r="H189" s="173">
        <v>34.976999999999997</v>
      </c>
      <c r="I189" s="174"/>
      <c r="L189" s="170"/>
      <c r="M189" s="175"/>
      <c r="T189" s="176"/>
      <c r="AT189" s="171" t="s">
        <v>296</v>
      </c>
      <c r="AU189" s="171" t="s">
        <v>86</v>
      </c>
      <c r="AV189" s="14" t="s">
        <v>207</v>
      </c>
      <c r="AW189" s="14" t="s">
        <v>32</v>
      </c>
      <c r="AX189" s="14" t="s">
        <v>84</v>
      </c>
      <c r="AY189" s="171" t="s">
        <v>186</v>
      </c>
    </row>
    <row r="190" spans="2:65" s="1" customFormat="1" ht="24.2" customHeight="1">
      <c r="B190" s="136"/>
      <c r="C190" s="137" t="s">
        <v>359</v>
      </c>
      <c r="D190" s="137" t="s">
        <v>189</v>
      </c>
      <c r="E190" s="138" t="s">
        <v>3197</v>
      </c>
      <c r="F190" s="139" t="s">
        <v>3198</v>
      </c>
      <c r="G190" s="140" t="s">
        <v>294</v>
      </c>
      <c r="H190" s="141">
        <v>49.82</v>
      </c>
      <c r="I190" s="142"/>
      <c r="J190" s="143">
        <f>ROUND(I190*H190,2)</f>
        <v>0</v>
      </c>
      <c r="K190" s="139" t="s">
        <v>3903</v>
      </c>
      <c r="L190" s="32"/>
      <c r="M190" s="144" t="s">
        <v>1</v>
      </c>
      <c r="N190" s="145" t="s">
        <v>41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207</v>
      </c>
      <c r="AT190" s="148" t="s">
        <v>189</v>
      </c>
      <c r="AU190" s="148" t="s">
        <v>86</v>
      </c>
      <c r="AY190" s="17" t="s">
        <v>186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84</v>
      </c>
      <c r="BK190" s="149">
        <f>ROUND(I190*H190,2)</f>
        <v>0</v>
      </c>
      <c r="BL190" s="17" t="s">
        <v>207</v>
      </c>
      <c r="BM190" s="148" t="s">
        <v>3947</v>
      </c>
    </row>
    <row r="191" spans="2:65" s="13" customFormat="1" ht="10.4">
      <c r="B191" s="163"/>
      <c r="D191" s="157" t="s">
        <v>296</v>
      </c>
      <c r="E191" s="164" t="s">
        <v>1</v>
      </c>
      <c r="F191" s="165" t="s">
        <v>3948</v>
      </c>
      <c r="H191" s="166">
        <v>6.24</v>
      </c>
      <c r="I191" s="167"/>
      <c r="L191" s="163"/>
      <c r="M191" s="168"/>
      <c r="T191" s="169"/>
      <c r="AT191" s="164" t="s">
        <v>296</v>
      </c>
      <c r="AU191" s="164" t="s">
        <v>86</v>
      </c>
      <c r="AV191" s="13" t="s">
        <v>86</v>
      </c>
      <c r="AW191" s="13" t="s">
        <v>32</v>
      </c>
      <c r="AX191" s="13" t="s">
        <v>76</v>
      </c>
      <c r="AY191" s="164" t="s">
        <v>186</v>
      </c>
    </row>
    <row r="192" spans="2:65" s="13" customFormat="1" ht="10.4">
      <c r="B192" s="163"/>
      <c r="D192" s="157" t="s">
        <v>296</v>
      </c>
      <c r="E192" s="164" t="s">
        <v>1</v>
      </c>
      <c r="F192" s="165" t="s">
        <v>3949</v>
      </c>
      <c r="H192" s="166">
        <v>10.56</v>
      </c>
      <c r="I192" s="167"/>
      <c r="L192" s="163"/>
      <c r="M192" s="168"/>
      <c r="T192" s="169"/>
      <c r="AT192" s="164" t="s">
        <v>296</v>
      </c>
      <c r="AU192" s="164" t="s">
        <v>86</v>
      </c>
      <c r="AV192" s="13" t="s">
        <v>86</v>
      </c>
      <c r="AW192" s="13" t="s">
        <v>32</v>
      </c>
      <c r="AX192" s="13" t="s">
        <v>76</v>
      </c>
      <c r="AY192" s="164" t="s">
        <v>186</v>
      </c>
    </row>
    <row r="193" spans="2:65" s="13" customFormat="1" ht="10.4">
      <c r="B193" s="163"/>
      <c r="D193" s="157" t="s">
        <v>296</v>
      </c>
      <c r="E193" s="164" t="s">
        <v>1</v>
      </c>
      <c r="F193" s="165" t="s">
        <v>3950</v>
      </c>
      <c r="H193" s="166">
        <v>1.96</v>
      </c>
      <c r="I193" s="167"/>
      <c r="L193" s="163"/>
      <c r="M193" s="168"/>
      <c r="T193" s="169"/>
      <c r="AT193" s="164" t="s">
        <v>296</v>
      </c>
      <c r="AU193" s="164" t="s">
        <v>86</v>
      </c>
      <c r="AV193" s="13" t="s">
        <v>86</v>
      </c>
      <c r="AW193" s="13" t="s">
        <v>32</v>
      </c>
      <c r="AX193" s="13" t="s">
        <v>76</v>
      </c>
      <c r="AY193" s="164" t="s">
        <v>186</v>
      </c>
    </row>
    <row r="194" spans="2:65" s="15" customFormat="1" ht="10.4">
      <c r="B194" s="190"/>
      <c r="D194" s="157" t="s">
        <v>296</v>
      </c>
      <c r="E194" s="191" t="s">
        <v>1</v>
      </c>
      <c r="F194" s="192" t="s">
        <v>561</v>
      </c>
      <c r="H194" s="193">
        <v>18.760000000000002</v>
      </c>
      <c r="I194" s="194"/>
      <c r="L194" s="190"/>
      <c r="M194" s="195"/>
      <c r="T194" s="196"/>
      <c r="AT194" s="191" t="s">
        <v>296</v>
      </c>
      <c r="AU194" s="191" t="s">
        <v>86</v>
      </c>
      <c r="AV194" s="15" t="s">
        <v>118</v>
      </c>
      <c r="AW194" s="15" t="s">
        <v>32</v>
      </c>
      <c r="AX194" s="15" t="s">
        <v>76</v>
      </c>
      <c r="AY194" s="191" t="s">
        <v>186</v>
      </c>
    </row>
    <row r="195" spans="2:65" s="13" customFormat="1" ht="10.4">
      <c r="B195" s="163"/>
      <c r="D195" s="157" t="s">
        <v>296</v>
      </c>
      <c r="E195" s="164" t="s">
        <v>1</v>
      </c>
      <c r="F195" s="165" t="s">
        <v>3951</v>
      </c>
      <c r="H195" s="166">
        <v>1.24</v>
      </c>
      <c r="I195" s="167"/>
      <c r="L195" s="163"/>
      <c r="M195" s="168"/>
      <c r="T195" s="169"/>
      <c r="AT195" s="164" t="s">
        <v>296</v>
      </c>
      <c r="AU195" s="164" t="s">
        <v>86</v>
      </c>
      <c r="AV195" s="13" t="s">
        <v>86</v>
      </c>
      <c r="AW195" s="13" t="s">
        <v>32</v>
      </c>
      <c r="AX195" s="13" t="s">
        <v>76</v>
      </c>
      <c r="AY195" s="164" t="s">
        <v>186</v>
      </c>
    </row>
    <row r="196" spans="2:65" s="13" customFormat="1" ht="10.4">
      <c r="B196" s="163"/>
      <c r="D196" s="157" t="s">
        <v>296</v>
      </c>
      <c r="E196" s="164" t="s">
        <v>1</v>
      </c>
      <c r="F196" s="165" t="s">
        <v>3952</v>
      </c>
      <c r="H196" s="166">
        <v>11.22</v>
      </c>
      <c r="I196" s="167"/>
      <c r="L196" s="163"/>
      <c r="M196" s="168"/>
      <c r="T196" s="169"/>
      <c r="AT196" s="164" t="s">
        <v>296</v>
      </c>
      <c r="AU196" s="164" t="s">
        <v>86</v>
      </c>
      <c r="AV196" s="13" t="s">
        <v>86</v>
      </c>
      <c r="AW196" s="13" t="s">
        <v>32</v>
      </c>
      <c r="AX196" s="13" t="s">
        <v>76</v>
      </c>
      <c r="AY196" s="164" t="s">
        <v>186</v>
      </c>
    </row>
    <row r="197" spans="2:65" s="13" customFormat="1" ht="10.4">
      <c r="B197" s="163"/>
      <c r="D197" s="157" t="s">
        <v>296</v>
      </c>
      <c r="E197" s="164" t="s">
        <v>1</v>
      </c>
      <c r="F197" s="165" t="s">
        <v>3953</v>
      </c>
      <c r="H197" s="166">
        <v>18.600000000000001</v>
      </c>
      <c r="I197" s="167"/>
      <c r="L197" s="163"/>
      <c r="M197" s="168"/>
      <c r="T197" s="169"/>
      <c r="AT197" s="164" t="s">
        <v>296</v>
      </c>
      <c r="AU197" s="164" t="s">
        <v>86</v>
      </c>
      <c r="AV197" s="13" t="s">
        <v>86</v>
      </c>
      <c r="AW197" s="13" t="s">
        <v>32</v>
      </c>
      <c r="AX197" s="13" t="s">
        <v>76</v>
      </c>
      <c r="AY197" s="164" t="s">
        <v>186</v>
      </c>
    </row>
    <row r="198" spans="2:65" s="15" customFormat="1" ht="10.4">
      <c r="B198" s="190"/>
      <c r="D198" s="157" t="s">
        <v>296</v>
      </c>
      <c r="E198" s="191" t="s">
        <v>1</v>
      </c>
      <c r="F198" s="192" t="s">
        <v>561</v>
      </c>
      <c r="H198" s="193">
        <v>31.060000000000002</v>
      </c>
      <c r="I198" s="194"/>
      <c r="L198" s="190"/>
      <c r="M198" s="195"/>
      <c r="T198" s="196"/>
      <c r="AT198" s="191" t="s">
        <v>296</v>
      </c>
      <c r="AU198" s="191" t="s">
        <v>86</v>
      </c>
      <c r="AV198" s="15" t="s">
        <v>118</v>
      </c>
      <c r="AW198" s="15" t="s">
        <v>32</v>
      </c>
      <c r="AX198" s="15" t="s">
        <v>76</v>
      </c>
      <c r="AY198" s="191" t="s">
        <v>186</v>
      </c>
    </row>
    <row r="199" spans="2:65" s="14" customFormat="1" ht="10.4">
      <c r="B199" s="170"/>
      <c r="D199" s="157" t="s">
        <v>296</v>
      </c>
      <c r="E199" s="171" t="s">
        <v>256</v>
      </c>
      <c r="F199" s="172" t="s">
        <v>299</v>
      </c>
      <c r="H199" s="173">
        <v>49.82</v>
      </c>
      <c r="I199" s="174"/>
      <c r="L199" s="170"/>
      <c r="M199" s="175"/>
      <c r="T199" s="176"/>
      <c r="AT199" s="171" t="s">
        <v>296</v>
      </c>
      <c r="AU199" s="171" t="s">
        <v>86</v>
      </c>
      <c r="AV199" s="14" t="s">
        <v>207</v>
      </c>
      <c r="AW199" s="14" t="s">
        <v>32</v>
      </c>
      <c r="AX199" s="14" t="s">
        <v>84</v>
      </c>
      <c r="AY199" s="171" t="s">
        <v>186</v>
      </c>
    </row>
    <row r="200" spans="2:65" s="1" customFormat="1" ht="24.2" customHeight="1">
      <c r="B200" s="136"/>
      <c r="C200" s="137" t="s">
        <v>366</v>
      </c>
      <c r="D200" s="137" t="s">
        <v>189</v>
      </c>
      <c r="E200" s="138" t="s">
        <v>3954</v>
      </c>
      <c r="F200" s="139" t="s">
        <v>3955</v>
      </c>
      <c r="G200" s="140" t="s">
        <v>294</v>
      </c>
      <c r="H200" s="141">
        <v>11.079000000000001</v>
      </c>
      <c r="I200" s="142"/>
      <c r="J200" s="143">
        <f>ROUND(I200*H200,2)</f>
        <v>0</v>
      </c>
      <c r="K200" s="139" t="s">
        <v>3903</v>
      </c>
      <c r="L200" s="32"/>
      <c r="M200" s="144" t="s">
        <v>1</v>
      </c>
      <c r="N200" s="145" t="s">
        <v>41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207</v>
      </c>
      <c r="AT200" s="148" t="s">
        <v>189</v>
      </c>
      <c r="AU200" s="148" t="s">
        <v>86</v>
      </c>
      <c r="AY200" s="17" t="s">
        <v>186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84</v>
      </c>
      <c r="BK200" s="149">
        <f>ROUND(I200*H200,2)</f>
        <v>0</v>
      </c>
      <c r="BL200" s="17" t="s">
        <v>207</v>
      </c>
      <c r="BM200" s="148" t="s">
        <v>3956</v>
      </c>
    </row>
    <row r="201" spans="2:65" s="13" customFormat="1" ht="10.4">
      <c r="B201" s="163"/>
      <c r="D201" s="157" t="s">
        <v>296</v>
      </c>
      <c r="E201" s="164" t="s">
        <v>1</v>
      </c>
      <c r="F201" s="165" t="s">
        <v>3957</v>
      </c>
      <c r="H201" s="166">
        <v>0.34100000000000003</v>
      </c>
      <c r="I201" s="167"/>
      <c r="L201" s="163"/>
      <c r="M201" s="168"/>
      <c r="T201" s="169"/>
      <c r="AT201" s="164" t="s">
        <v>296</v>
      </c>
      <c r="AU201" s="164" t="s">
        <v>86</v>
      </c>
      <c r="AV201" s="13" t="s">
        <v>86</v>
      </c>
      <c r="AW201" s="13" t="s">
        <v>32</v>
      </c>
      <c r="AX201" s="13" t="s">
        <v>76</v>
      </c>
      <c r="AY201" s="164" t="s">
        <v>186</v>
      </c>
    </row>
    <row r="202" spans="2:65" s="13" customFormat="1" ht="10.4">
      <c r="B202" s="163"/>
      <c r="D202" s="157" t="s">
        <v>296</v>
      </c>
      <c r="E202" s="164" t="s">
        <v>1</v>
      </c>
      <c r="F202" s="165" t="s">
        <v>3958</v>
      </c>
      <c r="H202" s="166">
        <v>5.625</v>
      </c>
      <c r="I202" s="167"/>
      <c r="L202" s="163"/>
      <c r="M202" s="168"/>
      <c r="T202" s="169"/>
      <c r="AT202" s="164" t="s">
        <v>296</v>
      </c>
      <c r="AU202" s="164" t="s">
        <v>86</v>
      </c>
      <c r="AV202" s="13" t="s">
        <v>86</v>
      </c>
      <c r="AW202" s="13" t="s">
        <v>32</v>
      </c>
      <c r="AX202" s="13" t="s">
        <v>76</v>
      </c>
      <c r="AY202" s="164" t="s">
        <v>186</v>
      </c>
    </row>
    <row r="203" spans="2:65" s="13" customFormat="1" ht="10.4">
      <c r="B203" s="163"/>
      <c r="D203" s="157" t="s">
        <v>296</v>
      </c>
      <c r="E203" s="164" t="s">
        <v>1</v>
      </c>
      <c r="F203" s="165" t="s">
        <v>3959</v>
      </c>
      <c r="H203" s="166">
        <v>5.1130000000000004</v>
      </c>
      <c r="I203" s="167"/>
      <c r="L203" s="163"/>
      <c r="M203" s="168"/>
      <c r="T203" s="169"/>
      <c r="AT203" s="164" t="s">
        <v>296</v>
      </c>
      <c r="AU203" s="164" t="s">
        <v>86</v>
      </c>
      <c r="AV203" s="13" t="s">
        <v>86</v>
      </c>
      <c r="AW203" s="13" t="s">
        <v>32</v>
      </c>
      <c r="AX203" s="13" t="s">
        <v>76</v>
      </c>
      <c r="AY203" s="164" t="s">
        <v>186</v>
      </c>
    </row>
    <row r="204" spans="2:65" s="15" customFormat="1" ht="10.4">
      <c r="B204" s="190"/>
      <c r="D204" s="157" t="s">
        <v>296</v>
      </c>
      <c r="E204" s="191" t="s">
        <v>1</v>
      </c>
      <c r="F204" s="192" t="s">
        <v>561</v>
      </c>
      <c r="H204" s="193">
        <v>11.079000000000001</v>
      </c>
      <c r="I204" s="194"/>
      <c r="L204" s="190"/>
      <c r="M204" s="195"/>
      <c r="T204" s="196"/>
      <c r="AT204" s="191" t="s">
        <v>296</v>
      </c>
      <c r="AU204" s="191" t="s">
        <v>86</v>
      </c>
      <c r="AV204" s="15" t="s">
        <v>118</v>
      </c>
      <c r="AW204" s="15" t="s">
        <v>32</v>
      </c>
      <c r="AX204" s="15" t="s">
        <v>76</v>
      </c>
      <c r="AY204" s="191" t="s">
        <v>186</v>
      </c>
    </row>
    <row r="205" spans="2:65" s="14" customFormat="1" ht="10.4">
      <c r="B205" s="170"/>
      <c r="D205" s="157" t="s">
        <v>296</v>
      </c>
      <c r="E205" s="171" t="s">
        <v>1</v>
      </c>
      <c r="F205" s="172" t="s">
        <v>299</v>
      </c>
      <c r="H205" s="173">
        <v>11.079000000000001</v>
      </c>
      <c r="I205" s="174"/>
      <c r="L205" s="170"/>
      <c r="M205" s="175"/>
      <c r="T205" s="176"/>
      <c r="AT205" s="171" t="s">
        <v>296</v>
      </c>
      <c r="AU205" s="171" t="s">
        <v>86</v>
      </c>
      <c r="AV205" s="14" t="s">
        <v>207</v>
      </c>
      <c r="AW205" s="14" t="s">
        <v>32</v>
      </c>
      <c r="AX205" s="14" t="s">
        <v>84</v>
      </c>
      <c r="AY205" s="171" t="s">
        <v>186</v>
      </c>
    </row>
    <row r="206" spans="2:65" s="1" customFormat="1" ht="16.600000000000001" customHeight="1">
      <c r="B206" s="136"/>
      <c r="C206" s="177" t="s">
        <v>372</v>
      </c>
      <c r="D206" s="177" t="s">
        <v>421</v>
      </c>
      <c r="E206" s="178" t="s">
        <v>3960</v>
      </c>
      <c r="F206" s="179" t="s">
        <v>3961</v>
      </c>
      <c r="G206" s="180" t="s">
        <v>322</v>
      </c>
      <c r="H206" s="181">
        <v>22.158000000000001</v>
      </c>
      <c r="I206" s="182"/>
      <c r="J206" s="183">
        <f>ROUND(I206*H206,2)</f>
        <v>0</v>
      </c>
      <c r="K206" s="179" t="s">
        <v>3903</v>
      </c>
      <c r="L206" s="184"/>
      <c r="M206" s="185" t="s">
        <v>1</v>
      </c>
      <c r="N206" s="186" t="s">
        <v>41</v>
      </c>
      <c r="P206" s="146">
        <f>O206*H206</f>
        <v>0</v>
      </c>
      <c r="Q206" s="146">
        <v>1</v>
      </c>
      <c r="R206" s="146">
        <f>Q206*H206</f>
        <v>22.158000000000001</v>
      </c>
      <c r="S206" s="146">
        <v>0</v>
      </c>
      <c r="T206" s="147">
        <f>S206*H206</f>
        <v>0</v>
      </c>
      <c r="AR206" s="148" t="s">
        <v>325</v>
      </c>
      <c r="AT206" s="148" t="s">
        <v>421</v>
      </c>
      <c r="AU206" s="148" t="s">
        <v>86</v>
      </c>
      <c r="AY206" s="17" t="s">
        <v>186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84</v>
      </c>
      <c r="BK206" s="149">
        <f>ROUND(I206*H206,2)</f>
        <v>0</v>
      </c>
      <c r="BL206" s="17" t="s">
        <v>207</v>
      </c>
      <c r="BM206" s="148" t="s">
        <v>3962</v>
      </c>
    </row>
    <row r="207" spans="2:65" s="13" customFormat="1" ht="10.4">
      <c r="B207" s="163"/>
      <c r="D207" s="157" t="s">
        <v>296</v>
      </c>
      <c r="E207" s="164" t="s">
        <v>1</v>
      </c>
      <c r="F207" s="165" t="s">
        <v>3963</v>
      </c>
      <c r="H207" s="166">
        <v>22.158000000000001</v>
      </c>
      <c r="I207" s="167"/>
      <c r="L207" s="163"/>
      <c r="M207" s="168"/>
      <c r="T207" s="169"/>
      <c r="AT207" s="164" t="s">
        <v>296</v>
      </c>
      <c r="AU207" s="164" t="s">
        <v>86</v>
      </c>
      <c r="AV207" s="13" t="s">
        <v>86</v>
      </c>
      <c r="AW207" s="13" t="s">
        <v>32</v>
      </c>
      <c r="AX207" s="13" t="s">
        <v>84</v>
      </c>
      <c r="AY207" s="164" t="s">
        <v>186</v>
      </c>
    </row>
    <row r="208" spans="2:65" s="1" customFormat="1" ht="24.2" customHeight="1">
      <c r="B208" s="136"/>
      <c r="C208" s="137" t="s">
        <v>379</v>
      </c>
      <c r="D208" s="137" t="s">
        <v>189</v>
      </c>
      <c r="E208" s="138" t="s">
        <v>3964</v>
      </c>
      <c r="F208" s="139" t="s">
        <v>3965</v>
      </c>
      <c r="G208" s="140" t="s">
        <v>351</v>
      </c>
      <c r="H208" s="141">
        <v>50.55</v>
      </c>
      <c r="I208" s="142"/>
      <c r="J208" s="143">
        <f>ROUND(I208*H208,2)</f>
        <v>0</v>
      </c>
      <c r="K208" s="139" t="s">
        <v>3903</v>
      </c>
      <c r="L208" s="32"/>
      <c r="M208" s="144" t="s">
        <v>1</v>
      </c>
      <c r="N208" s="145" t="s">
        <v>41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207</v>
      </c>
      <c r="AT208" s="148" t="s">
        <v>189</v>
      </c>
      <c r="AU208" s="148" t="s">
        <v>86</v>
      </c>
      <c r="AY208" s="17" t="s">
        <v>186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84</v>
      </c>
      <c r="BK208" s="149">
        <f>ROUND(I208*H208,2)</f>
        <v>0</v>
      </c>
      <c r="BL208" s="17" t="s">
        <v>207</v>
      </c>
      <c r="BM208" s="148" t="s">
        <v>3966</v>
      </c>
    </row>
    <row r="209" spans="2:65" s="13" customFormat="1" ht="10.4">
      <c r="B209" s="163"/>
      <c r="D209" s="157" t="s">
        <v>296</v>
      </c>
      <c r="E209" s="164" t="s">
        <v>1</v>
      </c>
      <c r="F209" s="165" t="s">
        <v>3884</v>
      </c>
      <c r="H209" s="166">
        <v>50.55</v>
      </c>
      <c r="I209" s="167"/>
      <c r="L209" s="163"/>
      <c r="M209" s="168"/>
      <c r="T209" s="169"/>
      <c r="AT209" s="164" t="s">
        <v>296</v>
      </c>
      <c r="AU209" s="164" t="s">
        <v>86</v>
      </c>
      <c r="AV209" s="13" t="s">
        <v>86</v>
      </c>
      <c r="AW209" s="13" t="s">
        <v>32</v>
      </c>
      <c r="AX209" s="13" t="s">
        <v>76</v>
      </c>
      <c r="AY209" s="164" t="s">
        <v>186</v>
      </c>
    </row>
    <row r="210" spans="2:65" s="15" customFormat="1" ht="10.4">
      <c r="B210" s="190"/>
      <c r="D210" s="157" t="s">
        <v>296</v>
      </c>
      <c r="E210" s="191" t="s">
        <v>1</v>
      </c>
      <c r="F210" s="192" t="s">
        <v>561</v>
      </c>
      <c r="H210" s="193">
        <v>50.55</v>
      </c>
      <c r="I210" s="194"/>
      <c r="L210" s="190"/>
      <c r="M210" s="195"/>
      <c r="T210" s="196"/>
      <c r="AT210" s="191" t="s">
        <v>296</v>
      </c>
      <c r="AU210" s="191" t="s">
        <v>86</v>
      </c>
      <c r="AV210" s="15" t="s">
        <v>118</v>
      </c>
      <c r="AW210" s="15" t="s">
        <v>32</v>
      </c>
      <c r="AX210" s="15" t="s">
        <v>76</v>
      </c>
      <c r="AY210" s="191" t="s">
        <v>186</v>
      </c>
    </row>
    <row r="211" spans="2:65" s="14" customFormat="1" ht="10.4">
      <c r="B211" s="170"/>
      <c r="D211" s="157" t="s">
        <v>296</v>
      </c>
      <c r="E211" s="171" t="s">
        <v>1</v>
      </c>
      <c r="F211" s="172" t="s">
        <v>299</v>
      </c>
      <c r="H211" s="173">
        <v>50.55</v>
      </c>
      <c r="I211" s="174"/>
      <c r="L211" s="170"/>
      <c r="M211" s="175"/>
      <c r="T211" s="176"/>
      <c r="AT211" s="171" t="s">
        <v>296</v>
      </c>
      <c r="AU211" s="171" t="s">
        <v>86</v>
      </c>
      <c r="AV211" s="14" t="s">
        <v>207</v>
      </c>
      <c r="AW211" s="14" t="s">
        <v>32</v>
      </c>
      <c r="AX211" s="14" t="s">
        <v>84</v>
      </c>
      <c r="AY211" s="171" t="s">
        <v>186</v>
      </c>
    </row>
    <row r="212" spans="2:65" s="1" customFormat="1" ht="24.2" customHeight="1">
      <c r="B212" s="136"/>
      <c r="C212" s="137" t="s">
        <v>387</v>
      </c>
      <c r="D212" s="137" t="s">
        <v>189</v>
      </c>
      <c r="E212" s="138" t="s">
        <v>3967</v>
      </c>
      <c r="F212" s="139" t="s">
        <v>3968</v>
      </c>
      <c r="G212" s="140" t="s">
        <v>351</v>
      </c>
      <c r="H212" s="141">
        <v>50.55</v>
      </c>
      <c r="I212" s="142"/>
      <c r="J212" s="143">
        <f>ROUND(I212*H212,2)</f>
        <v>0</v>
      </c>
      <c r="K212" s="139" t="s">
        <v>3903</v>
      </c>
      <c r="L212" s="32"/>
      <c r="M212" s="144" t="s">
        <v>1</v>
      </c>
      <c r="N212" s="145" t="s">
        <v>41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207</v>
      </c>
      <c r="AT212" s="148" t="s">
        <v>189</v>
      </c>
      <c r="AU212" s="148" t="s">
        <v>86</v>
      </c>
      <c r="AY212" s="17" t="s">
        <v>186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84</v>
      </c>
      <c r="BK212" s="149">
        <f>ROUND(I212*H212,2)</f>
        <v>0</v>
      </c>
      <c r="BL212" s="17" t="s">
        <v>207</v>
      </c>
      <c r="BM212" s="148" t="s">
        <v>3969</v>
      </c>
    </row>
    <row r="213" spans="2:65" s="13" customFormat="1" ht="10.4">
      <c r="B213" s="163"/>
      <c r="D213" s="157" t="s">
        <v>296</v>
      </c>
      <c r="E213" s="164" t="s">
        <v>1</v>
      </c>
      <c r="F213" s="165" t="s">
        <v>3884</v>
      </c>
      <c r="H213" s="166">
        <v>50.55</v>
      </c>
      <c r="I213" s="167"/>
      <c r="L213" s="163"/>
      <c r="M213" s="168"/>
      <c r="T213" s="169"/>
      <c r="AT213" s="164" t="s">
        <v>296</v>
      </c>
      <c r="AU213" s="164" t="s">
        <v>86</v>
      </c>
      <c r="AV213" s="13" t="s">
        <v>86</v>
      </c>
      <c r="AW213" s="13" t="s">
        <v>32</v>
      </c>
      <c r="AX213" s="13" t="s">
        <v>76</v>
      </c>
      <c r="AY213" s="164" t="s">
        <v>186</v>
      </c>
    </row>
    <row r="214" spans="2:65" s="15" customFormat="1" ht="10.4">
      <c r="B214" s="190"/>
      <c r="D214" s="157" t="s">
        <v>296</v>
      </c>
      <c r="E214" s="191" t="s">
        <v>1</v>
      </c>
      <c r="F214" s="192" t="s">
        <v>561</v>
      </c>
      <c r="H214" s="193">
        <v>50.55</v>
      </c>
      <c r="I214" s="194"/>
      <c r="L214" s="190"/>
      <c r="M214" s="195"/>
      <c r="T214" s="196"/>
      <c r="AT214" s="191" t="s">
        <v>296</v>
      </c>
      <c r="AU214" s="191" t="s">
        <v>86</v>
      </c>
      <c r="AV214" s="15" t="s">
        <v>118</v>
      </c>
      <c r="AW214" s="15" t="s">
        <v>32</v>
      </c>
      <c r="AX214" s="15" t="s">
        <v>76</v>
      </c>
      <c r="AY214" s="191" t="s">
        <v>186</v>
      </c>
    </row>
    <row r="215" spans="2:65" s="14" customFormat="1" ht="10.4">
      <c r="B215" s="170"/>
      <c r="D215" s="157" t="s">
        <v>296</v>
      </c>
      <c r="E215" s="171" t="s">
        <v>1</v>
      </c>
      <c r="F215" s="172" t="s">
        <v>299</v>
      </c>
      <c r="H215" s="173">
        <v>50.55</v>
      </c>
      <c r="I215" s="174"/>
      <c r="L215" s="170"/>
      <c r="M215" s="175"/>
      <c r="T215" s="176"/>
      <c r="AT215" s="171" t="s">
        <v>296</v>
      </c>
      <c r="AU215" s="171" t="s">
        <v>86</v>
      </c>
      <c r="AV215" s="14" t="s">
        <v>207</v>
      </c>
      <c r="AW215" s="14" t="s">
        <v>32</v>
      </c>
      <c r="AX215" s="14" t="s">
        <v>84</v>
      </c>
      <c r="AY215" s="171" t="s">
        <v>186</v>
      </c>
    </row>
    <row r="216" spans="2:65" s="1" customFormat="1" ht="16.600000000000001" customHeight="1">
      <c r="B216" s="136"/>
      <c r="C216" s="177" t="s">
        <v>253</v>
      </c>
      <c r="D216" s="177" t="s">
        <v>421</v>
      </c>
      <c r="E216" s="178" t="s">
        <v>3970</v>
      </c>
      <c r="F216" s="179" t="s">
        <v>3971</v>
      </c>
      <c r="G216" s="180" t="s">
        <v>1495</v>
      </c>
      <c r="H216" s="181">
        <v>1.0109999999999999</v>
      </c>
      <c r="I216" s="182"/>
      <c r="J216" s="183">
        <f>ROUND(I216*H216,2)</f>
        <v>0</v>
      </c>
      <c r="K216" s="179" t="s">
        <v>3903</v>
      </c>
      <c r="L216" s="184"/>
      <c r="M216" s="185" t="s">
        <v>1</v>
      </c>
      <c r="N216" s="186" t="s">
        <v>41</v>
      </c>
      <c r="P216" s="146">
        <f>O216*H216</f>
        <v>0</v>
      </c>
      <c r="Q216" s="146">
        <v>1E-3</v>
      </c>
      <c r="R216" s="146">
        <f>Q216*H216</f>
        <v>1.011E-3</v>
      </c>
      <c r="S216" s="146">
        <v>0</v>
      </c>
      <c r="T216" s="147">
        <f>S216*H216</f>
        <v>0</v>
      </c>
      <c r="AR216" s="148" t="s">
        <v>325</v>
      </c>
      <c r="AT216" s="148" t="s">
        <v>421</v>
      </c>
      <c r="AU216" s="148" t="s">
        <v>86</v>
      </c>
      <c r="AY216" s="17" t="s">
        <v>186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7" t="s">
        <v>84</v>
      </c>
      <c r="BK216" s="149">
        <f>ROUND(I216*H216,2)</f>
        <v>0</v>
      </c>
      <c r="BL216" s="17" t="s">
        <v>207</v>
      </c>
      <c r="BM216" s="148" t="s">
        <v>3972</v>
      </c>
    </row>
    <row r="217" spans="2:65" s="13" customFormat="1" ht="10.4">
      <c r="B217" s="163"/>
      <c r="D217" s="157" t="s">
        <v>296</v>
      </c>
      <c r="E217" s="164" t="s">
        <v>1</v>
      </c>
      <c r="F217" s="165" t="s">
        <v>3973</v>
      </c>
      <c r="H217" s="166">
        <v>1.0109999999999999</v>
      </c>
      <c r="I217" s="167"/>
      <c r="L217" s="163"/>
      <c r="M217" s="168"/>
      <c r="T217" s="169"/>
      <c r="AT217" s="164" t="s">
        <v>296</v>
      </c>
      <c r="AU217" s="164" t="s">
        <v>86</v>
      </c>
      <c r="AV217" s="13" t="s">
        <v>86</v>
      </c>
      <c r="AW217" s="13" t="s">
        <v>32</v>
      </c>
      <c r="AX217" s="13" t="s">
        <v>84</v>
      </c>
      <c r="AY217" s="164" t="s">
        <v>186</v>
      </c>
    </row>
    <row r="218" spans="2:65" s="1" customFormat="1" ht="24.2" customHeight="1">
      <c r="B218" s="136"/>
      <c r="C218" s="137" t="s">
        <v>400</v>
      </c>
      <c r="D218" s="137" t="s">
        <v>189</v>
      </c>
      <c r="E218" s="138" t="s">
        <v>3974</v>
      </c>
      <c r="F218" s="139" t="s">
        <v>3975</v>
      </c>
      <c r="G218" s="140" t="s">
        <v>351</v>
      </c>
      <c r="H218" s="141">
        <v>50.55</v>
      </c>
      <c r="I218" s="142"/>
      <c r="J218" s="143">
        <f>ROUND(I218*H218,2)</f>
        <v>0</v>
      </c>
      <c r="K218" s="139" t="s">
        <v>3903</v>
      </c>
      <c r="L218" s="32"/>
      <c r="M218" s="144" t="s">
        <v>1</v>
      </c>
      <c r="N218" s="145" t="s">
        <v>41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207</v>
      </c>
      <c r="AT218" s="148" t="s">
        <v>189</v>
      </c>
      <c r="AU218" s="148" t="s">
        <v>86</v>
      </c>
      <c r="AY218" s="17" t="s">
        <v>186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84</v>
      </c>
      <c r="BK218" s="149">
        <f>ROUND(I218*H218,2)</f>
        <v>0</v>
      </c>
      <c r="BL218" s="17" t="s">
        <v>207</v>
      </c>
      <c r="BM218" s="148" t="s">
        <v>3976</v>
      </c>
    </row>
    <row r="219" spans="2:65" s="13" customFormat="1" ht="10.4">
      <c r="B219" s="163"/>
      <c r="D219" s="157" t="s">
        <v>296</v>
      </c>
      <c r="E219" s="164" t="s">
        <v>1</v>
      </c>
      <c r="F219" s="165" t="s">
        <v>3884</v>
      </c>
      <c r="H219" s="166">
        <v>50.55</v>
      </c>
      <c r="I219" s="167"/>
      <c r="L219" s="163"/>
      <c r="M219" s="168"/>
      <c r="T219" s="169"/>
      <c r="AT219" s="164" t="s">
        <v>296</v>
      </c>
      <c r="AU219" s="164" t="s">
        <v>86</v>
      </c>
      <c r="AV219" s="13" t="s">
        <v>86</v>
      </c>
      <c r="AW219" s="13" t="s">
        <v>32</v>
      </c>
      <c r="AX219" s="13" t="s">
        <v>76</v>
      </c>
      <c r="AY219" s="164" t="s">
        <v>186</v>
      </c>
    </row>
    <row r="220" spans="2:65" s="15" customFormat="1" ht="10.4">
      <c r="B220" s="190"/>
      <c r="D220" s="157" t="s">
        <v>296</v>
      </c>
      <c r="E220" s="191" t="s">
        <v>1</v>
      </c>
      <c r="F220" s="192" t="s">
        <v>561</v>
      </c>
      <c r="H220" s="193">
        <v>50.55</v>
      </c>
      <c r="I220" s="194"/>
      <c r="L220" s="190"/>
      <c r="M220" s="195"/>
      <c r="T220" s="196"/>
      <c r="AT220" s="191" t="s">
        <v>296</v>
      </c>
      <c r="AU220" s="191" t="s">
        <v>86</v>
      </c>
      <c r="AV220" s="15" t="s">
        <v>118</v>
      </c>
      <c r="AW220" s="15" t="s">
        <v>32</v>
      </c>
      <c r="AX220" s="15" t="s">
        <v>76</v>
      </c>
      <c r="AY220" s="191" t="s">
        <v>186</v>
      </c>
    </row>
    <row r="221" spans="2:65" s="14" customFormat="1" ht="10.4">
      <c r="B221" s="170"/>
      <c r="D221" s="157" t="s">
        <v>296</v>
      </c>
      <c r="E221" s="171" t="s">
        <v>1</v>
      </c>
      <c r="F221" s="172" t="s">
        <v>299</v>
      </c>
      <c r="H221" s="173">
        <v>50.55</v>
      </c>
      <c r="I221" s="174"/>
      <c r="L221" s="170"/>
      <c r="M221" s="175"/>
      <c r="T221" s="176"/>
      <c r="AT221" s="171" t="s">
        <v>296</v>
      </c>
      <c r="AU221" s="171" t="s">
        <v>86</v>
      </c>
      <c r="AV221" s="14" t="s">
        <v>207</v>
      </c>
      <c r="AW221" s="14" t="s">
        <v>32</v>
      </c>
      <c r="AX221" s="14" t="s">
        <v>84</v>
      </c>
      <c r="AY221" s="171" t="s">
        <v>186</v>
      </c>
    </row>
    <row r="222" spans="2:65" s="1" customFormat="1" ht="24.2" customHeight="1">
      <c r="B222" s="136"/>
      <c r="C222" s="137" t="s">
        <v>7</v>
      </c>
      <c r="D222" s="137" t="s">
        <v>189</v>
      </c>
      <c r="E222" s="138" t="s">
        <v>3977</v>
      </c>
      <c r="F222" s="139" t="s">
        <v>3978</v>
      </c>
      <c r="G222" s="140" t="s">
        <v>351</v>
      </c>
      <c r="H222" s="141">
        <v>72.180000000000007</v>
      </c>
      <c r="I222" s="142"/>
      <c r="J222" s="143">
        <f>ROUND(I222*H222,2)</f>
        <v>0</v>
      </c>
      <c r="K222" s="139" t="s">
        <v>3903</v>
      </c>
      <c r="L222" s="32"/>
      <c r="M222" s="144" t="s">
        <v>1</v>
      </c>
      <c r="N222" s="145" t="s">
        <v>41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207</v>
      </c>
      <c r="AT222" s="148" t="s">
        <v>189</v>
      </c>
      <c r="AU222" s="148" t="s">
        <v>86</v>
      </c>
      <c r="AY222" s="17" t="s">
        <v>186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84</v>
      </c>
      <c r="BK222" s="149">
        <f>ROUND(I222*H222,2)</f>
        <v>0</v>
      </c>
      <c r="BL222" s="17" t="s">
        <v>207</v>
      </c>
      <c r="BM222" s="148" t="s">
        <v>3979</v>
      </c>
    </row>
    <row r="223" spans="2:65" s="13" customFormat="1" ht="10.4">
      <c r="B223" s="163"/>
      <c r="D223" s="157" t="s">
        <v>296</v>
      </c>
      <c r="E223" s="164" t="s">
        <v>1</v>
      </c>
      <c r="F223" s="165" t="s">
        <v>3980</v>
      </c>
      <c r="H223" s="166">
        <v>8.16</v>
      </c>
      <c r="I223" s="167"/>
      <c r="L223" s="163"/>
      <c r="M223" s="168"/>
      <c r="T223" s="169"/>
      <c r="AT223" s="164" t="s">
        <v>296</v>
      </c>
      <c r="AU223" s="164" t="s">
        <v>86</v>
      </c>
      <c r="AV223" s="13" t="s">
        <v>86</v>
      </c>
      <c r="AW223" s="13" t="s">
        <v>32</v>
      </c>
      <c r="AX223" s="13" t="s">
        <v>76</v>
      </c>
      <c r="AY223" s="164" t="s">
        <v>186</v>
      </c>
    </row>
    <row r="224" spans="2:65" s="13" customFormat="1" ht="10.4">
      <c r="B224" s="163"/>
      <c r="D224" s="157" t="s">
        <v>296</v>
      </c>
      <c r="E224" s="164" t="s">
        <v>1</v>
      </c>
      <c r="F224" s="165" t="s">
        <v>3981</v>
      </c>
      <c r="H224" s="166">
        <v>8.41</v>
      </c>
      <c r="I224" s="167"/>
      <c r="L224" s="163"/>
      <c r="M224" s="168"/>
      <c r="T224" s="169"/>
      <c r="AT224" s="164" t="s">
        <v>296</v>
      </c>
      <c r="AU224" s="164" t="s">
        <v>86</v>
      </c>
      <c r="AV224" s="13" t="s">
        <v>86</v>
      </c>
      <c r="AW224" s="13" t="s">
        <v>32</v>
      </c>
      <c r="AX224" s="13" t="s">
        <v>76</v>
      </c>
      <c r="AY224" s="164" t="s">
        <v>186</v>
      </c>
    </row>
    <row r="225" spans="2:65" s="13" customFormat="1" ht="10.4">
      <c r="B225" s="163"/>
      <c r="D225" s="157" t="s">
        <v>296</v>
      </c>
      <c r="E225" s="164" t="s">
        <v>1</v>
      </c>
      <c r="F225" s="165" t="s">
        <v>3982</v>
      </c>
      <c r="H225" s="166">
        <v>3.61</v>
      </c>
      <c r="I225" s="167"/>
      <c r="L225" s="163"/>
      <c r="M225" s="168"/>
      <c r="T225" s="169"/>
      <c r="AT225" s="164" t="s">
        <v>296</v>
      </c>
      <c r="AU225" s="164" t="s">
        <v>86</v>
      </c>
      <c r="AV225" s="13" t="s">
        <v>86</v>
      </c>
      <c r="AW225" s="13" t="s">
        <v>32</v>
      </c>
      <c r="AX225" s="13" t="s">
        <v>76</v>
      </c>
      <c r="AY225" s="164" t="s">
        <v>186</v>
      </c>
    </row>
    <row r="226" spans="2:65" s="15" customFormat="1" ht="10.4">
      <c r="B226" s="190"/>
      <c r="D226" s="157" t="s">
        <v>296</v>
      </c>
      <c r="E226" s="191" t="s">
        <v>1</v>
      </c>
      <c r="F226" s="192" t="s">
        <v>561</v>
      </c>
      <c r="H226" s="193">
        <v>20.18</v>
      </c>
      <c r="I226" s="194"/>
      <c r="L226" s="190"/>
      <c r="M226" s="195"/>
      <c r="T226" s="196"/>
      <c r="AT226" s="191" t="s">
        <v>296</v>
      </c>
      <c r="AU226" s="191" t="s">
        <v>86</v>
      </c>
      <c r="AV226" s="15" t="s">
        <v>118</v>
      </c>
      <c r="AW226" s="15" t="s">
        <v>32</v>
      </c>
      <c r="AX226" s="15" t="s">
        <v>76</v>
      </c>
      <c r="AY226" s="191" t="s">
        <v>186</v>
      </c>
    </row>
    <row r="227" spans="2:65" s="13" customFormat="1" ht="10.4">
      <c r="B227" s="163"/>
      <c r="D227" s="157" t="s">
        <v>296</v>
      </c>
      <c r="E227" s="164" t="s">
        <v>1</v>
      </c>
      <c r="F227" s="165" t="s">
        <v>3983</v>
      </c>
      <c r="H227" s="166">
        <v>1.6</v>
      </c>
      <c r="I227" s="167"/>
      <c r="L227" s="163"/>
      <c r="M227" s="168"/>
      <c r="T227" s="169"/>
      <c r="AT227" s="164" t="s">
        <v>296</v>
      </c>
      <c r="AU227" s="164" t="s">
        <v>86</v>
      </c>
      <c r="AV227" s="13" t="s">
        <v>86</v>
      </c>
      <c r="AW227" s="13" t="s">
        <v>32</v>
      </c>
      <c r="AX227" s="13" t="s">
        <v>76</v>
      </c>
      <c r="AY227" s="164" t="s">
        <v>186</v>
      </c>
    </row>
    <row r="228" spans="2:65" s="13" customFormat="1" ht="10.4">
      <c r="B228" s="163"/>
      <c r="D228" s="157" t="s">
        <v>296</v>
      </c>
      <c r="E228" s="164" t="s">
        <v>1</v>
      </c>
      <c r="F228" s="165" t="s">
        <v>3984</v>
      </c>
      <c r="H228" s="166">
        <v>26.4</v>
      </c>
      <c r="I228" s="167"/>
      <c r="L228" s="163"/>
      <c r="M228" s="168"/>
      <c r="T228" s="169"/>
      <c r="AT228" s="164" t="s">
        <v>296</v>
      </c>
      <c r="AU228" s="164" t="s">
        <v>86</v>
      </c>
      <c r="AV228" s="13" t="s">
        <v>86</v>
      </c>
      <c r="AW228" s="13" t="s">
        <v>32</v>
      </c>
      <c r="AX228" s="13" t="s">
        <v>76</v>
      </c>
      <c r="AY228" s="164" t="s">
        <v>186</v>
      </c>
    </row>
    <row r="229" spans="2:65" s="13" customFormat="1" ht="10.4">
      <c r="B229" s="163"/>
      <c r="D229" s="157" t="s">
        <v>296</v>
      </c>
      <c r="E229" s="164" t="s">
        <v>1</v>
      </c>
      <c r="F229" s="165" t="s">
        <v>3985</v>
      </c>
      <c r="H229" s="166">
        <v>24</v>
      </c>
      <c r="I229" s="167"/>
      <c r="L229" s="163"/>
      <c r="M229" s="168"/>
      <c r="T229" s="169"/>
      <c r="AT229" s="164" t="s">
        <v>296</v>
      </c>
      <c r="AU229" s="164" t="s">
        <v>86</v>
      </c>
      <c r="AV229" s="13" t="s">
        <v>86</v>
      </c>
      <c r="AW229" s="13" t="s">
        <v>32</v>
      </c>
      <c r="AX229" s="13" t="s">
        <v>76</v>
      </c>
      <c r="AY229" s="164" t="s">
        <v>186</v>
      </c>
    </row>
    <row r="230" spans="2:65" s="15" customFormat="1" ht="10.4">
      <c r="B230" s="190"/>
      <c r="D230" s="157" t="s">
        <v>296</v>
      </c>
      <c r="E230" s="191" t="s">
        <v>1</v>
      </c>
      <c r="F230" s="192" t="s">
        <v>561</v>
      </c>
      <c r="H230" s="193">
        <v>52</v>
      </c>
      <c r="I230" s="194"/>
      <c r="L230" s="190"/>
      <c r="M230" s="195"/>
      <c r="T230" s="196"/>
      <c r="AT230" s="191" t="s">
        <v>296</v>
      </c>
      <c r="AU230" s="191" t="s">
        <v>86</v>
      </c>
      <c r="AV230" s="15" t="s">
        <v>118</v>
      </c>
      <c r="AW230" s="15" t="s">
        <v>32</v>
      </c>
      <c r="AX230" s="15" t="s">
        <v>76</v>
      </c>
      <c r="AY230" s="191" t="s">
        <v>186</v>
      </c>
    </row>
    <row r="231" spans="2:65" s="14" customFormat="1" ht="10.4">
      <c r="B231" s="170"/>
      <c r="D231" s="157" t="s">
        <v>296</v>
      </c>
      <c r="E231" s="171" t="s">
        <v>1</v>
      </c>
      <c r="F231" s="172" t="s">
        <v>299</v>
      </c>
      <c r="H231" s="173">
        <v>72.180000000000007</v>
      </c>
      <c r="I231" s="174"/>
      <c r="L231" s="170"/>
      <c r="M231" s="175"/>
      <c r="T231" s="176"/>
      <c r="AT231" s="171" t="s">
        <v>296</v>
      </c>
      <c r="AU231" s="171" t="s">
        <v>86</v>
      </c>
      <c r="AV231" s="14" t="s">
        <v>207</v>
      </c>
      <c r="AW231" s="14" t="s">
        <v>32</v>
      </c>
      <c r="AX231" s="14" t="s">
        <v>84</v>
      </c>
      <c r="AY231" s="171" t="s">
        <v>186</v>
      </c>
    </row>
    <row r="232" spans="2:65" s="11" customFormat="1" ht="22.75" customHeight="1">
      <c r="B232" s="124"/>
      <c r="D232" s="125" t="s">
        <v>75</v>
      </c>
      <c r="E232" s="134" t="s">
        <v>118</v>
      </c>
      <c r="F232" s="134" t="s">
        <v>371</v>
      </c>
      <c r="I232" s="127"/>
      <c r="J232" s="135">
        <f>BK232</f>
        <v>0</v>
      </c>
      <c r="L232" s="124"/>
      <c r="M232" s="129"/>
      <c r="P232" s="130">
        <f>SUM(P233:P240)</f>
        <v>0</v>
      </c>
      <c r="R232" s="130">
        <f>SUM(R233:R240)</f>
        <v>0.54331700000000005</v>
      </c>
      <c r="T232" s="131">
        <f>SUM(T233:T240)</f>
        <v>0</v>
      </c>
      <c r="AR232" s="125" t="s">
        <v>84</v>
      </c>
      <c r="AT232" s="132" t="s">
        <v>75</v>
      </c>
      <c r="AU232" s="132" t="s">
        <v>84</v>
      </c>
      <c r="AY232" s="125" t="s">
        <v>186</v>
      </c>
      <c r="BK232" s="133">
        <f>SUM(BK233:BK240)</f>
        <v>0</v>
      </c>
    </row>
    <row r="233" spans="2:65" s="1" customFormat="1" ht="24.2" customHeight="1">
      <c r="B233" s="136"/>
      <c r="C233" s="137" t="s">
        <v>410</v>
      </c>
      <c r="D233" s="137" t="s">
        <v>189</v>
      </c>
      <c r="E233" s="138" t="s">
        <v>3986</v>
      </c>
      <c r="F233" s="139" t="s">
        <v>3987</v>
      </c>
      <c r="G233" s="140" t="s">
        <v>294</v>
      </c>
      <c r="H233" s="141">
        <v>0.18</v>
      </c>
      <c r="I233" s="142"/>
      <c r="J233" s="143">
        <f>ROUND(I233*H233,2)</f>
        <v>0</v>
      </c>
      <c r="K233" s="139" t="s">
        <v>3903</v>
      </c>
      <c r="L233" s="32"/>
      <c r="M233" s="144" t="s">
        <v>1</v>
      </c>
      <c r="N233" s="145" t="s">
        <v>41</v>
      </c>
      <c r="P233" s="146">
        <f>O233*H233</f>
        <v>0</v>
      </c>
      <c r="Q233" s="146">
        <v>1.6285000000000001</v>
      </c>
      <c r="R233" s="146">
        <f>Q233*H233</f>
        <v>0.29313</v>
      </c>
      <c r="S233" s="146">
        <v>0</v>
      </c>
      <c r="T233" s="147">
        <f>S233*H233</f>
        <v>0</v>
      </c>
      <c r="AR233" s="148" t="s">
        <v>207</v>
      </c>
      <c r="AT233" s="148" t="s">
        <v>189</v>
      </c>
      <c r="AU233" s="148" t="s">
        <v>86</v>
      </c>
      <c r="AY233" s="17" t="s">
        <v>186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84</v>
      </c>
      <c r="BK233" s="149">
        <f>ROUND(I233*H233,2)</f>
        <v>0</v>
      </c>
      <c r="BL233" s="17" t="s">
        <v>207</v>
      </c>
      <c r="BM233" s="148" t="s">
        <v>3988</v>
      </c>
    </row>
    <row r="234" spans="2:65" s="13" customFormat="1" ht="10.4">
      <c r="B234" s="163"/>
      <c r="D234" s="157" t="s">
        <v>296</v>
      </c>
      <c r="E234" s="164" t="s">
        <v>1</v>
      </c>
      <c r="F234" s="165" t="s">
        <v>3989</v>
      </c>
      <c r="H234" s="166">
        <v>0.18</v>
      </c>
      <c r="I234" s="167"/>
      <c r="L234" s="163"/>
      <c r="M234" s="168"/>
      <c r="T234" s="169"/>
      <c r="AT234" s="164" t="s">
        <v>296</v>
      </c>
      <c r="AU234" s="164" t="s">
        <v>86</v>
      </c>
      <c r="AV234" s="13" t="s">
        <v>86</v>
      </c>
      <c r="AW234" s="13" t="s">
        <v>32</v>
      </c>
      <c r="AX234" s="13" t="s">
        <v>76</v>
      </c>
      <c r="AY234" s="164" t="s">
        <v>186</v>
      </c>
    </row>
    <row r="235" spans="2:65" s="15" customFormat="1" ht="10.4">
      <c r="B235" s="190"/>
      <c r="D235" s="157" t="s">
        <v>296</v>
      </c>
      <c r="E235" s="191" t="s">
        <v>1</v>
      </c>
      <c r="F235" s="192" t="s">
        <v>561</v>
      </c>
      <c r="H235" s="193">
        <v>0.18</v>
      </c>
      <c r="I235" s="194"/>
      <c r="L235" s="190"/>
      <c r="M235" s="195"/>
      <c r="T235" s="196"/>
      <c r="AT235" s="191" t="s">
        <v>296</v>
      </c>
      <c r="AU235" s="191" t="s">
        <v>86</v>
      </c>
      <c r="AV235" s="15" t="s">
        <v>118</v>
      </c>
      <c r="AW235" s="15" t="s">
        <v>32</v>
      </c>
      <c r="AX235" s="15" t="s">
        <v>76</v>
      </c>
      <c r="AY235" s="191" t="s">
        <v>186</v>
      </c>
    </row>
    <row r="236" spans="2:65" s="14" customFormat="1" ht="10.4">
      <c r="B236" s="170"/>
      <c r="D236" s="157" t="s">
        <v>296</v>
      </c>
      <c r="E236" s="171" t="s">
        <v>1</v>
      </c>
      <c r="F236" s="172" t="s">
        <v>299</v>
      </c>
      <c r="H236" s="173">
        <v>0.18</v>
      </c>
      <c r="I236" s="174"/>
      <c r="L236" s="170"/>
      <c r="M236" s="175"/>
      <c r="T236" s="176"/>
      <c r="AT236" s="171" t="s">
        <v>296</v>
      </c>
      <c r="AU236" s="171" t="s">
        <v>86</v>
      </c>
      <c r="AV236" s="14" t="s">
        <v>207</v>
      </c>
      <c r="AW236" s="14" t="s">
        <v>32</v>
      </c>
      <c r="AX236" s="14" t="s">
        <v>84</v>
      </c>
      <c r="AY236" s="171" t="s">
        <v>186</v>
      </c>
    </row>
    <row r="237" spans="2:65" s="1" customFormat="1" ht="16.600000000000001" customHeight="1">
      <c r="B237" s="136"/>
      <c r="C237" s="137" t="s">
        <v>415</v>
      </c>
      <c r="D237" s="137" t="s">
        <v>189</v>
      </c>
      <c r="E237" s="138" t="s">
        <v>3990</v>
      </c>
      <c r="F237" s="139" t="s">
        <v>3991</v>
      </c>
      <c r="G237" s="140" t="s">
        <v>294</v>
      </c>
      <c r="H237" s="141">
        <v>0.1</v>
      </c>
      <c r="I237" s="142"/>
      <c r="J237" s="143">
        <f>ROUND(I237*H237,2)</f>
        <v>0</v>
      </c>
      <c r="K237" s="139" t="s">
        <v>3903</v>
      </c>
      <c r="L237" s="32"/>
      <c r="M237" s="144" t="s">
        <v>1</v>
      </c>
      <c r="N237" s="145" t="s">
        <v>41</v>
      </c>
      <c r="P237" s="146">
        <f>O237*H237</f>
        <v>0</v>
      </c>
      <c r="Q237" s="146">
        <v>2.5018699999999998</v>
      </c>
      <c r="R237" s="146">
        <f>Q237*H237</f>
        <v>0.25018699999999999</v>
      </c>
      <c r="S237" s="146">
        <v>0</v>
      </c>
      <c r="T237" s="147">
        <f>S237*H237</f>
        <v>0</v>
      </c>
      <c r="AR237" s="148" t="s">
        <v>207</v>
      </c>
      <c r="AT237" s="148" t="s">
        <v>189</v>
      </c>
      <c r="AU237" s="148" t="s">
        <v>86</v>
      </c>
      <c r="AY237" s="17" t="s">
        <v>186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84</v>
      </c>
      <c r="BK237" s="149">
        <f>ROUND(I237*H237,2)</f>
        <v>0</v>
      </c>
      <c r="BL237" s="17" t="s">
        <v>207</v>
      </c>
      <c r="BM237" s="148" t="s">
        <v>3992</v>
      </c>
    </row>
    <row r="238" spans="2:65" s="13" customFormat="1" ht="10.4">
      <c r="B238" s="163"/>
      <c r="D238" s="157" t="s">
        <v>296</v>
      </c>
      <c r="E238" s="164" t="s">
        <v>1</v>
      </c>
      <c r="F238" s="165" t="s">
        <v>3993</v>
      </c>
      <c r="H238" s="166">
        <v>0.1</v>
      </c>
      <c r="I238" s="167"/>
      <c r="L238" s="163"/>
      <c r="M238" s="168"/>
      <c r="T238" s="169"/>
      <c r="AT238" s="164" t="s">
        <v>296</v>
      </c>
      <c r="AU238" s="164" t="s">
        <v>86</v>
      </c>
      <c r="AV238" s="13" t="s">
        <v>86</v>
      </c>
      <c r="AW238" s="13" t="s">
        <v>32</v>
      </c>
      <c r="AX238" s="13" t="s">
        <v>76</v>
      </c>
      <c r="AY238" s="164" t="s">
        <v>186</v>
      </c>
    </row>
    <row r="239" spans="2:65" s="15" customFormat="1" ht="10.4">
      <c r="B239" s="190"/>
      <c r="D239" s="157" t="s">
        <v>296</v>
      </c>
      <c r="E239" s="191" t="s">
        <v>1</v>
      </c>
      <c r="F239" s="192" t="s">
        <v>561</v>
      </c>
      <c r="H239" s="193">
        <v>0.1</v>
      </c>
      <c r="I239" s="194"/>
      <c r="L239" s="190"/>
      <c r="M239" s="195"/>
      <c r="T239" s="196"/>
      <c r="AT239" s="191" t="s">
        <v>296</v>
      </c>
      <c r="AU239" s="191" t="s">
        <v>86</v>
      </c>
      <c r="AV239" s="15" t="s">
        <v>118</v>
      </c>
      <c r="AW239" s="15" t="s">
        <v>32</v>
      </c>
      <c r="AX239" s="15" t="s">
        <v>76</v>
      </c>
      <c r="AY239" s="191" t="s">
        <v>186</v>
      </c>
    </row>
    <row r="240" spans="2:65" s="14" customFormat="1" ht="10.4">
      <c r="B240" s="170"/>
      <c r="D240" s="157" t="s">
        <v>296</v>
      </c>
      <c r="E240" s="171" t="s">
        <v>1</v>
      </c>
      <c r="F240" s="172" t="s">
        <v>299</v>
      </c>
      <c r="H240" s="173">
        <v>0.1</v>
      </c>
      <c r="I240" s="174"/>
      <c r="L240" s="170"/>
      <c r="M240" s="175"/>
      <c r="T240" s="176"/>
      <c r="AT240" s="171" t="s">
        <v>296</v>
      </c>
      <c r="AU240" s="171" t="s">
        <v>86</v>
      </c>
      <c r="AV240" s="14" t="s">
        <v>207</v>
      </c>
      <c r="AW240" s="14" t="s">
        <v>32</v>
      </c>
      <c r="AX240" s="14" t="s">
        <v>84</v>
      </c>
      <c r="AY240" s="171" t="s">
        <v>186</v>
      </c>
    </row>
    <row r="241" spans="2:65" s="11" customFormat="1" ht="22.75" customHeight="1">
      <c r="B241" s="124"/>
      <c r="D241" s="125" t="s">
        <v>75</v>
      </c>
      <c r="E241" s="134" t="s">
        <v>207</v>
      </c>
      <c r="F241" s="134" t="s">
        <v>454</v>
      </c>
      <c r="I241" s="127"/>
      <c r="J241" s="135">
        <f>BK241</f>
        <v>0</v>
      </c>
      <c r="L241" s="124"/>
      <c r="M241" s="129"/>
      <c r="P241" s="130">
        <f>SUM(P242:P268)</f>
        <v>0</v>
      </c>
      <c r="R241" s="130">
        <f>SUM(R242:R268)</f>
        <v>6.8745020000000004E-2</v>
      </c>
      <c r="T241" s="131">
        <f>SUM(T242:T268)</f>
        <v>0</v>
      </c>
      <c r="AR241" s="125" t="s">
        <v>84</v>
      </c>
      <c r="AT241" s="132" t="s">
        <v>75</v>
      </c>
      <c r="AU241" s="132" t="s">
        <v>84</v>
      </c>
      <c r="AY241" s="125" t="s">
        <v>186</v>
      </c>
      <c r="BK241" s="133">
        <f>SUM(BK242:BK268)</f>
        <v>0</v>
      </c>
    </row>
    <row r="242" spans="2:65" s="1" customFormat="1" ht="24.2" customHeight="1">
      <c r="B242" s="136"/>
      <c r="C242" s="137" t="s">
        <v>420</v>
      </c>
      <c r="D242" s="137" t="s">
        <v>189</v>
      </c>
      <c r="E242" s="138" t="s">
        <v>3994</v>
      </c>
      <c r="F242" s="139" t="s">
        <v>3995</v>
      </c>
      <c r="G242" s="140" t="s">
        <v>294</v>
      </c>
      <c r="H242" s="141">
        <v>6.0570000000000004</v>
      </c>
      <c r="I242" s="142"/>
      <c r="J242" s="143">
        <f>ROUND(I242*H242,2)</f>
        <v>0</v>
      </c>
      <c r="K242" s="139" t="s">
        <v>3903</v>
      </c>
      <c r="L242" s="32"/>
      <c r="M242" s="144" t="s">
        <v>1</v>
      </c>
      <c r="N242" s="145" t="s">
        <v>41</v>
      </c>
      <c r="P242" s="146">
        <f>O242*H242</f>
        <v>0</v>
      </c>
      <c r="Q242" s="146">
        <v>0</v>
      </c>
      <c r="R242" s="146">
        <f>Q242*H242</f>
        <v>0</v>
      </c>
      <c r="S242" s="146">
        <v>0</v>
      </c>
      <c r="T242" s="147">
        <f>S242*H242</f>
        <v>0</v>
      </c>
      <c r="AR242" s="148" t="s">
        <v>207</v>
      </c>
      <c r="AT242" s="148" t="s">
        <v>189</v>
      </c>
      <c r="AU242" s="148" t="s">
        <v>86</v>
      </c>
      <c r="AY242" s="17" t="s">
        <v>186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84</v>
      </c>
      <c r="BK242" s="149">
        <f>ROUND(I242*H242,2)</f>
        <v>0</v>
      </c>
      <c r="BL242" s="17" t="s">
        <v>207</v>
      </c>
      <c r="BM242" s="148" t="s">
        <v>3996</v>
      </c>
    </row>
    <row r="243" spans="2:65" s="13" customFormat="1" ht="10.4">
      <c r="B243" s="163"/>
      <c r="D243" s="157" t="s">
        <v>296</v>
      </c>
      <c r="E243" s="164" t="s">
        <v>1</v>
      </c>
      <c r="F243" s="165" t="s">
        <v>3997</v>
      </c>
      <c r="H243" s="166">
        <v>0.41599999999999998</v>
      </c>
      <c r="I243" s="167"/>
      <c r="L243" s="163"/>
      <c r="M243" s="168"/>
      <c r="T243" s="169"/>
      <c r="AT243" s="164" t="s">
        <v>296</v>
      </c>
      <c r="AU243" s="164" t="s">
        <v>86</v>
      </c>
      <c r="AV243" s="13" t="s">
        <v>86</v>
      </c>
      <c r="AW243" s="13" t="s">
        <v>32</v>
      </c>
      <c r="AX243" s="13" t="s">
        <v>76</v>
      </c>
      <c r="AY243" s="164" t="s">
        <v>186</v>
      </c>
    </row>
    <row r="244" spans="2:65" s="13" customFormat="1" ht="10.4">
      <c r="B244" s="163"/>
      <c r="D244" s="157" t="s">
        <v>296</v>
      </c>
      <c r="E244" s="164" t="s">
        <v>1</v>
      </c>
      <c r="F244" s="165" t="s">
        <v>3998</v>
      </c>
      <c r="H244" s="166">
        <v>0.441</v>
      </c>
      <c r="I244" s="167"/>
      <c r="L244" s="163"/>
      <c r="M244" s="168"/>
      <c r="T244" s="169"/>
      <c r="AT244" s="164" t="s">
        <v>296</v>
      </c>
      <c r="AU244" s="164" t="s">
        <v>86</v>
      </c>
      <c r="AV244" s="13" t="s">
        <v>86</v>
      </c>
      <c r="AW244" s="13" t="s">
        <v>32</v>
      </c>
      <c r="AX244" s="13" t="s">
        <v>76</v>
      </c>
      <c r="AY244" s="164" t="s">
        <v>186</v>
      </c>
    </row>
    <row r="245" spans="2:65" s="12" customFormat="1" ht="10.4">
      <c r="B245" s="156"/>
      <c r="D245" s="157" t="s">
        <v>296</v>
      </c>
      <c r="E245" s="158" t="s">
        <v>1</v>
      </c>
      <c r="F245" s="159" t="s">
        <v>3999</v>
      </c>
      <c r="H245" s="158" t="s">
        <v>1</v>
      </c>
      <c r="I245" s="160"/>
      <c r="L245" s="156"/>
      <c r="M245" s="161"/>
      <c r="T245" s="162"/>
      <c r="AT245" s="158" t="s">
        <v>296</v>
      </c>
      <c r="AU245" s="158" t="s">
        <v>86</v>
      </c>
      <c r="AV245" s="12" t="s">
        <v>84</v>
      </c>
      <c r="AW245" s="12" t="s">
        <v>32</v>
      </c>
      <c r="AX245" s="12" t="s">
        <v>76</v>
      </c>
      <c r="AY245" s="158" t="s">
        <v>186</v>
      </c>
    </row>
    <row r="246" spans="2:65" s="15" customFormat="1" ht="10.4">
      <c r="B246" s="190"/>
      <c r="D246" s="157" t="s">
        <v>296</v>
      </c>
      <c r="E246" s="191" t="s">
        <v>1</v>
      </c>
      <c r="F246" s="192" t="s">
        <v>561</v>
      </c>
      <c r="H246" s="193">
        <v>0.85699999999999998</v>
      </c>
      <c r="I246" s="194"/>
      <c r="L246" s="190"/>
      <c r="M246" s="195"/>
      <c r="T246" s="196"/>
      <c r="AT246" s="191" t="s">
        <v>296</v>
      </c>
      <c r="AU246" s="191" t="s">
        <v>86</v>
      </c>
      <c r="AV246" s="15" t="s">
        <v>118</v>
      </c>
      <c r="AW246" s="15" t="s">
        <v>32</v>
      </c>
      <c r="AX246" s="15" t="s">
        <v>76</v>
      </c>
      <c r="AY246" s="191" t="s">
        <v>186</v>
      </c>
    </row>
    <row r="247" spans="2:65" s="13" customFormat="1" ht="10.4">
      <c r="B247" s="163"/>
      <c r="D247" s="157" t="s">
        <v>296</v>
      </c>
      <c r="E247" s="164" t="s">
        <v>1</v>
      </c>
      <c r="F247" s="165" t="s">
        <v>4000</v>
      </c>
      <c r="H247" s="166">
        <v>0.16</v>
      </c>
      <c r="I247" s="167"/>
      <c r="L247" s="163"/>
      <c r="M247" s="168"/>
      <c r="T247" s="169"/>
      <c r="AT247" s="164" t="s">
        <v>296</v>
      </c>
      <c r="AU247" s="164" t="s">
        <v>86</v>
      </c>
      <c r="AV247" s="13" t="s">
        <v>86</v>
      </c>
      <c r="AW247" s="13" t="s">
        <v>32</v>
      </c>
      <c r="AX247" s="13" t="s">
        <v>76</v>
      </c>
      <c r="AY247" s="164" t="s">
        <v>186</v>
      </c>
    </row>
    <row r="248" spans="2:65" s="13" customFormat="1" ht="10.4">
      <c r="B248" s="163"/>
      <c r="D248" s="157" t="s">
        <v>296</v>
      </c>
      <c r="E248" s="164" t="s">
        <v>1</v>
      </c>
      <c r="F248" s="165" t="s">
        <v>4001</v>
      </c>
      <c r="H248" s="166">
        <v>2.64</v>
      </c>
      <c r="I248" s="167"/>
      <c r="L248" s="163"/>
      <c r="M248" s="168"/>
      <c r="T248" s="169"/>
      <c r="AT248" s="164" t="s">
        <v>296</v>
      </c>
      <c r="AU248" s="164" t="s">
        <v>86</v>
      </c>
      <c r="AV248" s="13" t="s">
        <v>86</v>
      </c>
      <c r="AW248" s="13" t="s">
        <v>32</v>
      </c>
      <c r="AX248" s="13" t="s">
        <v>76</v>
      </c>
      <c r="AY248" s="164" t="s">
        <v>186</v>
      </c>
    </row>
    <row r="249" spans="2:65" s="13" customFormat="1" ht="10.4">
      <c r="B249" s="163"/>
      <c r="D249" s="157" t="s">
        <v>296</v>
      </c>
      <c r="E249" s="164" t="s">
        <v>1</v>
      </c>
      <c r="F249" s="165" t="s">
        <v>4002</v>
      </c>
      <c r="H249" s="166">
        <v>2.4</v>
      </c>
      <c r="I249" s="167"/>
      <c r="L249" s="163"/>
      <c r="M249" s="168"/>
      <c r="T249" s="169"/>
      <c r="AT249" s="164" t="s">
        <v>296</v>
      </c>
      <c r="AU249" s="164" t="s">
        <v>86</v>
      </c>
      <c r="AV249" s="13" t="s">
        <v>86</v>
      </c>
      <c r="AW249" s="13" t="s">
        <v>32</v>
      </c>
      <c r="AX249" s="13" t="s">
        <v>76</v>
      </c>
      <c r="AY249" s="164" t="s">
        <v>186</v>
      </c>
    </row>
    <row r="250" spans="2:65" s="15" customFormat="1" ht="10.4">
      <c r="B250" s="190"/>
      <c r="D250" s="157" t="s">
        <v>296</v>
      </c>
      <c r="E250" s="191" t="s">
        <v>1</v>
      </c>
      <c r="F250" s="192" t="s">
        <v>561</v>
      </c>
      <c r="H250" s="193">
        <v>5.2</v>
      </c>
      <c r="I250" s="194"/>
      <c r="L250" s="190"/>
      <c r="M250" s="195"/>
      <c r="T250" s="196"/>
      <c r="AT250" s="191" t="s">
        <v>296</v>
      </c>
      <c r="AU250" s="191" t="s">
        <v>86</v>
      </c>
      <c r="AV250" s="15" t="s">
        <v>118</v>
      </c>
      <c r="AW250" s="15" t="s">
        <v>32</v>
      </c>
      <c r="AX250" s="15" t="s">
        <v>76</v>
      </c>
      <c r="AY250" s="191" t="s">
        <v>186</v>
      </c>
    </row>
    <row r="251" spans="2:65" s="14" customFormat="1" ht="10.4">
      <c r="B251" s="170"/>
      <c r="D251" s="157" t="s">
        <v>296</v>
      </c>
      <c r="E251" s="171" t="s">
        <v>1</v>
      </c>
      <c r="F251" s="172" t="s">
        <v>299</v>
      </c>
      <c r="H251" s="173">
        <v>6.0570000000000004</v>
      </c>
      <c r="I251" s="174"/>
      <c r="L251" s="170"/>
      <c r="M251" s="175"/>
      <c r="T251" s="176"/>
      <c r="AT251" s="171" t="s">
        <v>296</v>
      </c>
      <c r="AU251" s="171" t="s">
        <v>86</v>
      </c>
      <c r="AV251" s="14" t="s">
        <v>207</v>
      </c>
      <c r="AW251" s="14" t="s">
        <v>32</v>
      </c>
      <c r="AX251" s="14" t="s">
        <v>84</v>
      </c>
      <c r="AY251" s="171" t="s">
        <v>186</v>
      </c>
    </row>
    <row r="252" spans="2:65" s="1" customFormat="1" ht="33" customHeight="1">
      <c r="B252" s="136"/>
      <c r="C252" s="137" t="s">
        <v>426</v>
      </c>
      <c r="D252" s="137" t="s">
        <v>189</v>
      </c>
      <c r="E252" s="138" t="s">
        <v>4003</v>
      </c>
      <c r="F252" s="139" t="s">
        <v>4004</v>
      </c>
      <c r="G252" s="140" t="s">
        <v>294</v>
      </c>
      <c r="H252" s="141">
        <v>1.286</v>
      </c>
      <c r="I252" s="142"/>
      <c r="J252" s="143">
        <f>ROUND(I252*H252,2)</f>
        <v>0</v>
      </c>
      <c r="K252" s="139" t="s">
        <v>3903</v>
      </c>
      <c r="L252" s="32"/>
      <c r="M252" s="144" t="s">
        <v>1</v>
      </c>
      <c r="N252" s="145" t="s">
        <v>41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207</v>
      </c>
      <c r="AT252" s="148" t="s">
        <v>189</v>
      </c>
      <c r="AU252" s="148" t="s">
        <v>86</v>
      </c>
      <c r="AY252" s="17" t="s">
        <v>186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84</v>
      </c>
      <c r="BK252" s="149">
        <f>ROUND(I252*H252,2)</f>
        <v>0</v>
      </c>
      <c r="BL252" s="17" t="s">
        <v>207</v>
      </c>
      <c r="BM252" s="148" t="s">
        <v>4005</v>
      </c>
    </row>
    <row r="253" spans="2:65" s="13" customFormat="1" ht="10.4">
      <c r="B253" s="163"/>
      <c r="D253" s="157" t="s">
        <v>296</v>
      </c>
      <c r="E253" s="164" t="s">
        <v>1</v>
      </c>
      <c r="F253" s="165" t="s">
        <v>4006</v>
      </c>
      <c r="H253" s="166">
        <v>0.624</v>
      </c>
      <c r="I253" s="167"/>
      <c r="L253" s="163"/>
      <c r="M253" s="168"/>
      <c r="T253" s="169"/>
      <c r="AT253" s="164" t="s">
        <v>296</v>
      </c>
      <c r="AU253" s="164" t="s">
        <v>86</v>
      </c>
      <c r="AV253" s="13" t="s">
        <v>86</v>
      </c>
      <c r="AW253" s="13" t="s">
        <v>32</v>
      </c>
      <c r="AX253" s="13" t="s">
        <v>76</v>
      </c>
      <c r="AY253" s="164" t="s">
        <v>186</v>
      </c>
    </row>
    <row r="254" spans="2:65" s="13" customFormat="1" ht="10.4">
      <c r="B254" s="163"/>
      <c r="D254" s="157" t="s">
        <v>296</v>
      </c>
      <c r="E254" s="164" t="s">
        <v>1</v>
      </c>
      <c r="F254" s="165" t="s">
        <v>4007</v>
      </c>
      <c r="H254" s="166">
        <v>0.66200000000000003</v>
      </c>
      <c r="I254" s="167"/>
      <c r="L254" s="163"/>
      <c r="M254" s="168"/>
      <c r="T254" s="169"/>
      <c r="AT254" s="164" t="s">
        <v>296</v>
      </c>
      <c r="AU254" s="164" t="s">
        <v>86</v>
      </c>
      <c r="AV254" s="13" t="s">
        <v>86</v>
      </c>
      <c r="AW254" s="13" t="s">
        <v>32</v>
      </c>
      <c r="AX254" s="13" t="s">
        <v>76</v>
      </c>
      <c r="AY254" s="164" t="s">
        <v>186</v>
      </c>
    </row>
    <row r="255" spans="2:65" s="12" customFormat="1" ht="10.4">
      <c r="B255" s="156"/>
      <c r="D255" s="157" t="s">
        <v>296</v>
      </c>
      <c r="E255" s="158" t="s">
        <v>1</v>
      </c>
      <c r="F255" s="159" t="s">
        <v>3999</v>
      </c>
      <c r="H255" s="158" t="s">
        <v>1</v>
      </c>
      <c r="I255" s="160"/>
      <c r="L255" s="156"/>
      <c r="M255" s="161"/>
      <c r="T255" s="162"/>
      <c r="AT255" s="158" t="s">
        <v>296</v>
      </c>
      <c r="AU255" s="158" t="s">
        <v>86</v>
      </c>
      <c r="AV255" s="12" t="s">
        <v>84</v>
      </c>
      <c r="AW255" s="12" t="s">
        <v>32</v>
      </c>
      <c r="AX255" s="12" t="s">
        <v>76</v>
      </c>
      <c r="AY255" s="158" t="s">
        <v>186</v>
      </c>
    </row>
    <row r="256" spans="2:65" s="15" customFormat="1" ht="10.4">
      <c r="B256" s="190"/>
      <c r="D256" s="157" t="s">
        <v>296</v>
      </c>
      <c r="E256" s="191" t="s">
        <v>1</v>
      </c>
      <c r="F256" s="192" t="s">
        <v>561</v>
      </c>
      <c r="H256" s="193">
        <v>1.286</v>
      </c>
      <c r="I256" s="194"/>
      <c r="L256" s="190"/>
      <c r="M256" s="195"/>
      <c r="T256" s="196"/>
      <c r="AT256" s="191" t="s">
        <v>296</v>
      </c>
      <c r="AU256" s="191" t="s">
        <v>86</v>
      </c>
      <c r="AV256" s="15" t="s">
        <v>118</v>
      </c>
      <c r="AW256" s="15" t="s">
        <v>32</v>
      </c>
      <c r="AX256" s="15" t="s">
        <v>76</v>
      </c>
      <c r="AY256" s="191" t="s">
        <v>186</v>
      </c>
    </row>
    <row r="257" spans="2:65" s="14" customFormat="1" ht="10.4">
      <c r="B257" s="170"/>
      <c r="D257" s="157" t="s">
        <v>296</v>
      </c>
      <c r="E257" s="171" t="s">
        <v>1</v>
      </c>
      <c r="F257" s="172" t="s">
        <v>299</v>
      </c>
      <c r="H257" s="173">
        <v>1.286</v>
      </c>
      <c r="I257" s="174"/>
      <c r="L257" s="170"/>
      <c r="M257" s="175"/>
      <c r="T257" s="176"/>
      <c r="AT257" s="171" t="s">
        <v>296</v>
      </c>
      <c r="AU257" s="171" t="s">
        <v>86</v>
      </c>
      <c r="AV257" s="14" t="s">
        <v>207</v>
      </c>
      <c r="AW257" s="14" t="s">
        <v>32</v>
      </c>
      <c r="AX257" s="14" t="s">
        <v>84</v>
      </c>
      <c r="AY257" s="171" t="s">
        <v>186</v>
      </c>
    </row>
    <row r="258" spans="2:65" s="1" customFormat="1" ht="33" customHeight="1">
      <c r="B258" s="136"/>
      <c r="C258" s="137" t="s">
        <v>430</v>
      </c>
      <c r="D258" s="137" t="s">
        <v>189</v>
      </c>
      <c r="E258" s="138" t="s">
        <v>4008</v>
      </c>
      <c r="F258" s="139" t="s">
        <v>4009</v>
      </c>
      <c r="G258" s="140" t="s">
        <v>351</v>
      </c>
      <c r="H258" s="141">
        <v>2.52</v>
      </c>
      <c r="I258" s="142"/>
      <c r="J258" s="143">
        <f>ROUND(I258*H258,2)</f>
        <v>0</v>
      </c>
      <c r="K258" s="139" t="s">
        <v>3903</v>
      </c>
      <c r="L258" s="32"/>
      <c r="M258" s="144" t="s">
        <v>1</v>
      </c>
      <c r="N258" s="145" t="s">
        <v>41</v>
      </c>
      <c r="P258" s="146">
        <f>O258*H258</f>
        <v>0</v>
      </c>
      <c r="Q258" s="146">
        <v>7.8799999999999999E-3</v>
      </c>
      <c r="R258" s="146">
        <f>Q258*H258</f>
        <v>1.98576E-2</v>
      </c>
      <c r="S258" s="146">
        <v>0</v>
      </c>
      <c r="T258" s="147">
        <f>S258*H258</f>
        <v>0</v>
      </c>
      <c r="AR258" s="148" t="s">
        <v>207</v>
      </c>
      <c r="AT258" s="148" t="s">
        <v>189</v>
      </c>
      <c r="AU258" s="148" t="s">
        <v>86</v>
      </c>
      <c r="AY258" s="17" t="s">
        <v>186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84</v>
      </c>
      <c r="BK258" s="149">
        <f>ROUND(I258*H258,2)</f>
        <v>0</v>
      </c>
      <c r="BL258" s="17" t="s">
        <v>207</v>
      </c>
      <c r="BM258" s="148" t="s">
        <v>4010</v>
      </c>
    </row>
    <row r="259" spans="2:65" s="13" customFormat="1" ht="10.4">
      <c r="B259" s="163"/>
      <c r="D259" s="157" t="s">
        <v>296</v>
      </c>
      <c r="E259" s="164" t="s">
        <v>1</v>
      </c>
      <c r="F259" s="165" t="s">
        <v>4011</v>
      </c>
      <c r="H259" s="166">
        <v>1.26</v>
      </c>
      <c r="I259" s="167"/>
      <c r="L259" s="163"/>
      <c r="M259" s="168"/>
      <c r="T259" s="169"/>
      <c r="AT259" s="164" t="s">
        <v>296</v>
      </c>
      <c r="AU259" s="164" t="s">
        <v>86</v>
      </c>
      <c r="AV259" s="13" t="s">
        <v>86</v>
      </c>
      <c r="AW259" s="13" t="s">
        <v>32</v>
      </c>
      <c r="AX259" s="13" t="s">
        <v>76</v>
      </c>
      <c r="AY259" s="164" t="s">
        <v>186</v>
      </c>
    </row>
    <row r="260" spans="2:65" s="13" customFormat="1" ht="10.4">
      <c r="B260" s="163"/>
      <c r="D260" s="157" t="s">
        <v>296</v>
      </c>
      <c r="E260" s="164" t="s">
        <v>1</v>
      </c>
      <c r="F260" s="165" t="s">
        <v>4012</v>
      </c>
      <c r="H260" s="166">
        <v>1.26</v>
      </c>
      <c r="I260" s="167"/>
      <c r="L260" s="163"/>
      <c r="M260" s="168"/>
      <c r="T260" s="169"/>
      <c r="AT260" s="164" t="s">
        <v>296</v>
      </c>
      <c r="AU260" s="164" t="s">
        <v>86</v>
      </c>
      <c r="AV260" s="13" t="s">
        <v>86</v>
      </c>
      <c r="AW260" s="13" t="s">
        <v>32</v>
      </c>
      <c r="AX260" s="13" t="s">
        <v>76</v>
      </c>
      <c r="AY260" s="164" t="s">
        <v>186</v>
      </c>
    </row>
    <row r="261" spans="2:65" s="12" customFormat="1" ht="10.4">
      <c r="B261" s="156"/>
      <c r="D261" s="157" t="s">
        <v>296</v>
      </c>
      <c r="E261" s="158" t="s">
        <v>1</v>
      </c>
      <c r="F261" s="159" t="s">
        <v>3999</v>
      </c>
      <c r="H261" s="158" t="s">
        <v>1</v>
      </c>
      <c r="I261" s="160"/>
      <c r="L261" s="156"/>
      <c r="M261" s="161"/>
      <c r="T261" s="162"/>
      <c r="AT261" s="158" t="s">
        <v>296</v>
      </c>
      <c r="AU261" s="158" t="s">
        <v>86</v>
      </c>
      <c r="AV261" s="12" t="s">
        <v>84</v>
      </c>
      <c r="AW261" s="12" t="s">
        <v>32</v>
      </c>
      <c r="AX261" s="12" t="s">
        <v>76</v>
      </c>
      <c r="AY261" s="158" t="s">
        <v>186</v>
      </c>
    </row>
    <row r="262" spans="2:65" s="15" customFormat="1" ht="10.4">
      <c r="B262" s="190"/>
      <c r="D262" s="157" t="s">
        <v>296</v>
      </c>
      <c r="E262" s="191" t="s">
        <v>1</v>
      </c>
      <c r="F262" s="192" t="s">
        <v>561</v>
      </c>
      <c r="H262" s="193">
        <v>2.52</v>
      </c>
      <c r="I262" s="194"/>
      <c r="L262" s="190"/>
      <c r="M262" s="195"/>
      <c r="T262" s="196"/>
      <c r="AT262" s="191" t="s">
        <v>296</v>
      </c>
      <c r="AU262" s="191" t="s">
        <v>86</v>
      </c>
      <c r="AV262" s="15" t="s">
        <v>118</v>
      </c>
      <c r="AW262" s="15" t="s">
        <v>32</v>
      </c>
      <c r="AX262" s="15" t="s">
        <v>76</v>
      </c>
      <c r="AY262" s="191" t="s">
        <v>186</v>
      </c>
    </row>
    <row r="263" spans="2:65" s="14" customFormat="1" ht="10.4">
      <c r="B263" s="170"/>
      <c r="D263" s="157" t="s">
        <v>296</v>
      </c>
      <c r="E263" s="171" t="s">
        <v>1</v>
      </c>
      <c r="F263" s="172" t="s">
        <v>299</v>
      </c>
      <c r="H263" s="173">
        <v>2.52</v>
      </c>
      <c r="I263" s="174"/>
      <c r="L263" s="170"/>
      <c r="M263" s="175"/>
      <c r="T263" s="176"/>
      <c r="AT263" s="171" t="s">
        <v>296</v>
      </c>
      <c r="AU263" s="171" t="s">
        <v>86</v>
      </c>
      <c r="AV263" s="14" t="s">
        <v>207</v>
      </c>
      <c r="AW263" s="14" t="s">
        <v>32</v>
      </c>
      <c r="AX263" s="14" t="s">
        <v>84</v>
      </c>
      <c r="AY263" s="171" t="s">
        <v>186</v>
      </c>
    </row>
    <row r="264" spans="2:65" s="1" customFormat="1" ht="24.2" customHeight="1">
      <c r="B264" s="136"/>
      <c r="C264" s="137" t="s">
        <v>439</v>
      </c>
      <c r="D264" s="137" t="s">
        <v>189</v>
      </c>
      <c r="E264" s="138" t="s">
        <v>4013</v>
      </c>
      <c r="F264" s="139" t="s">
        <v>4014</v>
      </c>
      <c r="G264" s="140" t="s">
        <v>322</v>
      </c>
      <c r="H264" s="141">
        <v>4.5999999999999999E-2</v>
      </c>
      <c r="I264" s="142"/>
      <c r="J264" s="143">
        <f>ROUND(I264*H264,2)</f>
        <v>0</v>
      </c>
      <c r="K264" s="139" t="s">
        <v>3903</v>
      </c>
      <c r="L264" s="32"/>
      <c r="M264" s="144" t="s">
        <v>1</v>
      </c>
      <c r="N264" s="145" t="s">
        <v>41</v>
      </c>
      <c r="P264" s="146">
        <f>O264*H264</f>
        <v>0</v>
      </c>
      <c r="Q264" s="146">
        <v>1.06277</v>
      </c>
      <c r="R264" s="146">
        <f>Q264*H264</f>
        <v>4.8887420000000001E-2</v>
      </c>
      <c r="S264" s="146">
        <v>0</v>
      </c>
      <c r="T264" s="147">
        <f>S264*H264</f>
        <v>0</v>
      </c>
      <c r="AR264" s="148" t="s">
        <v>207</v>
      </c>
      <c r="AT264" s="148" t="s">
        <v>189</v>
      </c>
      <c r="AU264" s="148" t="s">
        <v>86</v>
      </c>
      <c r="AY264" s="17" t="s">
        <v>186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7" t="s">
        <v>84</v>
      </c>
      <c r="BK264" s="149">
        <f>ROUND(I264*H264,2)</f>
        <v>0</v>
      </c>
      <c r="BL264" s="17" t="s">
        <v>207</v>
      </c>
      <c r="BM264" s="148" t="s">
        <v>4015</v>
      </c>
    </row>
    <row r="265" spans="2:65" s="13" customFormat="1" ht="10.4">
      <c r="B265" s="163"/>
      <c r="D265" s="157" t="s">
        <v>296</v>
      </c>
      <c r="E265" s="164" t="s">
        <v>1</v>
      </c>
      <c r="F265" s="165" t="s">
        <v>4016</v>
      </c>
      <c r="H265" s="166">
        <v>2.1999999999999999E-2</v>
      </c>
      <c r="I265" s="167"/>
      <c r="L265" s="163"/>
      <c r="M265" s="168"/>
      <c r="T265" s="169"/>
      <c r="AT265" s="164" t="s">
        <v>296</v>
      </c>
      <c r="AU265" s="164" t="s">
        <v>86</v>
      </c>
      <c r="AV265" s="13" t="s">
        <v>86</v>
      </c>
      <c r="AW265" s="13" t="s">
        <v>32</v>
      </c>
      <c r="AX265" s="13" t="s">
        <v>76</v>
      </c>
      <c r="AY265" s="164" t="s">
        <v>186</v>
      </c>
    </row>
    <row r="266" spans="2:65" s="13" customFormat="1" ht="10.4">
      <c r="B266" s="163"/>
      <c r="D266" s="157" t="s">
        <v>296</v>
      </c>
      <c r="E266" s="164" t="s">
        <v>1</v>
      </c>
      <c r="F266" s="165" t="s">
        <v>4017</v>
      </c>
      <c r="H266" s="166">
        <v>2.4E-2</v>
      </c>
      <c r="I266" s="167"/>
      <c r="L266" s="163"/>
      <c r="M266" s="168"/>
      <c r="T266" s="169"/>
      <c r="AT266" s="164" t="s">
        <v>296</v>
      </c>
      <c r="AU266" s="164" t="s">
        <v>86</v>
      </c>
      <c r="AV266" s="13" t="s">
        <v>86</v>
      </c>
      <c r="AW266" s="13" t="s">
        <v>32</v>
      </c>
      <c r="AX266" s="13" t="s">
        <v>76</v>
      </c>
      <c r="AY266" s="164" t="s">
        <v>186</v>
      </c>
    </row>
    <row r="267" spans="2:65" s="15" customFormat="1" ht="10.4">
      <c r="B267" s="190"/>
      <c r="D267" s="157" t="s">
        <v>296</v>
      </c>
      <c r="E267" s="191" t="s">
        <v>1</v>
      </c>
      <c r="F267" s="192" t="s">
        <v>561</v>
      </c>
      <c r="H267" s="193">
        <v>4.5999999999999999E-2</v>
      </c>
      <c r="I267" s="194"/>
      <c r="L267" s="190"/>
      <c r="M267" s="195"/>
      <c r="T267" s="196"/>
      <c r="AT267" s="191" t="s">
        <v>296</v>
      </c>
      <c r="AU267" s="191" t="s">
        <v>86</v>
      </c>
      <c r="AV267" s="15" t="s">
        <v>118</v>
      </c>
      <c r="AW267" s="15" t="s">
        <v>32</v>
      </c>
      <c r="AX267" s="15" t="s">
        <v>76</v>
      </c>
      <c r="AY267" s="191" t="s">
        <v>186</v>
      </c>
    </row>
    <row r="268" spans="2:65" s="14" customFormat="1" ht="10.4">
      <c r="B268" s="170"/>
      <c r="D268" s="157" t="s">
        <v>296</v>
      </c>
      <c r="E268" s="171" t="s">
        <v>1</v>
      </c>
      <c r="F268" s="172" t="s">
        <v>299</v>
      </c>
      <c r="H268" s="173">
        <v>4.5999999999999999E-2</v>
      </c>
      <c r="I268" s="174"/>
      <c r="L268" s="170"/>
      <c r="M268" s="175"/>
      <c r="T268" s="176"/>
      <c r="AT268" s="171" t="s">
        <v>296</v>
      </c>
      <c r="AU268" s="171" t="s">
        <v>86</v>
      </c>
      <c r="AV268" s="14" t="s">
        <v>207</v>
      </c>
      <c r="AW268" s="14" t="s">
        <v>32</v>
      </c>
      <c r="AX268" s="14" t="s">
        <v>84</v>
      </c>
      <c r="AY268" s="171" t="s">
        <v>186</v>
      </c>
    </row>
    <row r="269" spans="2:65" s="11" customFormat="1" ht="22.75" customHeight="1">
      <c r="B269" s="124"/>
      <c r="D269" s="125" t="s">
        <v>75</v>
      </c>
      <c r="E269" s="134" t="s">
        <v>185</v>
      </c>
      <c r="F269" s="134" t="s">
        <v>3361</v>
      </c>
      <c r="I269" s="127"/>
      <c r="J269" s="135">
        <f>BK269</f>
        <v>0</v>
      </c>
      <c r="L269" s="124"/>
      <c r="M269" s="129"/>
      <c r="P269" s="130">
        <f>SUM(P270:P273)</f>
        <v>0</v>
      </c>
      <c r="R269" s="130">
        <f>SUM(R270:R273)</f>
        <v>43.375934000000001</v>
      </c>
      <c r="T269" s="131">
        <f>SUM(T270:T273)</f>
        <v>0</v>
      </c>
      <c r="AR269" s="125" t="s">
        <v>84</v>
      </c>
      <c r="AT269" s="132" t="s">
        <v>75</v>
      </c>
      <c r="AU269" s="132" t="s">
        <v>84</v>
      </c>
      <c r="AY269" s="125" t="s">
        <v>186</v>
      </c>
      <c r="BK269" s="133">
        <f>SUM(BK270:BK273)</f>
        <v>0</v>
      </c>
    </row>
    <row r="270" spans="2:65" s="1" customFormat="1" ht="24.2" customHeight="1">
      <c r="B270" s="136"/>
      <c r="C270" s="137" t="s">
        <v>449</v>
      </c>
      <c r="D270" s="137" t="s">
        <v>189</v>
      </c>
      <c r="E270" s="138" t="s">
        <v>4018</v>
      </c>
      <c r="F270" s="139" t="s">
        <v>4019</v>
      </c>
      <c r="G270" s="140" t="s">
        <v>351</v>
      </c>
      <c r="H270" s="141">
        <v>35.299999999999997</v>
      </c>
      <c r="I270" s="142"/>
      <c r="J270" s="143">
        <f>ROUND(I270*H270,2)</f>
        <v>0</v>
      </c>
      <c r="K270" s="139" t="s">
        <v>3903</v>
      </c>
      <c r="L270" s="32"/>
      <c r="M270" s="144" t="s">
        <v>1</v>
      </c>
      <c r="N270" s="145" t="s">
        <v>41</v>
      </c>
      <c r="P270" s="146">
        <f>O270*H270</f>
        <v>0</v>
      </c>
      <c r="Q270" s="146">
        <v>0.46</v>
      </c>
      <c r="R270" s="146">
        <f>Q270*H270</f>
        <v>16.238</v>
      </c>
      <c r="S270" s="146">
        <v>0</v>
      </c>
      <c r="T270" s="147">
        <f>S270*H270</f>
        <v>0</v>
      </c>
      <c r="AR270" s="148" t="s">
        <v>207</v>
      </c>
      <c r="AT270" s="148" t="s">
        <v>189</v>
      </c>
      <c r="AU270" s="148" t="s">
        <v>86</v>
      </c>
      <c r="AY270" s="17" t="s">
        <v>186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84</v>
      </c>
      <c r="BK270" s="149">
        <f>ROUND(I270*H270,2)</f>
        <v>0</v>
      </c>
      <c r="BL270" s="17" t="s">
        <v>207</v>
      </c>
      <c r="BM270" s="148" t="s">
        <v>4020</v>
      </c>
    </row>
    <row r="271" spans="2:65" s="1" customFormat="1" ht="37.9" customHeight="1">
      <c r="B271" s="136"/>
      <c r="C271" s="137" t="s">
        <v>455</v>
      </c>
      <c r="D271" s="137" t="s">
        <v>189</v>
      </c>
      <c r="E271" s="138" t="s">
        <v>4021</v>
      </c>
      <c r="F271" s="139" t="s">
        <v>4022</v>
      </c>
      <c r="G271" s="140" t="s">
        <v>351</v>
      </c>
      <c r="H271" s="141">
        <v>35.299999999999997</v>
      </c>
      <c r="I271" s="142"/>
      <c r="J271" s="143">
        <f>ROUND(I271*H271,2)</f>
        <v>0</v>
      </c>
      <c r="K271" s="139" t="s">
        <v>3903</v>
      </c>
      <c r="L271" s="32"/>
      <c r="M271" s="144" t="s">
        <v>1</v>
      </c>
      <c r="N271" s="145" t="s">
        <v>41</v>
      </c>
      <c r="P271" s="146">
        <f>O271*H271</f>
        <v>0</v>
      </c>
      <c r="Q271" s="146">
        <v>0.26375999999999999</v>
      </c>
      <c r="R271" s="146">
        <f>Q271*H271</f>
        <v>9.3107279999999992</v>
      </c>
      <c r="S271" s="146">
        <v>0</v>
      </c>
      <c r="T271" s="147">
        <f>S271*H271</f>
        <v>0</v>
      </c>
      <c r="AR271" s="148" t="s">
        <v>207</v>
      </c>
      <c r="AT271" s="148" t="s">
        <v>189</v>
      </c>
      <c r="AU271" s="148" t="s">
        <v>86</v>
      </c>
      <c r="AY271" s="17" t="s">
        <v>186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84</v>
      </c>
      <c r="BK271" s="149">
        <f>ROUND(I271*H271,2)</f>
        <v>0</v>
      </c>
      <c r="BL271" s="17" t="s">
        <v>207</v>
      </c>
      <c r="BM271" s="148" t="s">
        <v>4023</v>
      </c>
    </row>
    <row r="272" spans="2:65" s="1" customFormat="1" ht="37.9" customHeight="1">
      <c r="B272" s="136"/>
      <c r="C272" s="137" t="s">
        <v>461</v>
      </c>
      <c r="D272" s="137" t="s">
        <v>189</v>
      </c>
      <c r="E272" s="138" t="s">
        <v>4024</v>
      </c>
      <c r="F272" s="139" t="s">
        <v>4025</v>
      </c>
      <c r="G272" s="140" t="s">
        <v>351</v>
      </c>
      <c r="H272" s="141">
        <v>35.299999999999997</v>
      </c>
      <c r="I272" s="142"/>
      <c r="J272" s="143">
        <f>ROUND(I272*H272,2)</f>
        <v>0</v>
      </c>
      <c r="K272" s="139" t="s">
        <v>3903</v>
      </c>
      <c r="L272" s="32"/>
      <c r="M272" s="144" t="s">
        <v>1</v>
      </c>
      <c r="N272" s="145" t="s">
        <v>41</v>
      </c>
      <c r="P272" s="146">
        <f>O272*H272</f>
        <v>0</v>
      </c>
      <c r="Q272" s="146">
        <v>0.37536000000000003</v>
      </c>
      <c r="R272" s="146">
        <f>Q272*H272</f>
        <v>13.250208000000001</v>
      </c>
      <c r="S272" s="146">
        <v>0</v>
      </c>
      <c r="T272" s="147">
        <f>S272*H272</f>
        <v>0</v>
      </c>
      <c r="AR272" s="148" t="s">
        <v>207</v>
      </c>
      <c r="AT272" s="148" t="s">
        <v>189</v>
      </c>
      <c r="AU272" s="148" t="s">
        <v>86</v>
      </c>
      <c r="AY272" s="17" t="s">
        <v>186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84</v>
      </c>
      <c r="BK272" s="149">
        <f>ROUND(I272*H272,2)</f>
        <v>0</v>
      </c>
      <c r="BL272" s="17" t="s">
        <v>207</v>
      </c>
      <c r="BM272" s="148" t="s">
        <v>4026</v>
      </c>
    </row>
    <row r="273" spans="2:65" s="1" customFormat="1" ht="33" customHeight="1">
      <c r="B273" s="136"/>
      <c r="C273" s="137" t="s">
        <v>466</v>
      </c>
      <c r="D273" s="137" t="s">
        <v>189</v>
      </c>
      <c r="E273" s="138" t="s">
        <v>4027</v>
      </c>
      <c r="F273" s="139" t="s">
        <v>4028</v>
      </c>
      <c r="G273" s="140" t="s">
        <v>351</v>
      </c>
      <c r="H273" s="141">
        <v>35.299999999999997</v>
      </c>
      <c r="I273" s="142"/>
      <c r="J273" s="143">
        <f>ROUND(I273*H273,2)</f>
        <v>0</v>
      </c>
      <c r="K273" s="139" t="s">
        <v>3903</v>
      </c>
      <c r="L273" s="32"/>
      <c r="M273" s="144" t="s">
        <v>1</v>
      </c>
      <c r="N273" s="145" t="s">
        <v>41</v>
      </c>
      <c r="P273" s="146">
        <f>O273*H273</f>
        <v>0</v>
      </c>
      <c r="Q273" s="146">
        <v>0.12966</v>
      </c>
      <c r="R273" s="146">
        <f>Q273*H273</f>
        <v>4.5769979999999997</v>
      </c>
      <c r="S273" s="146">
        <v>0</v>
      </c>
      <c r="T273" s="147">
        <f>S273*H273</f>
        <v>0</v>
      </c>
      <c r="AR273" s="148" t="s">
        <v>207</v>
      </c>
      <c r="AT273" s="148" t="s">
        <v>189</v>
      </c>
      <c r="AU273" s="148" t="s">
        <v>86</v>
      </c>
      <c r="AY273" s="17" t="s">
        <v>186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7" t="s">
        <v>84</v>
      </c>
      <c r="BK273" s="149">
        <f>ROUND(I273*H273,2)</f>
        <v>0</v>
      </c>
      <c r="BL273" s="17" t="s">
        <v>207</v>
      </c>
      <c r="BM273" s="148" t="s">
        <v>4029</v>
      </c>
    </row>
    <row r="274" spans="2:65" s="11" customFormat="1" ht="22.75" customHeight="1">
      <c r="B274" s="124"/>
      <c r="D274" s="125" t="s">
        <v>75</v>
      </c>
      <c r="E274" s="134" t="s">
        <v>315</v>
      </c>
      <c r="F274" s="134" t="s">
        <v>501</v>
      </c>
      <c r="I274" s="127"/>
      <c r="J274" s="135">
        <f>BK274</f>
        <v>0</v>
      </c>
      <c r="L274" s="124"/>
      <c r="M274" s="129"/>
      <c r="P274" s="130">
        <f>SUM(P275:P292)</f>
        <v>0</v>
      </c>
      <c r="R274" s="130">
        <f>SUM(R275:R292)</f>
        <v>6.762E-2</v>
      </c>
      <c r="T274" s="131">
        <f>SUM(T275:T292)</f>
        <v>0</v>
      </c>
      <c r="AR274" s="125" t="s">
        <v>84</v>
      </c>
      <c r="AT274" s="132" t="s">
        <v>75</v>
      </c>
      <c r="AU274" s="132" t="s">
        <v>84</v>
      </c>
      <c r="AY274" s="125" t="s">
        <v>186</v>
      </c>
      <c r="BK274" s="133">
        <f>SUM(BK275:BK292)</f>
        <v>0</v>
      </c>
    </row>
    <row r="275" spans="2:65" s="1" customFormat="1" ht="24.2" customHeight="1">
      <c r="B275" s="136"/>
      <c r="C275" s="137" t="s">
        <v>472</v>
      </c>
      <c r="D275" s="137" t="s">
        <v>189</v>
      </c>
      <c r="E275" s="138" t="s">
        <v>4030</v>
      </c>
      <c r="F275" s="139" t="s">
        <v>4031</v>
      </c>
      <c r="G275" s="140" t="s">
        <v>351</v>
      </c>
      <c r="H275" s="141">
        <v>1</v>
      </c>
      <c r="I275" s="142"/>
      <c r="J275" s="143">
        <f>ROUND(I275*H275,2)</f>
        <v>0</v>
      </c>
      <c r="K275" s="139" t="s">
        <v>3903</v>
      </c>
      <c r="L275" s="32"/>
      <c r="M275" s="144" t="s">
        <v>1</v>
      </c>
      <c r="N275" s="145" t="s">
        <v>41</v>
      </c>
      <c r="P275" s="146">
        <f>O275*H275</f>
        <v>0</v>
      </c>
      <c r="Q275" s="146">
        <v>4.9399999999999999E-3</v>
      </c>
      <c r="R275" s="146">
        <f>Q275*H275</f>
        <v>4.9399999999999999E-3</v>
      </c>
      <c r="S275" s="146">
        <v>0</v>
      </c>
      <c r="T275" s="147">
        <f>S275*H275</f>
        <v>0</v>
      </c>
      <c r="AR275" s="148" t="s">
        <v>207</v>
      </c>
      <c r="AT275" s="148" t="s">
        <v>189</v>
      </c>
      <c r="AU275" s="148" t="s">
        <v>86</v>
      </c>
      <c r="AY275" s="17" t="s">
        <v>186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7" t="s">
        <v>84</v>
      </c>
      <c r="BK275" s="149">
        <f>ROUND(I275*H275,2)</f>
        <v>0</v>
      </c>
      <c r="BL275" s="17" t="s">
        <v>207</v>
      </c>
      <c r="BM275" s="148" t="s">
        <v>4032</v>
      </c>
    </row>
    <row r="276" spans="2:65" s="13" customFormat="1" ht="10.4">
      <c r="B276" s="163"/>
      <c r="D276" s="157" t="s">
        <v>296</v>
      </c>
      <c r="E276" s="164" t="s">
        <v>1</v>
      </c>
      <c r="F276" s="165" t="s">
        <v>4033</v>
      </c>
      <c r="H276" s="166">
        <v>1</v>
      </c>
      <c r="I276" s="167"/>
      <c r="L276" s="163"/>
      <c r="M276" s="168"/>
      <c r="T276" s="169"/>
      <c r="AT276" s="164" t="s">
        <v>296</v>
      </c>
      <c r="AU276" s="164" t="s">
        <v>86</v>
      </c>
      <c r="AV276" s="13" t="s">
        <v>86</v>
      </c>
      <c r="AW276" s="13" t="s">
        <v>32</v>
      </c>
      <c r="AX276" s="13" t="s">
        <v>76</v>
      </c>
      <c r="AY276" s="164" t="s">
        <v>186</v>
      </c>
    </row>
    <row r="277" spans="2:65" s="15" customFormat="1" ht="10.4">
      <c r="B277" s="190"/>
      <c r="D277" s="157" t="s">
        <v>296</v>
      </c>
      <c r="E277" s="191" t="s">
        <v>1</v>
      </c>
      <c r="F277" s="192" t="s">
        <v>561</v>
      </c>
      <c r="H277" s="193">
        <v>1</v>
      </c>
      <c r="I277" s="194"/>
      <c r="L277" s="190"/>
      <c r="M277" s="195"/>
      <c r="T277" s="196"/>
      <c r="AT277" s="191" t="s">
        <v>296</v>
      </c>
      <c r="AU277" s="191" t="s">
        <v>86</v>
      </c>
      <c r="AV277" s="15" t="s">
        <v>118</v>
      </c>
      <c r="AW277" s="15" t="s">
        <v>32</v>
      </c>
      <c r="AX277" s="15" t="s">
        <v>76</v>
      </c>
      <c r="AY277" s="191" t="s">
        <v>186</v>
      </c>
    </row>
    <row r="278" spans="2:65" s="14" customFormat="1" ht="10.4">
      <c r="B278" s="170"/>
      <c r="D278" s="157" t="s">
        <v>296</v>
      </c>
      <c r="E278" s="171" t="s">
        <v>1</v>
      </c>
      <c r="F278" s="172" t="s">
        <v>299</v>
      </c>
      <c r="H278" s="173">
        <v>1</v>
      </c>
      <c r="I278" s="174"/>
      <c r="L278" s="170"/>
      <c r="M278" s="175"/>
      <c r="T278" s="176"/>
      <c r="AT278" s="171" t="s">
        <v>296</v>
      </c>
      <c r="AU278" s="171" t="s">
        <v>86</v>
      </c>
      <c r="AV278" s="14" t="s">
        <v>207</v>
      </c>
      <c r="AW278" s="14" t="s">
        <v>32</v>
      </c>
      <c r="AX278" s="14" t="s">
        <v>84</v>
      </c>
      <c r="AY278" s="171" t="s">
        <v>186</v>
      </c>
    </row>
    <row r="279" spans="2:65" s="1" customFormat="1" ht="24.2" customHeight="1">
      <c r="B279" s="136"/>
      <c r="C279" s="137" t="s">
        <v>478</v>
      </c>
      <c r="D279" s="137" t="s">
        <v>189</v>
      </c>
      <c r="E279" s="138" t="s">
        <v>4034</v>
      </c>
      <c r="F279" s="139" t="s">
        <v>4035</v>
      </c>
      <c r="G279" s="140" t="s">
        <v>351</v>
      </c>
      <c r="H279" s="141">
        <v>1</v>
      </c>
      <c r="I279" s="142"/>
      <c r="J279" s="143">
        <f>ROUND(I279*H279,2)</f>
        <v>0</v>
      </c>
      <c r="K279" s="139" t="s">
        <v>3903</v>
      </c>
      <c r="L279" s="32"/>
      <c r="M279" s="144" t="s">
        <v>1</v>
      </c>
      <c r="N279" s="145" t="s">
        <v>41</v>
      </c>
      <c r="P279" s="146">
        <f>O279*H279</f>
        <v>0</v>
      </c>
      <c r="Q279" s="146">
        <v>2.5999999999999998E-4</v>
      </c>
      <c r="R279" s="146">
        <f>Q279*H279</f>
        <v>2.5999999999999998E-4</v>
      </c>
      <c r="S279" s="146">
        <v>0</v>
      </c>
      <c r="T279" s="147">
        <f>S279*H279</f>
        <v>0</v>
      </c>
      <c r="AR279" s="148" t="s">
        <v>207</v>
      </c>
      <c r="AT279" s="148" t="s">
        <v>189</v>
      </c>
      <c r="AU279" s="148" t="s">
        <v>86</v>
      </c>
      <c r="AY279" s="17" t="s">
        <v>186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7" t="s">
        <v>84</v>
      </c>
      <c r="BK279" s="149">
        <f>ROUND(I279*H279,2)</f>
        <v>0</v>
      </c>
      <c r="BL279" s="17" t="s">
        <v>207</v>
      </c>
      <c r="BM279" s="148" t="s">
        <v>4036</v>
      </c>
    </row>
    <row r="280" spans="2:65" s="13" customFormat="1" ht="10.4">
      <c r="B280" s="163"/>
      <c r="D280" s="157" t="s">
        <v>296</v>
      </c>
      <c r="E280" s="164" t="s">
        <v>1</v>
      </c>
      <c r="F280" s="165" t="s">
        <v>84</v>
      </c>
      <c r="H280" s="166">
        <v>1</v>
      </c>
      <c r="I280" s="167"/>
      <c r="L280" s="163"/>
      <c r="M280" s="168"/>
      <c r="T280" s="169"/>
      <c r="AT280" s="164" t="s">
        <v>296</v>
      </c>
      <c r="AU280" s="164" t="s">
        <v>86</v>
      </c>
      <c r="AV280" s="13" t="s">
        <v>86</v>
      </c>
      <c r="AW280" s="13" t="s">
        <v>32</v>
      </c>
      <c r="AX280" s="13" t="s">
        <v>76</v>
      </c>
      <c r="AY280" s="164" t="s">
        <v>186</v>
      </c>
    </row>
    <row r="281" spans="2:65" s="15" customFormat="1" ht="10.4">
      <c r="B281" s="190"/>
      <c r="D281" s="157" t="s">
        <v>296</v>
      </c>
      <c r="E281" s="191" t="s">
        <v>1</v>
      </c>
      <c r="F281" s="192" t="s">
        <v>561</v>
      </c>
      <c r="H281" s="193">
        <v>1</v>
      </c>
      <c r="I281" s="194"/>
      <c r="L281" s="190"/>
      <c r="M281" s="195"/>
      <c r="T281" s="196"/>
      <c r="AT281" s="191" t="s">
        <v>296</v>
      </c>
      <c r="AU281" s="191" t="s">
        <v>86</v>
      </c>
      <c r="AV281" s="15" t="s">
        <v>118</v>
      </c>
      <c r="AW281" s="15" t="s">
        <v>32</v>
      </c>
      <c r="AX281" s="15" t="s">
        <v>76</v>
      </c>
      <c r="AY281" s="191" t="s">
        <v>186</v>
      </c>
    </row>
    <row r="282" spans="2:65" s="14" customFormat="1" ht="10.4">
      <c r="B282" s="170"/>
      <c r="D282" s="157" t="s">
        <v>296</v>
      </c>
      <c r="E282" s="171" t="s">
        <v>1</v>
      </c>
      <c r="F282" s="172" t="s">
        <v>299</v>
      </c>
      <c r="H282" s="173">
        <v>1</v>
      </c>
      <c r="I282" s="174"/>
      <c r="L282" s="170"/>
      <c r="M282" s="175"/>
      <c r="T282" s="176"/>
      <c r="AT282" s="171" t="s">
        <v>296</v>
      </c>
      <c r="AU282" s="171" t="s">
        <v>86</v>
      </c>
      <c r="AV282" s="14" t="s">
        <v>207</v>
      </c>
      <c r="AW282" s="14" t="s">
        <v>32</v>
      </c>
      <c r="AX282" s="14" t="s">
        <v>84</v>
      </c>
      <c r="AY282" s="171" t="s">
        <v>186</v>
      </c>
    </row>
    <row r="283" spans="2:65" s="1" customFormat="1" ht="24.2" customHeight="1">
      <c r="B283" s="136"/>
      <c r="C283" s="137" t="s">
        <v>484</v>
      </c>
      <c r="D283" s="137" t="s">
        <v>189</v>
      </c>
      <c r="E283" s="138" t="s">
        <v>4037</v>
      </c>
      <c r="F283" s="139" t="s">
        <v>4038</v>
      </c>
      <c r="G283" s="140" t="s">
        <v>351</v>
      </c>
      <c r="H283" s="141">
        <v>1</v>
      </c>
      <c r="I283" s="142"/>
      <c r="J283" s="143">
        <f>ROUND(I283*H283,2)</f>
        <v>0</v>
      </c>
      <c r="K283" s="139" t="s">
        <v>3903</v>
      </c>
      <c r="L283" s="32"/>
      <c r="M283" s="144" t="s">
        <v>1</v>
      </c>
      <c r="N283" s="145" t="s">
        <v>41</v>
      </c>
      <c r="P283" s="146">
        <f>O283*H283</f>
        <v>0</v>
      </c>
      <c r="Q283" s="146">
        <v>1.8380000000000001E-2</v>
      </c>
      <c r="R283" s="146">
        <f>Q283*H283</f>
        <v>1.8380000000000001E-2</v>
      </c>
      <c r="S283" s="146">
        <v>0</v>
      </c>
      <c r="T283" s="147">
        <f>S283*H283</f>
        <v>0</v>
      </c>
      <c r="AR283" s="148" t="s">
        <v>207</v>
      </c>
      <c r="AT283" s="148" t="s">
        <v>189</v>
      </c>
      <c r="AU283" s="148" t="s">
        <v>86</v>
      </c>
      <c r="AY283" s="17" t="s">
        <v>186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7" t="s">
        <v>84</v>
      </c>
      <c r="BK283" s="149">
        <f>ROUND(I283*H283,2)</f>
        <v>0</v>
      </c>
      <c r="BL283" s="17" t="s">
        <v>207</v>
      </c>
      <c r="BM283" s="148" t="s">
        <v>4039</v>
      </c>
    </row>
    <row r="284" spans="2:65" s="1" customFormat="1" ht="24.2" customHeight="1">
      <c r="B284" s="136"/>
      <c r="C284" s="137" t="s">
        <v>491</v>
      </c>
      <c r="D284" s="137" t="s">
        <v>189</v>
      </c>
      <c r="E284" s="138" t="s">
        <v>4040</v>
      </c>
      <c r="F284" s="139" t="s">
        <v>4041</v>
      </c>
      <c r="G284" s="140" t="s">
        <v>351</v>
      </c>
      <c r="H284" s="141">
        <v>1.2</v>
      </c>
      <c r="I284" s="142"/>
      <c r="J284" s="143">
        <f>ROUND(I284*H284,2)</f>
        <v>0</v>
      </c>
      <c r="K284" s="139" t="s">
        <v>3903</v>
      </c>
      <c r="L284" s="32"/>
      <c r="M284" s="144" t="s">
        <v>1</v>
      </c>
      <c r="N284" s="145" t="s">
        <v>41</v>
      </c>
      <c r="P284" s="146">
        <f>O284*H284</f>
        <v>0</v>
      </c>
      <c r="Q284" s="146">
        <v>4.9399999999999999E-3</v>
      </c>
      <c r="R284" s="146">
        <f>Q284*H284</f>
        <v>5.9280000000000001E-3</v>
      </c>
      <c r="S284" s="146">
        <v>0</v>
      </c>
      <c r="T284" s="147">
        <f>S284*H284</f>
        <v>0</v>
      </c>
      <c r="AR284" s="148" t="s">
        <v>207</v>
      </c>
      <c r="AT284" s="148" t="s">
        <v>189</v>
      </c>
      <c r="AU284" s="148" t="s">
        <v>86</v>
      </c>
      <c r="AY284" s="17" t="s">
        <v>186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84</v>
      </c>
      <c r="BK284" s="149">
        <f>ROUND(I284*H284,2)</f>
        <v>0</v>
      </c>
      <c r="BL284" s="17" t="s">
        <v>207</v>
      </c>
      <c r="BM284" s="148" t="s">
        <v>4042</v>
      </c>
    </row>
    <row r="285" spans="2:65" s="13" customFormat="1" ht="10.4">
      <c r="B285" s="163"/>
      <c r="D285" s="157" t="s">
        <v>296</v>
      </c>
      <c r="E285" s="164" t="s">
        <v>1</v>
      </c>
      <c r="F285" s="165" t="s">
        <v>4043</v>
      </c>
      <c r="H285" s="166">
        <v>1.2</v>
      </c>
      <c r="I285" s="167"/>
      <c r="L285" s="163"/>
      <c r="M285" s="168"/>
      <c r="T285" s="169"/>
      <c r="AT285" s="164" t="s">
        <v>296</v>
      </c>
      <c r="AU285" s="164" t="s">
        <v>86</v>
      </c>
      <c r="AV285" s="13" t="s">
        <v>86</v>
      </c>
      <c r="AW285" s="13" t="s">
        <v>32</v>
      </c>
      <c r="AX285" s="13" t="s">
        <v>76</v>
      </c>
      <c r="AY285" s="164" t="s">
        <v>186</v>
      </c>
    </row>
    <row r="286" spans="2:65" s="15" customFormat="1" ht="10.4">
      <c r="B286" s="190"/>
      <c r="D286" s="157" t="s">
        <v>296</v>
      </c>
      <c r="E286" s="191" t="s">
        <v>1</v>
      </c>
      <c r="F286" s="192" t="s">
        <v>561</v>
      </c>
      <c r="H286" s="193">
        <v>1.2</v>
      </c>
      <c r="I286" s="194"/>
      <c r="L286" s="190"/>
      <c r="M286" s="195"/>
      <c r="T286" s="196"/>
      <c r="AT286" s="191" t="s">
        <v>296</v>
      </c>
      <c r="AU286" s="191" t="s">
        <v>86</v>
      </c>
      <c r="AV286" s="15" t="s">
        <v>118</v>
      </c>
      <c r="AW286" s="15" t="s">
        <v>32</v>
      </c>
      <c r="AX286" s="15" t="s">
        <v>76</v>
      </c>
      <c r="AY286" s="191" t="s">
        <v>186</v>
      </c>
    </row>
    <row r="287" spans="2:65" s="14" customFormat="1" ht="10.4">
      <c r="B287" s="170"/>
      <c r="D287" s="157" t="s">
        <v>296</v>
      </c>
      <c r="E287" s="171" t="s">
        <v>1</v>
      </c>
      <c r="F287" s="172" t="s">
        <v>299</v>
      </c>
      <c r="H287" s="173">
        <v>1.2</v>
      </c>
      <c r="I287" s="174"/>
      <c r="L287" s="170"/>
      <c r="M287" s="175"/>
      <c r="T287" s="176"/>
      <c r="AT287" s="171" t="s">
        <v>296</v>
      </c>
      <c r="AU287" s="171" t="s">
        <v>86</v>
      </c>
      <c r="AV287" s="14" t="s">
        <v>207</v>
      </c>
      <c r="AW287" s="14" t="s">
        <v>32</v>
      </c>
      <c r="AX287" s="14" t="s">
        <v>84</v>
      </c>
      <c r="AY287" s="171" t="s">
        <v>186</v>
      </c>
    </row>
    <row r="288" spans="2:65" s="1" customFormat="1" ht="16.600000000000001" customHeight="1">
      <c r="B288" s="136"/>
      <c r="C288" s="137" t="s">
        <v>495</v>
      </c>
      <c r="D288" s="137" t="s">
        <v>189</v>
      </c>
      <c r="E288" s="138" t="s">
        <v>4044</v>
      </c>
      <c r="F288" s="139" t="s">
        <v>4045</v>
      </c>
      <c r="G288" s="140" t="s">
        <v>351</v>
      </c>
      <c r="H288" s="141">
        <v>1.2</v>
      </c>
      <c r="I288" s="142"/>
      <c r="J288" s="143">
        <f>ROUND(I288*H288,2)</f>
        <v>0</v>
      </c>
      <c r="K288" s="139" t="s">
        <v>3903</v>
      </c>
      <c r="L288" s="32"/>
      <c r="M288" s="144" t="s">
        <v>1</v>
      </c>
      <c r="N288" s="145" t="s">
        <v>41</v>
      </c>
      <c r="P288" s="146">
        <f>O288*H288</f>
        <v>0</v>
      </c>
      <c r="Q288" s="146">
        <v>2.5999999999999998E-4</v>
      </c>
      <c r="R288" s="146">
        <f>Q288*H288</f>
        <v>3.1199999999999994E-4</v>
      </c>
      <c r="S288" s="146">
        <v>0</v>
      </c>
      <c r="T288" s="147">
        <f>S288*H288</f>
        <v>0</v>
      </c>
      <c r="AR288" s="148" t="s">
        <v>207</v>
      </c>
      <c r="AT288" s="148" t="s">
        <v>189</v>
      </c>
      <c r="AU288" s="148" t="s">
        <v>86</v>
      </c>
      <c r="AY288" s="17" t="s">
        <v>186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84</v>
      </c>
      <c r="BK288" s="149">
        <f>ROUND(I288*H288,2)</f>
        <v>0</v>
      </c>
      <c r="BL288" s="17" t="s">
        <v>207</v>
      </c>
      <c r="BM288" s="148" t="s">
        <v>4046</v>
      </c>
    </row>
    <row r="289" spans="2:65" s="13" customFormat="1" ht="10.4">
      <c r="B289" s="163"/>
      <c r="D289" s="157" t="s">
        <v>296</v>
      </c>
      <c r="E289" s="164" t="s">
        <v>1</v>
      </c>
      <c r="F289" s="165" t="s">
        <v>4047</v>
      </c>
      <c r="H289" s="166">
        <v>1.2</v>
      </c>
      <c r="I289" s="167"/>
      <c r="L289" s="163"/>
      <c r="M289" s="168"/>
      <c r="T289" s="169"/>
      <c r="AT289" s="164" t="s">
        <v>296</v>
      </c>
      <c r="AU289" s="164" t="s">
        <v>86</v>
      </c>
      <c r="AV289" s="13" t="s">
        <v>86</v>
      </c>
      <c r="AW289" s="13" t="s">
        <v>32</v>
      </c>
      <c r="AX289" s="13" t="s">
        <v>76</v>
      </c>
      <c r="AY289" s="164" t="s">
        <v>186</v>
      </c>
    </row>
    <row r="290" spans="2:65" s="15" customFormat="1" ht="10.4">
      <c r="B290" s="190"/>
      <c r="D290" s="157" t="s">
        <v>296</v>
      </c>
      <c r="E290" s="191" t="s">
        <v>1</v>
      </c>
      <c r="F290" s="192" t="s">
        <v>561</v>
      </c>
      <c r="H290" s="193">
        <v>1.2</v>
      </c>
      <c r="I290" s="194"/>
      <c r="L290" s="190"/>
      <c r="M290" s="195"/>
      <c r="T290" s="196"/>
      <c r="AT290" s="191" t="s">
        <v>296</v>
      </c>
      <c r="AU290" s="191" t="s">
        <v>86</v>
      </c>
      <c r="AV290" s="15" t="s">
        <v>118</v>
      </c>
      <c r="AW290" s="15" t="s">
        <v>32</v>
      </c>
      <c r="AX290" s="15" t="s">
        <v>76</v>
      </c>
      <c r="AY290" s="191" t="s">
        <v>186</v>
      </c>
    </row>
    <row r="291" spans="2:65" s="14" customFormat="1" ht="10.4">
      <c r="B291" s="170"/>
      <c r="D291" s="157" t="s">
        <v>296</v>
      </c>
      <c r="E291" s="171" t="s">
        <v>1</v>
      </c>
      <c r="F291" s="172" t="s">
        <v>299</v>
      </c>
      <c r="H291" s="173">
        <v>1.2</v>
      </c>
      <c r="I291" s="174"/>
      <c r="L291" s="170"/>
      <c r="M291" s="175"/>
      <c r="T291" s="176"/>
      <c r="AT291" s="171" t="s">
        <v>296</v>
      </c>
      <c r="AU291" s="171" t="s">
        <v>86</v>
      </c>
      <c r="AV291" s="14" t="s">
        <v>207</v>
      </c>
      <c r="AW291" s="14" t="s">
        <v>32</v>
      </c>
      <c r="AX291" s="14" t="s">
        <v>84</v>
      </c>
      <c r="AY291" s="171" t="s">
        <v>186</v>
      </c>
    </row>
    <row r="292" spans="2:65" s="1" customFormat="1" ht="24.2" customHeight="1">
      <c r="B292" s="136"/>
      <c r="C292" s="137" t="s">
        <v>502</v>
      </c>
      <c r="D292" s="137" t="s">
        <v>189</v>
      </c>
      <c r="E292" s="138" t="s">
        <v>4048</v>
      </c>
      <c r="F292" s="139" t="s">
        <v>4049</v>
      </c>
      <c r="G292" s="140" t="s">
        <v>351</v>
      </c>
      <c r="H292" s="141">
        <v>1.2</v>
      </c>
      <c r="I292" s="142"/>
      <c r="J292" s="143">
        <f>ROUND(I292*H292,2)</f>
        <v>0</v>
      </c>
      <c r="K292" s="139" t="s">
        <v>3903</v>
      </c>
      <c r="L292" s="32"/>
      <c r="M292" s="144" t="s">
        <v>1</v>
      </c>
      <c r="N292" s="145" t="s">
        <v>41</v>
      </c>
      <c r="P292" s="146">
        <f>O292*H292</f>
        <v>0</v>
      </c>
      <c r="Q292" s="146">
        <v>3.15E-2</v>
      </c>
      <c r="R292" s="146">
        <f>Q292*H292</f>
        <v>3.78E-2</v>
      </c>
      <c r="S292" s="146">
        <v>0</v>
      </c>
      <c r="T292" s="147">
        <f>S292*H292</f>
        <v>0</v>
      </c>
      <c r="AR292" s="148" t="s">
        <v>207</v>
      </c>
      <c r="AT292" s="148" t="s">
        <v>189</v>
      </c>
      <c r="AU292" s="148" t="s">
        <v>86</v>
      </c>
      <c r="AY292" s="17" t="s">
        <v>186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84</v>
      </c>
      <c r="BK292" s="149">
        <f>ROUND(I292*H292,2)</f>
        <v>0</v>
      </c>
      <c r="BL292" s="17" t="s">
        <v>207</v>
      </c>
      <c r="BM292" s="148" t="s">
        <v>4050</v>
      </c>
    </row>
    <row r="293" spans="2:65" s="11" customFormat="1" ht="22.75" customHeight="1">
      <c r="B293" s="124"/>
      <c r="D293" s="125" t="s">
        <v>75</v>
      </c>
      <c r="E293" s="134" t="s">
        <v>325</v>
      </c>
      <c r="F293" s="134" t="s">
        <v>153</v>
      </c>
      <c r="I293" s="127"/>
      <c r="J293" s="135">
        <f>BK293</f>
        <v>0</v>
      </c>
      <c r="L293" s="124"/>
      <c r="M293" s="129"/>
      <c r="P293" s="130">
        <f>SUM(P294:P364)</f>
        <v>0</v>
      </c>
      <c r="R293" s="130">
        <f>SUM(R294:R364)</f>
        <v>4.9860352599999995</v>
      </c>
      <c r="T293" s="131">
        <f>SUM(T294:T364)</f>
        <v>0</v>
      </c>
      <c r="AR293" s="125" t="s">
        <v>84</v>
      </c>
      <c r="AT293" s="132" t="s">
        <v>75</v>
      </c>
      <c r="AU293" s="132" t="s">
        <v>84</v>
      </c>
      <c r="AY293" s="125" t="s">
        <v>186</v>
      </c>
      <c r="BK293" s="133">
        <f>SUM(BK294:BK364)</f>
        <v>0</v>
      </c>
    </row>
    <row r="294" spans="2:65" s="1" customFormat="1" ht="24.2" customHeight="1">
      <c r="B294" s="136"/>
      <c r="C294" s="137" t="s">
        <v>512</v>
      </c>
      <c r="D294" s="137" t="s">
        <v>189</v>
      </c>
      <c r="E294" s="138" t="s">
        <v>4051</v>
      </c>
      <c r="F294" s="139" t="s">
        <v>4052</v>
      </c>
      <c r="G294" s="140" t="s">
        <v>294</v>
      </c>
      <c r="H294" s="141">
        <v>1.258</v>
      </c>
      <c r="I294" s="142"/>
      <c r="J294" s="143">
        <f>ROUND(I294*H294,2)</f>
        <v>0</v>
      </c>
      <c r="K294" s="139" t="s">
        <v>3903</v>
      </c>
      <c r="L294" s="32"/>
      <c r="M294" s="144" t="s">
        <v>1</v>
      </c>
      <c r="N294" s="145" t="s">
        <v>41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207</v>
      </c>
      <c r="AT294" s="148" t="s">
        <v>189</v>
      </c>
      <c r="AU294" s="148" t="s">
        <v>86</v>
      </c>
      <c r="AY294" s="17" t="s">
        <v>186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7" t="s">
        <v>84</v>
      </c>
      <c r="BK294" s="149">
        <f>ROUND(I294*H294,2)</f>
        <v>0</v>
      </c>
      <c r="BL294" s="17" t="s">
        <v>207</v>
      </c>
      <c r="BM294" s="148" t="s">
        <v>4053</v>
      </c>
    </row>
    <row r="295" spans="2:65" s="12" customFormat="1" ht="10.4">
      <c r="B295" s="156"/>
      <c r="D295" s="157" t="s">
        <v>296</v>
      </c>
      <c r="E295" s="158" t="s">
        <v>1</v>
      </c>
      <c r="F295" s="159" t="s">
        <v>4054</v>
      </c>
      <c r="H295" s="158" t="s">
        <v>1</v>
      </c>
      <c r="I295" s="160"/>
      <c r="L295" s="156"/>
      <c r="M295" s="161"/>
      <c r="T295" s="162"/>
      <c r="AT295" s="158" t="s">
        <v>296</v>
      </c>
      <c r="AU295" s="158" t="s">
        <v>86</v>
      </c>
      <c r="AV295" s="12" t="s">
        <v>84</v>
      </c>
      <c r="AW295" s="12" t="s">
        <v>32</v>
      </c>
      <c r="AX295" s="12" t="s">
        <v>76</v>
      </c>
      <c r="AY295" s="158" t="s">
        <v>186</v>
      </c>
    </row>
    <row r="296" spans="2:65" s="13" customFormat="1" ht="10.4">
      <c r="B296" s="163"/>
      <c r="D296" s="157" t="s">
        <v>296</v>
      </c>
      <c r="E296" s="164" t="s">
        <v>1</v>
      </c>
      <c r="F296" s="165" t="s">
        <v>4055</v>
      </c>
      <c r="H296" s="166">
        <v>0.57599999999999996</v>
      </c>
      <c r="I296" s="167"/>
      <c r="L296" s="163"/>
      <c r="M296" s="168"/>
      <c r="T296" s="169"/>
      <c r="AT296" s="164" t="s">
        <v>296</v>
      </c>
      <c r="AU296" s="164" t="s">
        <v>86</v>
      </c>
      <c r="AV296" s="13" t="s">
        <v>86</v>
      </c>
      <c r="AW296" s="13" t="s">
        <v>32</v>
      </c>
      <c r="AX296" s="13" t="s">
        <v>76</v>
      </c>
      <c r="AY296" s="164" t="s">
        <v>186</v>
      </c>
    </row>
    <row r="297" spans="2:65" s="15" customFormat="1" ht="10.4">
      <c r="B297" s="190"/>
      <c r="D297" s="157" t="s">
        <v>296</v>
      </c>
      <c r="E297" s="191" t="s">
        <v>1</v>
      </c>
      <c r="F297" s="192" t="s">
        <v>561</v>
      </c>
      <c r="H297" s="193">
        <v>0.57599999999999996</v>
      </c>
      <c r="I297" s="194"/>
      <c r="L297" s="190"/>
      <c r="M297" s="195"/>
      <c r="T297" s="196"/>
      <c r="AT297" s="191" t="s">
        <v>296</v>
      </c>
      <c r="AU297" s="191" t="s">
        <v>86</v>
      </c>
      <c r="AV297" s="15" t="s">
        <v>118</v>
      </c>
      <c r="AW297" s="15" t="s">
        <v>32</v>
      </c>
      <c r="AX297" s="15" t="s">
        <v>76</v>
      </c>
      <c r="AY297" s="191" t="s">
        <v>186</v>
      </c>
    </row>
    <row r="298" spans="2:65" s="12" customFormat="1" ht="10.4">
      <c r="B298" s="156"/>
      <c r="D298" s="157" t="s">
        <v>296</v>
      </c>
      <c r="E298" s="158" t="s">
        <v>1</v>
      </c>
      <c r="F298" s="159" t="s">
        <v>4056</v>
      </c>
      <c r="H298" s="158" t="s">
        <v>1</v>
      </c>
      <c r="I298" s="160"/>
      <c r="L298" s="156"/>
      <c r="M298" s="161"/>
      <c r="T298" s="162"/>
      <c r="AT298" s="158" t="s">
        <v>296</v>
      </c>
      <c r="AU298" s="158" t="s">
        <v>86</v>
      </c>
      <c r="AV298" s="12" t="s">
        <v>84</v>
      </c>
      <c r="AW298" s="12" t="s">
        <v>32</v>
      </c>
      <c r="AX298" s="12" t="s">
        <v>76</v>
      </c>
      <c r="AY298" s="158" t="s">
        <v>186</v>
      </c>
    </row>
    <row r="299" spans="2:65" s="13" customFormat="1" ht="10.4">
      <c r="B299" s="163"/>
      <c r="D299" s="157" t="s">
        <v>296</v>
      </c>
      <c r="E299" s="164" t="s">
        <v>1</v>
      </c>
      <c r="F299" s="165" t="s">
        <v>4057</v>
      </c>
      <c r="H299" s="166">
        <v>0.52</v>
      </c>
      <c r="I299" s="167"/>
      <c r="L299" s="163"/>
      <c r="M299" s="168"/>
      <c r="T299" s="169"/>
      <c r="AT299" s="164" t="s">
        <v>296</v>
      </c>
      <c r="AU299" s="164" t="s">
        <v>86</v>
      </c>
      <c r="AV299" s="13" t="s">
        <v>86</v>
      </c>
      <c r="AW299" s="13" t="s">
        <v>32</v>
      </c>
      <c r="AX299" s="13" t="s">
        <v>76</v>
      </c>
      <c r="AY299" s="164" t="s">
        <v>186</v>
      </c>
    </row>
    <row r="300" spans="2:65" s="13" customFormat="1" ht="10.4">
      <c r="B300" s="163"/>
      <c r="D300" s="157" t="s">
        <v>296</v>
      </c>
      <c r="E300" s="164" t="s">
        <v>1</v>
      </c>
      <c r="F300" s="165" t="s">
        <v>4058</v>
      </c>
      <c r="H300" s="166">
        <v>0.16200000000000001</v>
      </c>
      <c r="I300" s="167"/>
      <c r="L300" s="163"/>
      <c r="M300" s="168"/>
      <c r="T300" s="169"/>
      <c r="AT300" s="164" t="s">
        <v>296</v>
      </c>
      <c r="AU300" s="164" t="s">
        <v>86</v>
      </c>
      <c r="AV300" s="13" t="s">
        <v>86</v>
      </c>
      <c r="AW300" s="13" t="s">
        <v>32</v>
      </c>
      <c r="AX300" s="13" t="s">
        <v>76</v>
      </c>
      <c r="AY300" s="164" t="s">
        <v>186</v>
      </c>
    </row>
    <row r="301" spans="2:65" s="15" customFormat="1" ht="10.4">
      <c r="B301" s="190"/>
      <c r="D301" s="157" t="s">
        <v>296</v>
      </c>
      <c r="E301" s="191" t="s">
        <v>1</v>
      </c>
      <c r="F301" s="192" t="s">
        <v>561</v>
      </c>
      <c r="H301" s="193">
        <v>0.68200000000000005</v>
      </c>
      <c r="I301" s="194"/>
      <c r="L301" s="190"/>
      <c r="M301" s="195"/>
      <c r="T301" s="196"/>
      <c r="AT301" s="191" t="s">
        <v>296</v>
      </c>
      <c r="AU301" s="191" t="s">
        <v>86</v>
      </c>
      <c r="AV301" s="15" t="s">
        <v>118</v>
      </c>
      <c r="AW301" s="15" t="s">
        <v>32</v>
      </c>
      <c r="AX301" s="15" t="s">
        <v>76</v>
      </c>
      <c r="AY301" s="191" t="s">
        <v>186</v>
      </c>
    </row>
    <row r="302" spans="2:65" s="14" customFormat="1" ht="10.4">
      <c r="B302" s="170"/>
      <c r="D302" s="157" t="s">
        <v>296</v>
      </c>
      <c r="E302" s="171" t="s">
        <v>1</v>
      </c>
      <c r="F302" s="172" t="s">
        <v>299</v>
      </c>
      <c r="H302" s="173">
        <v>1.258</v>
      </c>
      <c r="I302" s="174"/>
      <c r="L302" s="170"/>
      <c r="M302" s="175"/>
      <c r="T302" s="176"/>
      <c r="AT302" s="171" t="s">
        <v>296</v>
      </c>
      <c r="AU302" s="171" t="s">
        <v>86</v>
      </c>
      <c r="AV302" s="14" t="s">
        <v>207</v>
      </c>
      <c r="AW302" s="14" t="s">
        <v>32</v>
      </c>
      <c r="AX302" s="14" t="s">
        <v>84</v>
      </c>
      <c r="AY302" s="171" t="s">
        <v>186</v>
      </c>
    </row>
    <row r="303" spans="2:65" s="1" customFormat="1" ht="24.2" customHeight="1">
      <c r="B303" s="136"/>
      <c r="C303" s="137" t="s">
        <v>523</v>
      </c>
      <c r="D303" s="137" t="s">
        <v>189</v>
      </c>
      <c r="E303" s="138" t="s">
        <v>4059</v>
      </c>
      <c r="F303" s="139" t="s">
        <v>4060</v>
      </c>
      <c r="G303" s="140" t="s">
        <v>294</v>
      </c>
      <c r="H303" s="141">
        <v>5.04</v>
      </c>
      <c r="I303" s="142"/>
      <c r="J303" s="143">
        <f>ROUND(I303*H303,2)</f>
        <v>0</v>
      </c>
      <c r="K303" s="139" t="s">
        <v>3903</v>
      </c>
      <c r="L303" s="32"/>
      <c r="M303" s="144" t="s">
        <v>1</v>
      </c>
      <c r="N303" s="145" t="s">
        <v>41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207</v>
      </c>
      <c r="AT303" s="148" t="s">
        <v>189</v>
      </c>
      <c r="AU303" s="148" t="s">
        <v>86</v>
      </c>
      <c r="AY303" s="17" t="s">
        <v>186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84</v>
      </c>
      <c r="BK303" s="149">
        <f>ROUND(I303*H303,2)</f>
        <v>0</v>
      </c>
      <c r="BL303" s="17" t="s">
        <v>207</v>
      </c>
      <c r="BM303" s="148" t="s">
        <v>4061</v>
      </c>
    </row>
    <row r="304" spans="2:65" s="12" customFormat="1" ht="10.4">
      <c r="B304" s="156"/>
      <c r="D304" s="157" t="s">
        <v>296</v>
      </c>
      <c r="E304" s="158" t="s">
        <v>1</v>
      </c>
      <c r="F304" s="159" t="s">
        <v>4054</v>
      </c>
      <c r="H304" s="158" t="s">
        <v>1</v>
      </c>
      <c r="I304" s="160"/>
      <c r="L304" s="156"/>
      <c r="M304" s="161"/>
      <c r="T304" s="162"/>
      <c r="AT304" s="158" t="s">
        <v>296</v>
      </c>
      <c r="AU304" s="158" t="s">
        <v>86</v>
      </c>
      <c r="AV304" s="12" t="s">
        <v>84</v>
      </c>
      <c r="AW304" s="12" t="s">
        <v>32</v>
      </c>
      <c r="AX304" s="12" t="s">
        <v>76</v>
      </c>
      <c r="AY304" s="158" t="s">
        <v>186</v>
      </c>
    </row>
    <row r="305" spans="2:65" s="13" customFormat="1" ht="10.4">
      <c r="B305" s="163"/>
      <c r="D305" s="157" t="s">
        <v>296</v>
      </c>
      <c r="E305" s="164" t="s">
        <v>1</v>
      </c>
      <c r="F305" s="165" t="s">
        <v>4062</v>
      </c>
      <c r="H305" s="166">
        <v>2.72</v>
      </c>
      <c r="I305" s="167"/>
      <c r="L305" s="163"/>
      <c r="M305" s="168"/>
      <c r="T305" s="169"/>
      <c r="AT305" s="164" t="s">
        <v>296</v>
      </c>
      <c r="AU305" s="164" t="s">
        <v>86</v>
      </c>
      <c r="AV305" s="13" t="s">
        <v>86</v>
      </c>
      <c r="AW305" s="13" t="s">
        <v>32</v>
      </c>
      <c r="AX305" s="13" t="s">
        <v>76</v>
      </c>
      <c r="AY305" s="164" t="s">
        <v>186</v>
      </c>
    </row>
    <row r="306" spans="2:65" s="15" customFormat="1" ht="10.4">
      <c r="B306" s="190"/>
      <c r="D306" s="157" t="s">
        <v>296</v>
      </c>
      <c r="E306" s="191" t="s">
        <v>1</v>
      </c>
      <c r="F306" s="192" t="s">
        <v>561</v>
      </c>
      <c r="H306" s="193">
        <v>2.72</v>
      </c>
      <c r="I306" s="194"/>
      <c r="L306" s="190"/>
      <c r="M306" s="195"/>
      <c r="T306" s="196"/>
      <c r="AT306" s="191" t="s">
        <v>296</v>
      </c>
      <c r="AU306" s="191" t="s">
        <v>86</v>
      </c>
      <c r="AV306" s="15" t="s">
        <v>118</v>
      </c>
      <c r="AW306" s="15" t="s">
        <v>32</v>
      </c>
      <c r="AX306" s="15" t="s">
        <v>76</v>
      </c>
      <c r="AY306" s="191" t="s">
        <v>186</v>
      </c>
    </row>
    <row r="307" spans="2:65" s="12" customFormat="1" ht="10.4">
      <c r="B307" s="156"/>
      <c r="D307" s="157" t="s">
        <v>296</v>
      </c>
      <c r="E307" s="158" t="s">
        <v>1</v>
      </c>
      <c r="F307" s="159" t="s">
        <v>4056</v>
      </c>
      <c r="H307" s="158" t="s">
        <v>1</v>
      </c>
      <c r="I307" s="160"/>
      <c r="L307" s="156"/>
      <c r="M307" s="161"/>
      <c r="T307" s="162"/>
      <c r="AT307" s="158" t="s">
        <v>296</v>
      </c>
      <c r="AU307" s="158" t="s">
        <v>86</v>
      </c>
      <c r="AV307" s="12" t="s">
        <v>84</v>
      </c>
      <c r="AW307" s="12" t="s">
        <v>32</v>
      </c>
      <c r="AX307" s="12" t="s">
        <v>76</v>
      </c>
      <c r="AY307" s="158" t="s">
        <v>186</v>
      </c>
    </row>
    <row r="308" spans="2:65" s="13" customFormat="1" ht="10.4">
      <c r="B308" s="163"/>
      <c r="D308" s="157" t="s">
        <v>296</v>
      </c>
      <c r="E308" s="164" t="s">
        <v>1</v>
      </c>
      <c r="F308" s="165" t="s">
        <v>4063</v>
      </c>
      <c r="H308" s="166">
        <v>2.04</v>
      </c>
      <c r="I308" s="167"/>
      <c r="L308" s="163"/>
      <c r="M308" s="168"/>
      <c r="T308" s="169"/>
      <c r="AT308" s="164" t="s">
        <v>296</v>
      </c>
      <c r="AU308" s="164" t="s">
        <v>86</v>
      </c>
      <c r="AV308" s="13" t="s">
        <v>86</v>
      </c>
      <c r="AW308" s="13" t="s">
        <v>32</v>
      </c>
      <c r="AX308" s="13" t="s">
        <v>76</v>
      </c>
      <c r="AY308" s="164" t="s">
        <v>186</v>
      </c>
    </row>
    <row r="309" spans="2:65" s="13" customFormat="1" ht="10.4">
      <c r="B309" s="163"/>
      <c r="D309" s="157" t="s">
        <v>296</v>
      </c>
      <c r="E309" s="164" t="s">
        <v>1</v>
      </c>
      <c r="F309" s="165" t="s">
        <v>4064</v>
      </c>
      <c r="H309" s="166">
        <v>0.28000000000000003</v>
      </c>
      <c r="I309" s="167"/>
      <c r="L309" s="163"/>
      <c r="M309" s="168"/>
      <c r="T309" s="169"/>
      <c r="AT309" s="164" t="s">
        <v>296</v>
      </c>
      <c r="AU309" s="164" t="s">
        <v>86</v>
      </c>
      <c r="AV309" s="13" t="s">
        <v>86</v>
      </c>
      <c r="AW309" s="13" t="s">
        <v>32</v>
      </c>
      <c r="AX309" s="13" t="s">
        <v>76</v>
      </c>
      <c r="AY309" s="164" t="s">
        <v>186</v>
      </c>
    </row>
    <row r="310" spans="2:65" s="15" customFormat="1" ht="10.4">
      <c r="B310" s="190"/>
      <c r="D310" s="157" t="s">
        <v>296</v>
      </c>
      <c r="E310" s="191" t="s">
        <v>1</v>
      </c>
      <c r="F310" s="192" t="s">
        <v>561</v>
      </c>
      <c r="H310" s="193">
        <v>2.3200000000000003</v>
      </c>
      <c r="I310" s="194"/>
      <c r="L310" s="190"/>
      <c r="M310" s="195"/>
      <c r="T310" s="196"/>
      <c r="AT310" s="191" t="s">
        <v>296</v>
      </c>
      <c r="AU310" s="191" t="s">
        <v>86</v>
      </c>
      <c r="AV310" s="15" t="s">
        <v>118</v>
      </c>
      <c r="AW310" s="15" t="s">
        <v>32</v>
      </c>
      <c r="AX310" s="15" t="s">
        <v>76</v>
      </c>
      <c r="AY310" s="191" t="s">
        <v>186</v>
      </c>
    </row>
    <row r="311" spans="2:65" s="14" customFormat="1" ht="10.4">
      <c r="B311" s="170"/>
      <c r="D311" s="157" t="s">
        <v>296</v>
      </c>
      <c r="E311" s="171" t="s">
        <v>1</v>
      </c>
      <c r="F311" s="172" t="s">
        <v>299</v>
      </c>
      <c r="H311" s="173">
        <v>5.04</v>
      </c>
      <c r="I311" s="174"/>
      <c r="L311" s="170"/>
      <c r="M311" s="175"/>
      <c r="T311" s="176"/>
      <c r="AT311" s="171" t="s">
        <v>296</v>
      </c>
      <c r="AU311" s="171" t="s">
        <v>86</v>
      </c>
      <c r="AV311" s="14" t="s">
        <v>207</v>
      </c>
      <c r="AW311" s="14" t="s">
        <v>32</v>
      </c>
      <c r="AX311" s="14" t="s">
        <v>84</v>
      </c>
      <c r="AY311" s="171" t="s">
        <v>186</v>
      </c>
    </row>
    <row r="312" spans="2:65" s="1" customFormat="1" ht="24.2" customHeight="1">
      <c r="B312" s="136"/>
      <c r="C312" s="137" t="s">
        <v>546</v>
      </c>
      <c r="D312" s="137" t="s">
        <v>189</v>
      </c>
      <c r="E312" s="138" t="s">
        <v>4065</v>
      </c>
      <c r="F312" s="139" t="s">
        <v>4066</v>
      </c>
      <c r="G312" s="140" t="s">
        <v>294</v>
      </c>
      <c r="H312" s="141">
        <v>1.1459999999999999</v>
      </c>
      <c r="I312" s="142"/>
      <c r="J312" s="143">
        <f>ROUND(I312*H312,2)</f>
        <v>0</v>
      </c>
      <c r="K312" s="139" t="s">
        <v>3903</v>
      </c>
      <c r="L312" s="32"/>
      <c r="M312" s="144" t="s">
        <v>1</v>
      </c>
      <c r="N312" s="145" t="s">
        <v>41</v>
      </c>
      <c r="P312" s="146">
        <f>O312*H312</f>
        <v>0</v>
      </c>
      <c r="Q312" s="146">
        <v>0</v>
      </c>
      <c r="R312" s="146">
        <f>Q312*H312</f>
        <v>0</v>
      </c>
      <c r="S312" s="146">
        <v>0</v>
      </c>
      <c r="T312" s="147">
        <f>S312*H312</f>
        <v>0</v>
      </c>
      <c r="AR312" s="148" t="s">
        <v>207</v>
      </c>
      <c r="AT312" s="148" t="s">
        <v>189</v>
      </c>
      <c r="AU312" s="148" t="s">
        <v>86</v>
      </c>
      <c r="AY312" s="17" t="s">
        <v>186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7" t="s">
        <v>84</v>
      </c>
      <c r="BK312" s="149">
        <f>ROUND(I312*H312,2)</f>
        <v>0</v>
      </c>
      <c r="BL312" s="17" t="s">
        <v>207</v>
      </c>
      <c r="BM312" s="148" t="s">
        <v>4067</v>
      </c>
    </row>
    <row r="313" spans="2:65" s="12" customFormat="1" ht="10.4">
      <c r="B313" s="156"/>
      <c r="D313" s="157" t="s">
        <v>296</v>
      </c>
      <c r="E313" s="158" t="s">
        <v>1</v>
      </c>
      <c r="F313" s="159" t="s">
        <v>4054</v>
      </c>
      <c r="H313" s="158" t="s">
        <v>1</v>
      </c>
      <c r="I313" s="160"/>
      <c r="L313" s="156"/>
      <c r="M313" s="161"/>
      <c r="T313" s="162"/>
      <c r="AT313" s="158" t="s">
        <v>296</v>
      </c>
      <c r="AU313" s="158" t="s">
        <v>86</v>
      </c>
      <c r="AV313" s="12" t="s">
        <v>84</v>
      </c>
      <c r="AW313" s="12" t="s">
        <v>32</v>
      </c>
      <c r="AX313" s="12" t="s">
        <v>76</v>
      </c>
      <c r="AY313" s="158" t="s">
        <v>186</v>
      </c>
    </row>
    <row r="314" spans="2:65" s="13" customFormat="1" ht="10.4">
      <c r="B314" s="163"/>
      <c r="D314" s="157" t="s">
        <v>296</v>
      </c>
      <c r="E314" s="164" t="s">
        <v>1</v>
      </c>
      <c r="F314" s="165" t="s">
        <v>4055</v>
      </c>
      <c r="H314" s="166">
        <v>0.57599999999999996</v>
      </c>
      <c r="I314" s="167"/>
      <c r="L314" s="163"/>
      <c r="M314" s="168"/>
      <c r="T314" s="169"/>
      <c r="AT314" s="164" t="s">
        <v>296</v>
      </c>
      <c r="AU314" s="164" t="s">
        <v>86</v>
      </c>
      <c r="AV314" s="13" t="s">
        <v>86</v>
      </c>
      <c r="AW314" s="13" t="s">
        <v>32</v>
      </c>
      <c r="AX314" s="13" t="s">
        <v>76</v>
      </c>
      <c r="AY314" s="164" t="s">
        <v>186</v>
      </c>
    </row>
    <row r="315" spans="2:65" s="15" customFormat="1" ht="10.4">
      <c r="B315" s="190"/>
      <c r="D315" s="157" t="s">
        <v>296</v>
      </c>
      <c r="E315" s="191" t="s">
        <v>1</v>
      </c>
      <c r="F315" s="192" t="s">
        <v>561</v>
      </c>
      <c r="H315" s="193">
        <v>0.57599999999999996</v>
      </c>
      <c r="I315" s="194"/>
      <c r="L315" s="190"/>
      <c r="M315" s="195"/>
      <c r="T315" s="196"/>
      <c r="AT315" s="191" t="s">
        <v>296</v>
      </c>
      <c r="AU315" s="191" t="s">
        <v>86</v>
      </c>
      <c r="AV315" s="15" t="s">
        <v>118</v>
      </c>
      <c r="AW315" s="15" t="s">
        <v>32</v>
      </c>
      <c r="AX315" s="15" t="s">
        <v>76</v>
      </c>
      <c r="AY315" s="191" t="s">
        <v>186</v>
      </c>
    </row>
    <row r="316" spans="2:65" s="12" customFormat="1" ht="10.4">
      <c r="B316" s="156"/>
      <c r="D316" s="157" t="s">
        <v>296</v>
      </c>
      <c r="E316" s="158" t="s">
        <v>1</v>
      </c>
      <c r="F316" s="159" t="s">
        <v>4056</v>
      </c>
      <c r="H316" s="158" t="s">
        <v>1</v>
      </c>
      <c r="I316" s="160"/>
      <c r="L316" s="156"/>
      <c r="M316" s="161"/>
      <c r="T316" s="162"/>
      <c r="AT316" s="158" t="s">
        <v>296</v>
      </c>
      <c r="AU316" s="158" t="s">
        <v>86</v>
      </c>
      <c r="AV316" s="12" t="s">
        <v>84</v>
      </c>
      <c r="AW316" s="12" t="s">
        <v>32</v>
      </c>
      <c r="AX316" s="12" t="s">
        <v>76</v>
      </c>
      <c r="AY316" s="158" t="s">
        <v>186</v>
      </c>
    </row>
    <row r="317" spans="2:65" s="13" customFormat="1" ht="10.4">
      <c r="B317" s="163"/>
      <c r="D317" s="157" t="s">
        <v>296</v>
      </c>
      <c r="E317" s="164" t="s">
        <v>1</v>
      </c>
      <c r="F317" s="165" t="s">
        <v>4068</v>
      </c>
      <c r="H317" s="166">
        <v>0.56999999999999995</v>
      </c>
      <c r="I317" s="167"/>
      <c r="L317" s="163"/>
      <c r="M317" s="168"/>
      <c r="T317" s="169"/>
      <c r="AT317" s="164" t="s">
        <v>296</v>
      </c>
      <c r="AU317" s="164" t="s">
        <v>86</v>
      </c>
      <c r="AV317" s="13" t="s">
        <v>86</v>
      </c>
      <c r="AW317" s="13" t="s">
        <v>32</v>
      </c>
      <c r="AX317" s="13" t="s">
        <v>76</v>
      </c>
      <c r="AY317" s="164" t="s">
        <v>186</v>
      </c>
    </row>
    <row r="318" spans="2:65" s="15" customFormat="1" ht="10.4">
      <c r="B318" s="190"/>
      <c r="D318" s="157" t="s">
        <v>296</v>
      </c>
      <c r="E318" s="191" t="s">
        <v>1</v>
      </c>
      <c r="F318" s="192" t="s">
        <v>561</v>
      </c>
      <c r="H318" s="193">
        <v>0.56999999999999995</v>
      </c>
      <c r="I318" s="194"/>
      <c r="L318" s="190"/>
      <c r="M318" s="195"/>
      <c r="T318" s="196"/>
      <c r="AT318" s="191" t="s">
        <v>296</v>
      </c>
      <c r="AU318" s="191" t="s">
        <v>86</v>
      </c>
      <c r="AV318" s="15" t="s">
        <v>118</v>
      </c>
      <c r="AW318" s="15" t="s">
        <v>32</v>
      </c>
      <c r="AX318" s="15" t="s">
        <v>76</v>
      </c>
      <c r="AY318" s="191" t="s">
        <v>186</v>
      </c>
    </row>
    <row r="319" spans="2:65" s="14" customFormat="1" ht="10.4">
      <c r="B319" s="170"/>
      <c r="D319" s="157" t="s">
        <v>296</v>
      </c>
      <c r="E319" s="171" t="s">
        <v>1</v>
      </c>
      <c r="F319" s="172" t="s">
        <v>299</v>
      </c>
      <c r="H319" s="173">
        <v>1.1459999999999999</v>
      </c>
      <c r="I319" s="174"/>
      <c r="L319" s="170"/>
      <c r="M319" s="175"/>
      <c r="T319" s="176"/>
      <c r="AT319" s="171" t="s">
        <v>296</v>
      </c>
      <c r="AU319" s="171" t="s">
        <v>86</v>
      </c>
      <c r="AV319" s="14" t="s">
        <v>207</v>
      </c>
      <c r="AW319" s="14" t="s">
        <v>32</v>
      </c>
      <c r="AX319" s="14" t="s">
        <v>84</v>
      </c>
      <c r="AY319" s="171" t="s">
        <v>186</v>
      </c>
    </row>
    <row r="320" spans="2:65" s="1" customFormat="1" ht="24.2" customHeight="1">
      <c r="B320" s="136"/>
      <c r="C320" s="137" t="s">
        <v>550</v>
      </c>
      <c r="D320" s="137" t="s">
        <v>189</v>
      </c>
      <c r="E320" s="138" t="s">
        <v>4069</v>
      </c>
      <c r="F320" s="139" t="s">
        <v>4070</v>
      </c>
      <c r="G320" s="140" t="s">
        <v>351</v>
      </c>
      <c r="H320" s="141">
        <v>53.12</v>
      </c>
      <c r="I320" s="142"/>
      <c r="J320" s="143">
        <f>ROUND(I320*H320,2)</f>
        <v>0</v>
      </c>
      <c r="K320" s="139" t="s">
        <v>3903</v>
      </c>
      <c r="L320" s="32"/>
      <c r="M320" s="144" t="s">
        <v>1</v>
      </c>
      <c r="N320" s="145" t="s">
        <v>41</v>
      </c>
      <c r="P320" s="146">
        <f>O320*H320</f>
        <v>0</v>
      </c>
      <c r="Q320" s="146">
        <v>5.45E-3</v>
      </c>
      <c r="R320" s="146">
        <f>Q320*H320</f>
        <v>0.28950399999999998</v>
      </c>
      <c r="S320" s="146">
        <v>0</v>
      </c>
      <c r="T320" s="147">
        <f>S320*H320</f>
        <v>0</v>
      </c>
      <c r="AR320" s="148" t="s">
        <v>207</v>
      </c>
      <c r="AT320" s="148" t="s">
        <v>189</v>
      </c>
      <c r="AU320" s="148" t="s">
        <v>86</v>
      </c>
      <c r="AY320" s="17" t="s">
        <v>186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7" t="s">
        <v>84</v>
      </c>
      <c r="BK320" s="149">
        <f>ROUND(I320*H320,2)</f>
        <v>0</v>
      </c>
      <c r="BL320" s="17" t="s">
        <v>207</v>
      </c>
      <c r="BM320" s="148" t="s">
        <v>4071</v>
      </c>
    </row>
    <row r="321" spans="2:65" s="12" customFormat="1" ht="10.4">
      <c r="B321" s="156"/>
      <c r="D321" s="157" t="s">
        <v>296</v>
      </c>
      <c r="E321" s="158" t="s">
        <v>1</v>
      </c>
      <c r="F321" s="159" t="s">
        <v>4054</v>
      </c>
      <c r="H321" s="158" t="s">
        <v>1</v>
      </c>
      <c r="I321" s="160"/>
      <c r="L321" s="156"/>
      <c r="M321" s="161"/>
      <c r="T321" s="162"/>
      <c r="AT321" s="158" t="s">
        <v>296</v>
      </c>
      <c r="AU321" s="158" t="s">
        <v>86</v>
      </c>
      <c r="AV321" s="12" t="s">
        <v>84</v>
      </c>
      <c r="AW321" s="12" t="s">
        <v>32</v>
      </c>
      <c r="AX321" s="12" t="s">
        <v>76</v>
      </c>
      <c r="AY321" s="158" t="s">
        <v>186</v>
      </c>
    </row>
    <row r="322" spans="2:65" s="13" customFormat="1" ht="10.4">
      <c r="B322" s="163"/>
      <c r="D322" s="157" t="s">
        <v>296</v>
      </c>
      <c r="E322" s="164" t="s">
        <v>1</v>
      </c>
      <c r="F322" s="165" t="s">
        <v>4072</v>
      </c>
      <c r="H322" s="166">
        <v>28.56</v>
      </c>
      <c r="I322" s="167"/>
      <c r="L322" s="163"/>
      <c r="M322" s="168"/>
      <c r="T322" s="169"/>
      <c r="AT322" s="164" t="s">
        <v>296</v>
      </c>
      <c r="AU322" s="164" t="s">
        <v>86</v>
      </c>
      <c r="AV322" s="13" t="s">
        <v>86</v>
      </c>
      <c r="AW322" s="13" t="s">
        <v>32</v>
      </c>
      <c r="AX322" s="13" t="s">
        <v>76</v>
      </c>
      <c r="AY322" s="164" t="s">
        <v>186</v>
      </c>
    </row>
    <row r="323" spans="2:65" s="15" customFormat="1" ht="10.4">
      <c r="B323" s="190"/>
      <c r="D323" s="157" t="s">
        <v>296</v>
      </c>
      <c r="E323" s="191" t="s">
        <v>1</v>
      </c>
      <c r="F323" s="192" t="s">
        <v>561</v>
      </c>
      <c r="H323" s="193">
        <v>28.56</v>
      </c>
      <c r="I323" s="194"/>
      <c r="L323" s="190"/>
      <c r="M323" s="195"/>
      <c r="T323" s="196"/>
      <c r="AT323" s="191" t="s">
        <v>296</v>
      </c>
      <c r="AU323" s="191" t="s">
        <v>86</v>
      </c>
      <c r="AV323" s="15" t="s">
        <v>118</v>
      </c>
      <c r="AW323" s="15" t="s">
        <v>32</v>
      </c>
      <c r="AX323" s="15" t="s">
        <v>76</v>
      </c>
      <c r="AY323" s="191" t="s">
        <v>186</v>
      </c>
    </row>
    <row r="324" spans="2:65" s="12" customFormat="1" ht="10.4">
      <c r="B324" s="156"/>
      <c r="D324" s="157" t="s">
        <v>296</v>
      </c>
      <c r="E324" s="158" t="s">
        <v>1</v>
      </c>
      <c r="F324" s="159" t="s">
        <v>4056</v>
      </c>
      <c r="H324" s="158" t="s">
        <v>1</v>
      </c>
      <c r="I324" s="160"/>
      <c r="L324" s="156"/>
      <c r="M324" s="161"/>
      <c r="T324" s="162"/>
      <c r="AT324" s="158" t="s">
        <v>296</v>
      </c>
      <c r="AU324" s="158" t="s">
        <v>86</v>
      </c>
      <c r="AV324" s="12" t="s">
        <v>84</v>
      </c>
      <c r="AW324" s="12" t="s">
        <v>32</v>
      </c>
      <c r="AX324" s="12" t="s">
        <v>76</v>
      </c>
      <c r="AY324" s="158" t="s">
        <v>186</v>
      </c>
    </row>
    <row r="325" spans="2:65" s="13" customFormat="1" ht="10.4">
      <c r="B325" s="163"/>
      <c r="D325" s="157" t="s">
        <v>296</v>
      </c>
      <c r="E325" s="164" t="s">
        <v>1</v>
      </c>
      <c r="F325" s="165" t="s">
        <v>4073</v>
      </c>
      <c r="H325" s="166">
        <v>21.76</v>
      </c>
      <c r="I325" s="167"/>
      <c r="L325" s="163"/>
      <c r="M325" s="168"/>
      <c r="T325" s="169"/>
      <c r="AT325" s="164" t="s">
        <v>296</v>
      </c>
      <c r="AU325" s="164" t="s">
        <v>86</v>
      </c>
      <c r="AV325" s="13" t="s">
        <v>86</v>
      </c>
      <c r="AW325" s="13" t="s">
        <v>32</v>
      </c>
      <c r="AX325" s="13" t="s">
        <v>76</v>
      </c>
      <c r="AY325" s="164" t="s">
        <v>186</v>
      </c>
    </row>
    <row r="326" spans="2:65" s="13" customFormat="1" ht="10.4">
      <c r="B326" s="163"/>
      <c r="D326" s="157" t="s">
        <v>296</v>
      </c>
      <c r="E326" s="164" t="s">
        <v>1</v>
      </c>
      <c r="F326" s="165" t="s">
        <v>4074</v>
      </c>
      <c r="H326" s="166">
        <v>2.8</v>
      </c>
      <c r="I326" s="167"/>
      <c r="L326" s="163"/>
      <c r="M326" s="168"/>
      <c r="T326" s="169"/>
      <c r="AT326" s="164" t="s">
        <v>296</v>
      </c>
      <c r="AU326" s="164" t="s">
        <v>86</v>
      </c>
      <c r="AV326" s="13" t="s">
        <v>86</v>
      </c>
      <c r="AW326" s="13" t="s">
        <v>32</v>
      </c>
      <c r="AX326" s="13" t="s">
        <v>76</v>
      </c>
      <c r="AY326" s="164" t="s">
        <v>186</v>
      </c>
    </row>
    <row r="327" spans="2:65" s="15" customFormat="1" ht="10.4">
      <c r="B327" s="190"/>
      <c r="D327" s="157" t="s">
        <v>296</v>
      </c>
      <c r="E327" s="191" t="s">
        <v>1</v>
      </c>
      <c r="F327" s="192" t="s">
        <v>561</v>
      </c>
      <c r="H327" s="193">
        <v>24.560000000000002</v>
      </c>
      <c r="I327" s="194"/>
      <c r="L327" s="190"/>
      <c r="M327" s="195"/>
      <c r="T327" s="196"/>
      <c r="AT327" s="191" t="s">
        <v>296</v>
      </c>
      <c r="AU327" s="191" t="s">
        <v>86</v>
      </c>
      <c r="AV327" s="15" t="s">
        <v>118</v>
      </c>
      <c r="AW327" s="15" t="s">
        <v>32</v>
      </c>
      <c r="AX327" s="15" t="s">
        <v>76</v>
      </c>
      <c r="AY327" s="191" t="s">
        <v>186</v>
      </c>
    </row>
    <row r="328" spans="2:65" s="14" customFormat="1" ht="10.4">
      <c r="B328" s="170"/>
      <c r="D328" s="157" t="s">
        <v>296</v>
      </c>
      <c r="E328" s="171" t="s">
        <v>1</v>
      </c>
      <c r="F328" s="172" t="s">
        <v>299</v>
      </c>
      <c r="H328" s="173">
        <v>53.12</v>
      </c>
      <c r="I328" s="174"/>
      <c r="L328" s="170"/>
      <c r="M328" s="175"/>
      <c r="T328" s="176"/>
      <c r="AT328" s="171" t="s">
        <v>296</v>
      </c>
      <c r="AU328" s="171" t="s">
        <v>86</v>
      </c>
      <c r="AV328" s="14" t="s">
        <v>207</v>
      </c>
      <c r="AW328" s="14" t="s">
        <v>32</v>
      </c>
      <c r="AX328" s="14" t="s">
        <v>84</v>
      </c>
      <c r="AY328" s="171" t="s">
        <v>186</v>
      </c>
    </row>
    <row r="329" spans="2:65" s="1" customFormat="1" ht="24.2" customHeight="1">
      <c r="B329" s="136"/>
      <c r="C329" s="137" t="s">
        <v>554</v>
      </c>
      <c r="D329" s="137" t="s">
        <v>189</v>
      </c>
      <c r="E329" s="138" t="s">
        <v>4075</v>
      </c>
      <c r="F329" s="139" t="s">
        <v>4076</v>
      </c>
      <c r="G329" s="140" t="s">
        <v>351</v>
      </c>
      <c r="H329" s="141">
        <v>53.12</v>
      </c>
      <c r="I329" s="142"/>
      <c r="J329" s="143">
        <f>ROUND(I329*H329,2)</f>
        <v>0</v>
      </c>
      <c r="K329" s="139" t="s">
        <v>3903</v>
      </c>
      <c r="L329" s="32"/>
      <c r="M329" s="144" t="s">
        <v>1</v>
      </c>
      <c r="N329" s="145" t="s">
        <v>41</v>
      </c>
      <c r="P329" s="146">
        <f>O329*H329</f>
        <v>0</v>
      </c>
      <c r="Q329" s="146">
        <v>0</v>
      </c>
      <c r="R329" s="146">
        <f>Q329*H329</f>
        <v>0</v>
      </c>
      <c r="S329" s="146">
        <v>0</v>
      </c>
      <c r="T329" s="147">
        <f>S329*H329</f>
        <v>0</v>
      </c>
      <c r="AR329" s="148" t="s">
        <v>207</v>
      </c>
      <c r="AT329" s="148" t="s">
        <v>189</v>
      </c>
      <c r="AU329" s="148" t="s">
        <v>86</v>
      </c>
      <c r="AY329" s="17" t="s">
        <v>186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7" t="s">
        <v>84</v>
      </c>
      <c r="BK329" s="149">
        <f>ROUND(I329*H329,2)</f>
        <v>0</v>
      </c>
      <c r="BL329" s="17" t="s">
        <v>207</v>
      </c>
      <c r="BM329" s="148" t="s">
        <v>4077</v>
      </c>
    </row>
    <row r="330" spans="2:65" s="1" customFormat="1" ht="16.600000000000001" customHeight="1">
      <c r="B330" s="136"/>
      <c r="C330" s="137" t="s">
        <v>562</v>
      </c>
      <c r="D330" s="137" t="s">
        <v>189</v>
      </c>
      <c r="E330" s="138" t="s">
        <v>4078</v>
      </c>
      <c r="F330" s="139" t="s">
        <v>4079</v>
      </c>
      <c r="G330" s="140" t="s">
        <v>351</v>
      </c>
      <c r="H330" s="141">
        <v>7.29</v>
      </c>
      <c r="I330" s="142"/>
      <c r="J330" s="143">
        <f>ROUND(I330*H330,2)</f>
        <v>0</v>
      </c>
      <c r="K330" s="139" t="s">
        <v>3903</v>
      </c>
      <c r="L330" s="32"/>
      <c r="M330" s="144" t="s">
        <v>1</v>
      </c>
      <c r="N330" s="145" t="s">
        <v>41</v>
      </c>
      <c r="P330" s="146">
        <f>O330*H330</f>
        <v>0</v>
      </c>
      <c r="Q330" s="146">
        <v>4.8700000000000002E-3</v>
      </c>
      <c r="R330" s="146">
        <f>Q330*H330</f>
        <v>3.5502300000000001E-2</v>
      </c>
      <c r="S330" s="146">
        <v>0</v>
      </c>
      <c r="T330" s="147">
        <f>S330*H330</f>
        <v>0</v>
      </c>
      <c r="AR330" s="148" t="s">
        <v>207</v>
      </c>
      <c r="AT330" s="148" t="s">
        <v>189</v>
      </c>
      <c r="AU330" s="148" t="s">
        <v>86</v>
      </c>
      <c r="AY330" s="17" t="s">
        <v>186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7" t="s">
        <v>84</v>
      </c>
      <c r="BK330" s="149">
        <f>ROUND(I330*H330,2)</f>
        <v>0</v>
      </c>
      <c r="BL330" s="17" t="s">
        <v>207</v>
      </c>
      <c r="BM330" s="148" t="s">
        <v>4080</v>
      </c>
    </row>
    <row r="331" spans="2:65" s="12" customFormat="1" ht="10.4">
      <c r="B331" s="156"/>
      <c r="D331" s="157" t="s">
        <v>296</v>
      </c>
      <c r="E331" s="158" t="s">
        <v>1</v>
      </c>
      <c r="F331" s="159" t="s">
        <v>4054</v>
      </c>
      <c r="H331" s="158" t="s">
        <v>1</v>
      </c>
      <c r="I331" s="160"/>
      <c r="L331" s="156"/>
      <c r="M331" s="161"/>
      <c r="T331" s="162"/>
      <c r="AT331" s="158" t="s">
        <v>296</v>
      </c>
      <c r="AU331" s="158" t="s">
        <v>86</v>
      </c>
      <c r="AV331" s="12" t="s">
        <v>84</v>
      </c>
      <c r="AW331" s="12" t="s">
        <v>32</v>
      </c>
      <c r="AX331" s="12" t="s">
        <v>76</v>
      </c>
      <c r="AY331" s="158" t="s">
        <v>186</v>
      </c>
    </row>
    <row r="332" spans="2:65" s="13" customFormat="1" ht="10.4">
      <c r="B332" s="163"/>
      <c r="D332" s="157" t="s">
        <v>296</v>
      </c>
      <c r="E332" s="164" t="s">
        <v>1</v>
      </c>
      <c r="F332" s="165" t="s">
        <v>4081</v>
      </c>
      <c r="H332" s="166">
        <v>3.52</v>
      </c>
      <c r="I332" s="167"/>
      <c r="L332" s="163"/>
      <c r="M332" s="168"/>
      <c r="T332" s="169"/>
      <c r="AT332" s="164" t="s">
        <v>296</v>
      </c>
      <c r="AU332" s="164" t="s">
        <v>86</v>
      </c>
      <c r="AV332" s="13" t="s">
        <v>86</v>
      </c>
      <c r="AW332" s="13" t="s">
        <v>32</v>
      </c>
      <c r="AX332" s="13" t="s">
        <v>76</v>
      </c>
      <c r="AY332" s="164" t="s">
        <v>186</v>
      </c>
    </row>
    <row r="333" spans="2:65" s="15" customFormat="1" ht="10.4">
      <c r="B333" s="190"/>
      <c r="D333" s="157" t="s">
        <v>296</v>
      </c>
      <c r="E333" s="191" t="s">
        <v>1</v>
      </c>
      <c r="F333" s="192" t="s">
        <v>561</v>
      </c>
      <c r="H333" s="193">
        <v>3.52</v>
      </c>
      <c r="I333" s="194"/>
      <c r="L333" s="190"/>
      <c r="M333" s="195"/>
      <c r="T333" s="196"/>
      <c r="AT333" s="191" t="s">
        <v>296</v>
      </c>
      <c r="AU333" s="191" t="s">
        <v>86</v>
      </c>
      <c r="AV333" s="15" t="s">
        <v>118</v>
      </c>
      <c r="AW333" s="15" t="s">
        <v>32</v>
      </c>
      <c r="AX333" s="15" t="s">
        <v>76</v>
      </c>
      <c r="AY333" s="191" t="s">
        <v>186</v>
      </c>
    </row>
    <row r="334" spans="2:65" s="12" customFormat="1" ht="10.4">
      <c r="B334" s="156"/>
      <c r="D334" s="157" t="s">
        <v>296</v>
      </c>
      <c r="E334" s="158" t="s">
        <v>1</v>
      </c>
      <c r="F334" s="159" t="s">
        <v>4056</v>
      </c>
      <c r="H334" s="158" t="s">
        <v>1</v>
      </c>
      <c r="I334" s="160"/>
      <c r="L334" s="156"/>
      <c r="M334" s="161"/>
      <c r="T334" s="162"/>
      <c r="AT334" s="158" t="s">
        <v>296</v>
      </c>
      <c r="AU334" s="158" t="s">
        <v>86</v>
      </c>
      <c r="AV334" s="12" t="s">
        <v>84</v>
      </c>
      <c r="AW334" s="12" t="s">
        <v>32</v>
      </c>
      <c r="AX334" s="12" t="s">
        <v>76</v>
      </c>
      <c r="AY334" s="158" t="s">
        <v>186</v>
      </c>
    </row>
    <row r="335" spans="2:65" s="13" customFormat="1" ht="10.4">
      <c r="B335" s="163"/>
      <c r="D335" s="157" t="s">
        <v>296</v>
      </c>
      <c r="E335" s="164" t="s">
        <v>1</v>
      </c>
      <c r="F335" s="165" t="s">
        <v>4082</v>
      </c>
      <c r="H335" s="166">
        <v>3.77</v>
      </c>
      <c r="I335" s="167"/>
      <c r="L335" s="163"/>
      <c r="M335" s="168"/>
      <c r="T335" s="169"/>
      <c r="AT335" s="164" t="s">
        <v>296</v>
      </c>
      <c r="AU335" s="164" t="s">
        <v>86</v>
      </c>
      <c r="AV335" s="13" t="s">
        <v>86</v>
      </c>
      <c r="AW335" s="13" t="s">
        <v>32</v>
      </c>
      <c r="AX335" s="13" t="s">
        <v>76</v>
      </c>
      <c r="AY335" s="164" t="s">
        <v>186</v>
      </c>
    </row>
    <row r="336" spans="2:65" s="15" customFormat="1" ht="10.4">
      <c r="B336" s="190"/>
      <c r="D336" s="157" t="s">
        <v>296</v>
      </c>
      <c r="E336" s="191" t="s">
        <v>1</v>
      </c>
      <c r="F336" s="192" t="s">
        <v>561</v>
      </c>
      <c r="H336" s="193">
        <v>3.77</v>
      </c>
      <c r="I336" s="194"/>
      <c r="L336" s="190"/>
      <c r="M336" s="195"/>
      <c r="T336" s="196"/>
      <c r="AT336" s="191" t="s">
        <v>296</v>
      </c>
      <c r="AU336" s="191" t="s">
        <v>86</v>
      </c>
      <c r="AV336" s="15" t="s">
        <v>118</v>
      </c>
      <c r="AW336" s="15" t="s">
        <v>32</v>
      </c>
      <c r="AX336" s="15" t="s">
        <v>76</v>
      </c>
      <c r="AY336" s="191" t="s">
        <v>186</v>
      </c>
    </row>
    <row r="337" spans="2:65" s="14" customFormat="1" ht="10.4">
      <c r="B337" s="170"/>
      <c r="D337" s="157" t="s">
        <v>296</v>
      </c>
      <c r="E337" s="171" t="s">
        <v>1</v>
      </c>
      <c r="F337" s="172" t="s">
        <v>299</v>
      </c>
      <c r="H337" s="173">
        <v>7.29</v>
      </c>
      <c r="I337" s="174"/>
      <c r="L337" s="170"/>
      <c r="M337" s="175"/>
      <c r="T337" s="176"/>
      <c r="AT337" s="171" t="s">
        <v>296</v>
      </c>
      <c r="AU337" s="171" t="s">
        <v>86</v>
      </c>
      <c r="AV337" s="14" t="s">
        <v>207</v>
      </c>
      <c r="AW337" s="14" t="s">
        <v>32</v>
      </c>
      <c r="AX337" s="14" t="s">
        <v>84</v>
      </c>
      <c r="AY337" s="171" t="s">
        <v>186</v>
      </c>
    </row>
    <row r="338" spans="2:65" s="1" customFormat="1" ht="16.600000000000001" customHeight="1">
      <c r="B338" s="136"/>
      <c r="C338" s="137" t="s">
        <v>568</v>
      </c>
      <c r="D338" s="137" t="s">
        <v>189</v>
      </c>
      <c r="E338" s="138" t="s">
        <v>4083</v>
      </c>
      <c r="F338" s="139" t="s">
        <v>4084</v>
      </c>
      <c r="G338" s="140" t="s">
        <v>351</v>
      </c>
      <c r="H338" s="141">
        <v>7.29</v>
      </c>
      <c r="I338" s="142"/>
      <c r="J338" s="143">
        <f>ROUND(I338*H338,2)</f>
        <v>0</v>
      </c>
      <c r="K338" s="139" t="s">
        <v>3903</v>
      </c>
      <c r="L338" s="32"/>
      <c r="M338" s="144" t="s">
        <v>1</v>
      </c>
      <c r="N338" s="145" t="s">
        <v>41</v>
      </c>
      <c r="P338" s="146">
        <f>O338*H338</f>
        <v>0</v>
      </c>
      <c r="Q338" s="146">
        <v>0</v>
      </c>
      <c r="R338" s="146">
        <f>Q338*H338</f>
        <v>0</v>
      </c>
      <c r="S338" s="146">
        <v>0</v>
      </c>
      <c r="T338" s="147">
        <f>S338*H338</f>
        <v>0</v>
      </c>
      <c r="AR338" s="148" t="s">
        <v>207</v>
      </c>
      <c r="AT338" s="148" t="s">
        <v>189</v>
      </c>
      <c r="AU338" s="148" t="s">
        <v>86</v>
      </c>
      <c r="AY338" s="17" t="s">
        <v>186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7" t="s">
        <v>84</v>
      </c>
      <c r="BK338" s="149">
        <f>ROUND(I338*H338,2)</f>
        <v>0</v>
      </c>
      <c r="BL338" s="17" t="s">
        <v>207</v>
      </c>
      <c r="BM338" s="148" t="s">
        <v>4085</v>
      </c>
    </row>
    <row r="339" spans="2:65" s="1" customFormat="1" ht="16.600000000000001" customHeight="1">
      <c r="B339" s="136"/>
      <c r="C339" s="137" t="s">
        <v>628</v>
      </c>
      <c r="D339" s="137" t="s">
        <v>189</v>
      </c>
      <c r="E339" s="138" t="s">
        <v>4086</v>
      </c>
      <c r="F339" s="139" t="s">
        <v>4087</v>
      </c>
      <c r="G339" s="140" t="s">
        <v>351</v>
      </c>
      <c r="H339" s="141">
        <v>4.25</v>
      </c>
      <c r="I339" s="142"/>
      <c r="J339" s="143">
        <f>ROUND(I339*H339,2)</f>
        <v>0</v>
      </c>
      <c r="K339" s="139" t="s">
        <v>3903</v>
      </c>
      <c r="L339" s="32"/>
      <c r="M339" s="144" t="s">
        <v>1</v>
      </c>
      <c r="N339" s="145" t="s">
        <v>41</v>
      </c>
      <c r="P339" s="146">
        <f>O339*H339</f>
        <v>0</v>
      </c>
      <c r="Q339" s="146">
        <v>1.8E-3</v>
      </c>
      <c r="R339" s="146">
        <f>Q339*H339</f>
        <v>7.6499999999999997E-3</v>
      </c>
      <c r="S339" s="146">
        <v>0</v>
      </c>
      <c r="T339" s="147">
        <f>S339*H339</f>
        <v>0</v>
      </c>
      <c r="AR339" s="148" t="s">
        <v>207</v>
      </c>
      <c r="AT339" s="148" t="s">
        <v>189</v>
      </c>
      <c r="AU339" s="148" t="s">
        <v>86</v>
      </c>
      <c r="AY339" s="17" t="s">
        <v>186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7" t="s">
        <v>84</v>
      </c>
      <c r="BK339" s="149">
        <f>ROUND(I339*H339,2)</f>
        <v>0</v>
      </c>
      <c r="BL339" s="17" t="s">
        <v>207</v>
      </c>
      <c r="BM339" s="148" t="s">
        <v>4088</v>
      </c>
    </row>
    <row r="340" spans="2:65" s="12" customFormat="1" ht="10.4">
      <c r="B340" s="156"/>
      <c r="D340" s="157" t="s">
        <v>296</v>
      </c>
      <c r="E340" s="158" t="s">
        <v>1</v>
      </c>
      <c r="F340" s="159" t="s">
        <v>4054</v>
      </c>
      <c r="H340" s="158" t="s">
        <v>1</v>
      </c>
      <c r="I340" s="160"/>
      <c r="L340" s="156"/>
      <c r="M340" s="161"/>
      <c r="T340" s="162"/>
      <c r="AT340" s="158" t="s">
        <v>296</v>
      </c>
      <c r="AU340" s="158" t="s">
        <v>86</v>
      </c>
      <c r="AV340" s="12" t="s">
        <v>84</v>
      </c>
      <c r="AW340" s="12" t="s">
        <v>32</v>
      </c>
      <c r="AX340" s="12" t="s">
        <v>76</v>
      </c>
      <c r="AY340" s="158" t="s">
        <v>186</v>
      </c>
    </row>
    <row r="341" spans="2:65" s="13" customFormat="1" ht="10.4">
      <c r="B341" s="163"/>
      <c r="D341" s="157" t="s">
        <v>296</v>
      </c>
      <c r="E341" s="164" t="s">
        <v>1</v>
      </c>
      <c r="F341" s="165" t="s">
        <v>819</v>
      </c>
      <c r="H341" s="166">
        <v>2</v>
      </c>
      <c r="I341" s="167"/>
      <c r="L341" s="163"/>
      <c r="M341" s="168"/>
      <c r="T341" s="169"/>
      <c r="AT341" s="164" t="s">
        <v>296</v>
      </c>
      <c r="AU341" s="164" t="s">
        <v>86</v>
      </c>
      <c r="AV341" s="13" t="s">
        <v>86</v>
      </c>
      <c r="AW341" s="13" t="s">
        <v>32</v>
      </c>
      <c r="AX341" s="13" t="s">
        <v>76</v>
      </c>
      <c r="AY341" s="164" t="s">
        <v>186</v>
      </c>
    </row>
    <row r="342" spans="2:65" s="15" customFormat="1" ht="10.4">
      <c r="B342" s="190"/>
      <c r="D342" s="157" t="s">
        <v>296</v>
      </c>
      <c r="E342" s="191" t="s">
        <v>1</v>
      </c>
      <c r="F342" s="192" t="s">
        <v>561</v>
      </c>
      <c r="H342" s="193">
        <v>2</v>
      </c>
      <c r="I342" s="194"/>
      <c r="L342" s="190"/>
      <c r="M342" s="195"/>
      <c r="T342" s="196"/>
      <c r="AT342" s="191" t="s">
        <v>296</v>
      </c>
      <c r="AU342" s="191" t="s">
        <v>86</v>
      </c>
      <c r="AV342" s="15" t="s">
        <v>118</v>
      </c>
      <c r="AW342" s="15" t="s">
        <v>32</v>
      </c>
      <c r="AX342" s="15" t="s">
        <v>76</v>
      </c>
      <c r="AY342" s="191" t="s">
        <v>186</v>
      </c>
    </row>
    <row r="343" spans="2:65" s="12" customFormat="1" ht="10.4">
      <c r="B343" s="156"/>
      <c r="D343" s="157" t="s">
        <v>296</v>
      </c>
      <c r="E343" s="158" t="s">
        <v>1</v>
      </c>
      <c r="F343" s="159" t="s">
        <v>4056</v>
      </c>
      <c r="H343" s="158" t="s">
        <v>1</v>
      </c>
      <c r="I343" s="160"/>
      <c r="L343" s="156"/>
      <c r="M343" s="161"/>
      <c r="T343" s="162"/>
      <c r="AT343" s="158" t="s">
        <v>296</v>
      </c>
      <c r="AU343" s="158" t="s">
        <v>86</v>
      </c>
      <c r="AV343" s="12" t="s">
        <v>84</v>
      </c>
      <c r="AW343" s="12" t="s">
        <v>32</v>
      </c>
      <c r="AX343" s="12" t="s">
        <v>76</v>
      </c>
      <c r="AY343" s="158" t="s">
        <v>186</v>
      </c>
    </row>
    <row r="344" spans="2:65" s="13" customFormat="1" ht="10.4">
      <c r="B344" s="163"/>
      <c r="D344" s="157" t="s">
        <v>296</v>
      </c>
      <c r="E344" s="164" t="s">
        <v>1</v>
      </c>
      <c r="F344" s="165" t="s">
        <v>4089</v>
      </c>
      <c r="H344" s="166">
        <v>2.25</v>
      </c>
      <c r="I344" s="167"/>
      <c r="L344" s="163"/>
      <c r="M344" s="168"/>
      <c r="T344" s="169"/>
      <c r="AT344" s="164" t="s">
        <v>296</v>
      </c>
      <c r="AU344" s="164" t="s">
        <v>86</v>
      </c>
      <c r="AV344" s="13" t="s">
        <v>86</v>
      </c>
      <c r="AW344" s="13" t="s">
        <v>32</v>
      </c>
      <c r="AX344" s="13" t="s">
        <v>76</v>
      </c>
      <c r="AY344" s="164" t="s">
        <v>186</v>
      </c>
    </row>
    <row r="345" spans="2:65" s="15" customFormat="1" ht="10.4">
      <c r="B345" s="190"/>
      <c r="D345" s="157" t="s">
        <v>296</v>
      </c>
      <c r="E345" s="191" t="s">
        <v>1</v>
      </c>
      <c r="F345" s="192" t="s">
        <v>561</v>
      </c>
      <c r="H345" s="193">
        <v>2.25</v>
      </c>
      <c r="I345" s="194"/>
      <c r="L345" s="190"/>
      <c r="M345" s="195"/>
      <c r="T345" s="196"/>
      <c r="AT345" s="191" t="s">
        <v>296</v>
      </c>
      <c r="AU345" s="191" t="s">
        <v>86</v>
      </c>
      <c r="AV345" s="15" t="s">
        <v>118</v>
      </c>
      <c r="AW345" s="15" t="s">
        <v>32</v>
      </c>
      <c r="AX345" s="15" t="s">
        <v>76</v>
      </c>
      <c r="AY345" s="191" t="s">
        <v>186</v>
      </c>
    </row>
    <row r="346" spans="2:65" s="14" customFormat="1" ht="10.4">
      <c r="B346" s="170"/>
      <c r="D346" s="157" t="s">
        <v>296</v>
      </c>
      <c r="E346" s="171" t="s">
        <v>1</v>
      </c>
      <c r="F346" s="172" t="s">
        <v>299</v>
      </c>
      <c r="H346" s="173">
        <v>4.25</v>
      </c>
      <c r="I346" s="174"/>
      <c r="L346" s="170"/>
      <c r="M346" s="175"/>
      <c r="T346" s="176"/>
      <c r="AT346" s="171" t="s">
        <v>296</v>
      </c>
      <c r="AU346" s="171" t="s">
        <v>86</v>
      </c>
      <c r="AV346" s="14" t="s">
        <v>207</v>
      </c>
      <c r="AW346" s="14" t="s">
        <v>32</v>
      </c>
      <c r="AX346" s="14" t="s">
        <v>84</v>
      </c>
      <c r="AY346" s="171" t="s">
        <v>186</v>
      </c>
    </row>
    <row r="347" spans="2:65" s="1" customFormat="1" ht="16.600000000000001" customHeight="1">
      <c r="B347" s="136"/>
      <c r="C347" s="137" t="s">
        <v>635</v>
      </c>
      <c r="D347" s="137" t="s">
        <v>189</v>
      </c>
      <c r="E347" s="138" t="s">
        <v>4090</v>
      </c>
      <c r="F347" s="139" t="s">
        <v>4091</v>
      </c>
      <c r="G347" s="140" t="s">
        <v>351</v>
      </c>
      <c r="H347" s="141">
        <v>4.25</v>
      </c>
      <c r="I347" s="142"/>
      <c r="J347" s="143">
        <f>ROUND(I347*H347,2)</f>
        <v>0</v>
      </c>
      <c r="K347" s="139" t="s">
        <v>3903</v>
      </c>
      <c r="L347" s="32"/>
      <c r="M347" s="144" t="s">
        <v>1</v>
      </c>
      <c r="N347" s="145" t="s">
        <v>41</v>
      </c>
      <c r="P347" s="146">
        <f>O347*H347</f>
        <v>0</v>
      </c>
      <c r="Q347" s="146">
        <v>0</v>
      </c>
      <c r="R347" s="146">
        <f>Q347*H347</f>
        <v>0</v>
      </c>
      <c r="S347" s="146">
        <v>0</v>
      </c>
      <c r="T347" s="147">
        <f>S347*H347</f>
        <v>0</v>
      </c>
      <c r="AR347" s="148" t="s">
        <v>207</v>
      </c>
      <c r="AT347" s="148" t="s">
        <v>189</v>
      </c>
      <c r="AU347" s="148" t="s">
        <v>86</v>
      </c>
      <c r="AY347" s="17" t="s">
        <v>186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7" t="s">
        <v>84</v>
      </c>
      <c r="BK347" s="149">
        <f>ROUND(I347*H347,2)</f>
        <v>0</v>
      </c>
      <c r="BL347" s="17" t="s">
        <v>207</v>
      </c>
      <c r="BM347" s="148" t="s">
        <v>4092</v>
      </c>
    </row>
    <row r="348" spans="2:65" s="1" customFormat="1" ht="16.600000000000001" customHeight="1">
      <c r="B348" s="136"/>
      <c r="C348" s="137" t="s">
        <v>639</v>
      </c>
      <c r="D348" s="137" t="s">
        <v>189</v>
      </c>
      <c r="E348" s="138" t="s">
        <v>4093</v>
      </c>
      <c r="F348" s="139" t="s">
        <v>4094</v>
      </c>
      <c r="G348" s="140" t="s">
        <v>322</v>
      </c>
      <c r="H348" s="141">
        <v>1.3029999999999999</v>
      </c>
      <c r="I348" s="142"/>
      <c r="J348" s="143">
        <f>ROUND(I348*H348,2)</f>
        <v>0</v>
      </c>
      <c r="K348" s="139" t="s">
        <v>3903</v>
      </c>
      <c r="L348" s="32"/>
      <c r="M348" s="144" t="s">
        <v>1</v>
      </c>
      <c r="N348" s="145" t="s">
        <v>41</v>
      </c>
      <c r="P348" s="146">
        <f>O348*H348</f>
        <v>0</v>
      </c>
      <c r="Q348" s="146">
        <v>1.0423199999999999</v>
      </c>
      <c r="R348" s="146">
        <f>Q348*H348</f>
        <v>1.3581429599999999</v>
      </c>
      <c r="S348" s="146">
        <v>0</v>
      </c>
      <c r="T348" s="147">
        <f>S348*H348</f>
        <v>0</v>
      </c>
      <c r="AR348" s="148" t="s">
        <v>207</v>
      </c>
      <c r="AT348" s="148" t="s">
        <v>189</v>
      </c>
      <c r="AU348" s="148" t="s">
        <v>86</v>
      </c>
      <c r="AY348" s="17" t="s">
        <v>186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7" t="s">
        <v>84</v>
      </c>
      <c r="BK348" s="149">
        <f>ROUND(I348*H348,2)</f>
        <v>0</v>
      </c>
      <c r="BL348" s="17" t="s">
        <v>207</v>
      </c>
      <c r="BM348" s="148" t="s">
        <v>4095</v>
      </c>
    </row>
    <row r="349" spans="2:65" s="13" customFormat="1" ht="10.4">
      <c r="B349" s="163"/>
      <c r="D349" s="157" t="s">
        <v>296</v>
      </c>
      <c r="E349" s="164" t="s">
        <v>1</v>
      </c>
      <c r="F349" s="165" t="s">
        <v>4096</v>
      </c>
      <c r="H349" s="166">
        <v>1.3029999999999999</v>
      </c>
      <c r="I349" s="167"/>
      <c r="L349" s="163"/>
      <c r="M349" s="168"/>
      <c r="T349" s="169"/>
      <c r="AT349" s="164" t="s">
        <v>296</v>
      </c>
      <c r="AU349" s="164" t="s">
        <v>86</v>
      </c>
      <c r="AV349" s="13" t="s">
        <v>86</v>
      </c>
      <c r="AW349" s="13" t="s">
        <v>32</v>
      </c>
      <c r="AX349" s="13" t="s">
        <v>76</v>
      </c>
      <c r="AY349" s="164" t="s">
        <v>186</v>
      </c>
    </row>
    <row r="350" spans="2:65" s="15" customFormat="1" ht="10.4">
      <c r="B350" s="190"/>
      <c r="D350" s="157" t="s">
        <v>296</v>
      </c>
      <c r="E350" s="191" t="s">
        <v>1</v>
      </c>
      <c r="F350" s="192" t="s">
        <v>561</v>
      </c>
      <c r="H350" s="193">
        <v>1.3029999999999999</v>
      </c>
      <c r="I350" s="194"/>
      <c r="L350" s="190"/>
      <c r="M350" s="195"/>
      <c r="T350" s="196"/>
      <c r="AT350" s="191" t="s">
        <v>296</v>
      </c>
      <c r="AU350" s="191" t="s">
        <v>86</v>
      </c>
      <c r="AV350" s="15" t="s">
        <v>118</v>
      </c>
      <c r="AW350" s="15" t="s">
        <v>32</v>
      </c>
      <c r="AX350" s="15" t="s">
        <v>76</v>
      </c>
      <c r="AY350" s="191" t="s">
        <v>186</v>
      </c>
    </row>
    <row r="351" spans="2:65" s="14" customFormat="1" ht="10.4">
      <c r="B351" s="170"/>
      <c r="D351" s="157" t="s">
        <v>296</v>
      </c>
      <c r="E351" s="171" t="s">
        <v>1</v>
      </c>
      <c r="F351" s="172" t="s">
        <v>299</v>
      </c>
      <c r="H351" s="173">
        <v>1.3029999999999999</v>
      </c>
      <c r="I351" s="174"/>
      <c r="L351" s="170"/>
      <c r="M351" s="175"/>
      <c r="T351" s="176"/>
      <c r="AT351" s="171" t="s">
        <v>296</v>
      </c>
      <c r="AU351" s="171" t="s">
        <v>86</v>
      </c>
      <c r="AV351" s="14" t="s">
        <v>207</v>
      </c>
      <c r="AW351" s="14" t="s">
        <v>32</v>
      </c>
      <c r="AX351" s="14" t="s">
        <v>84</v>
      </c>
      <c r="AY351" s="171" t="s">
        <v>186</v>
      </c>
    </row>
    <row r="352" spans="2:65" s="1" customFormat="1" ht="33" customHeight="1">
      <c r="B352" s="136"/>
      <c r="C352" s="137" t="s">
        <v>646</v>
      </c>
      <c r="D352" s="137" t="s">
        <v>189</v>
      </c>
      <c r="E352" s="138" t="s">
        <v>4097</v>
      </c>
      <c r="F352" s="139" t="s">
        <v>4098</v>
      </c>
      <c r="G352" s="140" t="s">
        <v>403</v>
      </c>
      <c r="H352" s="141">
        <v>2</v>
      </c>
      <c r="I352" s="142"/>
      <c r="J352" s="143">
        <f>ROUND(I352*H352,2)</f>
        <v>0</v>
      </c>
      <c r="K352" s="139" t="s">
        <v>3903</v>
      </c>
      <c r="L352" s="32"/>
      <c r="M352" s="144" t="s">
        <v>1</v>
      </c>
      <c r="N352" s="145" t="s">
        <v>41</v>
      </c>
      <c r="P352" s="146">
        <f>O352*H352</f>
        <v>0</v>
      </c>
      <c r="Q352" s="146">
        <v>0</v>
      </c>
      <c r="R352" s="146">
        <f>Q352*H352</f>
        <v>0</v>
      </c>
      <c r="S352" s="146">
        <v>0</v>
      </c>
      <c r="T352" s="147">
        <f>S352*H352</f>
        <v>0</v>
      </c>
      <c r="AR352" s="148" t="s">
        <v>207</v>
      </c>
      <c r="AT352" s="148" t="s">
        <v>189</v>
      </c>
      <c r="AU352" s="148" t="s">
        <v>86</v>
      </c>
      <c r="AY352" s="17" t="s">
        <v>186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7" t="s">
        <v>84</v>
      </c>
      <c r="BK352" s="149">
        <f>ROUND(I352*H352,2)</f>
        <v>0</v>
      </c>
      <c r="BL352" s="17" t="s">
        <v>207</v>
      </c>
      <c r="BM352" s="148" t="s">
        <v>4099</v>
      </c>
    </row>
    <row r="353" spans="2:65" s="1" customFormat="1" ht="16.600000000000001" customHeight="1">
      <c r="B353" s="136"/>
      <c r="C353" s="177" t="s">
        <v>652</v>
      </c>
      <c r="D353" s="177" t="s">
        <v>421</v>
      </c>
      <c r="E353" s="178" t="s">
        <v>4100</v>
      </c>
      <c r="F353" s="179" t="s">
        <v>4101</v>
      </c>
      <c r="G353" s="180" t="s">
        <v>858</v>
      </c>
      <c r="H353" s="181">
        <v>1</v>
      </c>
      <c r="I353" s="182"/>
      <c r="J353" s="183">
        <f>ROUND(I353*H353,2)</f>
        <v>0</v>
      </c>
      <c r="K353" s="179" t="s">
        <v>1</v>
      </c>
      <c r="L353" s="184"/>
      <c r="M353" s="185" t="s">
        <v>1</v>
      </c>
      <c r="N353" s="186" t="s">
        <v>41</v>
      </c>
      <c r="P353" s="146">
        <f>O353*H353</f>
        <v>0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AR353" s="148" t="s">
        <v>325</v>
      </c>
      <c r="AT353" s="148" t="s">
        <v>421</v>
      </c>
      <c r="AU353" s="148" t="s">
        <v>86</v>
      </c>
      <c r="AY353" s="17" t="s">
        <v>186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7" t="s">
        <v>84</v>
      </c>
      <c r="BK353" s="149">
        <f>ROUND(I353*H353,2)</f>
        <v>0</v>
      </c>
      <c r="BL353" s="17" t="s">
        <v>207</v>
      </c>
      <c r="BM353" s="148" t="s">
        <v>4102</v>
      </c>
    </row>
    <row r="354" spans="2:65" s="1" customFormat="1" ht="16.600000000000001" customHeight="1">
      <c r="B354" s="136"/>
      <c r="C354" s="177" t="s">
        <v>658</v>
      </c>
      <c r="D354" s="177" t="s">
        <v>421</v>
      </c>
      <c r="E354" s="178" t="s">
        <v>4103</v>
      </c>
      <c r="F354" s="179" t="s">
        <v>4104</v>
      </c>
      <c r="G354" s="180" t="s">
        <v>858</v>
      </c>
      <c r="H354" s="181">
        <v>1</v>
      </c>
      <c r="I354" s="182"/>
      <c r="J354" s="183">
        <f>ROUND(I354*H354,2)</f>
        <v>0</v>
      </c>
      <c r="K354" s="179" t="s">
        <v>1</v>
      </c>
      <c r="L354" s="184"/>
      <c r="M354" s="185" t="s">
        <v>1</v>
      </c>
      <c r="N354" s="186" t="s">
        <v>41</v>
      </c>
      <c r="P354" s="146">
        <f>O354*H354</f>
        <v>0</v>
      </c>
      <c r="Q354" s="146">
        <v>0</v>
      </c>
      <c r="R354" s="146">
        <f>Q354*H354</f>
        <v>0</v>
      </c>
      <c r="S354" s="146">
        <v>0</v>
      </c>
      <c r="T354" s="147">
        <f>S354*H354</f>
        <v>0</v>
      </c>
      <c r="AR354" s="148" t="s">
        <v>325</v>
      </c>
      <c r="AT354" s="148" t="s">
        <v>421</v>
      </c>
      <c r="AU354" s="148" t="s">
        <v>86</v>
      </c>
      <c r="AY354" s="17" t="s">
        <v>186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7" t="s">
        <v>84</v>
      </c>
      <c r="BK354" s="149">
        <f>ROUND(I354*H354,2)</f>
        <v>0</v>
      </c>
      <c r="BL354" s="17" t="s">
        <v>207</v>
      </c>
      <c r="BM354" s="148" t="s">
        <v>4105</v>
      </c>
    </row>
    <row r="355" spans="2:65" s="1" customFormat="1" ht="24.2" customHeight="1">
      <c r="B355" s="136"/>
      <c r="C355" s="137" t="s">
        <v>662</v>
      </c>
      <c r="D355" s="137" t="s">
        <v>189</v>
      </c>
      <c r="E355" s="138" t="s">
        <v>4106</v>
      </c>
      <c r="F355" s="139" t="s">
        <v>4107</v>
      </c>
      <c r="G355" s="140" t="s">
        <v>403</v>
      </c>
      <c r="H355" s="141">
        <v>10</v>
      </c>
      <c r="I355" s="142"/>
      <c r="J355" s="143">
        <f>ROUND(I355*H355,2)</f>
        <v>0</v>
      </c>
      <c r="K355" s="139" t="s">
        <v>3903</v>
      </c>
      <c r="L355" s="32"/>
      <c r="M355" s="144" t="s">
        <v>1</v>
      </c>
      <c r="N355" s="145" t="s">
        <v>41</v>
      </c>
      <c r="P355" s="146">
        <f>O355*H355</f>
        <v>0</v>
      </c>
      <c r="Q355" s="146">
        <v>1.3699999999999999E-3</v>
      </c>
      <c r="R355" s="146">
        <f>Q355*H355</f>
        <v>1.3699999999999999E-2</v>
      </c>
      <c r="S355" s="146">
        <v>0</v>
      </c>
      <c r="T355" s="147">
        <f>S355*H355</f>
        <v>0</v>
      </c>
      <c r="AR355" s="148" t="s">
        <v>207</v>
      </c>
      <c r="AT355" s="148" t="s">
        <v>189</v>
      </c>
      <c r="AU355" s="148" t="s">
        <v>86</v>
      </c>
      <c r="AY355" s="17" t="s">
        <v>186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7" t="s">
        <v>84</v>
      </c>
      <c r="BK355" s="149">
        <f>ROUND(I355*H355,2)</f>
        <v>0</v>
      </c>
      <c r="BL355" s="17" t="s">
        <v>207</v>
      </c>
      <c r="BM355" s="148" t="s">
        <v>4108</v>
      </c>
    </row>
    <row r="356" spans="2:65" s="13" customFormat="1" ht="10.4">
      <c r="B356" s="163"/>
      <c r="D356" s="157" t="s">
        <v>296</v>
      </c>
      <c r="E356" s="164" t="s">
        <v>1</v>
      </c>
      <c r="F356" s="165" t="s">
        <v>4109</v>
      </c>
      <c r="H356" s="166">
        <v>10</v>
      </c>
      <c r="I356" s="167"/>
      <c r="L356" s="163"/>
      <c r="M356" s="168"/>
      <c r="T356" s="169"/>
      <c r="AT356" s="164" t="s">
        <v>296</v>
      </c>
      <c r="AU356" s="164" t="s">
        <v>86</v>
      </c>
      <c r="AV356" s="13" t="s">
        <v>86</v>
      </c>
      <c r="AW356" s="13" t="s">
        <v>32</v>
      </c>
      <c r="AX356" s="13" t="s">
        <v>76</v>
      </c>
      <c r="AY356" s="164" t="s">
        <v>186</v>
      </c>
    </row>
    <row r="357" spans="2:65" s="15" customFormat="1" ht="10.4">
      <c r="B357" s="190"/>
      <c r="D357" s="157" t="s">
        <v>296</v>
      </c>
      <c r="E357" s="191" t="s">
        <v>1</v>
      </c>
      <c r="F357" s="192" t="s">
        <v>561</v>
      </c>
      <c r="H357" s="193">
        <v>10</v>
      </c>
      <c r="I357" s="194"/>
      <c r="L357" s="190"/>
      <c r="M357" s="195"/>
      <c r="T357" s="196"/>
      <c r="AT357" s="191" t="s">
        <v>296</v>
      </c>
      <c r="AU357" s="191" t="s">
        <v>86</v>
      </c>
      <c r="AV357" s="15" t="s">
        <v>118</v>
      </c>
      <c r="AW357" s="15" t="s">
        <v>32</v>
      </c>
      <c r="AX357" s="15" t="s">
        <v>76</v>
      </c>
      <c r="AY357" s="191" t="s">
        <v>186</v>
      </c>
    </row>
    <row r="358" spans="2:65" s="14" customFormat="1" ht="10.4">
      <c r="B358" s="170"/>
      <c r="D358" s="157" t="s">
        <v>296</v>
      </c>
      <c r="E358" s="171" t="s">
        <v>1</v>
      </c>
      <c r="F358" s="172" t="s">
        <v>299</v>
      </c>
      <c r="H358" s="173">
        <v>10</v>
      </c>
      <c r="I358" s="174"/>
      <c r="L358" s="170"/>
      <c r="M358" s="175"/>
      <c r="T358" s="176"/>
      <c r="AT358" s="171" t="s">
        <v>296</v>
      </c>
      <c r="AU358" s="171" t="s">
        <v>86</v>
      </c>
      <c r="AV358" s="14" t="s">
        <v>207</v>
      </c>
      <c r="AW358" s="14" t="s">
        <v>32</v>
      </c>
      <c r="AX358" s="14" t="s">
        <v>84</v>
      </c>
      <c r="AY358" s="171" t="s">
        <v>186</v>
      </c>
    </row>
    <row r="359" spans="2:65" s="1" customFormat="1" ht="21.75" customHeight="1">
      <c r="B359" s="136"/>
      <c r="C359" s="137" t="s">
        <v>667</v>
      </c>
      <c r="D359" s="137" t="s">
        <v>189</v>
      </c>
      <c r="E359" s="138" t="s">
        <v>4110</v>
      </c>
      <c r="F359" s="139" t="s">
        <v>4111</v>
      </c>
      <c r="G359" s="140" t="s">
        <v>801</v>
      </c>
      <c r="H359" s="141">
        <v>49.6</v>
      </c>
      <c r="I359" s="142"/>
      <c r="J359" s="143">
        <f>ROUND(I359*H359,2)</f>
        <v>0</v>
      </c>
      <c r="K359" s="139" t="s">
        <v>3903</v>
      </c>
      <c r="L359" s="32"/>
      <c r="M359" s="144" t="s">
        <v>1</v>
      </c>
      <c r="N359" s="145" t="s">
        <v>41</v>
      </c>
      <c r="P359" s="146">
        <f>O359*H359</f>
        <v>0</v>
      </c>
      <c r="Q359" s="146">
        <v>6.4000000000000005E-4</v>
      </c>
      <c r="R359" s="146">
        <f>Q359*H359</f>
        <v>3.1744000000000001E-2</v>
      </c>
      <c r="S359" s="146">
        <v>0</v>
      </c>
      <c r="T359" s="147">
        <f>S359*H359</f>
        <v>0</v>
      </c>
      <c r="AR359" s="148" t="s">
        <v>207</v>
      </c>
      <c r="AT359" s="148" t="s">
        <v>189</v>
      </c>
      <c r="AU359" s="148" t="s">
        <v>86</v>
      </c>
      <c r="AY359" s="17" t="s">
        <v>186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7" t="s">
        <v>84</v>
      </c>
      <c r="BK359" s="149">
        <f>ROUND(I359*H359,2)</f>
        <v>0</v>
      </c>
      <c r="BL359" s="17" t="s">
        <v>207</v>
      </c>
      <c r="BM359" s="148" t="s">
        <v>4112</v>
      </c>
    </row>
    <row r="360" spans="2:65" s="13" customFormat="1" ht="10.4">
      <c r="B360" s="163"/>
      <c r="D360" s="157" t="s">
        <v>296</v>
      </c>
      <c r="E360" s="164" t="s">
        <v>1</v>
      </c>
      <c r="F360" s="165" t="s">
        <v>4113</v>
      </c>
      <c r="H360" s="166">
        <v>49.6</v>
      </c>
      <c r="I360" s="167"/>
      <c r="L360" s="163"/>
      <c r="M360" s="168"/>
      <c r="T360" s="169"/>
      <c r="AT360" s="164" t="s">
        <v>296</v>
      </c>
      <c r="AU360" s="164" t="s">
        <v>86</v>
      </c>
      <c r="AV360" s="13" t="s">
        <v>86</v>
      </c>
      <c r="AW360" s="13" t="s">
        <v>32</v>
      </c>
      <c r="AX360" s="13" t="s">
        <v>76</v>
      </c>
      <c r="AY360" s="164" t="s">
        <v>186</v>
      </c>
    </row>
    <row r="361" spans="2:65" s="15" customFormat="1" ht="10.4">
      <c r="B361" s="190"/>
      <c r="D361" s="157" t="s">
        <v>296</v>
      </c>
      <c r="E361" s="191" t="s">
        <v>1</v>
      </c>
      <c r="F361" s="192" t="s">
        <v>561</v>
      </c>
      <c r="H361" s="193">
        <v>49.6</v>
      </c>
      <c r="I361" s="194"/>
      <c r="L361" s="190"/>
      <c r="M361" s="195"/>
      <c r="T361" s="196"/>
      <c r="AT361" s="191" t="s">
        <v>296</v>
      </c>
      <c r="AU361" s="191" t="s">
        <v>86</v>
      </c>
      <c r="AV361" s="15" t="s">
        <v>118</v>
      </c>
      <c r="AW361" s="15" t="s">
        <v>32</v>
      </c>
      <c r="AX361" s="15" t="s">
        <v>76</v>
      </c>
      <c r="AY361" s="191" t="s">
        <v>186</v>
      </c>
    </row>
    <row r="362" spans="2:65" s="14" customFormat="1" ht="10.4">
      <c r="B362" s="170"/>
      <c r="D362" s="157" t="s">
        <v>296</v>
      </c>
      <c r="E362" s="171" t="s">
        <v>1</v>
      </c>
      <c r="F362" s="172" t="s">
        <v>299</v>
      </c>
      <c r="H362" s="173">
        <v>49.6</v>
      </c>
      <c r="I362" s="174"/>
      <c r="L362" s="170"/>
      <c r="M362" s="175"/>
      <c r="T362" s="176"/>
      <c r="AT362" s="171" t="s">
        <v>296</v>
      </c>
      <c r="AU362" s="171" t="s">
        <v>86</v>
      </c>
      <c r="AV362" s="14" t="s">
        <v>207</v>
      </c>
      <c r="AW362" s="14" t="s">
        <v>32</v>
      </c>
      <c r="AX362" s="14" t="s">
        <v>84</v>
      </c>
      <c r="AY362" s="171" t="s">
        <v>186</v>
      </c>
    </row>
    <row r="363" spans="2:65" s="1" customFormat="1" ht="24.2" customHeight="1">
      <c r="B363" s="136"/>
      <c r="C363" s="177" t="s">
        <v>672</v>
      </c>
      <c r="D363" s="177" t="s">
        <v>421</v>
      </c>
      <c r="E363" s="178" t="s">
        <v>4114</v>
      </c>
      <c r="F363" s="179" t="s">
        <v>4115</v>
      </c>
      <c r="G363" s="180" t="s">
        <v>801</v>
      </c>
      <c r="H363" s="181">
        <v>52.08</v>
      </c>
      <c r="I363" s="182"/>
      <c r="J363" s="183">
        <f>ROUND(I363*H363,2)</f>
        <v>0</v>
      </c>
      <c r="K363" s="179" t="s">
        <v>3903</v>
      </c>
      <c r="L363" s="184"/>
      <c r="M363" s="185" t="s">
        <v>1</v>
      </c>
      <c r="N363" s="186" t="s">
        <v>41</v>
      </c>
      <c r="P363" s="146">
        <f>O363*H363</f>
        <v>0</v>
      </c>
      <c r="Q363" s="146">
        <v>6.2399999999999997E-2</v>
      </c>
      <c r="R363" s="146">
        <f>Q363*H363</f>
        <v>3.2497919999999998</v>
      </c>
      <c r="S363" s="146">
        <v>0</v>
      </c>
      <c r="T363" s="147">
        <f>S363*H363</f>
        <v>0</v>
      </c>
      <c r="AR363" s="148" t="s">
        <v>325</v>
      </c>
      <c r="AT363" s="148" t="s">
        <v>421</v>
      </c>
      <c r="AU363" s="148" t="s">
        <v>86</v>
      </c>
      <c r="AY363" s="17" t="s">
        <v>186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7" t="s">
        <v>84</v>
      </c>
      <c r="BK363" s="149">
        <f>ROUND(I363*H363,2)</f>
        <v>0</v>
      </c>
      <c r="BL363" s="17" t="s">
        <v>207</v>
      </c>
      <c r="BM363" s="148" t="s">
        <v>4116</v>
      </c>
    </row>
    <row r="364" spans="2:65" s="13" customFormat="1" ht="10.4">
      <c r="B364" s="163"/>
      <c r="D364" s="157" t="s">
        <v>296</v>
      </c>
      <c r="E364" s="164" t="s">
        <v>1</v>
      </c>
      <c r="F364" s="165" t="s">
        <v>4117</v>
      </c>
      <c r="H364" s="166">
        <v>52.08</v>
      </c>
      <c r="I364" s="167"/>
      <c r="L364" s="163"/>
      <c r="M364" s="168"/>
      <c r="T364" s="169"/>
      <c r="AT364" s="164" t="s">
        <v>296</v>
      </c>
      <c r="AU364" s="164" t="s">
        <v>86</v>
      </c>
      <c r="AV364" s="13" t="s">
        <v>86</v>
      </c>
      <c r="AW364" s="13" t="s">
        <v>32</v>
      </c>
      <c r="AX364" s="13" t="s">
        <v>84</v>
      </c>
      <c r="AY364" s="164" t="s">
        <v>186</v>
      </c>
    </row>
    <row r="365" spans="2:65" s="11" customFormat="1" ht="22.75" customHeight="1">
      <c r="B365" s="124"/>
      <c r="D365" s="125" t="s">
        <v>75</v>
      </c>
      <c r="E365" s="134" t="s">
        <v>329</v>
      </c>
      <c r="F365" s="134" t="s">
        <v>651</v>
      </c>
      <c r="I365" s="127"/>
      <c r="J365" s="135">
        <f>BK365</f>
        <v>0</v>
      </c>
      <c r="L365" s="124"/>
      <c r="M365" s="129"/>
      <c r="P365" s="130">
        <f>SUM(P366:P386)</f>
        <v>0</v>
      </c>
      <c r="R365" s="130">
        <f>SUM(R366:R386)</f>
        <v>0.48367200000000005</v>
      </c>
      <c r="T365" s="131">
        <f>SUM(T366:T386)</f>
        <v>9.7379999999999995</v>
      </c>
      <c r="AR365" s="125" t="s">
        <v>84</v>
      </c>
      <c r="AT365" s="132" t="s">
        <v>75</v>
      </c>
      <c r="AU365" s="132" t="s">
        <v>84</v>
      </c>
      <c r="AY365" s="125" t="s">
        <v>186</v>
      </c>
      <c r="BK365" s="133">
        <f>SUM(BK366:BK386)</f>
        <v>0</v>
      </c>
    </row>
    <row r="366" spans="2:65" s="1" customFormat="1" ht="33" customHeight="1">
      <c r="B366" s="136"/>
      <c r="C366" s="137" t="s">
        <v>676</v>
      </c>
      <c r="D366" s="137" t="s">
        <v>189</v>
      </c>
      <c r="E366" s="138" t="s">
        <v>4118</v>
      </c>
      <c r="F366" s="139" t="s">
        <v>4119</v>
      </c>
      <c r="G366" s="140" t="s">
        <v>801</v>
      </c>
      <c r="H366" s="141">
        <v>2</v>
      </c>
      <c r="I366" s="142"/>
      <c r="J366" s="143">
        <f>ROUND(I366*H366,2)</f>
        <v>0</v>
      </c>
      <c r="K366" s="139" t="s">
        <v>3903</v>
      </c>
      <c r="L366" s="32"/>
      <c r="M366" s="144" t="s">
        <v>1</v>
      </c>
      <c r="N366" s="145" t="s">
        <v>41</v>
      </c>
      <c r="P366" s="146">
        <f>O366*H366</f>
        <v>0</v>
      </c>
      <c r="Q366" s="146">
        <v>0.15540000000000001</v>
      </c>
      <c r="R366" s="146">
        <f>Q366*H366</f>
        <v>0.31080000000000002</v>
      </c>
      <c r="S366" s="146">
        <v>0</v>
      </c>
      <c r="T366" s="147">
        <f>S366*H366</f>
        <v>0</v>
      </c>
      <c r="AR366" s="148" t="s">
        <v>207</v>
      </c>
      <c r="AT366" s="148" t="s">
        <v>189</v>
      </c>
      <c r="AU366" s="148" t="s">
        <v>86</v>
      </c>
      <c r="AY366" s="17" t="s">
        <v>186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7" t="s">
        <v>84</v>
      </c>
      <c r="BK366" s="149">
        <f>ROUND(I366*H366,2)</f>
        <v>0</v>
      </c>
      <c r="BL366" s="17" t="s">
        <v>207</v>
      </c>
      <c r="BM366" s="148" t="s">
        <v>4120</v>
      </c>
    </row>
    <row r="367" spans="2:65" s="1" customFormat="1" ht="16.600000000000001" customHeight="1">
      <c r="B367" s="136"/>
      <c r="C367" s="177" t="s">
        <v>680</v>
      </c>
      <c r="D367" s="177" t="s">
        <v>421</v>
      </c>
      <c r="E367" s="178" t="s">
        <v>4121</v>
      </c>
      <c r="F367" s="179" t="s">
        <v>4122</v>
      </c>
      <c r="G367" s="180" t="s">
        <v>801</v>
      </c>
      <c r="H367" s="181">
        <v>2.04</v>
      </c>
      <c r="I367" s="182"/>
      <c r="J367" s="183">
        <f>ROUND(I367*H367,2)</f>
        <v>0</v>
      </c>
      <c r="K367" s="179" t="s">
        <v>3903</v>
      </c>
      <c r="L367" s="184"/>
      <c r="M367" s="185" t="s">
        <v>1</v>
      </c>
      <c r="N367" s="186" t="s">
        <v>41</v>
      </c>
      <c r="P367" s="146">
        <f>O367*H367</f>
        <v>0</v>
      </c>
      <c r="Q367" s="146">
        <v>0.08</v>
      </c>
      <c r="R367" s="146">
        <f>Q367*H367</f>
        <v>0.16320000000000001</v>
      </c>
      <c r="S367" s="146">
        <v>0</v>
      </c>
      <c r="T367" s="147">
        <f>S367*H367</f>
        <v>0</v>
      </c>
      <c r="AR367" s="148" t="s">
        <v>325</v>
      </c>
      <c r="AT367" s="148" t="s">
        <v>421</v>
      </c>
      <c r="AU367" s="148" t="s">
        <v>86</v>
      </c>
      <c r="AY367" s="17" t="s">
        <v>186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7" t="s">
        <v>84</v>
      </c>
      <c r="BK367" s="149">
        <f>ROUND(I367*H367,2)</f>
        <v>0</v>
      </c>
      <c r="BL367" s="17" t="s">
        <v>207</v>
      </c>
      <c r="BM367" s="148" t="s">
        <v>4123</v>
      </c>
    </row>
    <row r="368" spans="2:65" s="13" customFormat="1" ht="10.4">
      <c r="B368" s="163"/>
      <c r="D368" s="157" t="s">
        <v>296</v>
      </c>
      <c r="E368" s="164" t="s">
        <v>1</v>
      </c>
      <c r="F368" s="165" t="s">
        <v>4124</v>
      </c>
      <c r="H368" s="166">
        <v>2.04</v>
      </c>
      <c r="I368" s="167"/>
      <c r="L368" s="163"/>
      <c r="M368" s="168"/>
      <c r="T368" s="169"/>
      <c r="AT368" s="164" t="s">
        <v>296</v>
      </c>
      <c r="AU368" s="164" t="s">
        <v>86</v>
      </c>
      <c r="AV368" s="13" t="s">
        <v>86</v>
      </c>
      <c r="AW368" s="13" t="s">
        <v>32</v>
      </c>
      <c r="AX368" s="13" t="s">
        <v>84</v>
      </c>
      <c r="AY368" s="164" t="s">
        <v>186</v>
      </c>
    </row>
    <row r="369" spans="2:65" s="1" customFormat="1" ht="24.2" customHeight="1">
      <c r="B369" s="136"/>
      <c r="C369" s="137" t="s">
        <v>685</v>
      </c>
      <c r="D369" s="137" t="s">
        <v>189</v>
      </c>
      <c r="E369" s="138" t="s">
        <v>4125</v>
      </c>
      <c r="F369" s="139" t="s">
        <v>4126</v>
      </c>
      <c r="G369" s="140" t="s">
        <v>801</v>
      </c>
      <c r="H369" s="141">
        <v>44.8</v>
      </c>
      <c r="I369" s="142"/>
      <c r="J369" s="143">
        <f>ROUND(I369*H369,2)</f>
        <v>0</v>
      </c>
      <c r="K369" s="139" t="s">
        <v>3903</v>
      </c>
      <c r="L369" s="32"/>
      <c r="M369" s="144" t="s">
        <v>1</v>
      </c>
      <c r="N369" s="145" t="s">
        <v>41</v>
      </c>
      <c r="P369" s="146">
        <f>O369*H369</f>
        <v>0</v>
      </c>
      <c r="Q369" s="146">
        <v>6.0000000000000002E-5</v>
      </c>
      <c r="R369" s="146">
        <f>Q369*H369</f>
        <v>2.6879999999999999E-3</v>
      </c>
      <c r="S369" s="146">
        <v>0</v>
      </c>
      <c r="T369" s="147">
        <f>S369*H369</f>
        <v>0</v>
      </c>
      <c r="AR369" s="148" t="s">
        <v>207</v>
      </c>
      <c r="AT369" s="148" t="s">
        <v>189</v>
      </c>
      <c r="AU369" s="148" t="s">
        <v>86</v>
      </c>
      <c r="AY369" s="17" t="s">
        <v>186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7" t="s">
        <v>84</v>
      </c>
      <c r="BK369" s="149">
        <f>ROUND(I369*H369,2)</f>
        <v>0</v>
      </c>
      <c r="BL369" s="17" t="s">
        <v>207</v>
      </c>
      <c r="BM369" s="148" t="s">
        <v>4127</v>
      </c>
    </row>
    <row r="370" spans="2:65" s="1" customFormat="1" ht="24.2" customHeight="1">
      <c r="B370" s="136"/>
      <c r="C370" s="137" t="s">
        <v>690</v>
      </c>
      <c r="D370" s="137" t="s">
        <v>189</v>
      </c>
      <c r="E370" s="138" t="s">
        <v>4128</v>
      </c>
      <c r="F370" s="139" t="s">
        <v>4129</v>
      </c>
      <c r="G370" s="140" t="s">
        <v>801</v>
      </c>
      <c r="H370" s="141">
        <v>44.8</v>
      </c>
      <c r="I370" s="142"/>
      <c r="J370" s="143">
        <f>ROUND(I370*H370,2)</f>
        <v>0</v>
      </c>
      <c r="K370" s="139" t="s">
        <v>3903</v>
      </c>
      <c r="L370" s="32"/>
      <c r="M370" s="144" t="s">
        <v>1</v>
      </c>
      <c r="N370" s="145" t="s">
        <v>41</v>
      </c>
      <c r="P370" s="146">
        <f>O370*H370</f>
        <v>0</v>
      </c>
      <c r="Q370" s="146">
        <v>0</v>
      </c>
      <c r="R370" s="146">
        <f>Q370*H370</f>
        <v>0</v>
      </c>
      <c r="S370" s="146">
        <v>0</v>
      </c>
      <c r="T370" s="147">
        <f>S370*H370</f>
        <v>0</v>
      </c>
      <c r="AR370" s="148" t="s">
        <v>207</v>
      </c>
      <c r="AT370" s="148" t="s">
        <v>189</v>
      </c>
      <c r="AU370" s="148" t="s">
        <v>86</v>
      </c>
      <c r="AY370" s="17" t="s">
        <v>186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7" t="s">
        <v>84</v>
      </c>
      <c r="BK370" s="149">
        <f>ROUND(I370*H370,2)</f>
        <v>0</v>
      </c>
      <c r="BL370" s="17" t="s">
        <v>207</v>
      </c>
      <c r="BM370" s="148" t="s">
        <v>4130</v>
      </c>
    </row>
    <row r="371" spans="2:65" s="13" customFormat="1" ht="10.4">
      <c r="B371" s="163"/>
      <c r="D371" s="157" t="s">
        <v>296</v>
      </c>
      <c r="E371" s="164" t="s">
        <v>1</v>
      </c>
      <c r="F371" s="165" t="s">
        <v>4131</v>
      </c>
      <c r="H371" s="166">
        <v>44.8</v>
      </c>
      <c r="I371" s="167"/>
      <c r="L371" s="163"/>
      <c r="M371" s="168"/>
      <c r="T371" s="169"/>
      <c r="AT371" s="164" t="s">
        <v>296</v>
      </c>
      <c r="AU371" s="164" t="s">
        <v>86</v>
      </c>
      <c r="AV371" s="13" t="s">
        <v>86</v>
      </c>
      <c r="AW371" s="13" t="s">
        <v>32</v>
      </c>
      <c r="AX371" s="13" t="s">
        <v>76</v>
      </c>
      <c r="AY371" s="164" t="s">
        <v>186</v>
      </c>
    </row>
    <row r="372" spans="2:65" s="15" customFormat="1" ht="10.4">
      <c r="B372" s="190"/>
      <c r="D372" s="157" t="s">
        <v>296</v>
      </c>
      <c r="E372" s="191" t="s">
        <v>1</v>
      </c>
      <c r="F372" s="192" t="s">
        <v>561</v>
      </c>
      <c r="H372" s="193">
        <v>44.8</v>
      </c>
      <c r="I372" s="194"/>
      <c r="L372" s="190"/>
      <c r="M372" s="195"/>
      <c r="T372" s="196"/>
      <c r="AT372" s="191" t="s">
        <v>296</v>
      </c>
      <c r="AU372" s="191" t="s">
        <v>86</v>
      </c>
      <c r="AV372" s="15" t="s">
        <v>118</v>
      </c>
      <c r="AW372" s="15" t="s">
        <v>32</v>
      </c>
      <c r="AX372" s="15" t="s">
        <v>76</v>
      </c>
      <c r="AY372" s="191" t="s">
        <v>186</v>
      </c>
    </row>
    <row r="373" spans="2:65" s="14" customFormat="1" ht="10.4">
      <c r="B373" s="170"/>
      <c r="D373" s="157" t="s">
        <v>296</v>
      </c>
      <c r="E373" s="171" t="s">
        <v>1</v>
      </c>
      <c r="F373" s="172" t="s">
        <v>299</v>
      </c>
      <c r="H373" s="173">
        <v>44.8</v>
      </c>
      <c r="I373" s="174"/>
      <c r="L373" s="170"/>
      <c r="M373" s="175"/>
      <c r="T373" s="176"/>
      <c r="AT373" s="171" t="s">
        <v>296</v>
      </c>
      <c r="AU373" s="171" t="s">
        <v>86</v>
      </c>
      <c r="AV373" s="14" t="s">
        <v>207</v>
      </c>
      <c r="AW373" s="14" t="s">
        <v>32</v>
      </c>
      <c r="AX373" s="14" t="s">
        <v>84</v>
      </c>
      <c r="AY373" s="171" t="s">
        <v>186</v>
      </c>
    </row>
    <row r="374" spans="2:65" s="1" customFormat="1" ht="16.600000000000001" customHeight="1">
      <c r="B374" s="136"/>
      <c r="C374" s="137" t="s">
        <v>694</v>
      </c>
      <c r="D374" s="137" t="s">
        <v>189</v>
      </c>
      <c r="E374" s="138" t="s">
        <v>695</v>
      </c>
      <c r="F374" s="139" t="s">
        <v>696</v>
      </c>
      <c r="G374" s="140" t="s">
        <v>294</v>
      </c>
      <c r="H374" s="141">
        <v>2.4</v>
      </c>
      <c r="I374" s="142"/>
      <c r="J374" s="143">
        <f>ROUND(I374*H374,2)</f>
        <v>0</v>
      </c>
      <c r="K374" s="139" t="s">
        <v>3903</v>
      </c>
      <c r="L374" s="32"/>
      <c r="M374" s="144" t="s">
        <v>1</v>
      </c>
      <c r="N374" s="145" t="s">
        <v>41</v>
      </c>
      <c r="P374" s="146">
        <f>O374*H374</f>
        <v>0</v>
      </c>
      <c r="Q374" s="146">
        <v>0</v>
      </c>
      <c r="R374" s="146">
        <f>Q374*H374</f>
        <v>0</v>
      </c>
      <c r="S374" s="146">
        <v>2.4</v>
      </c>
      <c r="T374" s="147">
        <f>S374*H374</f>
        <v>5.76</v>
      </c>
      <c r="AR374" s="148" t="s">
        <v>207</v>
      </c>
      <c r="AT374" s="148" t="s">
        <v>189</v>
      </c>
      <c r="AU374" s="148" t="s">
        <v>86</v>
      </c>
      <c r="AY374" s="17" t="s">
        <v>186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7" t="s">
        <v>84</v>
      </c>
      <c r="BK374" s="149">
        <f>ROUND(I374*H374,2)</f>
        <v>0</v>
      </c>
      <c r="BL374" s="17" t="s">
        <v>207</v>
      </c>
      <c r="BM374" s="148" t="s">
        <v>4132</v>
      </c>
    </row>
    <row r="375" spans="2:65" s="13" customFormat="1" ht="10.4">
      <c r="B375" s="163"/>
      <c r="D375" s="157" t="s">
        <v>296</v>
      </c>
      <c r="E375" s="164" t="s">
        <v>1</v>
      </c>
      <c r="F375" s="165" t="s">
        <v>4133</v>
      </c>
      <c r="H375" s="166">
        <v>2.4</v>
      </c>
      <c r="I375" s="167"/>
      <c r="L375" s="163"/>
      <c r="M375" s="168"/>
      <c r="T375" s="169"/>
      <c r="AT375" s="164" t="s">
        <v>296</v>
      </c>
      <c r="AU375" s="164" t="s">
        <v>86</v>
      </c>
      <c r="AV375" s="13" t="s">
        <v>86</v>
      </c>
      <c r="AW375" s="13" t="s">
        <v>32</v>
      </c>
      <c r="AX375" s="13" t="s">
        <v>76</v>
      </c>
      <c r="AY375" s="164" t="s">
        <v>186</v>
      </c>
    </row>
    <row r="376" spans="2:65" s="15" customFormat="1" ht="10.4">
      <c r="B376" s="190"/>
      <c r="D376" s="157" t="s">
        <v>296</v>
      </c>
      <c r="E376" s="191" t="s">
        <v>1</v>
      </c>
      <c r="F376" s="192" t="s">
        <v>561</v>
      </c>
      <c r="H376" s="193">
        <v>2.4</v>
      </c>
      <c r="I376" s="194"/>
      <c r="L376" s="190"/>
      <c r="M376" s="195"/>
      <c r="T376" s="196"/>
      <c r="AT376" s="191" t="s">
        <v>296</v>
      </c>
      <c r="AU376" s="191" t="s">
        <v>86</v>
      </c>
      <c r="AV376" s="15" t="s">
        <v>118</v>
      </c>
      <c r="AW376" s="15" t="s">
        <v>32</v>
      </c>
      <c r="AX376" s="15" t="s">
        <v>76</v>
      </c>
      <c r="AY376" s="191" t="s">
        <v>186</v>
      </c>
    </row>
    <row r="377" spans="2:65" s="14" customFormat="1" ht="10.4">
      <c r="B377" s="170"/>
      <c r="D377" s="157" t="s">
        <v>296</v>
      </c>
      <c r="E377" s="171" t="s">
        <v>1</v>
      </c>
      <c r="F377" s="172" t="s">
        <v>299</v>
      </c>
      <c r="H377" s="173">
        <v>2.4</v>
      </c>
      <c r="I377" s="174"/>
      <c r="L377" s="170"/>
      <c r="M377" s="175"/>
      <c r="T377" s="176"/>
      <c r="AT377" s="171" t="s">
        <v>296</v>
      </c>
      <c r="AU377" s="171" t="s">
        <v>86</v>
      </c>
      <c r="AV377" s="14" t="s">
        <v>207</v>
      </c>
      <c r="AW377" s="14" t="s">
        <v>32</v>
      </c>
      <c r="AX377" s="14" t="s">
        <v>84</v>
      </c>
      <c r="AY377" s="171" t="s">
        <v>186</v>
      </c>
    </row>
    <row r="378" spans="2:65" s="1" customFormat="1" ht="16.600000000000001" customHeight="1">
      <c r="B378" s="136"/>
      <c r="C378" s="137" t="s">
        <v>700</v>
      </c>
      <c r="D378" s="137" t="s">
        <v>189</v>
      </c>
      <c r="E378" s="138" t="s">
        <v>4134</v>
      </c>
      <c r="F378" s="139" t="s">
        <v>4135</v>
      </c>
      <c r="G378" s="140" t="s">
        <v>294</v>
      </c>
      <c r="H378" s="141">
        <v>1.5</v>
      </c>
      <c r="I378" s="142"/>
      <c r="J378" s="143">
        <f>ROUND(I378*H378,2)</f>
        <v>0</v>
      </c>
      <c r="K378" s="139" t="s">
        <v>3903</v>
      </c>
      <c r="L378" s="32"/>
      <c r="M378" s="144" t="s">
        <v>1</v>
      </c>
      <c r="N378" s="145" t="s">
        <v>41</v>
      </c>
      <c r="P378" s="146">
        <f>O378*H378</f>
        <v>0</v>
      </c>
      <c r="Q378" s="146">
        <v>0</v>
      </c>
      <c r="R378" s="146">
        <f>Q378*H378</f>
        <v>0</v>
      </c>
      <c r="S378" s="146">
        <v>2.4</v>
      </c>
      <c r="T378" s="147">
        <f>S378*H378</f>
        <v>3.5999999999999996</v>
      </c>
      <c r="AR378" s="148" t="s">
        <v>207</v>
      </c>
      <c r="AT378" s="148" t="s">
        <v>189</v>
      </c>
      <c r="AU378" s="148" t="s">
        <v>86</v>
      </c>
      <c r="AY378" s="17" t="s">
        <v>186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7" t="s">
        <v>84</v>
      </c>
      <c r="BK378" s="149">
        <f>ROUND(I378*H378,2)</f>
        <v>0</v>
      </c>
      <c r="BL378" s="17" t="s">
        <v>207</v>
      </c>
      <c r="BM378" s="148" t="s">
        <v>4136</v>
      </c>
    </row>
    <row r="379" spans="2:65" s="13" customFormat="1" ht="10.4">
      <c r="B379" s="163"/>
      <c r="D379" s="157" t="s">
        <v>296</v>
      </c>
      <c r="E379" s="164" t="s">
        <v>1</v>
      </c>
      <c r="F379" s="165" t="s">
        <v>4137</v>
      </c>
      <c r="H379" s="166">
        <v>1.5</v>
      </c>
      <c r="I379" s="167"/>
      <c r="L379" s="163"/>
      <c r="M379" s="168"/>
      <c r="T379" s="169"/>
      <c r="AT379" s="164" t="s">
        <v>296</v>
      </c>
      <c r="AU379" s="164" t="s">
        <v>86</v>
      </c>
      <c r="AV379" s="13" t="s">
        <v>86</v>
      </c>
      <c r="AW379" s="13" t="s">
        <v>32</v>
      </c>
      <c r="AX379" s="13" t="s">
        <v>76</v>
      </c>
      <c r="AY379" s="164" t="s">
        <v>186</v>
      </c>
    </row>
    <row r="380" spans="2:65" s="15" customFormat="1" ht="10.4">
      <c r="B380" s="190"/>
      <c r="D380" s="157" t="s">
        <v>296</v>
      </c>
      <c r="E380" s="191" t="s">
        <v>1</v>
      </c>
      <c r="F380" s="192" t="s">
        <v>561</v>
      </c>
      <c r="H380" s="193">
        <v>1.5</v>
      </c>
      <c r="I380" s="194"/>
      <c r="L380" s="190"/>
      <c r="M380" s="195"/>
      <c r="T380" s="196"/>
      <c r="AT380" s="191" t="s">
        <v>296</v>
      </c>
      <c r="AU380" s="191" t="s">
        <v>86</v>
      </c>
      <c r="AV380" s="15" t="s">
        <v>118</v>
      </c>
      <c r="AW380" s="15" t="s">
        <v>32</v>
      </c>
      <c r="AX380" s="15" t="s">
        <v>76</v>
      </c>
      <c r="AY380" s="191" t="s">
        <v>186</v>
      </c>
    </row>
    <row r="381" spans="2:65" s="14" customFormat="1" ht="10.4">
      <c r="B381" s="170"/>
      <c r="D381" s="157" t="s">
        <v>296</v>
      </c>
      <c r="E381" s="171" t="s">
        <v>1</v>
      </c>
      <c r="F381" s="172" t="s">
        <v>299</v>
      </c>
      <c r="H381" s="173">
        <v>1.5</v>
      </c>
      <c r="I381" s="174"/>
      <c r="L381" s="170"/>
      <c r="M381" s="175"/>
      <c r="T381" s="176"/>
      <c r="AT381" s="171" t="s">
        <v>296</v>
      </c>
      <c r="AU381" s="171" t="s">
        <v>86</v>
      </c>
      <c r="AV381" s="14" t="s">
        <v>207</v>
      </c>
      <c r="AW381" s="14" t="s">
        <v>32</v>
      </c>
      <c r="AX381" s="14" t="s">
        <v>84</v>
      </c>
      <c r="AY381" s="171" t="s">
        <v>186</v>
      </c>
    </row>
    <row r="382" spans="2:65" s="1" customFormat="1" ht="24.2" customHeight="1">
      <c r="B382" s="136"/>
      <c r="C382" s="137" t="s">
        <v>711</v>
      </c>
      <c r="D382" s="137" t="s">
        <v>189</v>
      </c>
      <c r="E382" s="138" t="s">
        <v>4138</v>
      </c>
      <c r="F382" s="139" t="s">
        <v>4139</v>
      </c>
      <c r="G382" s="140" t="s">
        <v>801</v>
      </c>
      <c r="H382" s="141">
        <v>1.8</v>
      </c>
      <c r="I382" s="142"/>
      <c r="J382" s="143">
        <f>ROUND(I382*H382,2)</f>
        <v>0</v>
      </c>
      <c r="K382" s="139" t="s">
        <v>3903</v>
      </c>
      <c r="L382" s="32"/>
      <c r="M382" s="144" t="s">
        <v>1</v>
      </c>
      <c r="N382" s="145" t="s">
        <v>41</v>
      </c>
      <c r="P382" s="146">
        <f>O382*H382</f>
        <v>0</v>
      </c>
      <c r="Q382" s="146">
        <v>3.8800000000000002E-3</v>
      </c>
      <c r="R382" s="146">
        <f>Q382*H382</f>
        <v>6.9840000000000006E-3</v>
      </c>
      <c r="S382" s="146">
        <v>0.21</v>
      </c>
      <c r="T382" s="147">
        <f>S382*H382</f>
        <v>0.378</v>
      </c>
      <c r="AR382" s="148" t="s">
        <v>207</v>
      </c>
      <c r="AT382" s="148" t="s">
        <v>189</v>
      </c>
      <c r="AU382" s="148" t="s">
        <v>86</v>
      </c>
      <c r="AY382" s="17" t="s">
        <v>186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7" t="s">
        <v>84</v>
      </c>
      <c r="BK382" s="149">
        <f>ROUND(I382*H382,2)</f>
        <v>0</v>
      </c>
      <c r="BL382" s="17" t="s">
        <v>207</v>
      </c>
      <c r="BM382" s="148" t="s">
        <v>4140</v>
      </c>
    </row>
    <row r="383" spans="2:65" s="13" customFormat="1" ht="10.4">
      <c r="B383" s="163"/>
      <c r="D383" s="157" t="s">
        <v>296</v>
      </c>
      <c r="E383" s="164" t="s">
        <v>1</v>
      </c>
      <c r="F383" s="165" t="s">
        <v>4141</v>
      </c>
      <c r="H383" s="166">
        <v>1</v>
      </c>
      <c r="I383" s="167"/>
      <c r="L383" s="163"/>
      <c r="M383" s="168"/>
      <c r="T383" s="169"/>
      <c r="AT383" s="164" t="s">
        <v>296</v>
      </c>
      <c r="AU383" s="164" t="s">
        <v>86</v>
      </c>
      <c r="AV383" s="13" t="s">
        <v>86</v>
      </c>
      <c r="AW383" s="13" t="s">
        <v>32</v>
      </c>
      <c r="AX383" s="13" t="s">
        <v>76</v>
      </c>
      <c r="AY383" s="164" t="s">
        <v>186</v>
      </c>
    </row>
    <row r="384" spans="2:65" s="13" customFormat="1" ht="10.4">
      <c r="B384" s="163"/>
      <c r="D384" s="157" t="s">
        <v>296</v>
      </c>
      <c r="E384" s="164" t="s">
        <v>1</v>
      </c>
      <c r="F384" s="165" t="s">
        <v>4142</v>
      </c>
      <c r="H384" s="166">
        <v>0.8</v>
      </c>
      <c r="I384" s="167"/>
      <c r="L384" s="163"/>
      <c r="M384" s="168"/>
      <c r="T384" s="169"/>
      <c r="AT384" s="164" t="s">
        <v>296</v>
      </c>
      <c r="AU384" s="164" t="s">
        <v>86</v>
      </c>
      <c r="AV384" s="13" t="s">
        <v>86</v>
      </c>
      <c r="AW384" s="13" t="s">
        <v>32</v>
      </c>
      <c r="AX384" s="13" t="s">
        <v>76</v>
      </c>
      <c r="AY384" s="164" t="s">
        <v>186</v>
      </c>
    </row>
    <row r="385" spans="2:65" s="15" customFormat="1" ht="10.4">
      <c r="B385" s="190"/>
      <c r="D385" s="157" t="s">
        <v>296</v>
      </c>
      <c r="E385" s="191" t="s">
        <v>1</v>
      </c>
      <c r="F385" s="192" t="s">
        <v>561</v>
      </c>
      <c r="H385" s="193">
        <v>1.8</v>
      </c>
      <c r="I385" s="194"/>
      <c r="L385" s="190"/>
      <c r="M385" s="195"/>
      <c r="T385" s="196"/>
      <c r="AT385" s="191" t="s">
        <v>296</v>
      </c>
      <c r="AU385" s="191" t="s">
        <v>86</v>
      </c>
      <c r="AV385" s="15" t="s">
        <v>118</v>
      </c>
      <c r="AW385" s="15" t="s">
        <v>32</v>
      </c>
      <c r="AX385" s="15" t="s">
        <v>76</v>
      </c>
      <c r="AY385" s="191" t="s">
        <v>186</v>
      </c>
    </row>
    <row r="386" spans="2:65" s="14" customFormat="1" ht="10.4">
      <c r="B386" s="170"/>
      <c r="D386" s="157" t="s">
        <v>296</v>
      </c>
      <c r="E386" s="171" t="s">
        <v>1</v>
      </c>
      <c r="F386" s="172" t="s">
        <v>299</v>
      </c>
      <c r="H386" s="173">
        <v>1.8</v>
      </c>
      <c r="I386" s="174"/>
      <c r="L386" s="170"/>
      <c r="M386" s="175"/>
      <c r="T386" s="176"/>
      <c r="AT386" s="171" t="s">
        <v>296</v>
      </c>
      <c r="AU386" s="171" t="s">
        <v>86</v>
      </c>
      <c r="AV386" s="14" t="s">
        <v>207</v>
      </c>
      <c r="AW386" s="14" t="s">
        <v>32</v>
      </c>
      <c r="AX386" s="14" t="s">
        <v>84</v>
      </c>
      <c r="AY386" s="171" t="s">
        <v>186</v>
      </c>
    </row>
    <row r="387" spans="2:65" s="11" customFormat="1" ht="22.75" customHeight="1">
      <c r="B387" s="124"/>
      <c r="D387" s="125" t="s">
        <v>75</v>
      </c>
      <c r="E387" s="134" t="s">
        <v>871</v>
      </c>
      <c r="F387" s="134" t="s">
        <v>872</v>
      </c>
      <c r="I387" s="127"/>
      <c r="J387" s="135">
        <f>BK387</f>
        <v>0</v>
      </c>
      <c r="L387" s="124"/>
      <c r="M387" s="129"/>
      <c r="P387" s="130">
        <f>SUM(P388:P424)</f>
        <v>0</v>
      </c>
      <c r="R387" s="130">
        <f>SUM(R388:R424)</f>
        <v>0</v>
      </c>
      <c r="T387" s="131">
        <f>SUM(T388:T424)</f>
        <v>0</v>
      </c>
      <c r="AR387" s="125" t="s">
        <v>84</v>
      </c>
      <c r="AT387" s="132" t="s">
        <v>75</v>
      </c>
      <c r="AU387" s="132" t="s">
        <v>84</v>
      </c>
      <c r="AY387" s="125" t="s">
        <v>186</v>
      </c>
      <c r="BK387" s="133">
        <f>SUM(BK388:BK424)</f>
        <v>0</v>
      </c>
    </row>
    <row r="388" spans="2:65" s="1" customFormat="1" ht="21.75" customHeight="1">
      <c r="B388" s="136"/>
      <c r="C388" s="137" t="s">
        <v>722</v>
      </c>
      <c r="D388" s="137" t="s">
        <v>189</v>
      </c>
      <c r="E388" s="138" t="s">
        <v>4143</v>
      </c>
      <c r="F388" s="139" t="s">
        <v>4144</v>
      </c>
      <c r="G388" s="140" t="s">
        <v>322</v>
      </c>
      <c r="H388" s="141">
        <v>10.237</v>
      </c>
      <c r="I388" s="142"/>
      <c r="J388" s="143">
        <f>ROUND(I388*H388,2)</f>
        <v>0</v>
      </c>
      <c r="K388" s="139" t="s">
        <v>3903</v>
      </c>
      <c r="L388" s="32"/>
      <c r="M388" s="144" t="s">
        <v>1</v>
      </c>
      <c r="N388" s="145" t="s">
        <v>41</v>
      </c>
      <c r="P388" s="146">
        <f>O388*H388</f>
        <v>0</v>
      </c>
      <c r="Q388" s="146">
        <v>0</v>
      </c>
      <c r="R388" s="146">
        <f>Q388*H388</f>
        <v>0</v>
      </c>
      <c r="S388" s="146">
        <v>0</v>
      </c>
      <c r="T388" s="147">
        <f>S388*H388</f>
        <v>0</v>
      </c>
      <c r="AR388" s="148" t="s">
        <v>207</v>
      </c>
      <c r="AT388" s="148" t="s">
        <v>189</v>
      </c>
      <c r="AU388" s="148" t="s">
        <v>86</v>
      </c>
      <c r="AY388" s="17" t="s">
        <v>186</v>
      </c>
      <c r="BE388" s="149">
        <f>IF(N388="základní",J388,0)</f>
        <v>0</v>
      </c>
      <c r="BF388" s="149">
        <f>IF(N388="snížená",J388,0)</f>
        <v>0</v>
      </c>
      <c r="BG388" s="149">
        <f>IF(N388="zákl. přenesená",J388,0)</f>
        <v>0</v>
      </c>
      <c r="BH388" s="149">
        <f>IF(N388="sníž. přenesená",J388,0)</f>
        <v>0</v>
      </c>
      <c r="BI388" s="149">
        <f>IF(N388="nulová",J388,0)</f>
        <v>0</v>
      </c>
      <c r="BJ388" s="17" t="s">
        <v>84</v>
      </c>
      <c r="BK388" s="149">
        <f>ROUND(I388*H388,2)</f>
        <v>0</v>
      </c>
      <c r="BL388" s="17" t="s">
        <v>207</v>
      </c>
      <c r="BM388" s="148" t="s">
        <v>4145</v>
      </c>
    </row>
    <row r="389" spans="2:65" s="13" customFormat="1" ht="10.4">
      <c r="B389" s="163"/>
      <c r="D389" s="157" t="s">
        <v>296</v>
      </c>
      <c r="E389" s="164" t="s">
        <v>1</v>
      </c>
      <c r="F389" s="165" t="s">
        <v>3891</v>
      </c>
      <c r="H389" s="166">
        <v>10.237</v>
      </c>
      <c r="I389" s="167"/>
      <c r="L389" s="163"/>
      <c r="M389" s="168"/>
      <c r="T389" s="169"/>
      <c r="AT389" s="164" t="s">
        <v>296</v>
      </c>
      <c r="AU389" s="164" t="s">
        <v>86</v>
      </c>
      <c r="AV389" s="13" t="s">
        <v>86</v>
      </c>
      <c r="AW389" s="13" t="s">
        <v>32</v>
      </c>
      <c r="AX389" s="13" t="s">
        <v>76</v>
      </c>
      <c r="AY389" s="164" t="s">
        <v>186</v>
      </c>
    </row>
    <row r="390" spans="2:65" s="15" customFormat="1" ht="10.4">
      <c r="B390" s="190"/>
      <c r="D390" s="157" t="s">
        <v>296</v>
      </c>
      <c r="E390" s="191" t="s">
        <v>1</v>
      </c>
      <c r="F390" s="192" t="s">
        <v>561</v>
      </c>
      <c r="H390" s="193">
        <v>10.237</v>
      </c>
      <c r="I390" s="194"/>
      <c r="L390" s="190"/>
      <c r="M390" s="195"/>
      <c r="T390" s="196"/>
      <c r="AT390" s="191" t="s">
        <v>296</v>
      </c>
      <c r="AU390" s="191" t="s">
        <v>86</v>
      </c>
      <c r="AV390" s="15" t="s">
        <v>118</v>
      </c>
      <c r="AW390" s="15" t="s">
        <v>32</v>
      </c>
      <c r="AX390" s="15" t="s">
        <v>76</v>
      </c>
      <c r="AY390" s="191" t="s">
        <v>186</v>
      </c>
    </row>
    <row r="391" spans="2:65" s="14" customFormat="1" ht="10.4">
      <c r="B391" s="170"/>
      <c r="D391" s="157" t="s">
        <v>296</v>
      </c>
      <c r="E391" s="171" t="s">
        <v>1</v>
      </c>
      <c r="F391" s="172" t="s">
        <v>299</v>
      </c>
      <c r="H391" s="173">
        <v>10.237</v>
      </c>
      <c r="I391" s="174"/>
      <c r="L391" s="170"/>
      <c r="M391" s="175"/>
      <c r="T391" s="176"/>
      <c r="AT391" s="171" t="s">
        <v>296</v>
      </c>
      <c r="AU391" s="171" t="s">
        <v>86</v>
      </c>
      <c r="AV391" s="14" t="s">
        <v>207</v>
      </c>
      <c r="AW391" s="14" t="s">
        <v>32</v>
      </c>
      <c r="AX391" s="14" t="s">
        <v>84</v>
      </c>
      <c r="AY391" s="171" t="s">
        <v>186</v>
      </c>
    </row>
    <row r="392" spans="2:65" s="1" customFormat="1" ht="24.2" customHeight="1">
      <c r="B392" s="136"/>
      <c r="C392" s="137" t="s">
        <v>734</v>
      </c>
      <c r="D392" s="137" t="s">
        <v>189</v>
      </c>
      <c r="E392" s="138" t="s">
        <v>4146</v>
      </c>
      <c r="F392" s="139" t="s">
        <v>4147</v>
      </c>
      <c r="G392" s="140" t="s">
        <v>322</v>
      </c>
      <c r="H392" s="141">
        <v>153.55500000000001</v>
      </c>
      <c r="I392" s="142"/>
      <c r="J392" s="143">
        <f>ROUND(I392*H392,2)</f>
        <v>0</v>
      </c>
      <c r="K392" s="139" t="s">
        <v>3903</v>
      </c>
      <c r="L392" s="32"/>
      <c r="M392" s="144" t="s">
        <v>1</v>
      </c>
      <c r="N392" s="145" t="s">
        <v>41</v>
      </c>
      <c r="P392" s="146">
        <f>O392*H392</f>
        <v>0</v>
      </c>
      <c r="Q392" s="146">
        <v>0</v>
      </c>
      <c r="R392" s="146">
        <f>Q392*H392</f>
        <v>0</v>
      </c>
      <c r="S392" s="146">
        <v>0</v>
      </c>
      <c r="T392" s="147">
        <f>S392*H392</f>
        <v>0</v>
      </c>
      <c r="AR392" s="148" t="s">
        <v>207</v>
      </c>
      <c r="AT392" s="148" t="s">
        <v>189</v>
      </c>
      <c r="AU392" s="148" t="s">
        <v>86</v>
      </c>
      <c r="AY392" s="17" t="s">
        <v>186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7" t="s">
        <v>84</v>
      </c>
      <c r="BK392" s="149">
        <f>ROUND(I392*H392,2)</f>
        <v>0</v>
      </c>
      <c r="BL392" s="17" t="s">
        <v>207</v>
      </c>
      <c r="BM392" s="148" t="s">
        <v>4148</v>
      </c>
    </row>
    <row r="393" spans="2:65" s="13" customFormat="1" ht="10.4">
      <c r="B393" s="163"/>
      <c r="D393" s="157" t="s">
        <v>296</v>
      </c>
      <c r="E393" s="164" t="s">
        <v>1</v>
      </c>
      <c r="F393" s="165" t="s">
        <v>4149</v>
      </c>
      <c r="H393" s="166">
        <v>153.55500000000001</v>
      </c>
      <c r="I393" s="167"/>
      <c r="L393" s="163"/>
      <c r="M393" s="168"/>
      <c r="T393" s="169"/>
      <c r="AT393" s="164" t="s">
        <v>296</v>
      </c>
      <c r="AU393" s="164" t="s">
        <v>86</v>
      </c>
      <c r="AV393" s="13" t="s">
        <v>86</v>
      </c>
      <c r="AW393" s="13" t="s">
        <v>32</v>
      </c>
      <c r="AX393" s="13" t="s">
        <v>76</v>
      </c>
      <c r="AY393" s="164" t="s">
        <v>186</v>
      </c>
    </row>
    <row r="394" spans="2:65" s="15" customFormat="1" ht="10.4">
      <c r="B394" s="190"/>
      <c r="D394" s="157" t="s">
        <v>296</v>
      </c>
      <c r="E394" s="191" t="s">
        <v>1</v>
      </c>
      <c r="F394" s="192" t="s">
        <v>561</v>
      </c>
      <c r="H394" s="193">
        <v>153.55500000000001</v>
      </c>
      <c r="I394" s="194"/>
      <c r="L394" s="190"/>
      <c r="M394" s="195"/>
      <c r="T394" s="196"/>
      <c r="AT394" s="191" t="s">
        <v>296</v>
      </c>
      <c r="AU394" s="191" t="s">
        <v>86</v>
      </c>
      <c r="AV394" s="15" t="s">
        <v>118</v>
      </c>
      <c r="AW394" s="15" t="s">
        <v>32</v>
      </c>
      <c r="AX394" s="15" t="s">
        <v>76</v>
      </c>
      <c r="AY394" s="191" t="s">
        <v>186</v>
      </c>
    </row>
    <row r="395" spans="2:65" s="14" customFormat="1" ht="10.4">
      <c r="B395" s="170"/>
      <c r="D395" s="157" t="s">
        <v>296</v>
      </c>
      <c r="E395" s="171" t="s">
        <v>1</v>
      </c>
      <c r="F395" s="172" t="s">
        <v>299</v>
      </c>
      <c r="H395" s="173">
        <v>153.55500000000001</v>
      </c>
      <c r="I395" s="174"/>
      <c r="L395" s="170"/>
      <c r="M395" s="175"/>
      <c r="T395" s="176"/>
      <c r="AT395" s="171" t="s">
        <v>296</v>
      </c>
      <c r="AU395" s="171" t="s">
        <v>86</v>
      </c>
      <c r="AV395" s="14" t="s">
        <v>207</v>
      </c>
      <c r="AW395" s="14" t="s">
        <v>32</v>
      </c>
      <c r="AX395" s="14" t="s">
        <v>84</v>
      </c>
      <c r="AY395" s="171" t="s">
        <v>186</v>
      </c>
    </row>
    <row r="396" spans="2:65" s="1" customFormat="1" ht="21.75" customHeight="1">
      <c r="B396" s="136"/>
      <c r="C396" s="137" t="s">
        <v>739</v>
      </c>
      <c r="D396" s="137" t="s">
        <v>189</v>
      </c>
      <c r="E396" s="138" t="s">
        <v>4150</v>
      </c>
      <c r="F396" s="139" t="s">
        <v>4151</v>
      </c>
      <c r="G396" s="140" t="s">
        <v>322</v>
      </c>
      <c r="H396" s="141">
        <v>29.556999999999999</v>
      </c>
      <c r="I396" s="142"/>
      <c r="J396" s="143">
        <f>ROUND(I396*H396,2)</f>
        <v>0</v>
      </c>
      <c r="K396" s="139" t="s">
        <v>3903</v>
      </c>
      <c r="L396" s="32"/>
      <c r="M396" s="144" t="s">
        <v>1</v>
      </c>
      <c r="N396" s="145" t="s">
        <v>41</v>
      </c>
      <c r="P396" s="146">
        <f>O396*H396</f>
        <v>0</v>
      </c>
      <c r="Q396" s="146">
        <v>0</v>
      </c>
      <c r="R396" s="146">
        <f>Q396*H396</f>
        <v>0</v>
      </c>
      <c r="S396" s="146">
        <v>0</v>
      </c>
      <c r="T396" s="147">
        <f>S396*H396</f>
        <v>0</v>
      </c>
      <c r="AR396" s="148" t="s">
        <v>207</v>
      </c>
      <c r="AT396" s="148" t="s">
        <v>189</v>
      </c>
      <c r="AU396" s="148" t="s">
        <v>86</v>
      </c>
      <c r="AY396" s="17" t="s">
        <v>186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7" t="s">
        <v>84</v>
      </c>
      <c r="BK396" s="149">
        <f>ROUND(I396*H396,2)</f>
        <v>0</v>
      </c>
      <c r="BL396" s="17" t="s">
        <v>207</v>
      </c>
      <c r="BM396" s="148" t="s">
        <v>4152</v>
      </c>
    </row>
    <row r="397" spans="2:65" s="13" customFormat="1" ht="10.4">
      <c r="B397" s="163"/>
      <c r="D397" s="157" t="s">
        <v>296</v>
      </c>
      <c r="E397" s="164" t="s">
        <v>1</v>
      </c>
      <c r="F397" s="165" t="s">
        <v>3893</v>
      </c>
      <c r="H397" s="166">
        <v>7.766</v>
      </c>
      <c r="I397" s="167"/>
      <c r="L397" s="163"/>
      <c r="M397" s="168"/>
      <c r="T397" s="169"/>
      <c r="AT397" s="164" t="s">
        <v>296</v>
      </c>
      <c r="AU397" s="164" t="s">
        <v>86</v>
      </c>
      <c r="AV397" s="13" t="s">
        <v>86</v>
      </c>
      <c r="AW397" s="13" t="s">
        <v>32</v>
      </c>
      <c r="AX397" s="13" t="s">
        <v>76</v>
      </c>
      <c r="AY397" s="164" t="s">
        <v>186</v>
      </c>
    </row>
    <row r="398" spans="2:65" s="13" customFormat="1" ht="10.4">
      <c r="B398" s="163"/>
      <c r="D398" s="157" t="s">
        <v>296</v>
      </c>
      <c r="E398" s="164" t="s">
        <v>1</v>
      </c>
      <c r="F398" s="165" t="s">
        <v>3888</v>
      </c>
      <c r="H398" s="166">
        <v>12.430999999999999</v>
      </c>
      <c r="I398" s="167"/>
      <c r="L398" s="163"/>
      <c r="M398" s="168"/>
      <c r="T398" s="169"/>
      <c r="AT398" s="164" t="s">
        <v>296</v>
      </c>
      <c r="AU398" s="164" t="s">
        <v>86</v>
      </c>
      <c r="AV398" s="13" t="s">
        <v>86</v>
      </c>
      <c r="AW398" s="13" t="s">
        <v>32</v>
      </c>
      <c r="AX398" s="13" t="s">
        <v>76</v>
      </c>
      <c r="AY398" s="164" t="s">
        <v>186</v>
      </c>
    </row>
    <row r="399" spans="2:65" s="13" customFormat="1" ht="10.4">
      <c r="B399" s="163"/>
      <c r="D399" s="157" t="s">
        <v>296</v>
      </c>
      <c r="E399" s="164" t="s">
        <v>1</v>
      </c>
      <c r="F399" s="165" t="s">
        <v>3886</v>
      </c>
      <c r="H399" s="166">
        <v>9.36</v>
      </c>
      <c r="I399" s="167"/>
      <c r="L399" s="163"/>
      <c r="M399" s="168"/>
      <c r="T399" s="169"/>
      <c r="AT399" s="164" t="s">
        <v>296</v>
      </c>
      <c r="AU399" s="164" t="s">
        <v>86</v>
      </c>
      <c r="AV399" s="13" t="s">
        <v>86</v>
      </c>
      <c r="AW399" s="13" t="s">
        <v>32</v>
      </c>
      <c r="AX399" s="13" t="s">
        <v>76</v>
      </c>
      <c r="AY399" s="164" t="s">
        <v>186</v>
      </c>
    </row>
    <row r="400" spans="2:65" s="15" customFormat="1" ht="10.4">
      <c r="B400" s="190"/>
      <c r="D400" s="157" t="s">
        <v>296</v>
      </c>
      <c r="E400" s="191" t="s">
        <v>1</v>
      </c>
      <c r="F400" s="192" t="s">
        <v>561</v>
      </c>
      <c r="H400" s="193">
        <v>29.556999999999999</v>
      </c>
      <c r="I400" s="194"/>
      <c r="L400" s="190"/>
      <c r="M400" s="195"/>
      <c r="T400" s="196"/>
      <c r="AT400" s="191" t="s">
        <v>296</v>
      </c>
      <c r="AU400" s="191" t="s">
        <v>86</v>
      </c>
      <c r="AV400" s="15" t="s">
        <v>118</v>
      </c>
      <c r="AW400" s="15" t="s">
        <v>32</v>
      </c>
      <c r="AX400" s="15" t="s">
        <v>76</v>
      </c>
      <c r="AY400" s="191" t="s">
        <v>186</v>
      </c>
    </row>
    <row r="401" spans="2:65" s="14" customFormat="1" ht="10.4">
      <c r="B401" s="170"/>
      <c r="D401" s="157" t="s">
        <v>296</v>
      </c>
      <c r="E401" s="171" t="s">
        <v>1</v>
      </c>
      <c r="F401" s="172" t="s">
        <v>299</v>
      </c>
      <c r="H401" s="173">
        <v>29.556999999999999</v>
      </c>
      <c r="I401" s="174"/>
      <c r="L401" s="170"/>
      <c r="M401" s="175"/>
      <c r="T401" s="176"/>
      <c r="AT401" s="171" t="s">
        <v>296</v>
      </c>
      <c r="AU401" s="171" t="s">
        <v>86</v>
      </c>
      <c r="AV401" s="14" t="s">
        <v>207</v>
      </c>
      <c r="AW401" s="14" t="s">
        <v>32</v>
      </c>
      <c r="AX401" s="14" t="s">
        <v>84</v>
      </c>
      <c r="AY401" s="171" t="s">
        <v>186</v>
      </c>
    </row>
    <row r="402" spans="2:65" s="1" customFormat="1" ht="24.2" customHeight="1">
      <c r="B402" s="136"/>
      <c r="C402" s="137" t="s">
        <v>745</v>
      </c>
      <c r="D402" s="137" t="s">
        <v>189</v>
      </c>
      <c r="E402" s="138" t="s">
        <v>4153</v>
      </c>
      <c r="F402" s="139" t="s">
        <v>4154</v>
      </c>
      <c r="G402" s="140" t="s">
        <v>322</v>
      </c>
      <c r="H402" s="141">
        <v>413.798</v>
      </c>
      <c r="I402" s="142"/>
      <c r="J402" s="143">
        <f>ROUND(I402*H402,2)</f>
        <v>0</v>
      </c>
      <c r="K402" s="139" t="s">
        <v>3903</v>
      </c>
      <c r="L402" s="32"/>
      <c r="M402" s="144" t="s">
        <v>1</v>
      </c>
      <c r="N402" s="145" t="s">
        <v>41</v>
      </c>
      <c r="P402" s="146">
        <f>O402*H402</f>
        <v>0</v>
      </c>
      <c r="Q402" s="146">
        <v>0</v>
      </c>
      <c r="R402" s="146">
        <f>Q402*H402</f>
        <v>0</v>
      </c>
      <c r="S402" s="146">
        <v>0</v>
      </c>
      <c r="T402" s="147">
        <f>S402*H402</f>
        <v>0</v>
      </c>
      <c r="AR402" s="148" t="s">
        <v>207</v>
      </c>
      <c r="AT402" s="148" t="s">
        <v>189</v>
      </c>
      <c r="AU402" s="148" t="s">
        <v>86</v>
      </c>
      <c r="AY402" s="17" t="s">
        <v>186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7" t="s">
        <v>84</v>
      </c>
      <c r="BK402" s="149">
        <f>ROUND(I402*H402,2)</f>
        <v>0</v>
      </c>
      <c r="BL402" s="17" t="s">
        <v>207</v>
      </c>
      <c r="BM402" s="148" t="s">
        <v>4155</v>
      </c>
    </row>
    <row r="403" spans="2:65" s="13" customFormat="1" ht="10.4">
      <c r="B403" s="163"/>
      <c r="D403" s="157" t="s">
        <v>296</v>
      </c>
      <c r="E403" s="164" t="s">
        <v>1</v>
      </c>
      <c r="F403" s="165" t="s">
        <v>4156</v>
      </c>
      <c r="H403" s="166">
        <v>108.724</v>
      </c>
      <c r="I403" s="167"/>
      <c r="L403" s="163"/>
      <c r="M403" s="168"/>
      <c r="T403" s="169"/>
      <c r="AT403" s="164" t="s">
        <v>296</v>
      </c>
      <c r="AU403" s="164" t="s">
        <v>86</v>
      </c>
      <c r="AV403" s="13" t="s">
        <v>86</v>
      </c>
      <c r="AW403" s="13" t="s">
        <v>32</v>
      </c>
      <c r="AX403" s="13" t="s">
        <v>76</v>
      </c>
      <c r="AY403" s="164" t="s">
        <v>186</v>
      </c>
    </row>
    <row r="404" spans="2:65" s="13" customFormat="1" ht="10.4">
      <c r="B404" s="163"/>
      <c r="D404" s="157" t="s">
        <v>296</v>
      </c>
      <c r="E404" s="164" t="s">
        <v>1</v>
      </c>
      <c r="F404" s="165" t="s">
        <v>4157</v>
      </c>
      <c r="H404" s="166">
        <v>174.03399999999999</v>
      </c>
      <c r="I404" s="167"/>
      <c r="L404" s="163"/>
      <c r="M404" s="168"/>
      <c r="T404" s="169"/>
      <c r="AT404" s="164" t="s">
        <v>296</v>
      </c>
      <c r="AU404" s="164" t="s">
        <v>86</v>
      </c>
      <c r="AV404" s="13" t="s">
        <v>86</v>
      </c>
      <c r="AW404" s="13" t="s">
        <v>32</v>
      </c>
      <c r="AX404" s="13" t="s">
        <v>76</v>
      </c>
      <c r="AY404" s="164" t="s">
        <v>186</v>
      </c>
    </row>
    <row r="405" spans="2:65" s="13" customFormat="1" ht="10.4">
      <c r="B405" s="163"/>
      <c r="D405" s="157" t="s">
        <v>296</v>
      </c>
      <c r="E405" s="164" t="s">
        <v>1</v>
      </c>
      <c r="F405" s="165" t="s">
        <v>4158</v>
      </c>
      <c r="H405" s="166">
        <v>131.04</v>
      </c>
      <c r="I405" s="167"/>
      <c r="L405" s="163"/>
      <c r="M405" s="168"/>
      <c r="T405" s="169"/>
      <c r="AT405" s="164" t="s">
        <v>296</v>
      </c>
      <c r="AU405" s="164" t="s">
        <v>86</v>
      </c>
      <c r="AV405" s="13" t="s">
        <v>86</v>
      </c>
      <c r="AW405" s="13" t="s">
        <v>32</v>
      </c>
      <c r="AX405" s="13" t="s">
        <v>76</v>
      </c>
      <c r="AY405" s="164" t="s">
        <v>186</v>
      </c>
    </row>
    <row r="406" spans="2:65" s="15" customFormat="1" ht="10.4">
      <c r="B406" s="190"/>
      <c r="D406" s="157" t="s">
        <v>296</v>
      </c>
      <c r="E406" s="191" t="s">
        <v>1</v>
      </c>
      <c r="F406" s="192" t="s">
        <v>561</v>
      </c>
      <c r="H406" s="193">
        <v>413.798</v>
      </c>
      <c r="I406" s="194"/>
      <c r="L406" s="190"/>
      <c r="M406" s="195"/>
      <c r="T406" s="196"/>
      <c r="AT406" s="191" t="s">
        <v>296</v>
      </c>
      <c r="AU406" s="191" t="s">
        <v>86</v>
      </c>
      <c r="AV406" s="15" t="s">
        <v>118</v>
      </c>
      <c r="AW406" s="15" t="s">
        <v>32</v>
      </c>
      <c r="AX406" s="15" t="s">
        <v>76</v>
      </c>
      <c r="AY406" s="191" t="s">
        <v>186</v>
      </c>
    </row>
    <row r="407" spans="2:65" s="14" customFormat="1" ht="10.4">
      <c r="B407" s="170"/>
      <c r="D407" s="157" t="s">
        <v>296</v>
      </c>
      <c r="E407" s="171" t="s">
        <v>1</v>
      </c>
      <c r="F407" s="172" t="s">
        <v>299</v>
      </c>
      <c r="H407" s="173">
        <v>413.798</v>
      </c>
      <c r="I407" s="174"/>
      <c r="L407" s="170"/>
      <c r="M407" s="175"/>
      <c r="T407" s="176"/>
      <c r="AT407" s="171" t="s">
        <v>296</v>
      </c>
      <c r="AU407" s="171" t="s">
        <v>86</v>
      </c>
      <c r="AV407" s="14" t="s">
        <v>207</v>
      </c>
      <c r="AW407" s="14" t="s">
        <v>32</v>
      </c>
      <c r="AX407" s="14" t="s">
        <v>84</v>
      </c>
      <c r="AY407" s="171" t="s">
        <v>186</v>
      </c>
    </row>
    <row r="408" spans="2:65" s="1" customFormat="1" ht="24.2" customHeight="1">
      <c r="B408" s="136"/>
      <c r="C408" s="137" t="s">
        <v>750</v>
      </c>
      <c r="D408" s="137" t="s">
        <v>189</v>
      </c>
      <c r="E408" s="138" t="s">
        <v>4159</v>
      </c>
      <c r="F408" s="139" t="s">
        <v>4160</v>
      </c>
      <c r="G408" s="140" t="s">
        <v>322</v>
      </c>
      <c r="H408" s="141">
        <v>39.793999999999997</v>
      </c>
      <c r="I408" s="142"/>
      <c r="J408" s="143">
        <f>ROUND(I408*H408,2)</f>
        <v>0</v>
      </c>
      <c r="K408" s="139" t="s">
        <v>3903</v>
      </c>
      <c r="L408" s="32"/>
      <c r="M408" s="144" t="s">
        <v>1</v>
      </c>
      <c r="N408" s="145" t="s">
        <v>41</v>
      </c>
      <c r="P408" s="146">
        <f>O408*H408</f>
        <v>0</v>
      </c>
      <c r="Q408" s="146">
        <v>0</v>
      </c>
      <c r="R408" s="146">
        <f>Q408*H408</f>
        <v>0</v>
      </c>
      <c r="S408" s="146">
        <v>0</v>
      </c>
      <c r="T408" s="147">
        <f>S408*H408</f>
        <v>0</v>
      </c>
      <c r="AR408" s="148" t="s">
        <v>207</v>
      </c>
      <c r="AT408" s="148" t="s">
        <v>189</v>
      </c>
      <c r="AU408" s="148" t="s">
        <v>86</v>
      </c>
      <c r="AY408" s="17" t="s">
        <v>186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7" t="s">
        <v>84</v>
      </c>
      <c r="BK408" s="149">
        <f>ROUND(I408*H408,2)</f>
        <v>0</v>
      </c>
      <c r="BL408" s="17" t="s">
        <v>207</v>
      </c>
      <c r="BM408" s="148" t="s">
        <v>4161</v>
      </c>
    </row>
    <row r="409" spans="2:65" s="1" customFormat="1" ht="37.9" customHeight="1">
      <c r="B409" s="136"/>
      <c r="C409" s="137" t="s">
        <v>755</v>
      </c>
      <c r="D409" s="137" t="s">
        <v>189</v>
      </c>
      <c r="E409" s="138" t="s">
        <v>4162</v>
      </c>
      <c r="F409" s="139" t="s">
        <v>4163</v>
      </c>
      <c r="G409" s="140" t="s">
        <v>322</v>
      </c>
      <c r="H409" s="141">
        <v>12.430999999999999</v>
      </c>
      <c r="I409" s="142"/>
      <c r="J409" s="143">
        <f>ROUND(I409*H409,2)</f>
        <v>0</v>
      </c>
      <c r="K409" s="139" t="s">
        <v>3903</v>
      </c>
      <c r="L409" s="32"/>
      <c r="M409" s="144" t="s">
        <v>1</v>
      </c>
      <c r="N409" s="145" t="s">
        <v>41</v>
      </c>
      <c r="P409" s="146">
        <f>O409*H409</f>
        <v>0</v>
      </c>
      <c r="Q409" s="146">
        <v>0</v>
      </c>
      <c r="R409" s="146">
        <f>Q409*H409</f>
        <v>0</v>
      </c>
      <c r="S409" s="146">
        <v>0</v>
      </c>
      <c r="T409" s="147">
        <f>S409*H409</f>
        <v>0</v>
      </c>
      <c r="AR409" s="148" t="s">
        <v>207</v>
      </c>
      <c r="AT409" s="148" t="s">
        <v>189</v>
      </c>
      <c r="AU409" s="148" t="s">
        <v>86</v>
      </c>
      <c r="AY409" s="17" t="s">
        <v>186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7" t="s">
        <v>84</v>
      </c>
      <c r="BK409" s="149">
        <f>ROUND(I409*H409,2)</f>
        <v>0</v>
      </c>
      <c r="BL409" s="17" t="s">
        <v>207</v>
      </c>
      <c r="BM409" s="148" t="s">
        <v>4164</v>
      </c>
    </row>
    <row r="410" spans="2:65" s="13" customFormat="1" ht="10.4">
      <c r="B410" s="163"/>
      <c r="D410" s="157" t="s">
        <v>296</v>
      </c>
      <c r="E410" s="164" t="s">
        <v>1</v>
      </c>
      <c r="F410" s="165" t="s">
        <v>4165</v>
      </c>
      <c r="H410" s="166">
        <v>12.430999999999999</v>
      </c>
      <c r="I410" s="167"/>
      <c r="L410" s="163"/>
      <c r="M410" s="168"/>
      <c r="T410" s="169"/>
      <c r="AT410" s="164" t="s">
        <v>296</v>
      </c>
      <c r="AU410" s="164" t="s">
        <v>86</v>
      </c>
      <c r="AV410" s="13" t="s">
        <v>86</v>
      </c>
      <c r="AW410" s="13" t="s">
        <v>32</v>
      </c>
      <c r="AX410" s="13" t="s">
        <v>76</v>
      </c>
      <c r="AY410" s="164" t="s">
        <v>186</v>
      </c>
    </row>
    <row r="411" spans="2:65" s="15" customFormat="1" ht="10.4">
      <c r="B411" s="190"/>
      <c r="D411" s="157" t="s">
        <v>296</v>
      </c>
      <c r="E411" s="191" t="s">
        <v>1</v>
      </c>
      <c r="F411" s="192" t="s">
        <v>561</v>
      </c>
      <c r="H411" s="193">
        <v>12.430999999999999</v>
      </c>
      <c r="I411" s="194"/>
      <c r="L411" s="190"/>
      <c r="M411" s="195"/>
      <c r="T411" s="196"/>
      <c r="AT411" s="191" t="s">
        <v>296</v>
      </c>
      <c r="AU411" s="191" t="s">
        <v>86</v>
      </c>
      <c r="AV411" s="15" t="s">
        <v>118</v>
      </c>
      <c r="AW411" s="15" t="s">
        <v>32</v>
      </c>
      <c r="AX411" s="15" t="s">
        <v>76</v>
      </c>
      <c r="AY411" s="191" t="s">
        <v>186</v>
      </c>
    </row>
    <row r="412" spans="2:65" s="14" customFormat="1" ht="10.4">
      <c r="B412" s="170"/>
      <c r="D412" s="157" t="s">
        <v>296</v>
      </c>
      <c r="E412" s="171" t="s">
        <v>3888</v>
      </c>
      <c r="F412" s="172" t="s">
        <v>299</v>
      </c>
      <c r="H412" s="173">
        <v>12.430999999999999</v>
      </c>
      <c r="I412" s="174"/>
      <c r="L412" s="170"/>
      <c r="M412" s="175"/>
      <c r="T412" s="176"/>
      <c r="AT412" s="171" t="s">
        <v>296</v>
      </c>
      <c r="AU412" s="171" t="s">
        <v>86</v>
      </c>
      <c r="AV412" s="14" t="s">
        <v>207</v>
      </c>
      <c r="AW412" s="14" t="s">
        <v>32</v>
      </c>
      <c r="AX412" s="14" t="s">
        <v>84</v>
      </c>
      <c r="AY412" s="171" t="s">
        <v>186</v>
      </c>
    </row>
    <row r="413" spans="2:65" s="1" customFormat="1" ht="37.9" customHeight="1">
      <c r="B413" s="136"/>
      <c r="C413" s="137" t="s">
        <v>760</v>
      </c>
      <c r="D413" s="137" t="s">
        <v>189</v>
      </c>
      <c r="E413" s="138" t="s">
        <v>4166</v>
      </c>
      <c r="F413" s="139" t="s">
        <v>4167</v>
      </c>
      <c r="G413" s="140" t="s">
        <v>322</v>
      </c>
      <c r="H413" s="141">
        <v>9.36</v>
      </c>
      <c r="I413" s="142"/>
      <c r="J413" s="143">
        <f>ROUND(I413*H413,2)</f>
        <v>0</v>
      </c>
      <c r="K413" s="139" t="s">
        <v>3903</v>
      </c>
      <c r="L413" s="32"/>
      <c r="M413" s="144" t="s">
        <v>1</v>
      </c>
      <c r="N413" s="145" t="s">
        <v>41</v>
      </c>
      <c r="P413" s="146">
        <f>O413*H413</f>
        <v>0</v>
      </c>
      <c r="Q413" s="146">
        <v>0</v>
      </c>
      <c r="R413" s="146">
        <f>Q413*H413</f>
        <v>0</v>
      </c>
      <c r="S413" s="146">
        <v>0</v>
      </c>
      <c r="T413" s="147">
        <f>S413*H413</f>
        <v>0</v>
      </c>
      <c r="AR413" s="148" t="s">
        <v>207</v>
      </c>
      <c r="AT413" s="148" t="s">
        <v>189</v>
      </c>
      <c r="AU413" s="148" t="s">
        <v>86</v>
      </c>
      <c r="AY413" s="17" t="s">
        <v>186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7" t="s">
        <v>84</v>
      </c>
      <c r="BK413" s="149">
        <f>ROUND(I413*H413,2)</f>
        <v>0</v>
      </c>
      <c r="BL413" s="17" t="s">
        <v>207</v>
      </c>
      <c r="BM413" s="148" t="s">
        <v>4168</v>
      </c>
    </row>
    <row r="414" spans="2:65" s="13" customFormat="1" ht="10.4">
      <c r="B414" s="163"/>
      <c r="D414" s="157" t="s">
        <v>296</v>
      </c>
      <c r="E414" s="164" t="s">
        <v>1</v>
      </c>
      <c r="F414" s="165" t="s">
        <v>4169</v>
      </c>
      <c r="H414" s="166">
        <v>9.36</v>
      </c>
      <c r="I414" s="167"/>
      <c r="L414" s="163"/>
      <c r="M414" s="168"/>
      <c r="T414" s="169"/>
      <c r="AT414" s="164" t="s">
        <v>296</v>
      </c>
      <c r="AU414" s="164" t="s">
        <v>86</v>
      </c>
      <c r="AV414" s="13" t="s">
        <v>86</v>
      </c>
      <c r="AW414" s="13" t="s">
        <v>32</v>
      </c>
      <c r="AX414" s="13" t="s">
        <v>76</v>
      </c>
      <c r="AY414" s="164" t="s">
        <v>186</v>
      </c>
    </row>
    <row r="415" spans="2:65" s="15" customFormat="1" ht="10.4">
      <c r="B415" s="190"/>
      <c r="D415" s="157" t="s">
        <v>296</v>
      </c>
      <c r="E415" s="191" t="s">
        <v>1</v>
      </c>
      <c r="F415" s="192" t="s">
        <v>561</v>
      </c>
      <c r="H415" s="193">
        <v>9.36</v>
      </c>
      <c r="I415" s="194"/>
      <c r="L415" s="190"/>
      <c r="M415" s="195"/>
      <c r="T415" s="196"/>
      <c r="AT415" s="191" t="s">
        <v>296</v>
      </c>
      <c r="AU415" s="191" t="s">
        <v>86</v>
      </c>
      <c r="AV415" s="15" t="s">
        <v>118</v>
      </c>
      <c r="AW415" s="15" t="s">
        <v>32</v>
      </c>
      <c r="AX415" s="15" t="s">
        <v>76</v>
      </c>
      <c r="AY415" s="191" t="s">
        <v>186</v>
      </c>
    </row>
    <row r="416" spans="2:65" s="14" customFormat="1" ht="10.4">
      <c r="B416" s="170"/>
      <c r="D416" s="157" t="s">
        <v>296</v>
      </c>
      <c r="E416" s="171" t="s">
        <v>3886</v>
      </c>
      <c r="F416" s="172" t="s">
        <v>299</v>
      </c>
      <c r="H416" s="173">
        <v>9.36</v>
      </c>
      <c r="I416" s="174"/>
      <c r="L416" s="170"/>
      <c r="M416" s="175"/>
      <c r="T416" s="176"/>
      <c r="AT416" s="171" t="s">
        <v>296</v>
      </c>
      <c r="AU416" s="171" t="s">
        <v>86</v>
      </c>
      <c r="AV416" s="14" t="s">
        <v>207</v>
      </c>
      <c r="AW416" s="14" t="s">
        <v>32</v>
      </c>
      <c r="AX416" s="14" t="s">
        <v>84</v>
      </c>
      <c r="AY416" s="171" t="s">
        <v>186</v>
      </c>
    </row>
    <row r="417" spans="2:65" s="1" customFormat="1" ht="44.25" customHeight="1">
      <c r="B417" s="136"/>
      <c r="C417" s="137" t="s">
        <v>765</v>
      </c>
      <c r="D417" s="137" t="s">
        <v>189</v>
      </c>
      <c r="E417" s="138" t="s">
        <v>4170</v>
      </c>
      <c r="F417" s="139" t="s">
        <v>4171</v>
      </c>
      <c r="G417" s="140" t="s">
        <v>322</v>
      </c>
      <c r="H417" s="141">
        <v>10.237</v>
      </c>
      <c r="I417" s="142"/>
      <c r="J417" s="143">
        <f>ROUND(I417*H417,2)</f>
        <v>0</v>
      </c>
      <c r="K417" s="139" t="s">
        <v>3903</v>
      </c>
      <c r="L417" s="32"/>
      <c r="M417" s="144" t="s">
        <v>1</v>
      </c>
      <c r="N417" s="145" t="s">
        <v>41</v>
      </c>
      <c r="P417" s="146">
        <f>O417*H417</f>
        <v>0</v>
      </c>
      <c r="Q417" s="146">
        <v>0</v>
      </c>
      <c r="R417" s="146">
        <f>Q417*H417</f>
        <v>0</v>
      </c>
      <c r="S417" s="146">
        <v>0</v>
      </c>
      <c r="T417" s="147">
        <f>S417*H417</f>
        <v>0</v>
      </c>
      <c r="AR417" s="148" t="s">
        <v>207</v>
      </c>
      <c r="AT417" s="148" t="s">
        <v>189</v>
      </c>
      <c r="AU417" s="148" t="s">
        <v>86</v>
      </c>
      <c r="AY417" s="17" t="s">
        <v>186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7" t="s">
        <v>84</v>
      </c>
      <c r="BK417" s="149">
        <f>ROUND(I417*H417,2)</f>
        <v>0</v>
      </c>
      <c r="BL417" s="17" t="s">
        <v>207</v>
      </c>
      <c r="BM417" s="148" t="s">
        <v>4172</v>
      </c>
    </row>
    <row r="418" spans="2:65" s="13" customFormat="1" ht="10.4">
      <c r="B418" s="163"/>
      <c r="D418" s="157" t="s">
        <v>296</v>
      </c>
      <c r="E418" s="164" t="s">
        <v>1</v>
      </c>
      <c r="F418" s="165" t="s">
        <v>3892</v>
      </c>
      <c r="H418" s="166">
        <v>10.237</v>
      </c>
      <c r="I418" s="167"/>
      <c r="L418" s="163"/>
      <c r="M418" s="168"/>
      <c r="T418" s="169"/>
      <c r="AT418" s="164" t="s">
        <v>296</v>
      </c>
      <c r="AU418" s="164" t="s">
        <v>86</v>
      </c>
      <c r="AV418" s="13" t="s">
        <v>86</v>
      </c>
      <c r="AW418" s="13" t="s">
        <v>32</v>
      </c>
      <c r="AX418" s="13" t="s">
        <v>76</v>
      </c>
      <c r="AY418" s="164" t="s">
        <v>186</v>
      </c>
    </row>
    <row r="419" spans="2:65" s="15" customFormat="1" ht="10.4">
      <c r="B419" s="190"/>
      <c r="D419" s="157" t="s">
        <v>296</v>
      </c>
      <c r="E419" s="191" t="s">
        <v>1</v>
      </c>
      <c r="F419" s="192" t="s">
        <v>561</v>
      </c>
      <c r="H419" s="193">
        <v>10.237</v>
      </c>
      <c r="I419" s="194"/>
      <c r="L419" s="190"/>
      <c r="M419" s="195"/>
      <c r="T419" s="196"/>
      <c r="AT419" s="191" t="s">
        <v>296</v>
      </c>
      <c r="AU419" s="191" t="s">
        <v>86</v>
      </c>
      <c r="AV419" s="15" t="s">
        <v>118</v>
      </c>
      <c r="AW419" s="15" t="s">
        <v>32</v>
      </c>
      <c r="AX419" s="15" t="s">
        <v>76</v>
      </c>
      <c r="AY419" s="191" t="s">
        <v>186</v>
      </c>
    </row>
    <row r="420" spans="2:65" s="14" customFormat="1" ht="10.4">
      <c r="B420" s="170"/>
      <c r="D420" s="157" t="s">
        <v>296</v>
      </c>
      <c r="E420" s="171" t="s">
        <v>3891</v>
      </c>
      <c r="F420" s="172" t="s">
        <v>299</v>
      </c>
      <c r="H420" s="173">
        <v>10.237</v>
      </c>
      <c r="I420" s="174"/>
      <c r="L420" s="170"/>
      <c r="M420" s="175"/>
      <c r="T420" s="176"/>
      <c r="AT420" s="171" t="s">
        <v>296</v>
      </c>
      <c r="AU420" s="171" t="s">
        <v>86</v>
      </c>
      <c r="AV420" s="14" t="s">
        <v>207</v>
      </c>
      <c r="AW420" s="14" t="s">
        <v>32</v>
      </c>
      <c r="AX420" s="14" t="s">
        <v>84</v>
      </c>
      <c r="AY420" s="171" t="s">
        <v>186</v>
      </c>
    </row>
    <row r="421" spans="2:65" s="1" customFormat="1" ht="44.25" customHeight="1">
      <c r="B421" s="136"/>
      <c r="C421" s="137" t="s">
        <v>776</v>
      </c>
      <c r="D421" s="137" t="s">
        <v>189</v>
      </c>
      <c r="E421" s="138" t="s">
        <v>4173</v>
      </c>
      <c r="F421" s="139" t="s">
        <v>4174</v>
      </c>
      <c r="G421" s="140" t="s">
        <v>322</v>
      </c>
      <c r="H421" s="141">
        <v>7.766</v>
      </c>
      <c r="I421" s="142"/>
      <c r="J421" s="143">
        <f>ROUND(I421*H421,2)</f>
        <v>0</v>
      </c>
      <c r="K421" s="139" t="s">
        <v>3903</v>
      </c>
      <c r="L421" s="32"/>
      <c r="M421" s="144" t="s">
        <v>1</v>
      </c>
      <c r="N421" s="145" t="s">
        <v>41</v>
      </c>
      <c r="P421" s="146">
        <f>O421*H421</f>
        <v>0</v>
      </c>
      <c r="Q421" s="146">
        <v>0</v>
      </c>
      <c r="R421" s="146">
        <f>Q421*H421</f>
        <v>0</v>
      </c>
      <c r="S421" s="146">
        <v>0</v>
      </c>
      <c r="T421" s="147">
        <f>S421*H421</f>
        <v>0</v>
      </c>
      <c r="AR421" s="148" t="s">
        <v>207</v>
      </c>
      <c r="AT421" s="148" t="s">
        <v>189</v>
      </c>
      <c r="AU421" s="148" t="s">
        <v>86</v>
      </c>
      <c r="AY421" s="17" t="s">
        <v>186</v>
      </c>
      <c r="BE421" s="149">
        <f>IF(N421="základní",J421,0)</f>
        <v>0</v>
      </c>
      <c r="BF421" s="149">
        <f>IF(N421="snížená",J421,0)</f>
        <v>0</v>
      </c>
      <c r="BG421" s="149">
        <f>IF(N421="zákl. přenesená",J421,0)</f>
        <v>0</v>
      </c>
      <c r="BH421" s="149">
        <f>IF(N421="sníž. přenesená",J421,0)</f>
        <v>0</v>
      </c>
      <c r="BI421" s="149">
        <f>IF(N421="nulová",J421,0)</f>
        <v>0</v>
      </c>
      <c r="BJ421" s="17" t="s">
        <v>84</v>
      </c>
      <c r="BK421" s="149">
        <f>ROUND(I421*H421,2)</f>
        <v>0</v>
      </c>
      <c r="BL421" s="17" t="s">
        <v>207</v>
      </c>
      <c r="BM421" s="148" t="s">
        <v>4175</v>
      </c>
    </row>
    <row r="422" spans="2:65" s="13" customFormat="1" ht="10.4">
      <c r="B422" s="163"/>
      <c r="D422" s="157" t="s">
        <v>296</v>
      </c>
      <c r="E422" s="164" t="s">
        <v>1</v>
      </c>
      <c r="F422" s="165" t="s">
        <v>3894</v>
      </c>
      <c r="H422" s="166">
        <v>7.766</v>
      </c>
      <c r="I422" s="167"/>
      <c r="L422" s="163"/>
      <c r="M422" s="168"/>
      <c r="T422" s="169"/>
      <c r="AT422" s="164" t="s">
        <v>296</v>
      </c>
      <c r="AU422" s="164" t="s">
        <v>86</v>
      </c>
      <c r="AV422" s="13" t="s">
        <v>86</v>
      </c>
      <c r="AW422" s="13" t="s">
        <v>32</v>
      </c>
      <c r="AX422" s="13" t="s">
        <v>76</v>
      </c>
      <c r="AY422" s="164" t="s">
        <v>186</v>
      </c>
    </row>
    <row r="423" spans="2:65" s="15" customFormat="1" ht="10.4">
      <c r="B423" s="190"/>
      <c r="D423" s="157" t="s">
        <v>296</v>
      </c>
      <c r="E423" s="191" t="s">
        <v>1</v>
      </c>
      <c r="F423" s="192" t="s">
        <v>561</v>
      </c>
      <c r="H423" s="193">
        <v>7.766</v>
      </c>
      <c r="I423" s="194"/>
      <c r="L423" s="190"/>
      <c r="M423" s="195"/>
      <c r="T423" s="196"/>
      <c r="AT423" s="191" t="s">
        <v>296</v>
      </c>
      <c r="AU423" s="191" t="s">
        <v>86</v>
      </c>
      <c r="AV423" s="15" t="s">
        <v>118</v>
      </c>
      <c r="AW423" s="15" t="s">
        <v>32</v>
      </c>
      <c r="AX423" s="15" t="s">
        <v>76</v>
      </c>
      <c r="AY423" s="191" t="s">
        <v>186</v>
      </c>
    </row>
    <row r="424" spans="2:65" s="14" customFormat="1" ht="10.4">
      <c r="B424" s="170"/>
      <c r="D424" s="157" t="s">
        <v>296</v>
      </c>
      <c r="E424" s="171" t="s">
        <v>3893</v>
      </c>
      <c r="F424" s="172" t="s">
        <v>299</v>
      </c>
      <c r="H424" s="173">
        <v>7.766</v>
      </c>
      <c r="I424" s="174"/>
      <c r="L424" s="170"/>
      <c r="M424" s="175"/>
      <c r="T424" s="176"/>
      <c r="AT424" s="171" t="s">
        <v>296</v>
      </c>
      <c r="AU424" s="171" t="s">
        <v>86</v>
      </c>
      <c r="AV424" s="14" t="s">
        <v>207</v>
      </c>
      <c r="AW424" s="14" t="s">
        <v>32</v>
      </c>
      <c r="AX424" s="14" t="s">
        <v>84</v>
      </c>
      <c r="AY424" s="171" t="s">
        <v>186</v>
      </c>
    </row>
    <row r="425" spans="2:65" s="11" customFormat="1" ht="22.75" customHeight="1">
      <c r="B425" s="124"/>
      <c r="D425" s="125" t="s">
        <v>75</v>
      </c>
      <c r="E425" s="134" t="s">
        <v>894</v>
      </c>
      <c r="F425" s="134" t="s">
        <v>895</v>
      </c>
      <c r="I425" s="127"/>
      <c r="J425" s="135">
        <f>BK425</f>
        <v>0</v>
      </c>
      <c r="L425" s="124"/>
      <c r="M425" s="129"/>
      <c r="P425" s="130">
        <f>P426</f>
        <v>0</v>
      </c>
      <c r="R425" s="130">
        <f>R426</f>
        <v>0</v>
      </c>
      <c r="T425" s="131">
        <f>T426</f>
        <v>0</v>
      </c>
      <c r="AR425" s="125" t="s">
        <v>84</v>
      </c>
      <c r="AT425" s="132" t="s">
        <v>75</v>
      </c>
      <c r="AU425" s="132" t="s">
        <v>84</v>
      </c>
      <c r="AY425" s="125" t="s">
        <v>186</v>
      </c>
      <c r="BK425" s="133">
        <f>BK426</f>
        <v>0</v>
      </c>
    </row>
    <row r="426" spans="2:65" s="1" customFormat="1" ht="24.2" customHeight="1">
      <c r="B426" s="136"/>
      <c r="C426" s="137" t="s">
        <v>781</v>
      </c>
      <c r="D426" s="137" t="s">
        <v>189</v>
      </c>
      <c r="E426" s="138" t="s">
        <v>4176</v>
      </c>
      <c r="F426" s="139" t="s">
        <v>4177</v>
      </c>
      <c r="G426" s="140" t="s">
        <v>322</v>
      </c>
      <c r="H426" s="141">
        <v>71.683999999999997</v>
      </c>
      <c r="I426" s="142"/>
      <c r="J426" s="143">
        <f>ROUND(I426*H426,2)</f>
        <v>0</v>
      </c>
      <c r="K426" s="139" t="s">
        <v>3903</v>
      </c>
      <c r="L426" s="32"/>
      <c r="M426" s="144" t="s">
        <v>1</v>
      </c>
      <c r="N426" s="145" t="s">
        <v>41</v>
      </c>
      <c r="P426" s="146">
        <f>O426*H426</f>
        <v>0</v>
      </c>
      <c r="Q426" s="146">
        <v>0</v>
      </c>
      <c r="R426" s="146">
        <f>Q426*H426</f>
        <v>0</v>
      </c>
      <c r="S426" s="146">
        <v>0</v>
      </c>
      <c r="T426" s="147">
        <f>S426*H426</f>
        <v>0</v>
      </c>
      <c r="AR426" s="148" t="s">
        <v>207</v>
      </c>
      <c r="AT426" s="148" t="s">
        <v>189</v>
      </c>
      <c r="AU426" s="148" t="s">
        <v>86</v>
      </c>
      <c r="AY426" s="17" t="s">
        <v>186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7" t="s">
        <v>84</v>
      </c>
      <c r="BK426" s="149">
        <f>ROUND(I426*H426,2)</f>
        <v>0</v>
      </c>
      <c r="BL426" s="17" t="s">
        <v>207</v>
      </c>
      <c r="BM426" s="148" t="s">
        <v>4178</v>
      </c>
    </row>
    <row r="427" spans="2:65" s="11" customFormat="1" ht="25.95" customHeight="1">
      <c r="B427" s="124"/>
      <c r="D427" s="125" t="s">
        <v>75</v>
      </c>
      <c r="E427" s="126" t="s">
        <v>900</v>
      </c>
      <c r="F427" s="126" t="s">
        <v>901</v>
      </c>
      <c r="I427" s="127"/>
      <c r="J427" s="128">
        <f>BK427</f>
        <v>0</v>
      </c>
      <c r="L427" s="124"/>
      <c r="M427" s="129"/>
      <c r="P427" s="130">
        <f>P428+P442</f>
        <v>0</v>
      </c>
      <c r="R427" s="130">
        <f>R428+R442</f>
        <v>1.0281450000000001E-2</v>
      </c>
      <c r="T427" s="131">
        <f>T428+T442</f>
        <v>0</v>
      </c>
      <c r="AR427" s="125" t="s">
        <v>86</v>
      </c>
      <c r="AT427" s="132" t="s">
        <v>75</v>
      </c>
      <c r="AU427" s="132" t="s">
        <v>76</v>
      </c>
      <c r="AY427" s="125" t="s">
        <v>186</v>
      </c>
      <c r="BK427" s="133">
        <f>BK428+BK442</f>
        <v>0</v>
      </c>
    </row>
    <row r="428" spans="2:65" s="11" customFormat="1" ht="22.75" customHeight="1">
      <c r="B428" s="124"/>
      <c r="D428" s="125" t="s">
        <v>75</v>
      </c>
      <c r="E428" s="134" t="s">
        <v>902</v>
      </c>
      <c r="F428" s="134" t="s">
        <v>903</v>
      </c>
      <c r="I428" s="127"/>
      <c r="J428" s="135">
        <f>BK428</f>
        <v>0</v>
      </c>
      <c r="L428" s="124"/>
      <c r="M428" s="129"/>
      <c r="P428" s="130">
        <f>SUM(P429:P441)</f>
        <v>0</v>
      </c>
      <c r="R428" s="130">
        <f>SUM(R429:R441)</f>
        <v>9.5814500000000018E-3</v>
      </c>
      <c r="T428" s="131">
        <f>SUM(T429:T441)</f>
        <v>0</v>
      </c>
      <c r="AR428" s="125" t="s">
        <v>86</v>
      </c>
      <c r="AT428" s="132" t="s">
        <v>75</v>
      </c>
      <c r="AU428" s="132" t="s">
        <v>84</v>
      </c>
      <c r="AY428" s="125" t="s">
        <v>186</v>
      </c>
      <c r="BK428" s="133">
        <f>SUM(BK429:BK441)</f>
        <v>0</v>
      </c>
    </row>
    <row r="429" spans="2:65" s="1" customFormat="1" ht="24.2" customHeight="1">
      <c r="B429" s="136"/>
      <c r="C429" s="137" t="s">
        <v>787</v>
      </c>
      <c r="D429" s="137" t="s">
        <v>189</v>
      </c>
      <c r="E429" s="138" t="s">
        <v>919</v>
      </c>
      <c r="F429" s="139" t="s">
        <v>920</v>
      </c>
      <c r="G429" s="140" t="s">
        <v>351</v>
      </c>
      <c r="H429" s="141">
        <v>1.2</v>
      </c>
      <c r="I429" s="142"/>
      <c r="J429" s="143">
        <f>ROUND(I429*H429,2)</f>
        <v>0</v>
      </c>
      <c r="K429" s="139" t="s">
        <v>3903</v>
      </c>
      <c r="L429" s="32"/>
      <c r="M429" s="144" t="s">
        <v>1</v>
      </c>
      <c r="N429" s="145" t="s">
        <v>41</v>
      </c>
      <c r="P429" s="146">
        <f>O429*H429</f>
        <v>0</v>
      </c>
      <c r="Q429" s="146">
        <v>0</v>
      </c>
      <c r="R429" s="146">
        <f>Q429*H429</f>
        <v>0</v>
      </c>
      <c r="S429" s="146">
        <v>0</v>
      </c>
      <c r="T429" s="147">
        <f>S429*H429</f>
        <v>0</v>
      </c>
      <c r="AR429" s="148" t="s">
        <v>372</v>
      </c>
      <c r="AT429" s="148" t="s">
        <v>189</v>
      </c>
      <c r="AU429" s="148" t="s">
        <v>86</v>
      </c>
      <c r="AY429" s="17" t="s">
        <v>186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7" t="s">
        <v>84</v>
      </c>
      <c r="BK429" s="149">
        <f>ROUND(I429*H429,2)</f>
        <v>0</v>
      </c>
      <c r="BL429" s="17" t="s">
        <v>372</v>
      </c>
      <c r="BM429" s="148" t="s">
        <v>4179</v>
      </c>
    </row>
    <row r="430" spans="2:65" s="13" customFormat="1" ht="10.4">
      <c r="B430" s="163"/>
      <c r="D430" s="157" t="s">
        <v>296</v>
      </c>
      <c r="E430" s="164" t="s">
        <v>1</v>
      </c>
      <c r="F430" s="165" t="s">
        <v>4047</v>
      </c>
      <c r="H430" s="166">
        <v>1.2</v>
      </c>
      <c r="I430" s="167"/>
      <c r="L430" s="163"/>
      <c r="M430" s="168"/>
      <c r="T430" s="169"/>
      <c r="AT430" s="164" t="s">
        <v>296</v>
      </c>
      <c r="AU430" s="164" t="s">
        <v>86</v>
      </c>
      <c r="AV430" s="13" t="s">
        <v>86</v>
      </c>
      <c r="AW430" s="13" t="s">
        <v>32</v>
      </c>
      <c r="AX430" s="13" t="s">
        <v>76</v>
      </c>
      <c r="AY430" s="164" t="s">
        <v>186</v>
      </c>
    </row>
    <row r="431" spans="2:65" s="15" customFormat="1" ht="10.4">
      <c r="B431" s="190"/>
      <c r="D431" s="157" t="s">
        <v>296</v>
      </c>
      <c r="E431" s="191" t="s">
        <v>1</v>
      </c>
      <c r="F431" s="192" t="s">
        <v>561</v>
      </c>
      <c r="H431" s="193">
        <v>1.2</v>
      </c>
      <c r="I431" s="194"/>
      <c r="L431" s="190"/>
      <c r="M431" s="195"/>
      <c r="T431" s="196"/>
      <c r="AT431" s="191" t="s">
        <v>296</v>
      </c>
      <c r="AU431" s="191" t="s">
        <v>86</v>
      </c>
      <c r="AV431" s="15" t="s">
        <v>118</v>
      </c>
      <c r="AW431" s="15" t="s">
        <v>32</v>
      </c>
      <c r="AX431" s="15" t="s">
        <v>76</v>
      </c>
      <c r="AY431" s="191" t="s">
        <v>186</v>
      </c>
    </row>
    <row r="432" spans="2:65" s="14" customFormat="1" ht="10.4">
      <c r="B432" s="170"/>
      <c r="D432" s="157" t="s">
        <v>296</v>
      </c>
      <c r="E432" s="171" t="s">
        <v>1</v>
      </c>
      <c r="F432" s="172" t="s">
        <v>299</v>
      </c>
      <c r="H432" s="173">
        <v>1.2</v>
      </c>
      <c r="I432" s="174"/>
      <c r="L432" s="170"/>
      <c r="M432" s="175"/>
      <c r="T432" s="176"/>
      <c r="AT432" s="171" t="s">
        <v>296</v>
      </c>
      <c r="AU432" s="171" t="s">
        <v>86</v>
      </c>
      <c r="AV432" s="14" t="s">
        <v>207</v>
      </c>
      <c r="AW432" s="14" t="s">
        <v>32</v>
      </c>
      <c r="AX432" s="14" t="s">
        <v>84</v>
      </c>
      <c r="AY432" s="171" t="s">
        <v>186</v>
      </c>
    </row>
    <row r="433" spans="2:65" s="1" customFormat="1" ht="16.600000000000001" customHeight="1">
      <c r="B433" s="136"/>
      <c r="C433" s="177" t="s">
        <v>793</v>
      </c>
      <c r="D433" s="177" t="s">
        <v>421</v>
      </c>
      <c r="E433" s="178" t="s">
        <v>923</v>
      </c>
      <c r="F433" s="179" t="s">
        <v>924</v>
      </c>
      <c r="G433" s="180" t="s">
        <v>322</v>
      </c>
      <c r="H433" s="181">
        <v>1E-3</v>
      </c>
      <c r="I433" s="182"/>
      <c r="J433" s="183">
        <f>ROUND(I433*H433,2)</f>
        <v>0</v>
      </c>
      <c r="K433" s="179" t="s">
        <v>3903</v>
      </c>
      <c r="L433" s="184"/>
      <c r="M433" s="185" t="s">
        <v>1</v>
      </c>
      <c r="N433" s="186" t="s">
        <v>41</v>
      </c>
      <c r="P433" s="146">
        <f>O433*H433</f>
        <v>0</v>
      </c>
      <c r="Q433" s="146">
        <v>1</v>
      </c>
      <c r="R433" s="146">
        <f>Q433*H433</f>
        <v>1E-3</v>
      </c>
      <c r="S433" s="146">
        <v>0</v>
      </c>
      <c r="T433" s="147">
        <f>S433*H433</f>
        <v>0</v>
      </c>
      <c r="AR433" s="148" t="s">
        <v>472</v>
      </c>
      <c r="AT433" s="148" t="s">
        <v>421</v>
      </c>
      <c r="AU433" s="148" t="s">
        <v>86</v>
      </c>
      <c r="AY433" s="17" t="s">
        <v>186</v>
      </c>
      <c r="BE433" s="149">
        <f>IF(N433="základní",J433,0)</f>
        <v>0</v>
      </c>
      <c r="BF433" s="149">
        <f>IF(N433="snížená",J433,0)</f>
        <v>0</v>
      </c>
      <c r="BG433" s="149">
        <f>IF(N433="zákl. přenesená",J433,0)</f>
        <v>0</v>
      </c>
      <c r="BH433" s="149">
        <f>IF(N433="sníž. přenesená",J433,0)</f>
        <v>0</v>
      </c>
      <c r="BI433" s="149">
        <f>IF(N433="nulová",J433,0)</f>
        <v>0</v>
      </c>
      <c r="BJ433" s="17" t="s">
        <v>84</v>
      </c>
      <c r="BK433" s="149">
        <f>ROUND(I433*H433,2)</f>
        <v>0</v>
      </c>
      <c r="BL433" s="17" t="s">
        <v>372</v>
      </c>
      <c r="BM433" s="148" t="s">
        <v>4180</v>
      </c>
    </row>
    <row r="434" spans="2:65" s="13" customFormat="1" ht="20.75">
      <c r="B434" s="163"/>
      <c r="D434" s="157" t="s">
        <v>296</v>
      </c>
      <c r="E434" s="164" t="s">
        <v>1</v>
      </c>
      <c r="F434" s="165" t="s">
        <v>4181</v>
      </c>
      <c r="H434" s="166">
        <v>1E-3</v>
      </c>
      <c r="I434" s="167"/>
      <c r="L434" s="163"/>
      <c r="M434" s="168"/>
      <c r="T434" s="169"/>
      <c r="AT434" s="164" t="s">
        <v>296</v>
      </c>
      <c r="AU434" s="164" t="s">
        <v>86</v>
      </c>
      <c r="AV434" s="13" t="s">
        <v>86</v>
      </c>
      <c r="AW434" s="13" t="s">
        <v>32</v>
      </c>
      <c r="AX434" s="13" t="s">
        <v>84</v>
      </c>
      <c r="AY434" s="164" t="s">
        <v>186</v>
      </c>
    </row>
    <row r="435" spans="2:65" s="1" customFormat="1" ht="24.2" customHeight="1">
      <c r="B435" s="136"/>
      <c r="C435" s="137" t="s">
        <v>798</v>
      </c>
      <c r="D435" s="137" t="s">
        <v>189</v>
      </c>
      <c r="E435" s="138" t="s">
        <v>934</v>
      </c>
      <c r="F435" s="139" t="s">
        <v>935</v>
      </c>
      <c r="G435" s="140" t="s">
        <v>351</v>
      </c>
      <c r="H435" s="141">
        <v>1.2</v>
      </c>
      <c r="I435" s="142"/>
      <c r="J435" s="143">
        <f>ROUND(I435*H435,2)</f>
        <v>0</v>
      </c>
      <c r="K435" s="139" t="s">
        <v>3903</v>
      </c>
      <c r="L435" s="32"/>
      <c r="M435" s="144" t="s">
        <v>1</v>
      </c>
      <c r="N435" s="145" t="s">
        <v>41</v>
      </c>
      <c r="P435" s="146">
        <f>O435*H435</f>
        <v>0</v>
      </c>
      <c r="Q435" s="146">
        <v>4.0000000000000002E-4</v>
      </c>
      <c r="R435" s="146">
        <f>Q435*H435</f>
        <v>4.8000000000000001E-4</v>
      </c>
      <c r="S435" s="146">
        <v>0</v>
      </c>
      <c r="T435" s="147">
        <f>S435*H435</f>
        <v>0</v>
      </c>
      <c r="AR435" s="148" t="s">
        <v>372</v>
      </c>
      <c r="AT435" s="148" t="s">
        <v>189</v>
      </c>
      <c r="AU435" s="148" t="s">
        <v>86</v>
      </c>
      <c r="AY435" s="17" t="s">
        <v>186</v>
      </c>
      <c r="BE435" s="149">
        <f>IF(N435="základní",J435,0)</f>
        <v>0</v>
      </c>
      <c r="BF435" s="149">
        <f>IF(N435="snížená",J435,0)</f>
        <v>0</v>
      </c>
      <c r="BG435" s="149">
        <f>IF(N435="zákl. přenesená",J435,0)</f>
        <v>0</v>
      </c>
      <c r="BH435" s="149">
        <f>IF(N435="sníž. přenesená",J435,0)</f>
        <v>0</v>
      </c>
      <c r="BI435" s="149">
        <f>IF(N435="nulová",J435,0)</f>
        <v>0</v>
      </c>
      <c r="BJ435" s="17" t="s">
        <v>84</v>
      </c>
      <c r="BK435" s="149">
        <f>ROUND(I435*H435,2)</f>
        <v>0</v>
      </c>
      <c r="BL435" s="17" t="s">
        <v>372</v>
      </c>
      <c r="BM435" s="148" t="s">
        <v>4182</v>
      </c>
    </row>
    <row r="436" spans="2:65" s="13" customFormat="1" ht="10.4">
      <c r="B436" s="163"/>
      <c r="D436" s="157" t="s">
        <v>296</v>
      </c>
      <c r="E436" s="164" t="s">
        <v>1</v>
      </c>
      <c r="F436" s="165" t="s">
        <v>4047</v>
      </c>
      <c r="H436" s="166">
        <v>1.2</v>
      </c>
      <c r="I436" s="167"/>
      <c r="L436" s="163"/>
      <c r="M436" s="168"/>
      <c r="T436" s="169"/>
      <c r="AT436" s="164" t="s">
        <v>296</v>
      </c>
      <c r="AU436" s="164" t="s">
        <v>86</v>
      </c>
      <c r="AV436" s="13" t="s">
        <v>86</v>
      </c>
      <c r="AW436" s="13" t="s">
        <v>32</v>
      </c>
      <c r="AX436" s="13" t="s">
        <v>76</v>
      </c>
      <c r="AY436" s="164" t="s">
        <v>186</v>
      </c>
    </row>
    <row r="437" spans="2:65" s="15" customFormat="1" ht="10.4">
      <c r="B437" s="190"/>
      <c r="D437" s="157" t="s">
        <v>296</v>
      </c>
      <c r="E437" s="191" t="s">
        <v>1</v>
      </c>
      <c r="F437" s="192" t="s">
        <v>561</v>
      </c>
      <c r="H437" s="193">
        <v>1.2</v>
      </c>
      <c r="I437" s="194"/>
      <c r="L437" s="190"/>
      <c r="M437" s="195"/>
      <c r="T437" s="196"/>
      <c r="AT437" s="191" t="s">
        <v>296</v>
      </c>
      <c r="AU437" s="191" t="s">
        <v>86</v>
      </c>
      <c r="AV437" s="15" t="s">
        <v>118</v>
      </c>
      <c r="AW437" s="15" t="s">
        <v>32</v>
      </c>
      <c r="AX437" s="15" t="s">
        <v>76</v>
      </c>
      <c r="AY437" s="191" t="s">
        <v>186</v>
      </c>
    </row>
    <row r="438" spans="2:65" s="14" customFormat="1" ht="10.4">
      <c r="B438" s="170"/>
      <c r="D438" s="157" t="s">
        <v>296</v>
      </c>
      <c r="E438" s="171" t="s">
        <v>1</v>
      </c>
      <c r="F438" s="172" t="s">
        <v>299</v>
      </c>
      <c r="H438" s="173">
        <v>1.2</v>
      </c>
      <c r="I438" s="174"/>
      <c r="L438" s="170"/>
      <c r="M438" s="175"/>
      <c r="T438" s="176"/>
      <c r="AT438" s="171" t="s">
        <v>296</v>
      </c>
      <c r="AU438" s="171" t="s">
        <v>86</v>
      </c>
      <c r="AV438" s="14" t="s">
        <v>207</v>
      </c>
      <c r="AW438" s="14" t="s">
        <v>32</v>
      </c>
      <c r="AX438" s="14" t="s">
        <v>84</v>
      </c>
      <c r="AY438" s="171" t="s">
        <v>186</v>
      </c>
    </row>
    <row r="439" spans="2:65" s="1" customFormat="1" ht="44.25" customHeight="1">
      <c r="B439" s="136"/>
      <c r="C439" s="177" t="s">
        <v>804</v>
      </c>
      <c r="D439" s="177" t="s">
        <v>421</v>
      </c>
      <c r="E439" s="178" t="s">
        <v>4183</v>
      </c>
      <c r="F439" s="179" t="s">
        <v>4184</v>
      </c>
      <c r="G439" s="180" t="s">
        <v>351</v>
      </c>
      <c r="H439" s="181">
        <v>1.4650000000000001</v>
      </c>
      <c r="I439" s="182"/>
      <c r="J439" s="183">
        <f>ROUND(I439*H439,2)</f>
        <v>0</v>
      </c>
      <c r="K439" s="179" t="s">
        <v>3903</v>
      </c>
      <c r="L439" s="184"/>
      <c r="M439" s="185" t="s">
        <v>1</v>
      </c>
      <c r="N439" s="186" t="s">
        <v>41</v>
      </c>
      <c r="P439" s="146">
        <f>O439*H439</f>
        <v>0</v>
      </c>
      <c r="Q439" s="146">
        <v>5.5300000000000002E-3</v>
      </c>
      <c r="R439" s="146">
        <f>Q439*H439</f>
        <v>8.1014500000000014E-3</v>
      </c>
      <c r="S439" s="146">
        <v>0</v>
      </c>
      <c r="T439" s="147">
        <f>S439*H439</f>
        <v>0</v>
      </c>
      <c r="AR439" s="148" t="s">
        <v>472</v>
      </c>
      <c r="AT439" s="148" t="s">
        <v>421</v>
      </c>
      <c r="AU439" s="148" t="s">
        <v>86</v>
      </c>
      <c r="AY439" s="17" t="s">
        <v>186</v>
      </c>
      <c r="BE439" s="149">
        <f>IF(N439="základní",J439,0)</f>
        <v>0</v>
      </c>
      <c r="BF439" s="149">
        <f>IF(N439="snížená",J439,0)</f>
        <v>0</v>
      </c>
      <c r="BG439" s="149">
        <f>IF(N439="zákl. přenesená",J439,0)</f>
        <v>0</v>
      </c>
      <c r="BH439" s="149">
        <f>IF(N439="sníž. přenesená",J439,0)</f>
        <v>0</v>
      </c>
      <c r="BI439" s="149">
        <f>IF(N439="nulová",J439,0)</f>
        <v>0</v>
      </c>
      <c r="BJ439" s="17" t="s">
        <v>84</v>
      </c>
      <c r="BK439" s="149">
        <f>ROUND(I439*H439,2)</f>
        <v>0</v>
      </c>
      <c r="BL439" s="17" t="s">
        <v>372</v>
      </c>
      <c r="BM439" s="148" t="s">
        <v>4185</v>
      </c>
    </row>
    <row r="440" spans="2:65" s="13" customFormat="1" ht="10.4">
      <c r="B440" s="163"/>
      <c r="D440" s="157" t="s">
        <v>296</v>
      </c>
      <c r="E440" s="164" t="s">
        <v>1</v>
      </c>
      <c r="F440" s="165" t="s">
        <v>4186</v>
      </c>
      <c r="H440" s="166">
        <v>1.4650000000000001</v>
      </c>
      <c r="I440" s="167"/>
      <c r="L440" s="163"/>
      <c r="M440" s="168"/>
      <c r="T440" s="169"/>
      <c r="AT440" s="164" t="s">
        <v>296</v>
      </c>
      <c r="AU440" s="164" t="s">
        <v>86</v>
      </c>
      <c r="AV440" s="13" t="s">
        <v>86</v>
      </c>
      <c r="AW440" s="13" t="s">
        <v>32</v>
      </c>
      <c r="AX440" s="13" t="s">
        <v>84</v>
      </c>
      <c r="AY440" s="164" t="s">
        <v>186</v>
      </c>
    </row>
    <row r="441" spans="2:65" s="1" customFormat="1" ht="24.2" customHeight="1">
      <c r="B441" s="136"/>
      <c r="C441" s="137" t="s">
        <v>809</v>
      </c>
      <c r="D441" s="137" t="s">
        <v>189</v>
      </c>
      <c r="E441" s="138" t="s">
        <v>3463</v>
      </c>
      <c r="F441" s="139" t="s">
        <v>3464</v>
      </c>
      <c r="G441" s="140" t="s">
        <v>951</v>
      </c>
      <c r="H441" s="197"/>
      <c r="I441" s="142"/>
      <c r="J441" s="143">
        <f>ROUND(I441*H441,2)</f>
        <v>0</v>
      </c>
      <c r="K441" s="139" t="s">
        <v>3903</v>
      </c>
      <c r="L441" s="32"/>
      <c r="M441" s="144" t="s">
        <v>1</v>
      </c>
      <c r="N441" s="145" t="s">
        <v>41</v>
      </c>
      <c r="P441" s="146">
        <f>O441*H441</f>
        <v>0</v>
      </c>
      <c r="Q441" s="146">
        <v>0</v>
      </c>
      <c r="R441" s="146">
        <f>Q441*H441</f>
        <v>0</v>
      </c>
      <c r="S441" s="146">
        <v>0</v>
      </c>
      <c r="T441" s="147">
        <f>S441*H441</f>
        <v>0</v>
      </c>
      <c r="AR441" s="148" t="s">
        <v>372</v>
      </c>
      <c r="AT441" s="148" t="s">
        <v>189</v>
      </c>
      <c r="AU441" s="148" t="s">
        <v>86</v>
      </c>
      <c r="AY441" s="17" t="s">
        <v>186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7" t="s">
        <v>84</v>
      </c>
      <c r="BK441" s="149">
        <f>ROUND(I441*H441,2)</f>
        <v>0</v>
      </c>
      <c r="BL441" s="17" t="s">
        <v>372</v>
      </c>
      <c r="BM441" s="148" t="s">
        <v>4187</v>
      </c>
    </row>
    <row r="442" spans="2:65" s="11" customFormat="1" ht="22.75" customHeight="1">
      <c r="B442" s="124"/>
      <c r="D442" s="125" t="s">
        <v>75</v>
      </c>
      <c r="E442" s="134" t="s">
        <v>1797</v>
      </c>
      <c r="F442" s="134" t="s">
        <v>1798</v>
      </c>
      <c r="I442" s="127"/>
      <c r="J442" s="135">
        <f>BK442</f>
        <v>0</v>
      </c>
      <c r="L442" s="124"/>
      <c r="M442" s="129"/>
      <c r="P442" s="130">
        <f>SUM(P443:P445)</f>
        <v>0</v>
      </c>
      <c r="R442" s="130">
        <f>SUM(R443:R445)</f>
        <v>6.9999999999999999E-4</v>
      </c>
      <c r="T442" s="131">
        <f>SUM(T443:T445)</f>
        <v>0</v>
      </c>
      <c r="AR442" s="125" t="s">
        <v>86</v>
      </c>
      <c r="AT442" s="132" t="s">
        <v>75</v>
      </c>
      <c r="AU442" s="132" t="s">
        <v>84</v>
      </c>
      <c r="AY442" s="125" t="s">
        <v>186</v>
      </c>
      <c r="BK442" s="133">
        <f>SUM(BK443:BK445)</f>
        <v>0</v>
      </c>
    </row>
    <row r="443" spans="2:65" s="1" customFormat="1" ht="24.2" customHeight="1">
      <c r="B443" s="136"/>
      <c r="C443" s="137" t="s">
        <v>814</v>
      </c>
      <c r="D443" s="137" t="s">
        <v>189</v>
      </c>
      <c r="E443" s="138" t="s">
        <v>4188</v>
      </c>
      <c r="F443" s="139" t="s">
        <v>4189</v>
      </c>
      <c r="G443" s="140" t="s">
        <v>351</v>
      </c>
      <c r="H443" s="141">
        <v>2</v>
      </c>
      <c r="I443" s="142"/>
      <c r="J443" s="143">
        <f>ROUND(I443*H443,2)</f>
        <v>0</v>
      </c>
      <c r="K443" s="139" t="s">
        <v>3903</v>
      </c>
      <c r="L443" s="32"/>
      <c r="M443" s="144" t="s">
        <v>1</v>
      </c>
      <c r="N443" s="145" t="s">
        <v>41</v>
      </c>
      <c r="P443" s="146">
        <f>O443*H443</f>
        <v>0</v>
      </c>
      <c r="Q443" s="146">
        <v>0</v>
      </c>
      <c r="R443" s="146">
        <f>Q443*H443</f>
        <v>0</v>
      </c>
      <c r="S443" s="146">
        <v>0</v>
      </c>
      <c r="T443" s="147">
        <f>S443*H443</f>
        <v>0</v>
      </c>
      <c r="AR443" s="148" t="s">
        <v>372</v>
      </c>
      <c r="AT443" s="148" t="s">
        <v>189</v>
      </c>
      <c r="AU443" s="148" t="s">
        <v>86</v>
      </c>
      <c r="AY443" s="17" t="s">
        <v>186</v>
      </c>
      <c r="BE443" s="149">
        <f>IF(N443="základní",J443,0)</f>
        <v>0</v>
      </c>
      <c r="BF443" s="149">
        <f>IF(N443="snížená",J443,0)</f>
        <v>0</v>
      </c>
      <c r="BG443" s="149">
        <f>IF(N443="zákl. přenesená",J443,0)</f>
        <v>0</v>
      </c>
      <c r="BH443" s="149">
        <f>IF(N443="sníž. přenesená",J443,0)</f>
        <v>0</v>
      </c>
      <c r="BI443" s="149">
        <f>IF(N443="nulová",J443,0)</f>
        <v>0</v>
      </c>
      <c r="BJ443" s="17" t="s">
        <v>84</v>
      </c>
      <c r="BK443" s="149">
        <f>ROUND(I443*H443,2)</f>
        <v>0</v>
      </c>
      <c r="BL443" s="17" t="s">
        <v>372</v>
      </c>
      <c r="BM443" s="148" t="s">
        <v>4190</v>
      </c>
    </row>
    <row r="444" spans="2:65" s="1" customFormat="1" ht="24.2" customHeight="1">
      <c r="B444" s="136"/>
      <c r="C444" s="137" t="s">
        <v>820</v>
      </c>
      <c r="D444" s="137" t="s">
        <v>189</v>
      </c>
      <c r="E444" s="138" t="s">
        <v>1800</v>
      </c>
      <c r="F444" s="139" t="s">
        <v>1801</v>
      </c>
      <c r="G444" s="140" t="s">
        <v>351</v>
      </c>
      <c r="H444" s="141">
        <v>2</v>
      </c>
      <c r="I444" s="142"/>
      <c r="J444" s="143">
        <f>ROUND(I444*H444,2)</f>
        <v>0</v>
      </c>
      <c r="K444" s="139" t="s">
        <v>3903</v>
      </c>
      <c r="L444" s="32"/>
      <c r="M444" s="144" t="s">
        <v>1</v>
      </c>
      <c r="N444" s="145" t="s">
        <v>41</v>
      </c>
      <c r="P444" s="146">
        <f>O444*H444</f>
        <v>0</v>
      </c>
      <c r="Q444" s="146">
        <v>2.1000000000000001E-4</v>
      </c>
      <c r="R444" s="146">
        <f>Q444*H444</f>
        <v>4.2000000000000002E-4</v>
      </c>
      <c r="S444" s="146">
        <v>0</v>
      </c>
      <c r="T444" s="147">
        <f>S444*H444</f>
        <v>0</v>
      </c>
      <c r="AR444" s="148" t="s">
        <v>372</v>
      </c>
      <c r="AT444" s="148" t="s">
        <v>189</v>
      </c>
      <c r="AU444" s="148" t="s">
        <v>86</v>
      </c>
      <c r="AY444" s="17" t="s">
        <v>186</v>
      </c>
      <c r="BE444" s="149">
        <f>IF(N444="základní",J444,0)</f>
        <v>0</v>
      </c>
      <c r="BF444" s="149">
        <f>IF(N444="snížená",J444,0)</f>
        <v>0</v>
      </c>
      <c r="BG444" s="149">
        <f>IF(N444="zákl. přenesená",J444,0)</f>
        <v>0</v>
      </c>
      <c r="BH444" s="149">
        <f>IF(N444="sníž. přenesená",J444,0)</f>
        <v>0</v>
      </c>
      <c r="BI444" s="149">
        <f>IF(N444="nulová",J444,0)</f>
        <v>0</v>
      </c>
      <c r="BJ444" s="17" t="s">
        <v>84</v>
      </c>
      <c r="BK444" s="149">
        <f>ROUND(I444*H444,2)</f>
        <v>0</v>
      </c>
      <c r="BL444" s="17" t="s">
        <v>372</v>
      </c>
      <c r="BM444" s="148" t="s">
        <v>4191</v>
      </c>
    </row>
    <row r="445" spans="2:65" s="1" customFormat="1" ht="24.2" customHeight="1">
      <c r="B445" s="136"/>
      <c r="C445" s="137" t="s">
        <v>824</v>
      </c>
      <c r="D445" s="137" t="s">
        <v>189</v>
      </c>
      <c r="E445" s="138" t="s">
        <v>4192</v>
      </c>
      <c r="F445" s="139" t="s">
        <v>4193</v>
      </c>
      <c r="G445" s="140" t="s">
        <v>351</v>
      </c>
      <c r="H445" s="141">
        <v>2</v>
      </c>
      <c r="I445" s="142"/>
      <c r="J445" s="143">
        <f>ROUND(I445*H445,2)</f>
        <v>0</v>
      </c>
      <c r="K445" s="139" t="s">
        <v>3903</v>
      </c>
      <c r="L445" s="32"/>
      <c r="M445" s="144" t="s">
        <v>1</v>
      </c>
      <c r="N445" s="145" t="s">
        <v>41</v>
      </c>
      <c r="P445" s="146">
        <f>O445*H445</f>
        <v>0</v>
      </c>
      <c r="Q445" s="146">
        <v>1.3999999999999999E-4</v>
      </c>
      <c r="R445" s="146">
        <f>Q445*H445</f>
        <v>2.7999999999999998E-4</v>
      </c>
      <c r="S445" s="146">
        <v>0</v>
      </c>
      <c r="T445" s="147">
        <f>S445*H445</f>
        <v>0</v>
      </c>
      <c r="AR445" s="148" t="s">
        <v>372</v>
      </c>
      <c r="AT445" s="148" t="s">
        <v>189</v>
      </c>
      <c r="AU445" s="148" t="s">
        <v>86</v>
      </c>
      <c r="AY445" s="17" t="s">
        <v>186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7" t="s">
        <v>84</v>
      </c>
      <c r="BK445" s="149">
        <f>ROUND(I445*H445,2)</f>
        <v>0</v>
      </c>
      <c r="BL445" s="17" t="s">
        <v>372</v>
      </c>
      <c r="BM445" s="148" t="s">
        <v>4194</v>
      </c>
    </row>
    <row r="446" spans="2:65" s="11" customFormat="1" ht="25.95" customHeight="1">
      <c r="B446" s="124"/>
      <c r="D446" s="125" t="s">
        <v>75</v>
      </c>
      <c r="E446" s="126" t="s">
        <v>421</v>
      </c>
      <c r="F446" s="126" t="s">
        <v>4195</v>
      </c>
      <c r="I446" s="127"/>
      <c r="J446" s="128">
        <f>BK446</f>
        <v>0</v>
      </c>
      <c r="L446" s="124"/>
      <c r="M446" s="129"/>
      <c r="P446" s="130">
        <f>P447</f>
        <v>0</v>
      </c>
      <c r="R446" s="130">
        <f>R447</f>
        <v>0</v>
      </c>
      <c r="T446" s="131">
        <f>T447</f>
        <v>0</v>
      </c>
      <c r="AR446" s="125" t="s">
        <v>118</v>
      </c>
      <c r="AT446" s="132" t="s">
        <v>75</v>
      </c>
      <c r="AU446" s="132" t="s">
        <v>76</v>
      </c>
      <c r="AY446" s="125" t="s">
        <v>186</v>
      </c>
      <c r="BK446" s="133">
        <f>BK447</f>
        <v>0</v>
      </c>
    </row>
    <row r="447" spans="2:65" s="1" customFormat="1" ht="16.600000000000001" customHeight="1">
      <c r="B447" s="136"/>
      <c r="C447" s="137" t="s">
        <v>828</v>
      </c>
      <c r="D447" s="137" t="s">
        <v>189</v>
      </c>
      <c r="E447" s="138" t="s">
        <v>4196</v>
      </c>
      <c r="F447" s="139" t="s">
        <v>4197</v>
      </c>
      <c r="G447" s="140" t="s">
        <v>801</v>
      </c>
      <c r="H447" s="141">
        <v>216</v>
      </c>
      <c r="I447" s="142"/>
      <c r="J447" s="143">
        <f>ROUND(I447*H447,2)</f>
        <v>0</v>
      </c>
      <c r="K447" s="139" t="s">
        <v>3903</v>
      </c>
      <c r="L447" s="32"/>
      <c r="M447" s="144" t="s">
        <v>1</v>
      </c>
      <c r="N447" s="145" t="s">
        <v>41</v>
      </c>
      <c r="P447" s="146">
        <f>O447*H447</f>
        <v>0</v>
      </c>
      <c r="Q447" s="146">
        <v>0</v>
      </c>
      <c r="R447" s="146">
        <f>Q447*H447</f>
        <v>0</v>
      </c>
      <c r="S447" s="146">
        <v>0</v>
      </c>
      <c r="T447" s="147">
        <f>S447*H447</f>
        <v>0</v>
      </c>
      <c r="AR447" s="148" t="s">
        <v>745</v>
      </c>
      <c r="AT447" s="148" t="s">
        <v>189</v>
      </c>
      <c r="AU447" s="148" t="s">
        <v>84</v>
      </c>
      <c r="AY447" s="17" t="s">
        <v>186</v>
      </c>
      <c r="BE447" s="149">
        <f>IF(N447="základní",J447,0)</f>
        <v>0</v>
      </c>
      <c r="BF447" s="149">
        <f>IF(N447="snížená",J447,0)</f>
        <v>0</v>
      </c>
      <c r="BG447" s="149">
        <f>IF(N447="zákl. přenesená",J447,0)</f>
        <v>0</v>
      </c>
      <c r="BH447" s="149">
        <f>IF(N447="sníž. přenesená",J447,0)</f>
        <v>0</v>
      </c>
      <c r="BI447" s="149">
        <f>IF(N447="nulová",J447,0)</f>
        <v>0</v>
      </c>
      <c r="BJ447" s="17" t="s">
        <v>84</v>
      </c>
      <c r="BK447" s="149">
        <f>ROUND(I447*H447,2)</f>
        <v>0</v>
      </c>
      <c r="BL447" s="17" t="s">
        <v>745</v>
      </c>
      <c r="BM447" s="148" t="s">
        <v>4198</v>
      </c>
    </row>
    <row r="448" spans="2:65" s="11" customFormat="1" ht="25.95" customHeight="1">
      <c r="B448" s="124"/>
      <c r="D448" s="125" t="s">
        <v>75</v>
      </c>
      <c r="E448" s="126" t="s">
        <v>183</v>
      </c>
      <c r="F448" s="126" t="s">
        <v>184</v>
      </c>
      <c r="I448" s="127"/>
      <c r="J448" s="128">
        <f>BK448</f>
        <v>0</v>
      </c>
      <c r="L448" s="124"/>
      <c r="M448" s="129"/>
      <c r="P448" s="130">
        <f>P449+P452+P454</f>
        <v>0</v>
      </c>
      <c r="R448" s="130">
        <f>R449+R452+R454</f>
        <v>0</v>
      </c>
      <c r="T448" s="131">
        <f>T449+T452+T454</f>
        <v>0</v>
      </c>
      <c r="AR448" s="125" t="s">
        <v>185</v>
      </c>
      <c r="AT448" s="132" t="s">
        <v>75</v>
      </c>
      <c r="AU448" s="132" t="s">
        <v>76</v>
      </c>
      <c r="AY448" s="125" t="s">
        <v>186</v>
      </c>
      <c r="BK448" s="133">
        <f>BK449+BK452+BK454</f>
        <v>0</v>
      </c>
    </row>
    <row r="449" spans="2:65" s="11" customFormat="1" ht="22.75" customHeight="1">
      <c r="B449" s="124"/>
      <c r="D449" s="125" t="s">
        <v>75</v>
      </c>
      <c r="E449" s="134" t="s">
        <v>187</v>
      </c>
      <c r="F449" s="134" t="s">
        <v>188</v>
      </c>
      <c r="I449" s="127"/>
      <c r="J449" s="135">
        <f>BK449</f>
        <v>0</v>
      </c>
      <c r="L449" s="124"/>
      <c r="M449" s="129"/>
      <c r="P449" s="130">
        <f>SUM(P450:P451)</f>
        <v>0</v>
      </c>
      <c r="R449" s="130">
        <f>SUM(R450:R451)</f>
        <v>0</v>
      </c>
      <c r="T449" s="131">
        <f>SUM(T450:T451)</f>
        <v>0</v>
      </c>
      <c r="AR449" s="125" t="s">
        <v>185</v>
      </c>
      <c r="AT449" s="132" t="s">
        <v>75</v>
      </c>
      <c r="AU449" s="132" t="s">
        <v>84</v>
      </c>
      <c r="AY449" s="125" t="s">
        <v>186</v>
      </c>
      <c r="BK449" s="133">
        <f>SUM(BK450:BK451)</f>
        <v>0</v>
      </c>
    </row>
    <row r="450" spans="2:65" s="1" customFormat="1" ht="16.600000000000001" customHeight="1">
      <c r="B450" s="136"/>
      <c r="C450" s="137" t="s">
        <v>837</v>
      </c>
      <c r="D450" s="137" t="s">
        <v>189</v>
      </c>
      <c r="E450" s="138" t="s">
        <v>4199</v>
      </c>
      <c r="F450" s="139" t="s">
        <v>4200</v>
      </c>
      <c r="G450" s="140" t="s">
        <v>1969</v>
      </c>
      <c r="H450" s="141">
        <v>1</v>
      </c>
      <c r="I450" s="142"/>
      <c r="J450" s="143">
        <f>ROUND(I450*H450,2)</f>
        <v>0</v>
      </c>
      <c r="K450" s="139" t="s">
        <v>3903</v>
      </c>
      <c r="L450" s="32"/>
      <c r="M450" s="144" t="s">
        <v>1</v>
      </c>
      <c r="N450" s="145" t="s">
        <v>41</v>
      </c>
      <c r="P450" s="146">
        <f>O450*H450</f>
        <v>0</v>
      </c>
      <c r="Q450" s="146">
        <v>0</v>
      </c>
      <c r="R450" s="146">
        <f>Q450*H450</f>
        <v>0</v>
      </c>
      <c r="S450" s="146">
        <v>0</v>
      </c>
      <c r="T450" s="147">
        <f>S450*H450</f>
        <v>0</v>
      </c>
      <c r="AR450" s="148" t="s">
        <v>194</v>
      </c>
      <c r="AT450" s="148" t="s">
        <v>189</v>
      </c>
      <c r="AU450" s="148" t="s">
        <v>86</v>
      </c>
      <c r="AY450" s="17" t="s">
        <v>186</v>
      </c>
      <c r="BE450" s="149">
        <f>IF(N450="základní",J450,0)</f>
        <v>0</v>
      </c>
      <c r="BF450" s="149">
        <f>IF(N450="snížená",J450,0)</f>
        <v>0</v>
      </c>
      <c r="BG450" s="149">
        <f>IF(N450="zákl. přenesená",J450,0)</f>
        <v>0</v>
      </c>
      <c r="BH450" s="149">
        <f>IF(N450="sníž. přenesená",J450,0)</f>
        <v>0</v>
      </c>
      <c r="BI450" s="149">
        <f>IF(N450="nulová",J450,0)</f>
        <v>0</v>
      </c>
      <c r="BJ450" s="17" t="s">
        <v>84</v>
      </c>
      <c r="BK450" s="149">
        <f>ROUND(I450*H450,2)</f>
        <v>0</v>
      </c>
      <c r="BL450" s="17" t="s">
        <v>194</v>
      </c>
      <c r="BM450" s="148" t="s">
        <v>4201</v>
      </c>
    </row>
    <row r="451" spans="2:65" s="1" customFormat="1" ht="16.600000000000001" customHeight="1">
      <c r="B451" s="136"/>
      <c r="C451" s="137" t="s">
        <v>845</v>
      </c>
      <c r="D451" s="137" t="s">
        <v>189</v>
      </c>
      <c r="E451" s="138" t="s">
        <v>190</v>
      </c>
      <c r="F451" s="139" t="s">
        <v>191</v>
      </c>
      <c r="G451" s="140" t="s">
        <v>1969</v>
      </c>
      <c r="H451" s="141">
        <v>1</v>
      </c>
      <c r="I451" s="142"/>
      <c r="J451" s="143">
        <f>ROUND(I451*H451,2)</f>
        <v>0</v>
      </c>
      <c r="K451" s="139" t="s">
        <v>3903</v>
      </c>
      <c r="L451" s="32"/>
      <c r="M451" s="144" t="s">
        <v>1</v>
      </c>
      <c r="N451" s="145" t="s">
        <v>41</v>
      </c>
      <c r="P451" s="146">
        <f>O451*H451</f>
        <v>0</v>
      </c>
      <c r="Q451" s="146">
        <v>0</v>
      </c>
      <c r="R451" s="146">
        <f>Q451*H451</f>
        <v>0</v>
      </c>
      <c r="S451" s="146">
        <v>0</v>
      </c>
      <c r="T451" s="147">
        <f>S451*H451</f>
        <v>0</v>
      </c>
      <c r="AR451" s="148" t="s">
        <v>194</v>
      </c>
      <c r="AT451" s="148" t="s">
        <v>189</v>
      </c>
      <c r="AU451" s="148" t="s">
        <v>86</v>
      </c>
      <c r="AY451" s="17" t="s">
        <v>186</v>
      </c>
      <c r="BE451" s="149">
        <f>IF(N451="základní",J451,0)</f>
        <v>0</v>
      </c>
      <c r="BF451" s="149">
        <f>IF(N451="snížená",J451,0)</f>
        <v>0</v>
      </c>
      <c r="BG451" s="149">
        <f>IF(N451="zákl. přenesená",J451,0)</f>
        <v>0</v>
      </c>
      <c r="BH451" s="149">
        <f>IF(N451="sníž. přenesená",J451,0)</f>
        <v>0</v>
      </c>
      <c r="BI451" s="149">
        <f>IF(N451="nulová",J451,0)</f>
        <v>0</v>
      </c>
      <c r="BJ451" s="17" t="s">
        <v>84</v>
      </c>
      <c r="BK451" s="149">
        <f>ROUND(I451*H451,2)</f>
        <v>0</v>
      </c>
      <c r="BL451" s="17" t="s">
        <v>194</v>
      </c>
      <c r="BM451" s="148" t="s">
        <v>4202</v>
      </c>
    </row>
    <row r="452" spans="2:65" s="11" customFormat="1" ht="22.75" customHeight="1">
      <c r="B452" s="124"/>
      <c r="D452" s="125" t="s">
        <v>75</v>
      </c>
      <c r="E452" s="134" t="s">
        <v>196</v>
      </c>
      <c r="F452" s="134" t="s">
        <v>197</v>
      </c>
      <c r="I452" s="127"/>
      <c r="J452" s="135">
        <f>BK452</f>
        <v>0</v>
      </c>
      <c r="L452" s="124"/>
      <c r="M452" s="129"/>
      <c r="P452" s="130">
        <f>P453</f>
        <v>0</v>
      </c>
      <c r="R452" s="130">
        <f>R453</f>
        <v>0</v>
      </c>
      <c r="T452" s="131">
        <f>T453</f>
        <v>0</v>
      </c>
      <c r="AR452" s="125" t="s">
        <v>185</v>
      </c>
      <c r="AT452" s="132" t="s">
        <v>75</v>
      </c>
      <c r="AU452" s="132" t="s">
        <v>84</v>
      </c>
      <c r="AY452" s="125" t="s">
        <v>186</v>
      </c>
      <c r="BK452" s="133">
        <f>BK453</f>
        <v>0</v>
      </c>
    </row>
    <row r="453" spans="2:65" s="1" customFormat="1" ht="16.600000000000001" customHeight="1">
      <c r="B453" s="136"/>
      <c r="C453" s="137" t="s">
        <v>850</v>
      </c>
      <c r="D453" s="137" t="s">
        <v>189</v>
      </c>
      <c r="E453" s="138" t="s">
        <v>198</v>
      </c>
      <c r="F453" s="139" t="s">
        <v>197</v>
      </c>
      <c r="G453" s="140" t="s">
        <v>1969</v>
      </c>
      <c r="H453" s="141">
        <v>1</v>
      </c>
      <c r="I453" s="142"/>
      <c r="J453" s="143">
        <f>ROUND(I453*H453,2)</f>
        <v>0</v>
      </c>
      <c r="K453" s="139" t="s">
        <v>3903</v>
      </c>
      <c r="L453" s="32"/>
      <c r="M453" s="144" t="s">
        <v>1</v>
      </c>
      <c r="N453" s="145" t="s">
        <v>41</v>
      </c>
      <c r="P453" s="146">
        <f>O453*H453</f>
        <v>0</v>
      </c>
      <c r="Q453" s="146">
        <v>0</v>
      </c>
      <c r="R453" s="146">
        <f>Q453*H453</f>
        <v>0</v>
      </c>
      <c r="S453" s="146">
        <v>0</v>
      </c>
      <c r="T453" s="147">
        <f>S453*H453</f>
        <v>0</v>
      </c>
      <c r="AR453" s="148" t="s">
        <v>194</v>
      </c>
      <c r="AT453" s="148" t="s">
        <v>189</v>
      </c>
      <c r="AU453" s="148" t="s">
        <v>86</v>
      </c>
      <c r="AY453" s="17" t="s">
        <v>186</v>
      </c>
      <c r="BE453" s="149">
        <f>IF(N453="základní",J453,0)</f>
        <v>0</v>
      </c>
      <c r="BF453" s="149">
        <f>IF(N453="snížená",J453,0)</f>
        <v>0</v>
      </c>
      <c r="BG453" s="149">
        <f>IF(N453="zákl. přenesená",J453,0)</f>
        <v>0</v>
      </c>
      <c r="BH453" s="149">
        <f>IF(N453="sníž. přenesená",J453,0)</f>
        <v>0</v>
      </c>
      <c r="BI453" s="149">
        <f>IF(N453="nulová",J453,0)</f>
        <v>0</v>
      </c>
      <c r="BJ453" s="17" t="s">
        <v>84</v>
      </c>
      <c r="BK453" s="149">
        <f>ROUND(I453*H453,2)</f>
        <v>0</v>
      </c>
      <c r="BL453" s="17" t="s">
        <v>194</v>
      </c>
      <c r="BM453" s="148" t="s">
        <v>4203</v>
      </c>
    </row>
    <row r="454" spans="2:65" s="11" customFormat="1" ht="22.75" customHeight="1">
      <c r="B454" s="124"/>
      <c r="D454" s="125" t="s">
        <v>75</v>
      </c>
      <c r="E454" s="134" t="s">
        <v>200</v>
      </c>
      <c r="F454" s="134" t="s">
        <v>201</v>
      </c>
      <c r="I454" s="127"/>
      <c r="J454" s="135">
        <f>BK454</f>
        <v>0</v>
      </c>
      <c r="L454" s="124"/>
      <c r="M454" s="129"/>
      <c r="P454" s="130">
        <f>SUM(P455:P456)</f>
        <v>0</v>
      </c>
      <c r="R454" s="130">
        <f>SUM(R455:R456)</f>
        <v>0</v>
      </c>
      <c r="T454" s="131">
        <f>SUM(T455:T456)</f>
        <v>0</v>
      </c>
      <c r="AR454" s="125" t="s">
        <v>185</v>
      </c>
      <c r="AT454" s="132" t="s">
        <v>75</v>
      </c>
      <c r="AU454" s="132" t="s">
        <v>84</v>
      </c>
      <c r="AY454" s="125" t="s">
        <v>186</v>
      </c>
      <c r="BK454" s="133">
        <f>SUM(BK455:BK456)</f>
        <v>0</v>
      </c>
    </row>
    <row r="455" spans="2:65" s="1" customFormat="1" ht="16.600000000000001" customHeight="1">
      <c r="B455" s="136"/>
      <c r="C455" s="137" t="s">
        <v>855</v>
      </c>
      <c r="D455" s="137" t="s">
        <v>189</v>
      </c>
      <c r="E455" s="138" t="s">
        <v>4204</v>
      </c>
      <c r="F455" s="139" t="s">
        <v>4205</v>
      </c>
      <c r="G455" s="140" t="s">
        <v>1969</v>
      </c>
      <c r="H455" s="141">
        <v>1</v>
      </c>
      <c r="I455" s="142"/>
      <c r="J455" s="143">
        <f>ROUND(I455*H455,2)</f>
        <v>0</v>
      </c>
      <c r="K455" s="139" t="s">
        <v>3903</v>
      </c>
      <c r="L455" s="32"/>
      <c r="M455" s="144" t="s">
        <v>1</v>
      </c>
      <c r="N455" s="145" t="s">
        <v>41</v>
      </c>
      <c r="P455" s="146">
        <f>O455*H455</f>
        <v>0</v>
      </c>
      <c r="Q455" s="146">
        <v>0</v>
      </c>
      <c r="R455" s="146">
        <f>Q455*H455</f>
        <v>0</v>
      </c>
      <c r="S455" s="146">
        <v>0</v>
      </c>
      <c r="T455" s="147">
        <f>S455*H455</f>
        <v>0</v>
      </c>
      <c r="AR455" s="148" t="s">
        <v>194</v>
      </c>
      <c r="AT455" s="148" t="s">
        <v>189</v>
      </c>
      <c r="AU455" s="148" t="s">
        <v>86</v>
      </c>
      <c r="AY455" s="17" t="s">
        <v>186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7" t="s">
        <v>84</v>
      </c>
      <c r="BK455" s="149">
        <f>ROUND(I455*H455,2)</f>
        <v>0</v>
      </c>
      <c r="BL455" s="17" t="s">
        <v>194</v>
      </c>
      <c r="BM455" s="148" t="s">
        <v>4206</v>
      </c>
    </row>
    <row r="456" spans="2:65" s="1" customFormat="1" ht="16.600000000000001" customHeight="1">
      <c r="B456" s="136"/>
      <c r="C456" s="137" t="s">
        <v>861</v>
      </c>
      <c r="D456" s="137" t="s">
        <v>189</v>
      </c>
      <c r="E456" s="138" t="s">
        <v>4207</v>
      </c>
      <c r="F456" s="139" t="s">
        <v>4208</v>
      </c>
      <c r="G456" s="140" t="s">
        <v>1969</v>
      </c>
      <c r="H456" s="141">
        <v>1</v>
      </c>
      <c r="I456" s="142"/>
      <c r="J456" s="143">
        <f>ROUND(I456*H456,2)</f>
        <v>0</v>
      </c>
      <c r="K456" s="139" t="s">
        <v>3903</v>
      </c>
      <c r="L456" s="32"/>
      <c r="M456" s="150" t="s">
        <v>1</v>
      </c>
      <c r="N456" s="151" t="s">
        <v>41</v>
      </c>
      <c r="O456" s="152"/>
      <c r="P456" s="153">
        <f>O456*H456</f>
        <v>0</v>
      </c>
      <c r="Q456" s="153">
        <v>0</v>
      </c>
      <c r="R456" s="153">
        <f>Q456*H456</f>
        <v>0</v>
      </c>
      <c r="S456" s="153">
        <v>0</v>
      </c>
      <c r="T456" s="154">
        <f>S456*H456</f>
        <v>0</v>
      </c>
      <c r="AR456" s="148" t="s">
        <v>194</v>
      </c>
      <c r="AT456" s="148" t="s">
        <v>189</v>
      </c>
      <c r="AU456" s="148" t="s">
        <v>86</v>
      </c>
      <c r="AY456" s="17" t="s">
        <v>186</v>
      </c>
      <c r="BE456" s="149">
        <f>IF(N456="základní",J456,0)</f>
        <v>0</v>
      </c>
      <c r="BF456" s="149">
        <f>IF(N456="snížená",J456,0)</f>
        <v>0</v>
      </c>
      <c r="BG456" s="149">
        <f>IF(N456="zákl. přenesená",J456,0)</f>
        <v>0</v>
      </c>
      <c r="BH456" s="149">
        <f>IF(N456="sníž. přenesená",J456,0)</f>
        <v>0</v>
      </c>
      <c r="BI456" s="149">
        <f>IF(N456="nulová",J456,0)</f>
        <v>0</v>
      </c>
      <c r="BJ456" s="17" t="s">
        <v>84</v>
      </c>
      <c r="BK456" s="149">
        <f>ROUND(I456*H456,2)</f>
        <v>0</v>
      </c>
      <c r="BL456" s="17" t="s">
        <v>194</v>
      </c>
      <c r="BM456" s="148" t="s">
        <v>4209</v>
      </c>
    </row>
    <row r="457" spans="2:65" s="1" customFormat="1" ht="6.95" customHeight="1">
      <c r="B457" s="44"/>
      <c r="C457" s="45"/>
      <c r="D457" s="45"/>
      <c r="E457" s="45"/>
      <c r="F457" s="45"/>
      <c r="G457" s="45"/>
      <c r="H457" s="45"/>
      <c r="I457" s="45"/>
      <c r="J457" s="45"/>
      <c r="K457" s="45"/>
      <c r="L457" s="32"/>
    </row>
  </sheetData>
  <autoFilter ref="C137:K456" xr:uid="{00000000-0009-0000-0000-000012000000}"/>
  <mergeCells count="12">
    <mergeCell ref="E130:H130"/>
    <mergeCell ref="L2:V2"/>
    <mergeCell ref="E85:H85"/>
    <mergeCell ref="E87:H87"/>
    <mergeCell ref="E89:H89"/>
    <mergeCell ref="E126:H126"/>
    <mergeCell ref="E128:H12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56"/>
  <sheetViews>
    <sheetView showGridLines="0" topLeftCell="A88" workbookViewId="0"/>
  </sheetViews>
  <sheetFormatPr defaultRowHeight="14.4"/>
  <cols>
    <col min="1" max="1" width="8.375" customWidth="1"/>
    <col min="2" max="2" width="1.125" customWidth="1"/>
    <col min="3" max="3" width="4.125" customWidth="1"/>
    <col min="4" max="4" width="4.375" customWidth="1"/>
    <col min="5" max="5" width="17.125" customWidth="1"/>
    <col min="6" max="6" width="50.875" customWidth="1"/>
    <col min="7" max="7" width="7.5" customWidth="1"/>
    <col min="8" max="8" width="14" customWidth="1"/>
    <col min="9" max="9" width="15.875" customWidth="1"/>
    <col min="10" max="11" width="22.375" customWidth="1"/>
    <col min="12" max="12" width="9.375" customWidth="1"/>
    <col min="13" max="13" width="10.875" hidden="1" customWidth="1"/>
    <col min="14" max="14" width="9.375" hidden="1"/>
    <col min="15" max="20" width="14.1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2" spans="2:46" ht="37.049999999999997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154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155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1.95" customHeight="1">
      <c r="B6" s="20"/>
      <c r="D6" s="27" t="s">
        <v>16</v>
      </c>
      <c r="L6" s="20"/>
    </row>
    <row r="7" spans="2:46" ht="16.600000000000001" customHeight="1">
      <c r="B7" s="20"/>
      <c r="E7" s="252" t="str">
        <f>'Rekapitulace stavby'!K6</f>
        <v>Zázemí pro městskou knihovnu Benešov</v>
      </c>
      <c r="F7" s="253"/>
      <c r="G7" s="253"/>
      <c r="H7" s="253"/>
      <c r="L7" s="20"/>
    </row>
    <row r="8" spans="2:46" ht="11.95" customHeight="1">
      <c r="B8" s="20"/>
      <c r="D8" s="27" t="s">
        <v>156</v>
      </c>
      <c r="L8" s="20"/>
    </row>
    <row r="9" spans="2:46" s="1" customFormat="1" ht="16.600000000000001" customHeight="1">
      <c r="B9" s="32"/>
      <c r="E9" s="252" t="s">
        <v>3890</v>
      </c>
      <c r="F9" s="254"/>
      <c r="G9" s="254"/>
      <c r="H9" s="254"/>
      <c r="L9" s="32"/>
    </row>
    <row r="10" spans="2:46" s="1" customFormat="1" ht="11.95" customHeight="1">
      <c r="B10" s="32"/>
      <c r="D10" s="27" t="s">
        <v>231</v>
      </c>
      <c r="L10" s="32"/>
    </row>
    <row r="11" spans="2:46" s="1" customFormat="1" ht="16.600000000000001" customHeight="1">
      <c r="B11" s="32"/>
      <c r="E11" s="208" t="s">
        <v>4210</v>
      </c>
      <c r="F11" s="254"/>
      <c r="G11" s="254"/>
      <c r="H11" s="254"/>
      <c r="L11" s="32"/>
    </row>
    <row r="12" spans="2:46" s="1" customFormat="1" ht="10.4">
      <c r="B12" s="32"/>
      <c r="L12" s="32"/>
    </row>
    <row r="13" spans="2:46" s="1" customFormat="1" ht="11.95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1.95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23. 12. 2024</v>
      </c>
      <c r="L14" s="32"/>
    </row>
    <row r="15" spans="2:46" s="1" customFormat="1" ht="10.8" customHeight="1">
      <c r="B15" s="32"/>
      <c r="L15" s="32"/>
    </row>
    <row r="16" spans="2:46" s="1" customFormat="1" ht="11.95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1.95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5" t="str">
        <f>'Rekapitulace stavby'!E14</f>
        <v>Vyplň údaj</v>
      </c>
      <c r="F20" s="234"/>
      <c r="G20" s="234"/>
      <c r="H20" s="234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1.95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3896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1.95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3897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1.95" customHeight="1">
      <c r="B28" s="32"/>
      <c r="D28" s="27" t="s">
        <v>35</v>
      </c>
      <c r="L28" s="32"/>
    </row>
    <row r="29" spans="2:12" s="7" customFormat="1" ht="71.3" customHeight="1">
      <c r="B29" s="94"/>
      <c r="E29" s="239" t="s">
        <v>3898</v>
      </c>
      <c r="F29" s="239"/>
      <c r="G29" s="239"/>
      <c r="H29" s="23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" customHeight="1">
      <c r="B35" s="32"/>
      <c r="D35" s="55" t="s">
        <v>40</v>
      </c>
      <c r="E35" s="27" t="s">
        <v>41</v>
      </c>
      <c r="F35" s="86">
        <f>ROUND((SUM(BE128:BE155)),  2)</f>
        <v>0</v>
      </c>
      <c r="I35" s="96">
        <v>0.21</v>
      </c>
      <c r="J35" s="86">
        <f>ROUND(((SUM(BE128:BE155))*I35),  2)</f>
        <v>0</v>
      </c>
      <c r="L35" s="32"/>
    </row>
    <row r="36" spans="2:12" s="1" customFormat="1" ht="14.4" customHeight="1">
      <c r="B36" s="32"/>
      <c r="E36" s="27" t="s">
        <v>42</v>
      </c>
      <c r="F36" s="86">
        <f>ROUND((SUM(BF128:BF155)),  2)</f>
        <v>0</v>
      </c>
      <c r="I36" s="96">
        <v>0.12</v>
      </c>
      <c r="J36" s="86">
        <f>ROUND(((SUM(BF128:BF155))*I36),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6">
        <f>ROUND((SUM(BG128:BG155)),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6">
        <f>ROUND((SUM(BH128:BH155)),  2)</f>
        <v>0</v>
      </c>
      <c r="I38" s="96">
        <v>0.12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45</v>
      </c>
      <c r="F39" s="86">
        <f>ROUND((SUM(BI128:BI155)),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4">
      <c r="B51" s="20"/>
      <c r="L51" s="20"/>
    </row>
    <row r="52" spans="2:12" ht="10.4">
      <c r="B52" s="20"/>
      <c r="L52" s="20"/>
    </row>
    <row r="53" spans="2:12" ht="10.4">
      <c r="B53" s="20"/>
      <c r="L53" s="20"/>
    </row>
    <row r="54" spans="2:12" ht="10.4">
      <c r="B54" s="20"/>
      <c r="L54" s="20"/>
    </row>
    <row r="55" spans="2:12" ht="10.4">
      <c r="B55" s="20"/>
      <c r="L55" s="20"/>
    </row>
    <row r="56" spans="2:12" ht="10.4">
      <c r="B56" s="20"/>
      <c r="L56" s="20"/>
    </row>
    <row r="57" spans="2:12" ht="10.4">
      <c r="B57" s="20"/>
      <c r="L57" s="20"/>
    </row>
    <row r="58" spans="2:12" ht="10.4">
      <c r="B58" s="20"/>
      <c r="L58" s="20"/>
    </row>
    <row r="59" spans="2:12" ht="10.4">
      <c r="B59" s="20"/>
      <c r="L59" s="20"/>
    </row>
    <row r="60" spans="2:12" ht="10.4">
      <c r="B60" s="20"/>
      <c r="L60" s="20"/>
    </row>
    <row r="61" spans="2:12" s="1" customFormat="1" ht="12.7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0.4">
      <c r="B62" s="20"/>
      <c r="L62" s="20"/>
    </row>
    <row r="63" spans="2:12" ht="10.4">
      <c r="B63" s="20"/>
      <c r="L63" s="20"/>
    </row>
    <row r="64" spans="2:12" ht="10.4">
      <c r="B64" s="20"/>
      <c r="L64" s="20"/>
    </row>
    <row r="65" spans="2:12" s="1" customFormat="1" ht="12.7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4">
      <c r="B66" s="20"/>
      <c r="L66" s="20"/>
    </row>
    <row r="67" spans="2:12" ht="10.4">
      <c r="B67" s="20"/>
      <c r="L67" s="20"/>
    </row>
    <row r="68" spans="2:12" ht="10.4">
      <c r="B68" s="20"/>
      <c r="L68" s="20"/>
    </row>
    <row r="69" spans="2:12" ht="10.4">
      <c r="B69" s="20"/>
      <c r="L69" s="20"/>
    </row>
    <row r="70" spans="2:12" ht="10.4">
      <c r="B70" s="20"/>
      <c r="L70" s="20"/>
    </row>
    <row r="71" spans="2:12" ht="10.4">
      <c r="B71" s="20"/>
      <c r="L71" s="20"/>
    </row>
    <row r="72" spans="2:12" ht="10.4">
      <c r="B72" s="20"/>
      <c r="L72" s="20"/>
    </row>
    <row r="73" spans="2:12" ht="10.4">
      <c r="B73" s="20"/>
      <c r="L73" s="20"/>
    </row>
    <row r="74" spans="2:12" ht="10.4">
      <c r="B74" s="20"/>
      <c r="L74" s="20"/>
    </row>
    <row r="75" spans="2:12" ht="10.4">
      <c r="B75" s="20"/>
      <c r="L75" s="20"/>
    </row>
    <row r="76" spans="2:12" s="1" customFormat="1" ht="12.7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1.95" customHeight="1">
      <c r="B84" s="32"/>
      <c r="C84" s="27" t="s">
        <v>16</v>
      </c>
      <c r="L84" s="32"/>
    </row>
    <row r="85" spans="2:12" s="1" customFormat="1" ht="16.600000000000001" customHeight="1">
      <c r="B85" s="32"/>
      <c r="E85" s="252" t="str">
        <f>E7</f>
        <v>Zázemí pro městskou knihovnu Benešov</v>
      </c>
      <c r="F85" s="253"/>
      <c r="G85" s="253"/>
      <c r="H85" s="253"/>
      <c r="L85" s="32"/>
    </row>
    <row r="86" spans="2:12" ht="11.95" customHeight="1">
      <c r="B86" s="20"/>
      <c r="C86" s="27" t="s">
        <v>156</v>
      </c>
      <c r="L86" s="20"/>
    </row>
    <row r="87" spans="2:12" s="1" customFormat="1" ht="16.600000000000001" customHeight="1">
      <c r="B87" s="32"/>
      <c r="E87" s="252" t="s">
        <v>3890</v>
      </c>
      <c r="F87" s="254"/>
      <c r="G87" s="254"/>
      <c r="H87" s="254"/>
      <c r="L87" s="32"/>
    </row>
    <row r="88" spans="2:12" s="1" customFormat="1" ht="11.95" customHeight="1">
      <c r="B88" s="32"/>
      <c r="C88" s="27" t="s">
        <v>231</v>
      </c>
      <c r="L88" s="32"/>
    </row>
    <row r="89" spans="2:12" s="1" customFormat="1" ht="16.600000000000001" customHeight="1">
      <c r="B89" s="32"/>
      <c r="E89" s="208" t="str">
        <f>E11</f>
        <v>T - Trubní vedení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1.95" customHeight="1">
      <c r="B91" s="32"/>
      <c r="C91" s="27" t="s">
        <v>20</v>
      </c>
      <c r="F91" s="25" t="str">
        <f>F14</f>
        <v>Benešov</v>
      </c>
      <c r="I91" s="27" t="s">
        <v>22</v>
      </c>
      <c r="J91" s="52" t="str">
        <f>IF(J14="","",J14)</f>
        <v>23. 12. 2024</v>
      </c>
      <c r="L91" s="32"/>
    </row>
    <row r="92" spans="2:12" s="1" customFormat="1" ht="6.95" customHeight="1">
      <c r="B92" s="32"/>
      <c r="L92" s="32"/>
    </row>
    <row r="93" spans="2:12" s="1" customFormat="1" ht="25.65" customHeight="1">
      <c r="B93" s="32"/>
      <c r="C93" s="27" t="s">
        <v>24</v>
      </c>
      <c r="F93" s="25" t="str">
        <f>E17</f>
        <v>Město Benešov</v>
      </c>
      <c r="I93" s="27" t="s">
        <v>30</v>
      </c>
      <c r="J93" s="30" t="str">
        <f>E23</f>
        <v>LORENC TZB spol. s.r.o.</v>
      </c>
      <c r="L93" s="32"/>
    </row>
    <row r="94" spans="2:12" s="1" customFormat="1" ht="15.1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Martin Škrabal</v>
      </c>
      <c r="L94" s="32"/>
    </row>
    <row r="95" spans="2:12" s="1" customFormat="1" ht="10.4" customHeight="1">
      <c r="B95" s="32"/>
      <c r="L95" s="32"/>
    </row>
    <row r="96" spans="2:12" s="1" customFormat="1" ht="29.25" customHeight="1">
      <c r="B96" s="32"/>
      <c r="C96" s="105" t="s">
        <v>160</v>
      </c>
      <c r="D96" s="97"/>
      <c r="E96" s="97"/>
      <c r="F96" s="97"/>
      <c r="G96" s="97"/>
      <c r="H96" s="97"/>
      <c r="I96" s="97"/>
      <c r="J96" s="106" t="s">
        <v>161</v>
      </c>
      <c r="K96" s="97"/>
      <c r="L96" s="32"/>
    </row>
    <row r="97" spans="2:47" s="1" customFormat="1" ht="10.4" customHeight="1">
      <c r="B97" s="32"/>
      <c r="L97" s="32"/>
    </row>
    <row r="98" spans="2:47" s="1" customFormat="1" ht="22.75" customHeight="1">
      <c r="B98" s="32"/>
      <c r="C98" s="107" t="s">
        <v>162</v>
      </c>
      <c r="J98" s="66">
        <f>J128</f>
        <v>0</v>
      </c>
      <c r="L98" s="32"/>
      <c r="AU98" s="17" t="s">
        <v>163</v>
      </c>
    </row>
    <row r="99" spans="2:47" s="8" customFormat="1" ht="24.95" customHeight="1">
      <c r="B99" s="108"/>
      <c r="D99" s="109" t="s">
        <v>4211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8" customFormat="1" ht="24.95" customHeight="1">
      <c r="B100" s="108"/>
      <c r="D100" s="109" t="s">
        <v>4212</v>
      </c>
      <c r="E100" s="110"/>
      <c r="F100" s="110"/>
      <c r="G100" s="110"/>
      <c r="H100" s="110"/>
      <c r="I100" s="110"/>
      <c r="J100" s="111">
        <f>J131</f>
        <v>0</v>
      </c>
      <c r="L100" s="108"/>
    </row>
    <row r="101" spans="2:47" s="9" customFormat="1" ht="19.899999999999999" customHeight="1">
      <c r="B101" s="112"/>
      <c r="D101" s="113" t="s">
        <v>4213</v>
      </c>
      <c r="E101" s="114"/>
      <c r="F101" s="114"/>
      <c r="G101" s="114"/>
      <c r="H101" s="114"/>
      <c r="I101" s="114"/>
      <c r="J101" s="115">
        <f>J132</f>
        <v>0</v>
      </c>
      <c r="L101" s="112"/>
    </row>
    <row r="102" spans="2:47" s="9" customFormat="1" ht="19.899999999999999" customHeight="1">
      <c r="B102" s="112"/>
      <c r="D102" s="113" t="s">
        <v>4214</v>
      </c>
      <c r="E102" s="114"/>
      <c r="F102" s="114"/>
      <c r="G102" s="114"/>
      <c r="H102" s="114"/>
      <c r="I102" s="114"/>
      <c r="J102" s="115">
        <f>J134</f>
        <v>0</v>
      </c>
      <c r="L102" s="112"/>
    </row>
    <row r="103" spans="2:47" s="9" customFormat="1" ht="19.899999999999999" customHeight="1">
      <c r="B103" s="112"/>
      <c r="D103" s="113" t="s">
        <v>4215</v>
      </c>
      <c r="E103" s="114"/>
      <c r="F103" s="114"/>
      <c r="G103" s="114"/>
      <c r="H103" s="114"/>
      <c r="I103" s="114"/>
      <c r="J103" s="115">
        <f>J136</f>
        <v>0</v>
      </c>
      <c r="L103" s="112"/>
    </row>
    <row r="104" spans="2:47" s="9" customFormat="1" ht="19.899999999999999" customHeight="1">
      <c r="B104" s="112"/>
      <c r="D104" s="113" t="s">
        <v>4216</v>
      </c>
      <c r="E104" s="114"/>
      <c r="F104" s="114"/>
      <c r="G104" s="114"/>
      <c r="H104" s="114"/>
      <c r="I104" s="114"/>
      <c r="J104" s="115">
        <f>J138</f>
        <v>0</v>
      </c>
      <c r="L104" s="112"/>
    </row>
    <row r="105" spans="2:47" s="8" customFormat="1" ht="24.95" customHeight="1">
      <c r="B105" s="108"/>
      <c r="D105" s="109" t="s">
        <v>4217</v>
      </c>
      <c r="E105" s="110"/>
      <c r="F105" s="110"/>
      <c r="G105" s="110"/>
      <c r="H105" s="110"/>
      <c r="I105" s="110"/>
      <c r="J105" s="111">
        <f>J143</f>
        <v>0</v>
      </c>
      <c r="L105" s="108"/>
    </row>
    <row r="106" spans="2:47" s="8" customFormat="1" ht="24.95" customHeight="1">
      <c r="B106" s="108"/>
      <c r="D106" s="109" t="s">
        <v>4218</v>
      </c>
      <c r="E106" s="110"/>
      <c r="F106" s="110"/>
      <c r="G106" s="110"/>
      <c r="H106" s="110"/>
      <c r="I106" s="110"/>
      <c r="J106" s="111">
        <f>J150</f>
        <v>0</v>
      </c>
      <c r="L106" s="108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170</v>
      </c>
      <c r="L113" s="32"/>
    </row>
    <row r="114" spans="2:63" s="1" customFormat="1" ht="6.95" customHeight="1">
      <c r="B114" s="32"/>
      <c r="L114" s="32"/>
    </row>
    <row r="115" spans="2:63" s="1" customFormat="1" ht="11.95" customHeight="1">
      <c r="B115" s="32"/>
      <c r="C115" s="27" t="s">
        <v>16</v>
      </c>
      <c r="L115" s="32"/>
    </row>
    <row r="116" spans="2:63" s="1" customFormat="1" ht="16.600000000000001" customHeight="1">
      <c r="B116" s="32"/>
      <c r="E116" s="252" t="str">
        <f>E7</f>
        <v>Zázemí pro městskou knihovnu Benešov</v>
      </c>
      <c r="F116" s="253"/>
      <c r="G116" s="253"/>
      <c r="H116" s="253"/>
      <c r="L116" s="32"/>
    </row>
    <row r="117" spans="2:63" ht="11.95" customHeight="1">
      <c r="B117" s="20"/>
      <c r="C117" s="27" t="s">
        <v>156</v>
      </c>
      <c r="L117" s="20"/>
    </row>
    <row r="118" spans="2:63" s="1" customFormat="1" ht="16.600000000000001" customHeight="1">
      <c r="B118" s="32"/>
      <c r="E118" s="252" t="s">
        <v>3890</v>
      </c>
      <c r="F118" s="254"/>
      <c r="G118" s="254"/>
      <c r="H118" s="254"/>
      <c r="L118" s="32"/>
    </row>
    <row r="119" spans="2:63" s="1" customFormat="1" ht="11.95" customHeight="1">
      <c r="B119" s="32"/>
      <c r="C119" s="27" t="s">
        <v>231</v>
      </c>
      <c r="L119" s="32"/>
    </row>
    <row r="120" spans="2:63" s="1" customFormat="1" ht="16.600000000000001" customHeight="1">
      <c r="B120" s="32"/>
      <c r="E120" s="208" t="str">
        <f>E11</f>
        <v>T - Trubní vedení</v>
      </c>
      <c r="F120" s="254"/>
      <c r="G120" s="254"/>
      <c r="H120" s="254"/>
      <c r="L120" s="32"/>
    </row>
    <row r="121" spans="2:63" s="1" customFormat="1" ht="6.95" customHeight="1">
      <c r="B121" s="32"/>
      <c r="L121" s="32"/>
    </row>
    <row r="122" spans="2:63" s="1" customFormat="1" ht="11.95" customHeight="1">
      <c r="B122" s="32"/>
      <c r="C122" s="27" t="s">
        <v>20</v>
      </c>
      <c r="F122" s="25" t="str">
        <f>F14</f>
        <v>Benešov</v>
      </c>
      <c r="I122" s="27" t="s">
        <v>22</v>
      </c>
      <c r="J122" s="52" t="str">
        <f>IF(J14="","",J14)</f>
        <v>23. 12. 2024</v>
      </c>
      <c r="L122" s="32"/>
    </row>
    <row r="123" spans="2:63" s="1" customFormat="1" ht="6.95" customHeight="1">
      <c r="B123" s="32"/>
      <c r="L123" s="32"/>
    </row>
    <row r="124" spans="2:63" s="1" customFormat="1" ht="25.65" customHeight="1">
      <c r="B124" s="32"/>
      <c r="C124" s="27" t="s">
        <v>24</v>
      </c>
      <c r="F124" s="25" t="str">
        <f>E17</f>
        <v>Město Benešov</v>
      </c>
      <c r="I124" s="27" t="s">
        <v>30</v>
      </c>
      <c r="J124" s="30" t="str">
        <f>E23</f>
        <v>LORENC TZB spol. s.r.o.</v>
      </c>
      <c r="L124" s="32"/>
    </row>
    <row r="125" spans="2:63" s="1" customFormat="1" ht="15.15" customHeight="1">
      <c r="B125" s="32"/>
      <c r="C125" s="27" t="s">
        <v>28</v>
      </c>
      <c r="F125" s="25" t="str">
        <f>IF(E20="","",E20)</f>
        <v>Vyplň údaj</v>
      </c>
      <c r="I125" s="27" t="s">
        <v>33</v>
      </c>
      <c r="J125" s="30" t="str">
        <f>E26</f>
        <v>Martin Škrabal</v>
      </c>
      <c r="L125" s="32"/>
    </row>
    <row r="126" spans="2:63" s="1" customFormat="1" ht="10.4" customHeight="1">
      <c r="B126" s="32"/>
      <c r="L126" s="32"/>
    </row>
    <row r="127" spans="2:63" s="10" customFormat="1" ht="29.25" customHeight="1">
      <c r="B127" s="116"/>
      <c r="C127" s="117" t="s">
        <v>171</v>
      </c>
      <c r="D127" s="118" t="s">
        <v>61</v>
      </c>
      <c r="E127" s="118" t="s">
        <v>57</v>
      </c>
      <c r="F127" s="118" t="s">
        <v>58</v>
      </c>
      <c r="G127" s="118" t="s">
        <v>172</v>
      </c>
      <c r="H127" s="118" t="s">
        <v>173</v>
      </c>
      <c r="I127" s="118" t="s">
        <v>174</v>
      </c>
      <c r="J127" s="118" t="s">
        <v>161</v>
      </c>
      <c r="K127" s="119" t="s">
        <v>175</v>
      </c>
      <c r="L127" s="116"/>
      <c r="M127" s="59" t="s">
        <v>1</v>
      </c>
      <c r="N127" s="60" t="s">
        <v>40</v>
      </c>
      <c r="O127" s="60" t="s">
        <v>176</v>
      </c>
      <c r="P127" s="60" t="s">
        <v>177</v>
      </c>
      <c r="Q127" s="60" t="s">
        <v>178</v>
      </c>
      <c r="R127" s="60" t="s">
        <v>179</v>
      </c>
      <c r="S127" s="60" t="s">
        <v>180</v>
      </c>
      <c r="T127" s="61" t="s">
        <v>181</v>
      </c>
    </row>
    <row r="128" spans="2:63" s="1" customFormat="1" ht="22.75" customHeight="1">
      <c r="B128" s="32"/>
      <c r="C128" s="64" t="s">
        <v>182</v>
      </c>
      <c r="J128" s="120">
        <f>BK128</f>
        <v>0</v>
      </c>
      <c r="L128" s="32"/>
      <c r="M128" s="62"/>
      <c r="N128" s="53"/>
      <c r="O128" s="53"/>
      <c r="P128" s="121">
        <f>P129+P131+P143+P150</f>
        <v>0</v>
      </c>
      <c r="Q128" s="53"/>
      <c r="R128" s="121">
        <f>R129+R131+R143+R150</f>
        <v>0</v>
      </c>
      <c r="S128" s="53"/>
      <c r="T128" s="122">
        <f>T129+T131+T143+T150</f>
        <v>0</v>
      </c>
      <c r="AT128" s="17" t="s">
        <v>75</v>
      </c>
      <c r="AU128" s="17" t="s">
        <v>163</v>
      </c>
      <c r="BK128" s="123">
        <f>BK129+BK131+BK143+BK150</f>
        <v>0</v>
      </c>
    </row>
    <row r="129" spans="2:65" s="11" customFormat="1" ht="25.95" customHeight="1">
      <c r="B129" s="124"/>
      <c r="D129" s="125" t="s">
        <v>75</v>
      </c>
      <c r="E129" s="126" t="s">
        <v>2121</v>
      </c>
      <c r="F129" s="126" t="s">
        <v>4219</v>
      </c>
      <c r="I129" s="127"/>
      <c r="J129" s="128">
        <f>BK129</f>
        <v>0</v>
      </c>
      <c r="L129" s="124"/>
      <c r="M129" s="129"/>
      <c r="P129" s="130">
        <f>P130</f>
        <v>0</v>
      </c>
      <c r="R129" s="130">
        <f>R130</f>
        <v>0</v>
      </c>
      <c r="T129" s="131">
        <f>T130</f>
        <v>0</v>
      </c>
      <c r="AR129" s="125" t="s">
        <v>84</v>
      </c>
      <c r="AT129" s="132" t="s">
        <v>75</v>
      </c>
      <c r="AU129" s="132" t="s">
        <v>76</v>
      </c>
      <c r="AY129" s="125" t="s">
        <v>186</v>
      </c>
      <c r="BK129" s="133">
        <f>BK130</f>
        <v>0</v>
      </c>
    </row>
    <row r="130" spans="2:65" s="1" customFormat="1" ht="16.600000000000001" customHeight="1">
      <c r="B130" s="136"/>
      <c r="C130" s="137" t="s">
        <v>84</v>
      </c>
      <c r="D130" s="137" t="s">
        <v>189</v>
      </c>
      <c r="E130" s="138" t="s">
        <v>3619</v>
      </c>
      <c r="F130" s="139" t="s">
        <v>4220</v>
      </c>
      <c r="G130" s="140" t="s">
        <v>192</v>
      </c>
      <c r="H130" s="141">
        <v>1</v>
      </c>
      <c r="I130" s="142"/>
      <c r="J130" s="143">
        <f>ROUND(I130*H130,2)</f>
        <v>0</v>
      </c>
      <c r="K130" s="139" t="s">
        <v>1</v>
      </c>
      <c r="L130" s="32"/>
      <c r="M130" s="144" t="s">
        <v>1</v>
      </c>
      <c r="N130" s="145" t="s">
        <v>41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207</v>
      </c>
      <c r="AT130" s="148" t="s">
        <v>189</v>
      </c>
      <c r="AU130" s="148" t="s">
        <v>84</v>
      </c>
      <c r="AY130" s="17" t="s">
        <v>186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207</v>
      </c>
      <c r="BM130" s="148" t="s">
        <v>4221</v>
      </c>
    </row>
    <row r="131" spans="2:65" s="11" customFormat="1" ht="25.95" customHeight="1">
      <c r="B131" s="124"/>
      <c r="D131" s="125" t="s">
        <v>75</v>
      </c>
      <c r="E131" s="126" t="s">
        <v>2123</v>
      </c>
      <c r="F131" s="126" t="s">
        <v>4222</v>
      </c>
      <c r="I131" s="127"/>
      <c r="J131" s="128">
        <f>BK131</f>
        <v>0</v>
      </c>
      <c r="L131" s="124"/>
      <c r="M131" s="129"/>
      <c r="P131" s="130">
        <f>P132+P134+P136+P138</f>
        <v>0</v>
      </c>
      <c r="R131" s="130">
        <f>R132+R134+R136+R138</f>
        <v>0</v>
      </c>
      <c r="T131" s="131">
        <f>T132+T134+T136+T138</f>
        <v>0</v>
      </c>
      <c r="AR131" s="125" t="s">
        <v>84</v>
      </c>
      <c r="AT131" s="132" t="s">
        <v>75</v>
      </c>
      <c r="AU131" s="132" t="s">
        <v>76</v>
      </c>
      <c r="AY131" s="125" t="s">
        <v>186</v>
      </c>
      <c r="BK131" s="133">
        <f>BK132+BK134+BK136+BK138</f>
        <v>0</v>
      </c>
    </row>
    <row r="132" spans="2:65" s="11" customFormat="1" ht="22.75" customHeight="1">
      <c r="B132" s="124"/>
      <c r="D132" s="125" t="s">
        <v>75</v>
      </c>
      <c r="E132" s="134" t="s">
        <v>2134</v>
      </c>
      <c r="F132" s="134" t="s">
        <v>4223</v>
      </c>
      <c r="I132" s="127"/>
      <c r="J132" s="135">
        <f>BK132</f>
        <v>0</v>
      </c>
      <c r="L132" s="124"/>
      <c r="M132" s="129"/>
      <c r="P132" s="130">
        <f>P133</f>
        <v>0</v>
      </c>
      <c r="R132" s="130">
        <f>R133</f>
        <v>0</v>
      </c>
      <c r="T132" s="131">
        <f>T133</f>
        <v>0</v>
      </c>
      <c r="AR132" s="125" t="s">
        <v>84</v>
      </c>
      <c r="AT132" s="132" t="s">
        <v>75</v>
      </c>
      <c r="AU132" s="132" t="s">
        <v>84</v>
      </c>
      <c r="AY132" s="125" t="s">
        <v>186</v>
      </c>
      <c r="BK132" s="133">
        <f>BK133</f>
        <v>0</v>
      </c>
    </row>
    <row r="133" spans="2:65" s="1" customFormat="1" ht="24.2" customHeight="1">
      <c r="B133" s="136"/>
      <c r="C133" s="137" t="s">
        <v>86</v>
      </c>
      <c r="D133" s="137" t="s">
        <v>189</v>
      </c>
      <c r="E133" s="138" t="s">
        <v>3622</v>
      </c>
      <c r="F133" s="139" t="s">
        <v>4224</v>
      </c>
      <c r="G133" s="140" t="s">
        <v>3819</v>
      </c>
      <c r="H133" s="141">
        <v>108</v>
      </c>
      <c r="I133" s="142"/>
      <c r="J133" s="143">
        <f>ROUND(I133*H133,2)</f>
        <v>0</v>
      </c>
      <c r="K133" s="139" t="s">
        <v>1</v>
      </c>
      <c r="L133" s="32"/>
      <c r="M133" s="144" t="s">
        <v>1</v>
      </c>
      <c r="N133" s="145" t="s">
        <v>41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207</v>
      </c>
      <c r="AT133" s="148" t="s">
        <v>189</v>
      </c>
      <c r="AU133" s="148" t="s">
        <v>86</v>
      </c>
      <c r="AY133" s="17" t="s">
        <v>186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207</v>
      </c>
      <c r="BM133" s="148" t="s">
        <v>4225</v>
      </c>
    </row>
    <row r="134" spans="2:65" s="11" customFormat="1" ht="22.75" customHeight="1">
      <c r="B134" s="124"/>
      <c r="D134" s="125" t="s">
        <v>75</v>
      </c>
      <c r="E134" s="134" t="s">
        <v>2136</v>
      </c>
      <c r="F134" s="134" t="s">
        <v>4226</v>
      </c>
      <c r="I134" s="127"/>
      <c r="J134" s="135">
        <f>BK134</f>
        <v>0</v>
      </c>
      <c r="L134" s="124"/>
      <c r="M134" s="129"/>
      <c r="P134" s="130">
        <f>P135</f>
        <v>0</v>
      </c>
      <c r="R134" s="130">
        <f>R135</f>
        <v>0</v>
      </c>
      <c r="T134" s="131">
        <f>T135</f>
        <v>0</v>
      </c>
      <c r="AR134" s="125" t="s">
        <v>84</v>
      </c>
      <c r="AT134" s="132" t="s">
        <v>75</v>
      </c>
      <c r="AU134" s="132" t="s">
        <v>84</v>
      </c>
      <c r="AY134" s="125" t="s">
        <v>186</v>
      </c>
      <c r="BK134" s="133">
        <f>BK135</f>
        <v>0</v>
      </c>
    </row>
    <row r="135" spans="2:65" s="1" customFormat="1" ht="24.2" customHeight="1">
      <c r="B135" s="136"/>
      <c r="C135" s="137" t="s">
        <v>118</v>
      </c>
      <c r="D135" s="137" t="s">
        <v>189</v>
      </c>
      <c r="E135" s="138" t="s">
        <v>3625</v>
      </c>
      <c r="F135" s="139" t="s">
        <v>4227</v>
      </c>
      <c r="G135" s="140" t="s">
        <v>858</v>
      </c>
      <c r="H135" s="141">
        <v>8</v>
      </c>
      <c r="I135" s="142"/>
      <c r="J135" s="143">
        <f>ROUND(I135*H135,2)</f>
        <v>0</v>
      </c>
      <c r="K135" s="139" t="s">
        <v>1</v>
      </c>
      <c r="L135" s="32"/>
      <c r="M135" s="144" t="s">
        <v>1</v>
      </c>
      <c r="N135" s="145" t="s">
        <v>41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207</v>
      </c>
      <c r="AT135" s="148" t="s">
        <v>189</v>
      </c>
      <c r="AU135" s="148" t="s">
        <v>86</v>
      </c>
      <c r="AY135" s="17" t="s">
        <v>186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84</v>
      </c>
      <c r="BK135" s="149">
        <f>ROUND(I135*H135,2)</f>
        <v>0</v>
      </c>
      <c r="BL135" s="17" t="s">
        <v>207</v>
      </c>
      <c r="BM135" s="148" t="s">
        <v>4228</v>
      </c>
    </row>
    <row r="136" spans="2:65" s="11" customFormat="1" ht="22.75" customHeight="1">
      <c r="B136" s="124"/>
      <c r="D136" s="125" t="s">
        <v>75</v>
      </c>
      <c r="E136" s="134" t="s">
        <v>2141</v>
      </c>
      <c r="F136" s="134" t="s">
        <v>4229</v>
      </c>
      <c r="I136" s="127"/>
      <c r="J136" s="135">
        <f>BK136</f>
        <v>0</v>
      </c>
      <c r="L136" s="124"/>
      <c r="M136" s="129"/>
      <c r="P136" s="130">
        <f>P137</f>
        <v>0</v>
      </c>
      <c r="R136" s="130">
        <f>R137</f>
        <v>0</v>
      </c>
      <c r="T136" s="131">
        <f>T137</f>
        <v>0</v>
      </c>
      <c r="AR136" s="125" t="s">
        <v>84</v>
      </c>
      <c r="AT136" s="132" t="s">
        <v>75</v>
      </c>
      <c r="AU136" s="132" t="s">
        <v>84</v>
      </c>
      <c r="AY136" s="125" t="s">
        <v>186</v>
      </c>
      <c r="BK136" s="133">
        <f>BK137</f>
        <v>0</v>
      </c>
    </row>
    <row r="137" spans="2:65" s="1" customFormat="1" ht="16.600000000000001" customHeight="1">
      <c r="B137" s="136"/>
      <c r="C137" s="137" t="s">
        <v>207</v>
      </c>
      <c r="D137" s="137" t="s">
        <v>189</v>
      </c>
      <c r="E137" s="138" t="s">
        <v>3628</v>
      </c>
      <c r="F137" s="139" t="s">
        <v>4230</v>
      </c>
      <c r="G137" s="140" t="s">
        <v>858</v>
      </c>
      <c r="H137" s="141">
        <v>20</v>
      </c>
      <c r="I137" s="142"/>
      <c r="J137" s="143">
        <f>ROUND(I137*H137,2)</f>
        <v>0</v>
      </c>
      <c r="K137" s="139" t="s">
        <v>1</v>
      </c>
      <c r="L137" s="32"/>
      <c r="M137" s="144" t="s">
        <v>1</v>
      </c>
      <c r="N137" s="145" t="s">
        <v>41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207</v>
      </c>
      <c r="AT137" s="148" t="s">
        <v>189</v>
      </c>
      <c r="AU137" s="148" t="s">
        <v>86</v>
      </c>
      <c r="AY137" s="17" t="s">
        <v>186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207</v>
      </c>
      <c r="BM137" s="148" t="s">
        <v>4231</v>
      </c>
    </row>
    <row r="138" spans="2:65" s="11" customFormat="1" ht="22.75" customHeight="1">
      <c r="B138" s="124"/>
      <c r="D138" s="125" t="s">
        <v>75</v>
      </c>
      <c r="E138" s="134" t="s">
        <v>2163</v>
      </c>
      <c r="F138" s="134" t="s">
        <v>4232</v>
      </c>
      <c r="I138" s="127"/>
      <c r="J138" s="135">
        <f>BK138</f>
        <v>0</v>
      </c>
      <c r="L138" s="124"/>
      <c r="M138" s="129"/>
      <c r="P138" s="130">
        <f>SUM(P139:P142)</f>
        <v>0</v>
      </c>
      <c r="R138" s="130">
        <f>SUM(R139:R142)</f>
        <v>0</v>
      </c>
      <c r="T138" s="131">
        <f>SUM(T139:T142)</f>
        <v>0</v>
      </c>
      <c r="AR138" s="125" t="s">
        <v>84</v>
      </c>
      <c r="AT138" s="132" t="s">
        <v>75</v>
      </c>
      <c r="AU138" s="132" t="s">
        <v>84</v>
      </c>
      <c r="AY138" s="125" t="s">
        <v>186</v>
      </c>
      <c r="BK138" s="133">
        <f>SUM(BK139:BK142)</f>
        <v>0</v>
      </c>
    </row>
    <row r="139" spans="2:65" s="1" customFormat="1" ht="16.600000000000001" customHeight="1">
      <c r="B139" s="136"/>
      <c r="C139" s="137" t="s">
        <v>185</v>
      </c>
      <c r="D139" s="137" t="s">
        <v>189</v>
      </c>
      <c r="E139" s="138" t="s">
        <v>3632</v>
      </c>
      <c r="F139" s="139" t="s">
        <v>4233</v>
      </c>
      <c r="G139" s="140" t="s">
        <v>858</v>
      </c>
      <c r="H139" s="141">
        <v>6</v>
      </c>
      <c r="I139" s="142"/>
      <c r="J139" s="143">
        <f>ROUND(I139*H139,2)</f>
        <v>0</v>
      </c>
      <c r="K139" s="139" t="s">
        <v>1</v>
      </c>
      <c r="L139" s="32"/>
      <c r="M139" s="144" t="s">
        <v>1</v>
      </c>
      <c r="N139" s="145" t="s">
        <v>41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207</v>
      </c>
      <c r="AT139" s="148" t="s">
        <v>189</v>
      </c>
      <c r="AU139" s="148" t="s">
        <v>86</v>
      </c>
      <c r="AY139" s="17" t="s">
        <v>186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207</v>
      </c>
      <c r="BM139" s="148" t="s">
        <v>4234</v>
      </c>
    </row>
    <row r="140" spans="2:65" s="1" customFormat="1" ht="16.600000000000001" customHeight="1">
      <c r="B140" s="136"/>
      <c r="C140" s="137" t="s">
        <v>315</v>
      </c>
      <c r="D140" s="137" t="s">
        <v>189</v>
      </c>
      <c r="E140" s="138" t="s">
        <v>3635</v>
      </c>
      <c r="F140" s="139" t="s">
        <v>4235</v>
      </c>
      <c r="G140" s="140" t="s">
        <v>858</v>
      </c>
      <c r="H140" s="141">
        <v>10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41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207</v>
      </c>
      <c r="AT140" s="148" t="s">
        <v>189</v>
      </c>
      <c r="AU140" s="148" t="s">
        <v>86</v>
      </c>
      <c r="AY140" s="17" t="s">
        <v>186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84</v>
      </c>
      <c r="BK140" s="149">
        <f>ROUND(I140*H140,2)</f>
        <v>0</v>
      </c>
      <c r="BL140" s="17" t="s">
        <v>207</v>
      </c>
      <c r="BM140" s="148" t="s">
        <v>4236</v>
      </c>
    </row>
    <row r="141" spans="2:65" s="1" customFormat="1" ht="16.600000000000001" customHeight="1">
      <c r="B141" s="136"/>
      <c r="C141" s="137" t="s">
        <v>319</v>
      </c>
      <c r="D141" s="137" t="s">
        <v>189</v>
      </c>
      <c r="E141" s="138" t="s">
        <v>3638</v>
      </c>
      <c r="F141" s="139" t="s">
        <v>4237</v>
      </c>
      <c r="G141" s="140" t="s">
        <v>858</v>
      </c>
      <c r="H141" s="141">
        <v>10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41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207</v>
      </c>
      <c r="AT141" s="148" t="s">
        <v>189</v>
      </c>
      <c r="AU141" s="148" t="s">
        <v>86</v>
      </c>
      <c r="AY141" s="17" t="s">
        <v>186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207</v>
      </c>
      <c r="BM141" s="148" t="s">
        <v>4238</v>
      </c>
    </row>
    <row r="142" spans="2:65" s="1" customFormat="1" ht="16.600000000000001" customHeight="1">
      <c r="B142" s="136"/>
      <c r="C142" s="137" t="s">
        <v>325</v>
      </c>
      <c r="D142" s="137" t="s">
        <v>189</v>
      </c>
      <c r="E142" s="138" t="s">
        <v>3641</v>
      </c>
      <c r="F142" s="139" t="s">
        <v>4239</v>
      </c>
      <c r="G142" s="140" t="s">
        <v>858</v>
      </c>
      <c r="H142" s="141">
        <v>12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41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207</v>
      </c>
      <c r="AT142" s="148" t="s">
        <v>189</v>
      </c>
      <c r="AU142" s="148" t="s">
        <v>86</v>
      </c>
      <c r="AY142" s="17" t="s">
        <v>186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207</v>
      </c>
      <c r="BM142" s="148" t="s">
        <v>4240</v>
      </c>
    </row>
    <row r="143" spans="2:65" s="11" customFormat="1" ht="25.95" customHeight="1">
      <c r="B143" s="124"/>
      <c r="D143" s="125" t="s">
        <v>75</v>
      </c>
      <c r="E143" s="126" t="s">
        <v>2167</v>
      </c>
      <c r="F143" s="126" t="s">
        <v>4241</v>
      </c>
      <c r="I143" s="127"/>
      <c r="J143" s="128">
        <f>BK143</f>
        <v>0</v>
      </c>
      <c r="L143" s="124"/>
      <c r="M143" s="129"/>
      <c r="P143" s="130">
        <f>SUM(P144:P149)</f>
        <v>0</v>
      </c>
      <c r="R143" s="130">
        <f>SUM(R144:R149)</f>
        <v>0</v>
      </c>
      <c r="T143" s="131">
        <f>SUM(T144:T149)</f>
        <v>0</v>
      </c>
      <c r="AR143" s="125" t="s">
        <v>84</v>
      </c>
      <c r="AT143" s="132" t="s">
        <v>75</v>
      </c>
      <c r="AU143" s="132" t="s">
        <v>76</v>
      </c>
      <c r="AY143" s="125" t="s">
        <v>186</v>
      </c>
      <c r="BK143" s="133">
        <f>SUM(BK144:BK149)</f>
        <v>0</v>
      </c>
    </row>
    <row r="144" spans="2:65" s="1" customFormat="1" ht="16.600000000000001" customHeight="1">
      <c r="B144" s="136"/>
      <c r="C144" s="137" t="s">
        <v>329</v>
      </c>
      <c r="D144" s="137" t="s">
        <v>189</v>
      </c>
      <c r="E144" s="138" t="s">
        <v>4242</v>
      </c>
      <c r="F144" s="139" t="s">
        <v>4243</v>
      </c>
      <c r="G144" s="140" t="s">
        <v>801</v>
      </c>
      <c r="H144" s="141">
        <v>110</v>
      </c>
      <c r="I144" s="142"/>
      <c r="J144" s="143">
        <f t="shared" ref="J144:J149" si="0">ROUND(I144*H144,2)</f>
        <v>0</v>
      </c>
      <c r="K144" s="139" t="s">
        <v>1</v>
      </c>
      <c r="L144" s="32"/>
      <c r="M144" s="144" t="s">
        <v>1</v>
      </c>
      <c r="N144" s="145" t="s">
        <v>41</v>
      </c>
      <c r="P144" s="146">
        <f t="shared" ref="P144:P149" si="1">O144*H144</f>
        <v>0</v>
      </c>
      <c r="Q144" s="146">
        <v>0</v>
      </c>
      <c r="R144" s="146">
        <f t="shared" ref="R144:R149" si="2">Q144*H144</f>
        <v>0</v>
      </c>
      <c r="S144" s="146">
        <v>0</v>
      </c>
      <c r="T144" s="147">
        <f t="shared" ref="T144:T149" si="3">S144*H144</f>
        <v>0</v>
      </c>
      <c r="AR144" s="148" t="s">
        <v>207</v>
      </c>
      <c r="AT144" s="148" t="s">
        <v>189</v>
      </c>
      <c r="AU144" s="148" t="s">
        <v>84</v>
      </c>
      <c r="AY144" s="17" t="s">
        <v>186</v>
      </c>
      <c r="BE144" s="149">
        <f t="shared" ref="BE144:BE149" si="4">IF(N144="základní",J144,0)</f>
        <v>0</v>
      </c>
      <c r="BF144" s="149">
        <f t="shared" ref="BF144:BF149" si="5">IF(N144="snížená",J144,0)</f>
        <v>0</v>
      </c>
      <c r="BG144" s="149">
        <f t="shared" ref="BG144:BG149" si="6">IF(N144="zákl. přenesená",J144,0)</f>
        <v>0</v>
      </c>
      <c r="BH144" s="149">
        <f t="shared" ref="BH144:BH149" si="7">IF(N144="sníž. přenesená",J144,0)</f>
        <v>0</v>
      </c>
      <c r="BI144" s="149">
        <f t="shared" ref="BI144:BI149" si="8">IF(N144="nulová",J144,0)</f>
        <v>0</v>
      </c>
      <c r="BJ144" s="17" t="s">
        <v>84</v>
      </c>
      <c r="BK144" s="149">
        <f t="shared" ref="BK144:BK149" si="9">ROUND(I144*H144,2)</f>
        <v>0</v>
      </c>
      <c r="BL144" s="17" t="s">
        <v>207</v>
      </c>
      <c r="BM144" s="148" t="s">
        <v>4244</v>
      </c>
    </row>
    <row r="145" spans="2:65" s="1" customFormat="1" ht="16.600000000000001" customHeight="1">
      <c r="B145" s="136"/>
      <c r="C145" s="137" t="s">
        <v>335</v>
      </c>
      <c r="D145" s="137" t="s">
        <v>189</v>
      </c>
      <c r="E145" s="138" t="s">
        <v>3648</v>
      </c>
      <c r="F145" s="139" t="s">
        <v>4245</v>
      </c>
      <c r="G145" s="140" t="s">
        <v>3819</v>
      </c>
      <c r="H145" s="141">
        <v>10</v>
      </c>
      <c r="I145" s="142"/>
      <c r="J145" s="143">
        <f t="shared" si="0"/>
        <v>0</v>
      </c>
      <c r="K145" s="139" t="s">
        <v>1</v>
      </c>
      <c r="L145" s="32"/>
      <c r="M145" s="144" t="s">
        <v>1</v>
      </c>
      <c r="N145" s="145" t="s">
        <v>41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207</v>
      </c>
      <c r="AT145" s="148" t="s">
        <v>189</v>
      </c>
      <c r="AU145" s="148" t="s">
        <v>84</v>
      </c>
      <c r="AY145" s="17" t="s">
        <v>186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207</v>
      </c>
      <c r="BM145" s="148" t="s">
        <v>4246</v>
      </c>
    </row>
    <row r="146" spans="2:65" s="1" customFormat="1" ht="16.600000000000001" customHeight="1">
      <c r="B146" s="136"/>
      <c r="C146" s="137" t="s">
        <v>341</v>
      </c>
      <c r="D146" s="137" t="s">
        <v>189</v>
      </c>
      <c r="E146" s="138" t="s">
        <v>3651</v>
      </c>
      <c r="F146" s="139" t="s">
        <v>4247</v>
      </c>
      <c r="G146" s="140" t="s">
        <v>858</v>
      </c>
      <c r="H146" s="141">
        <v>2</v>
      </c>
      <c r="I146" s="142"/>
      <c r="J146" s="143">
        <f t="shared" si="0"/>
        <v>0</v>
      </c>
      <c r="K146" s="139" t="s">
        <v>1</v>
      </c>
      <c r="L146" s="32"/>
      <c r="M146" s="144" t="s">
        <v>1</v>
      </c>
      <c r="N146" s="145" t="s">
        <v>41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207</v>
      </c>
      <c r="AT146" s="148" t="s">
        <v>189</v>
      </c>
      <c r="AU146" s="148" t="s">
        <v>84</v>
      </c>
      <c r="AY146" s="17" t="s">
        <v>186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84</v>
      </c>
      <c r="BK146" s="149">
        <f t="shared" si="9"/>
        <v>0</v>
      </c>
      <c r="BL146" s="17" t="s">
        <v>207</v>
      </c>
      <c r="BM146" s="148" t="s">
        <v>4248</v>
      </c>
    </row>
    <row r="147" spans="2:65" s="1" customFormat="1" ht="16.600000000000001" customHeight="1">
      <c r="B147" s="136"/>
      <c r="C147" s="137" t="s">
        <v>8</v>
      </c>
      <c r="D147" s="137" t="s">
        <v>189</v>
      </c>
      <c r="E147" s="138" t="s">
        <v>3654</v>
      </c>
      <c r="F147" s="139" t="s">
        <v>4249</v>
      </c>
      <c r="G147" s="140" t="s">
        <v>858</v>
      </c>
      <c r="H147" s="141">
        <v>2</v>
      </c>
      <c r="I147" s="142"/>
      <c r="J147" s="143">
        <f t="shared" si="0"/>
        <v>0</v>
      </c>
      <c r="K147" s="139" t="s">
        <v>1</v>
      </c>
      <c r="L147" s="32"/>
      <c r="M147" s="144" t="s">
        <v>1</v>
      </c>
      <c r="N147" s="145" t="s">
        <v>41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207</v>
      </c>
      <c r="AT147" s="148" t="s">
        <v>189</v>
      </c>
      <c r="AU147" s="148" t="s">
        <v>84</v>
      </c>
      <c r="AY147" s="17" t="s">
        <v>186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84</v>
      </c>
      <c r="BK147" s="149">
        <f t="shared" si="9"/>
        <v>0</v>
      </c>
      <c r="BL147" s="17" t="s">
        <v>207</v>
      </c>
      <c r="BM147" s="148" t="s">
        <v>4250</v>
      </c>
    </row>
    <row r="148" spans="2:65" s="1" customFormat="1" ht="24.2" customHeight="1">
      <c r="B148" s="136"/>
      <c r="C148" s="137" t="s">
        <v>355</v>
      </c>
      <c r="D148" s="137" t="s">
        <v>189</v>
      </c>
      <c r="E148" s="138" t="s">
        <v>3657</v>
      </c>
      <c r="F148" s="139" t="s">
        <v>4251</v>
      </c>
      <c r="G148" s="140" t="s">
        <v>858</v>
      </c>
      <c r="H148" s="141">
        <v>2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41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207</v>
      </c>
      <c r="AT148" s="148" t="s">
        <v>189</v>
      </c>
      <c r="AU148" s="148" t="s">
        <v>84</v>
      </c>
      <c r="AY148" s="17" t="s">
        <v>186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84</v>
      </c>
      <c r="BK148" s="149">
        <f t="shared" si="9"/>
        <v>0</v>
      </c>
      <c r="BL148" s="17" t="s">
        <v>207</v>
      </c>
      <c r="BM148" s="148" t="s">
        <v>4252</v>
      </c>
    </row>
    <row r="149" spans="2:65" s="1" customFormat="1" ht="24.2" customHeight="1">
      <c r="B149" s="136"/>
      <c r="C149" s="137" t="s">
        <v>359</v>
      </c>
      <c r="D149" s="137" t="s">
        <v>189</v>
      </c>
      <c r="E149" s="138" t="s">
        <v>3661</v>
      </c>
      <c r="F149" s="139" t="s">
        <v>4253</v>
      </c>
      <c r="G149" s="140" t="s">
        <v>3819</v>
      </c>
      <c r="H149" s="141">
        <v>1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41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207</v>
      </c>
      <c r="AT149" s="148" t="s">
        <v>189</v>
      </c>
      <c r="AU149" s="148" t="s">
        <v>84</v>
      </c>
      <c r="AY149" s="17" t="s">
        <v>186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84</v>
      </c>
      <c r="BK149" s="149">
        <f t="shared" si="9"/>
        <v>0</v>
      </c>
      <c r="BL149" s="17" t="s">
        <v>207</v>
      </c>
      <c r="BM149" s="148" t="s">
        <v>4254</v>
      </c>
    </row>
    <row r="150" spans="2:65" s="11" customFormat="1" ht="25.95" customHeight="1">
      <c r="B150" s="124"/>
      <c r="D150" s="125" t="s">
        <v>75</v>
      </c>
      <c r="E150" s="126" t="s">
        <v>2187</v>
      </c>
      <c r="F150" s="126" t="s">
        <v>1853</v>
      </c>
      <c r="I150" s="127"/>
      <c r="J150" s="128">
        <f>BK150</f>
        <v>0</v>
      </c>
      <c r="L150" s="124"/>
      <c r="M150" s="129"/>
      <c r="P150" s="130">
        <f>SUM(P151:P155)</f>
        <v>0</v>
      </c>
      <c r="R150" s="130">
        <f>SUM(R151:R155)</f>
        <v>0</v>
      </c>
      <c r="T150" s="131">
        <f>SUM(T151:T155)</f>
        <v>0</v>
      </c>
      <c r="AR150" s="125" t="s">
        <v>84</v>
      </c>
      <c r="AT150" s="132" t="s">
        <v>75</v>
      </c>
      <c r="AU150" s="132" t="s">
        <v>76</v>
      </c>
      <c r="AY150" s="125" t="s">
        <v>186</v>
      </c>
      <c r="BK150" s="133">
        <f>SUM(BK151:BK155)</f>
        <v>0</v>
      </c>
    </row>
    <row r="151" spans="2:65" s="1" customFormat="1" ht="16.600000000000001" customHeight="1">
      <c r="B151" s="136"/>
      <c r="C151" s="137" t="s">
        <v>366</v>
      </c>
      <c r="D151" s="137" t="s">
        <v>189</v>
      </c>
      <c r="E151" s="138" t="s">
        <v>3665</v>
      </c>
      <c r="F151" s="139" t="s">
        <v>4255</v>
      </c>
      <c r="G151" s="140" t="s">
        <v>192</v>
      </c>
      <c r="H151" s="141">
        <v>1</v>
      </c>
      <c r="I151" s="142"/>
      <c r="J151" s="143">
        <f>ROUND(I151*H151,2)</f>
        <v>0</v>
      </c>
      <c r="K151" s="139" t="s">
        <v>1</v>
      </c>
      <c r="L151" s="32"/>
      <c r="M151" s="144" t="s">
        <v>1</v>
      </c>
      <c r="N151" s="145" t="s">
        <v>41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207</v>
      </c>
      <c r="AT151" s="148" t="s">
        <v>189</v>
      </c>
      <c r="AU151" s="148" t="s">
        <v>84</v>
      </c>
      <c r="AY151" s="17" t="s">
        <v>186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207</v>
      </c>
      <c r="BM151" s="148" t="s">
        <v>4256</v>
      </c>
    </row>
    <row r="152" spans="2:65" s="1" customFormat="1" ht="24.2" customHeight="1">
      <c r="B152" s="136"/>
      <c r="C152" s="137" t="s">
        <v>372</v>
      </c>
      <c r="D152" s="137" t="s">
        <v>189</v>
      </c>
      <c r="E152" s="138" t="s">
        <v>3668</v>
      </c>
      <c r="F152" s="139" t="s">
        <v>4257</v>
      </c>
      <c r="G152" s="140" t="s">
        <v>3814</v>
      </c>
      <c r="H152" s="141">
        <v>24</v>
      </c>
      <c r="I152" s="142"/>
      <c r="J152" s="143">
        <f>ROUND(I152*H152,2)</f>
        <v>0</v>
      </c>
      <c r="K152" s="139" t="s">
        <v>1</v>
      </c>
      <c r="L152" s="32"/>
      <c r="M152" s="144" t="s">
        <v>1</v>
      </c>
      <c r="N152" s="145" t="s">
        <v>41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207</v>
      </c>
      <c r="AT152" s="148" t="s">
        <v>189</v>
      </c>
      <c r="AU152" s="148" t="s">
        <v>84</v>
      </c>
      <c r="AY152" s="17" t="s">
        <v>186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84</v>
      </c>
      <c r="BK152" s="149">
        <f>ROUND(I152*H152,2)</f>
        <v>0</v>
      </c>
      <c r="BL152" s="17" t="s">
        <v>207</v>
      </c>
      <c r="BM152" s="148" t="s">
        <v>4258</v>
      </c>
    </row>
    <row r="153" spans="2:65" s="1" customFormat="1" ht="16.600000000000001" customHeight="1">
      <c r="B153" s="136"/>
      <c r="C153" s="137" t="s">
        <v>379</v>
      </c>
      <c r="D153" s="137" t="s">
        <v>189</v>
      </c>
      <c r="E153" s="138" t="s">
        <v>3671</v>
      </c>
      <c r="F153" s="139" t="s">
        <v>4259</v>
      </c>
      <c r="G153" s="140" t="s">
        <v>192</v>
      </c>
      <c r="H153" s="141">
        <v>1</v>
      </c>
      <c r="I153" s="142"/>
      <c r="J153" s="143">
        <f>ROUND(I153*H153,2)</f>
        <v>0</v>
      </c>
      <c r="K153" s="139" t="s">
        <v>1</v>
      </c>
      <c r="L153" s="32"/>
      <c r="M153" s="144" t="s">
        <v>1</v>
      </c>
      <c r="N153" s="145" t="s">
        <v>41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207</v>
      </c>
      <c r="AT153" s="148" t="s">
        <v>189</v>
      </c>
      <c r="AU153" s="148" t="s">
        <v>84</v>
      </c>
      <c r="AY153" s="17" t="s">
        <v>186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207</v>
      </c>
      <c r="BM153" s="148" t="s">
        <v>4260</v>
      </c>
    </row>
    <row r="154" spans="2:65" s="1" customFormat="1" ht="21.75" customHeight="1">
      <c r="B154" s="136"/>
      <c r="C154" s="137" t="s">
        <v>387</v>
      </c>
      <c r="D154" s="137" t="s">
        <v>189</v>
      </c>
      <c r="E154" s="138" t="s">
        <v>3674</v>
      </c>
      <c r="F154" s="139" t="s">
        <v>4261</v>
      </c>
      <c r="G154" s="140" t="s">
        <v>192</v>
      </c>
      <c r="H154" s="141">
        <v>1</v>
      </c>
      <c r="I154" s="142"/>
      <c r="J154" s="143">
        <f>ROUND(I154*H154,2)</f>
        <v>0</v>
      </c>
      <c r="K154" s="139" t="s">
        <v>1</v>
      </c>
      <c r="L154" s="32"/>
      <c r="M154" s="144" t="s">
        <v>1</v>
      </c>
      <c r="N154" s="145" t="s">
        <v>41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207</v>
      </c>
      <c r="AT154" s="148" t="s">
        <v>189</v>
      </c>
      <c r="AU154" s="148" t="s">
        <v>84</v>
      </c>
      <c r="AY154" s="17" t="s">
        <v>186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84</v>
      </c>
      <c r="BK154" s="149">
        <f>ROUND(I154*H154,2)</f>
        <v>0</v>
      </c>
      <c r="BL154" s="17" t="s">
        <v>207</v>
      </c>
      <c r="BM154" s="148" t="s">
        <v>4262</v>
      </c>
    </row>
    <row r="155" spans="2:65" s="1" customFormat="1" ht="16.600000000000001" customHeight="1">
      <c r="B155" s="136"/>
      <c r="C155" s="137" t="s">
        <v>253</v>
      </c>
      <c r="D155" s="137" t="s">
        <v>189</v>
      </c>
      <c r="E155" s="138" t="s">
        <v>3677</v>
      </c>
      <c r="F155" s="139" t="s">
        <v>3092</v>
      </c>
      <c r="G155" s="140" t="s">
        <v>192</v>
      </c>
      <c r="H155" s="141">
        <v>1</v>
      </c>
      <c r="I155" s="142"/>
      <c r="J155" s="143">
        <f>ROUND(I155*H155,2)</f>
        <v>0</v>
      </c>
      <c r="K155" s="139" t="s">
        <v>1</v>
      </c>
      <c r="L155" s="32"/>
      <c r="M155" s="150" t="s">
        <v>1</v>
      </c>
      <c r="N155" s="151" t="s">
        <v>41</v>
      </c>
      <c r="O155" s="152"/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AR155" s="148" t="s">
        <v>207</v>
      </c>
      <c r="AT155" s="148" t="s">
        <v>189</v>
      </c>
      <c r="AU155" s="148" t="s">
        <v>84</v>
      </c>
      <c r="AY155" s="17" t="s">
        <v>186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84</v>
      </c>
      <c r="BK155" s="149">
        <f>ROUND(I155*H155,2)</f>
        <v>0</v>
      </c>
      <c r="BL155" s="17" t="s">
        <v>207</v>
      </c>
      <c r="BM155" s="148" t="s">
        <v>4263</v>
      </c>
    </row>
    <row r="156" spans="2:65" s="1" customFormat="1" ht="6.95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2"/>
    </row>
  </sheetData>
  <autoFilter ref="C127:K155" xr:uid="{00000000-0009-0000-0000-00001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H651"/>
  <sheetViews>
    <sheetView showGridLines="0" workbookViewId="0"/>
  </sheetViews>
  <sheetFormatPr defaultRowHeight="14.4"/>
  <cols>
    <col min="1" max="1" width="8.375" customWidth="1"/>
    <col min="2" max="2" width="1.625" customWidth="1"/>
    <col min="3" max="3" width="25" customWidth="1"/>
    <col min="4" max="4" width="75.875" customWidth="1"/>
    <col min="5" max="5" width="13.375" customWidth="1"/>
    <col min="6" max="6" width="20" customWidth="1"/>
    <col min="7" max="7" width="1.625" customWidth="1"/>
    <col min="8" max="8" width="8.375" customWidth="1"/>
  </cols>
  <sheetData>
    <row r="1" spans="2:8" ht="11.25" customHeight="1"/>
    <row r="2" spans="2:8" ht="37.049999999999997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4264</v>
      </c>
      <c r="H4" s="20"/>
    </row>
    <row r="5" spans="2:8" ht="11.95" customHeight="1">
      <c r="B5" s="20"/>
      <c r="C5" s="24" t="s">
        <v>13</v>
      </c>
      <c r="D5" s="239" t="s">
        <v>14</v>
      </c>
      <c r="E5" s="235"/>
      <c r="F5" s="235"/>
      <c r="H5" s="20"/>
    </row>
    <row r="6" spans="2:8" ht="37.049999999999997" customHeight="1">
      <c r="B6" s="20"/>
      <c r="C6" s="26" t="s">
        <v>16</v>
      </c>
      <c r="D6" s="236" t="s">
        <v>17</v>
      </c>
      <c r="E6" s="235"/>
      <c r="F6" s="235"/>
      <c r="H6" s="20"/>
    </row>
    <row r="7" spans="2:8" ht="16.600000000000001" customHeight="1">
      <c r="B7" s="20"/>
      <c r="C7" s="27" t="s">
        <v>22</v>
      </c>
      <c r="D7" s="52" t="str">
        <f>'Rekapitulace stavby'!AN8</f>
        <v>23. 12. 2024</v>
      </c>
      <c r="H7" s="20"/>
    </row>
    <row r="8" spans="2:8" s="1" customFormat="1" ht="10.8" customHeight="1">
      <c r="B8" s="32"/>
      <c r="H8" s="32"/>
    </row>
    <row r="9" spans="2:8" s="10" customFormat="1" ht="29.25" customHeight="1">
      <c r="B9" s="116"/>
      <c r="C9" s="117" t="s">
        <v>57</v>
      </c>
      <c r="D9" s="118" t="s">
        <v>58</v>
      </c>
      <c r="E9" s="118" t="s">
        <v>172</v>
      </c>
      <c r="F9" s="119" t="s">
        <v>4265</v>
      </c>
      <c r="H9" s="116"/>
    </row>
    <row r="10" spans="2:8" s="1" customFormat="1" ht="26.35" customHeight="1">
      <c r="B10" s="32"/>
      <c r="C10" s="200" t="s">
        <v>4266</v>
      </c>
      <c r="D10" s="200" t="s">
        <v>92</v>
      </c>
      <c r="H10" s="32"/>
    </row>
    <row r="11" spans="2:8" s="1" customFormat="1" ht="16.850000000000001" customHeight="1">
      <c r="B11" s="32"/>
      <c r="C11" s="201" t="s">
        <v>214</v>
      </c>
      <c r="D11" s="202" t="s">
        <v>1</v>
      </c>
      <c r="E11" s="203" t="s">
        <v>1</v>
      </c>
      <c r="F11" s="204">
        <v>10.199999999999999</v>
      </c>
      <c r="H11" s="32"/>
    </row>
    <row r="12" spans="2:8" s="1" customFormat="1" ht="16.850000000000001" customHeight="1">
      <c r="B12" s="32"/>
      <c r="C12" s="205" t="s">
        <v>1</v>
      </c>
      <c r="D12" s="205" t="s">
        <v>376</v>
      </c>
      <c r="E12" s="17" t="s">
        <v>1</v>
      </c>
      <c r="F12" s="206">
        <v>0</v>
      </c>
      <c r="H12" s="32"/>
    </row>
    <row r="13" spans="2:8" s="1" customFormat="1" ht="16.850000000000001" customHeight="1">
      <c r="B13" s="32"/>
      <c r="C13" s="205" t="s">
        <v>1</v>
      </c>
      <c r="D13" s="205" t="s">
        <v>1563</v>
      </c>
      <c r="E13" s="17" t="s">
        <v>1</v>
      </c>
      <c r="F13" s="206">
        <v>5.3</v>
      </c>
      <c r="H13" s="32"/>
    </row>
    <row r="14" spans="2:8" s="1" customFormat="1" ht="16.850000000000001" customHeight="1">
      <c r="B14" s="32"/>
      <c r="C14" s="205" t="s">
        <v>1</v>
      </c>
      <c r="D14" s="205" t="s">
        <v>1564</v>
      </c>
      <c r="E14" s="17" t="s">
        <v>1</v>
      </c>
      <c r="F14" s="206">
        <v>4.9000000000000004</v>
      </c>
      <c r="H14" s="32"/>
    </row>
    <row r="15" spans="2:8" s="1" customFormat="1" ht="16.850000000000001" customHeight="1">
      <c r="B15" s="32"/>
      <c r="C15" s="205" t="s">
        <v>214</v>
      </c>
      <c r="D15" s="205" t="s">
        <v>299</v>
      </c>
      <c r="E15" s="17" t="s">
        <v>1</v>
      </c>
      <c r="F15" s="206">
        <v>10.199999999999999</v>
      </c>
      <c r="H15" s="32"/>
    </row>
    <row r="16" spans="2:8" s="1" customFormat="1" ht="16.850000000000001" customHeight="1">
      <c r="B16" s="32"/>
      <c r="C16" s="207" t="s">
        <v>4267</v>
      </c>
      <c r="H16" s="32"/>
    </row>
    <row r="17" spans="2:8" s="1" customFormat="1" ht="20.75">
      <c r="B17" s="32"/>
      <c r="C17" s="205" t="s">
        <v>1560</v>
      </c>
      <c r="D17" s="205" t="s">
        <v>1561</v>
      </c>
      <c r="E17" s="17" t="s">
        <v>351</v>
      </c>
      <c r="F17" s="206">
        <v>10.199999999999999</v>
      </c>
      <c r="H17" s="32"/>
    </row>
    <row r="18" spans="2:8" s="1" customFormat="1" ht="16.850000000000001" customHeight="1">
      <c r="B18" s="32"/>
      <c r="C18" s="205" t="s">
        <v>1548</v>
      </c>
      <c r="D18" s="205" t="s">
        <v>1549</v>
      </c>
      <c r="E18" s="17" t="s">
        <v>351</v>
      </c>
      <c r="F18" s="206">
        <v>10.199999999999999</v>
      </c>
      <c r="H18" s="32"/>
    </row>
    <row r="19" spans="2:8" s="1" customFormat="1" ht="16.850000000000001" customHeight="1">
      <c r="B19" s="32"/>
      <c r="C19" s="205" t="s">
        <v>1552</v>
      </c>
      <c r="D19" s="205" t="s">
        <v>1553</v>
      </c>
      <c r="E19" s="17" t="s">
        <v>351</v>
      </c>
      <c r="F19" s="206">
        <v>10.199999999999999</v>
      </c>
      <c r="H19" s="32"/>
    </row>
    <row r="20" spans="2:8" s="1" customFormat="1" ht="16.850000000000001" customHeight="1">
      <c r="B20" s="32"/>
      <c r="C20" s="205" t="s">
        <v>1556</v>
      </c>
      <c r="D20" s="205" t="s">
        <v>1557</v>
      </c>
      <c r="E20" s="17" t="s">
        <v>351</v>
      </c>
      <c r="F20" s="206">
        <v>10.199999999999999</v>
      </c>
      <c r="H20" s="32"/>
    </row>
    <row r="21" spans="2:8" s="1" customFormat="1" ht="16.850000000000001" customHeight="1">
      <c r="B21" s="32"/>
      <c r="C21" s="205" t="s">
        <v>663</v>
      </c>
      <c r="D21" s="205" t="s">
        <v>664</v>
      </c>
      <c r="E21" s="17" t="s">
        <v>351</v>
      </c>
      <c r="F21" s="206">
        <v>1395.4</v>
      </c>
      <c r="H21" s="32"/>
    </row>
    <row r="22" spans="2:8" s="1" customFormat="1" ht="16.850000000000001" customHeight="1">
      <c r="B22" s="32"/>
      <c r="C22" s="205" t="s">
        <v>1566</v>
      </c>
      <c r="D22" s="205" t="s">
        <v>1567</v>
      </c>
      <c r="E22" s="17" t="s">
        <v>351</v>
      </c>
      <c r="F22" s="206">
        <v>11.73</v>
      </c>
      <c r="H22" s="32"/>
    </row>
    <row r="23" spans="2:8" s="1" customFormat="1" ht="16.850000000000001" customHeight="1">
      <c r="B23" s="32"/>
      <c r="C23" s="201" t="s">
        <v>216</v>
      </c>
      <c r="D23" s="202" t="s">
        <v>1</v>
      </c>
      <c r="E23" s="203" t="s">
        <v>1</v>
      </c>
      <c r="F23" s="204">
        <v>11.73</v>
      </c>
      <c r="H23" s="32"/>
    </row>
    <row r="24" spans="2:8" s="1" customFormat="1" ht="16.850000000000001" customHeight="1">
      <c r="B24" s="32"/>
      <c r="C24" s="205" t="s">
        <v>1</v>
      </c>
      <c r="D24" s="205" t="s">
        <v>353</v>
      </c>
      <c r="E24" s="17" t="s">
        <v>1</v>
      </c>
      <c r="F24" s="206">
        <v>11.73</v>
      </c>
      <c r="H24" s="32"/>
    </row>
    <row r="25" spans="2:8" s="1" customFormat="1" ht="16.850000000000001" customHeight="1">
      <c r="B25" s="32"/>
      <c r="C25" s="205" t="s">
        <v>216</v>
      </c>
      <c r="D25" s="205" t="s">
        <v>299</v>
      </c>
      <c r="E25" s="17" t="s">
        <v>1</v>
      </c>
      <c r="F25" s="206">
        <v>11.73</v>
      </c>
      <c r="H25" s="32"/>
    </row>
    <row r="26" spans="2:8" s="1" customFormat="1" ht="16.850000000000001" customHeight="1">
      <c r="B26" s="32"/>
      <c r="C26" s="207" t="s">
        <v>4267</v>
      </c>
      <c r="H26" s="32"/>
    </row>
    <row r="27" spans="2:8" s="1" customFormat="1" ht="16.850000000000001" customHeight="1">
      <c r="B27" s="32"/>
      <c r="C27" s="205" t="s">
        <v>919</v>
      </c>
      <c r="D27" s="205" t="s">
        <v>920</v>
      </c>
      <c r="E27" s="17" t="s">
        <v>351</v>
      </c>
      <c r="F27" s="206">
        <v>11.73</v>
      </c>
      <c r="H27" s="32"/>
    </row>
    <row r="28" spans="2:8" s="1" customFormat="1" ht="16.850000000000001" customHeight="1">
      <c r="B28" s="32"/>
      <c r="C28" s="205" t="s">
        <v>934</v>
      </c>
      <c r="D28" s="205" t="s">
        <v>935</v>
      </c>
      <c r="E28" s="17" t="s">
        <v>351</v>
      </c>
      <c r="F28" s="206">
        <v>23.46</v>
      </c>
      <c r="H28" s="32"/>
    </row>
    <row r="29" spans="2:8" s="1" customFormat="1" ht="16.850000000000001" customHeight="1">
      <c r="B29" s="32"/>
      <c r="C29" s="205" t="s">
        <v>923</v>
      </c>
      <c r="D29" s="205" t="s">
        <v>924</v>
      </c>
      <c r="E29" s="17" t="s">
        <v>322</v>
      </c>
      <c r="F29" s="206">
        <v>6.0000000000000001E-3</v>
      </c>
      <c r="H29" s="32"/>
    </row>
    <row r="30" spans="2:8" s="1" customFormat="1" ht="20.75">
      <c r="B30" s="32"/>
      <c r="C30" s="205" t="s">
        <v>939</v>
      </c>
      <c r="D30" s="205" t="s">
        <v>940</v>
      </c>
      <c r="E30" s="17" t="s">
        <v>351</v>
      </c>
      <c r="F30" s="206">
        <v>22.908000000000001</v>
      </c>
      <c r="H30" s="32"/>
    </row>
    <row r="31" spans="2:8" s="1" customFormat="1" ht="16.850000000000001" customHeight="1">
      <c r="B31" s="32"/>
      <c r="C31" s="201" t="s">
        <v>218</v>
      </c>
      <c r="D31" s="202" t="s">
        <v>1</v>
      </c>
      <c r="E31" s="203" t="s">
        <v>1</v>
      </c>
      <c r="F31" s="204">
        <v>7.68</v>
      </c>
      <c r="H31" s="32"/>
    </row>
    <row r="32" spans="2:8" s="1" customFormat="1" ht="16.850000000000001" customHeight="1">
      <c r="B32" s="32"/>
      <c r="C32" s="205" t="s">
        <v>1</v>
      </c>
      <c r="D32" s="205" t="s">
        <v>916</v>
      </c>
      <c r="E32" s="17" t="s">
        <v>1</v>
      </c>
      <c r="F32" s="206">
        <v>0</v>
      </c>
      <c r="H32" s="32"/>
    </row>
    <row r="33" spans="2:8" s="1" customFormat="1" ht="16.850000000000001" customHeight="1">
      <c r="B33" s="32"/>
      <c r="C33" s="205" t="s">
        <v>1</v>
      </c>
      <c r="D33" s="205" t="s">
        <v>917</v>
      </c>
      <c r="E33" s="17" t="s">
        <v>1</v>
      </c>
      <c r="F33" s="206">
        <v>7.68</v>
      </c>
      <c r="H33" s="32"/>
    </row>
    <row r="34" spans="2:8" s="1" customFormat="1" ht="16.850000000000001" customHeight="1">
      <c r="B34" s="32"/>
      <c r="C34" s="205" t="s">
        <v>218</v>
      </c>
      <c r="D34" s="205" t="s">
        <v>299</v>
      </c>
      <c r="E34" s="17" t="s">
        <v>1</v>
      </c>
      <c r="F34" s="206">
        <v>7.68</v>
      </c>
      <c r="H34" s="32"/>
    </row>
    <row r="35" spans="2:8" s="1" customFormat="1" ht="16.850000000000001" customHeight="1">
      <c r="B35" s="32"/>
      <c r="C35" s="207" t="s">
        <v>4267</v>
      </c>
      <c r="H35" s="32"/>
    </row>
    <row r="36" spans="2:8" s="1" customFormat="1" ht="16.850000000000001" customHeight="1">
      <c r="B36" s="32"/>
      <c r="C36" s="205" t="s">
        <v>913</v>
      </c>
      <c r="D36" s="205" t="s">
        <v>914</v>
      </c>
      <c r="E36" s="17" t="s">
        <v>351</v>
      </c>
      <c r="F36" s="206">
        <v>7.68</v>
      </c>
      <c r="H36" s="32"/>
    </row>
    <row r="37" spans="2:8" s="1" customFormat="1" ht="16.850000000000001" customHeight="1">
      <c r="B37" s="32"/>
      <c r="C37" s="205" t="s">
        <v>929</v>
      </c>
      <c r="D37" s="205" t="s">
        <v>930</v>
      </c>
      <c r="E37" s="17" t="s">
        <v>351</v>
      </c>
      <c r="F37" s="206">
        <v>15.36</v>
      </c>
      <c r="H37" s="32"/>
    </row>
    <row r="38" spans="2:8" s="1" customFormat="1" ht="16.850000000000001" customHeight="1">
      <c r="B38" s="32"/>
      <c r="C38" s="205" t="s">
        <v>923</v>
      </c>
      <c r="D38" s="205" t="s">
        <v>924</v>
      </c>
      <c r="E38" s="17" t="s">
        <v>322</v>
      </c>
      <c r="F38" s="206">
        <v>6.0000000000000001E-3</v>
      </c>
      <c r="H38" s="32"/>
    </row>
    <row r="39" spans="2:8" s="1" customFormat="1" ht="20.75">
      <c r="B39" s="32"/>
      <c r="C39" s="205" t="s">
        <v>939</v>
      </c>
      <c r="D39" s="205" t="s">
        <v>940</v>
      </c>
      <c r="E39" s="17" t="s">
        <v>351</v>
      </c>
      <c r="F39" s="206">
        <v>22.908000000000001</v>
      </c>
      <c r="H39" s="32"/>
    </row>
    <row r="40" spans="2:8" s="1" customFormat="1" ht="16.850000000000001" customHeight="1">
      <c r="B40" s="32"/>
      <c r="C40" s="201" t="s">
        <v>220</v>
      </c>
      <c r="D40" s="202" t="s">
        <v>1</v>
      </c>
      <c r="E40" s="203" t="s">
        <v>1</v>
      </c>
      <c r="F40" s="204">
        <v>162.1</v>
      </c>
      <c r="H40" s="32"/>
    </row>
    <row r="41" spans="2:8" s="1" customFormat="1" ht="16.850000000000001" customHeight="1">
      <c r="B41" s="32"/>
      <c r="C41" s="205" t="s">
        <v>1</v>
      </c>
      <c r="D41" s="205" t="s">
        <v>383</v>
      </c>
      <c r="E41" s="17" t="s">
        <v>1</v>
      </c>
      <c r="F41" s="206">
        <v>0</v>
      </c>
      <c r="H41" s="32"/>
    </row>
    <row r="42" spans="2:8" s="1" customFormat="1" ht="16.850000000000001" customHeight="1">
      <c r="B42" s="32"/>
      <c r="C42" s="205" t="s">
        <v>1</v>
      </c>
      <c r="D42" s="205" t="s">
        <v>1587</v>
      </c>
      <c r="E42" s="17" t="s">
        <v>1</v>
      </c>
      <c r="F42" s="206">
        <v>128.69999999999999</v>
      </c>
      <c r="H42" s="32"/>
    </row>
    <row r="43" spans="2:8" s="1" customFormat="1" ht="16.850000000000001" customHeight="1">
      <c r="B43" s="32"/>
      <c r="C43" s="205" t="s">
        <v>1</v>
      </c>
      <c r="D43" s="205" t="s">
        <v>1217</v>
      </c>
      <c r="E43" s="17" t="s">
        <v>1</v>
      </c>
      <c r="F43" s="206">
        <v>9</v>
      </c>
      <c r="H43" s="32"/>
    </row>
    <row r="44" spans="2:8" s="1" customFormat="1" ht="16.850000000000001" customHeight="1">
      <c r="B44" s="32"/>
      <c r="C44" s="205" t="s">
        <v>1</v>
      </c>
      <c r="D44" s="205" t="s">
        <v>1218</v>
      </c>
      <c r="E44" s="17" t="s">
        <v>1</v>
      </c>
      <c r="F44" s="206">
        <v>8.1</v>
      </c>
      <c r="H44" s="32"/>
    </row>
    <row r="45" spans="2:8" s="1" customFormat="1" ht="16.850000000000001" customHeight="1">
      <c r="B45" s="32"/>
      <c r="C45" s="205" t="s">
        <v>1</v>
      </c>
      <c r="D45" s="205" t="s">
        <v>1225</v>
      </c>
      <c r="E45" s="17" t="s">
        <v>1</v>
      </c>
      <c r="F45" s="206">
        <v>3.4</v>
      </c>
      <c r="H45" s="32"/>
    </row>
    <row r="46" spans="2:8" s="1" customFormat="1" ht="16.850000000000001" customHeight="1">
      <c r="B46" s="32"/>
      <c r="C46" s="205" t="s">
        <v>1</v>
      </c>
      <c r="D46" s="205" t="s">
        <v>1588</v>
      </c>
      <c r="E46" s="17" t="s">
        <v>1</v>
      </c>
      <c r="F46" s="206">
        <v>12.9</v>
      </c>
      <c r="H46" s="32"/>
    </row>
    <row r="47" spans="2:8" s="1" customFormat="1" ht="16.850000000000001" customHeight="1">
      <c r="B47" s="32"/>
      <c r="C47" s="205" t="s">
        <v>220</v>
      </c>
      <c r="D47" s="205" t="s">
        <v>299</v>
      </c>
      <c r="E47" s="17" t="s">
        <v>1</v>
      </c>
      <c r="F47" s="206">
        <v>162.1</v>
      </c>
      <c r="H47" s="32"/>
    </row>
    <row r="48" spans="2:8" s="1" customFormat="1" ht="16.850000000000001" customHeight="1">
      <c r="B48" s="32"/>
      <c r="C48" s="207" t="s">
        <v>4267</v>
      </c>
      <c r="H48" s="32"/>
    </row>
    <row r="49" spans="2:8" s="1" customFormat="1" ht="16.850000000000001" customHeight="1">
      <c r="B49" s="32"/>
      <c r="C49" s="205" t="s">
        <v>1584</v>
      </c>
      <c r="D49" s="205" t="s">
        <v>1585</v>
      </c>
      <c r="E49" s="17" t="s">
        <v>351</v>
      </c>
      <c r="F49" s="206">
        <v>162.1</v>
      </c>
      <c r="H49" s="32"/>
    </row>
    <row r="50" spans="2:8" s="1" customFormat="1" ht="16.850000000000001" customHeight="1">
      <c r="B50" s="32"/>
      <c r="C50" s="205" t="s">
        <v>663</v>
      </c>
      <c r="D50" s="205" t="s">
        <v>664</v>
      </c>
      <c r="E50" s="17" t="s">
        <v>351</v>
      </c>
      <c r="F50" s="206">
        <v>1395.4</v>
      </c>
      <c r="H50" s="32"/>
    </row>
    <row r="51" spans="2:8" s="1" customFormat="1" ht="16.850000000000001" customHeight="1">
      <c r="B51" s="32"/>
      <c r="C51" s="201" t="s">
        <v>222</v>
      </c>
      <c r="D51" s="202" t="s">
        <v>1</v>
      </c>
      <c r="E51" s="203" t="s">
        <v>1</v>
      </c>
      <c r="F51" s="204">
        <v>792</v>
      </c>
      <c r="H51" s="32"/>
    </row>
    <row r="52" spans="2:8" s="1" customFormat="1" ht="16.850000000000001" customHeight="1">
      <c r="B52" s="32"/>
      <c r="C52" s="205" t="s">
        <v>1</v>
      </c>
      <c r="D52" s="205" t="s">
        <v>1632</v>
      </c>
      <c r="E52" s="17" t="s">
        <v>1</v>
      </c>
      <c r="F52" s="206">
        <v>0</v>
      </c>
      <c r="H52" s="32"/>
    </row>
    <row r="53" spans="2:8" s="1" customFormat="1" ht="16.850000000000001" customHeight="1">
      <c r="B53" s="32"/>
      <c r="C53" s="205" t="s">
        <v>1</v>
      </c>
      <c r="D53" s="205" t="s">
        <v>383</v>
      </c>
      <c r="E53" s="17" t="s">
        <v>1</v>
      </c>
      <c r="F53" s="206">
        <v>0</v>
      </c>
      <c r="H53" s="32"/>
    </row>
    <row r="54" spans="2:8" s="1" customFormat="1" ht="16.850000000000001" customHeight="1">
      <c r="B54" s="32"/>
      <c r="C54" s="205" t="s">
        <v>1</v>
      </c>
      <c r="D54" s="205" t="s">
        <v>1219</v>
      </c>
      <c r="E54" s="17" t="s">
        <v>1</v>
      </c>
      <c r="F54" s="206">
        <v>32.700000000000003</v>
      </c>
      <c r="H54" s="32"/>
    </row>
    <row r="55" spans="2:8" s="1" customFormat="1" ht="16.850000000000001" customHeight="1">
      <c r="B55" s="32"/>
      <c r="C55" s="205" t="s">
        <v>1</v>
      </c>
      <c r="D55" s="205" t="s">
        <v>1220</v>
      </c>
      <c r="E55" s="17" t="s">
        <v>1</v>
      </c>
      <c r="F55" s="206">
        <v>165.6</v>
      </c>
      <c r="H55" s="32"/>
    </row>
    <row r="56" spans="2:8" s="1" customFormat="1" ht="16.850000000000001" customHeight="1">
      <c r="B56" s="32"/>
      <c r="C56" s="205" t="s">
        <v>1</v>
      </c>
      <c r="D56" s="205" t="s">
        <v>1221</v>
      </c>
      <c r="E56" s="17" t="s">
        <v>1</v>
      </c>
      <c r="F56" s="206">
        <v>28.9</v>
      </c>
      <c r="H56" s="32"/>
    </row>
    <row r="57" spans="2:8" s="1" customFormat="1" ht="16.850000000000001" customHeight="1">
      <c r="B57" s="32"/>
      <c r="C57" s="205" t="s">
        <v>1</v>
      </c>
      <c r="D57" s="205" t="s">
        <v>1222</v>
      </c>
      <c r="E57" s="17" t="s">
        <v>1</v>
      </c>
      <c r="F57" s="206">
        <v>305.8</v>
      </c>
      <c r="H57" s="32"/>
    </row>
    <row r="58" spans="2:8" s="1" customFormat="1" ht="16.850000000000001" customHeight="1">
      <c r="B58" s="32"/>
      <c r="C58" s="205" t="s">
        <v>1</v>
      </c>
      <c r="D58" s="205" t="s">
        <v>1223</v>
      </c>
      <c r="E58" s="17" t="s">
        <v>1</v>
      </c>
      <c r="F58" s="206">
        <v>9.4</v>
      </c>
      <c r="H58" s="32"/>
    </row>
    <row r="59" spans="2:8" s="1" customFormat="1" ht="16.850000000000001" customHeight="1">
      <c r="B59" s="32"/>
      <c r="C59" s="205" t="s">
        <v>1</v>
      </c>
      <c r="D59" s="205" t="s">
        <v>1224</v>
      </c>
      <c r="E59" s="17" t="s">
        <v>1</v>
      </c>
      <c r="F59" s="206">
        <v>7.4</v>
      </c>
      <c r="H59" s="32"/>
    </row>
    <row r="60" spans="2:8" s="1" customFormat="1" ht="16.850000000000001" customHeight="1">
      <c r="B60" s="32"/>
      <c r="C60" s="205" t="s">
        <v>1</v>
      </c>
      <c r="D60" s="205" t="s">
        <v>1633</v>
      </c>
      <c r="E60" s="17" t="s">
        <v>1</v>
      </c>
      <c r="F60" s="206">
        <v>1.4</v>
      </c>
      <c r="H60" s="32"/>
    </row>
    <row r="61" spans="2:8" s="1" customFormat="1" ht="16.850000000000001" customHeight="1">
      <c r="B61" s="32"/>
      <c r="C61" s="205" t="s">
        <v>1</v>
      </c>
      <c r="D61" s="205" t="s">
        <v>395</v>
      </c>
      <c r="E61" s="17" t="s">
        <v>1</v>
      </c>
      <c r="F61" s="206">
        <v>0</v>
      </c>
      <c r="H61" s="32"/>
    </row>
    <row r="62" spans="2:8" s="1" customFormat="1" ht="16.850000000000001" customHeight="1">
      <c r="B62" s="32"/>
      <c r="C62" s="205" t="s">
        <v>1</v>
      </c>
      <c r="D62" s="205" t="s">
        <v>1228</v>
      </c>
      <c r="E62" s="17" t="s">
        <v>1</v>
      </c>
      <c r="F62" s="206">
        <v>8.1</v>
      </c>
      <c r="H62" s="32"/>
    </row>
    <row r="63" spans="2:8" s="1" customFormat="1" ht="16.850000000000001" customHeight="1">
      <c r="B63" s="32"/>
      <c r="C63" s="205" t="s">
        <v>1</v>
      </c>
      <c r="D63" s="205" t="s">
        <v>1229</v>
      </c>
      <c r="E63" s="17" t="s">
        <v>1</v>
      </c>
      <c r="F63" s="206">
        <v>207.9</v>
      </c>
      <c r="H63" s="32"/>
    </row>
    <row r="64" spans="2:8" s="1" customFormat="1" ht="16.850000000000001" customHeight="1">
      <c r="B64" s="32"/>
      <c r="C64" s="205" t="s">
        <v>1</v>
      </c>
      <c r="D64" s="205" t="s">
        <v>1230</v>
      </c>
      <c r="E64" s="17" t="s">
        <v>1</v>
      </c>
      <c r="F64" s="206">
        <v>24.8</v>
      </c>
      <c r="H64" s="32"/>
    </row>
    <row r="65" spans="2:8" s="1" customFormat="1" ht="16.850000000000001" customHeight="1">
      <c r="B65" s="32"/>
      <c r="C65" s="205" t="s">
        <v>222</v>
      </c>
      <c r="D65" s="205" t="s">
        <v>299</v>
      </c>
      <c r="E65" s="17" t="s">
        <v>1</v>
      </c>
      <c r="F65" s="206">
        <v>792</v>
      </c>
      <c r="H65" s="32"/>
    </row>
    <row r="66" spans="2:8" s="1" customFormat="1" ht="16.850000000000001" customHeight="1">
      <c r="B66" s="32"/>
      <c r="C66" s="207" t="s">
        <v>4267</v>
      </c>
      <c r="H66" s="32"/>
    </row>
    <row r="67" spans="2:8" s="1" customFormat="1" ht="16.850000000000001" customHeight="1">
      <c r="B67" s="32"/>
      <c r="C67" s="205" t="s">
        <v>1629</v>
      </c>
      <c r="D67" s="205" t="s">
        <v>1630</v>
      </c>
      <c r="E67" s="17" t="s">
        <v>351</v>
      </c>
      <c r="F67" s="206">
        <v>792</v>
      </c>
      <c r="H67" s="32"/>
    </row>
    <row r="68" spans="2:8" s="1" customFormat="1" ht="16.850000000000001" customHeight="1">
      <c r="B68" s="32"/>
      <c r="C68" s="205" t="s">
        <v>1616</v>
      </c>
      <c r="D68" s="205" t="s">
        <v>1617</v>
      </c>
      <c r="E68" s="17" t="s">
        <v>351</v>
      </c>
      <c r="F68" s="206">
        <v>965.1</v>
      </c>
      <c r="H68" s="32"/>
    </row>
    <row r="69" spans="2:8" s="1" customFormat="1" ht="16.850000000000001" customHeight="1">
      <c r="B69" s="32"/>
      <c r="C69" s="205" t="s">
        <v>1621</v>
      </c>
      <c r="D69" s="205" t="s">
        <v>1622</v>
      </c>
      <c r="E69" s="17" t="s">
        <v>351</v>
      </c>
      <c r="F69" s="206">
        <v>965.1</v>
      </c>
      <c r="H69" s="32"/>
    </row>
    <row r="70" spans="2:8" s="1" customFormat="1" ht="20.75">
      <c r="B70" s="32"/>
      <c r="C70" s="205" t="s">
        <v>1625</v>
      </c>
      <c r="D70" s="205" t="s">
        <v>1626</v>
      </c>
      <c r="E70" s="17" t="s">
        <v>351</v>
      </c>
      <c r="F70" s="206">
        <v>965.1</v>
      </c>
      <c r="H70" s="32"/>
    </row>
    <row r="71" spans="2:8" s="1" customFormat="1" ht="16.850000000000001" customHeight="1">
      <c r="B71" s="32"/>
      <c r="C71" s="205" t="s">
        <v>663</v>
      </c>
      <c r="D71" s="205" t="s">
        <v>664</v>
      </c>
      <c r="E71" s="17" t="s">
        <v>351</v>
      </c>
      <c r="F71" s="206">
        <v>1395.4</v>
      </c>
      <c r="H71" s="32"/>
    </row>
    <row r="72" spans="2:8" s="1" customFormat="1" ht="16.850000000000001" customHeight="1">
      <c r="B72" s="32"/>
      <c r="C72" s="205" t="s">
        <v>1644</v>
      </c>
      <c r="D72" s="205" t="s">
        <v>1645</v>
      </c>
      <c r="E72" s="17" t="s">
        <v>351</v>
      </c>
      <c r="F72" s="206">
        <v>889.68</v>
      </c>
      <c r="H72" s="32"/>
    </row>
    <row r="73" spans="2:8" s="1" customFormat="1" ht="16.850000000000001" customHeight="1">
      <c r="B73" s="32"/>
      <c r="C73" s="201" t="s">
        <v>224</v>
      </c>
      <c r="D73" s="202" t="s">
        <v>1</v>
      </c>
      <c r="E73" s="203" t="s">
        <v>1</v>
      </c>
      <c r="F73" s="204">
        <v>3398.433</v>
      </c>
      <c r="H73" s="32"/>
    </row>
    <row r="74" spans="2:8" s="1" customFormat="1" ht="16.850000000000001" customHeight="1">
      <c r="B74" s="32"/>
      <c r="C74" s="205" t="s">
        <v>1</v>
      </c>
      <c r="D74" s="205" t="s">
        <v>1807</v>
      </c>
      <c r="E74" s="17" t="s">
        <v>1</v>
      </c>
      <c r="F74" s="206">
        <v>1397.2</v>
      </c>
      <c r="H74" s="32"/>
    </row>
    <row r="75" spans="2:8" s="1" customFormat="1" ht="16.850000000000001" customHeight="1">
      <c r="B75" s="32"/>
      <c r="C75" s="205" t="s">
        <v>1</v>
      </c>
      <c r="D75" s="205" t="s">
        <v>1808</v>
      </c>
      <c r="E75" s="17" t="s">
        <v>1</v>
      </c>
      <c r="F75" s="206">
        <v>1217.5830000000001</v>
      </c>
      <c r="H75" s="32"/>
    </row>
    <row r="76" spans="2:8" s="1" customFormat="1" ht="16.850000000000001" customHeight="1">
      <c r="B76" s="32"/>
      <c r="C76" s="205" t="s">
        <v>1</v>
      </c>
      <c r="D76" s="205" t="s">
        <v>238</v>
      </c>
      <c r="E76" s="17" t="s">
        <v>1</v>
      </c>
      <c r="F76" s="206">
        <v>45.64</v>
      </c>
      <c r="H76" s="32"/>
    </row>
    <row r="77" spans="2:8" s="1" customFormat="1" ht="16.850000000000001" customHeight="1">
      <c r="B77" s="32"/>
      <c r="C77" s="205" t="s">
        <v>1</v>
      </c>
      <c r="D77" s="205" t="s">
        <v>1809</v>
      </c>
      <c r="E77" s="17" t="s">
        <v>1</v>
      </c>
      <c r="F77" s="206">
        <v>0</v>
      </c>
      <c r="H77" s="32"/>
    </row>
    <row r="78" spans="2:8" s="1" customFormat="1" ht="16.850000000000001" customHeight="1">
      <c r="B78" s="32"/>
      <c r="C78" s="205" t="s">
        <v>1</v>
      </c>
      <c r="D78" s="205" t="s">
        <v>383</v>
      </c>
      <c r="E78" s="17" t="s">
        <v>1</v>
      </c>
      <c r="F78" s="206">
        <v>0</v>
      </c>
      <c r="H78" s="32"/>
    </row>
    <row r="79" spans="2:8" s="1" customFormat="1" ht="16.850000000000001" customHeight="1">
      <c r="B79" s="32"/>
      <c r="C79" s="205" t="s">
        <v>1</v>
      </c>
      <c r="D79" s="205" t="s">
        <v>1810</v>
      </c>
      <c r="E79" s="17" t="s">
        <v>1</v>
      </c>
      <c r="F79" s="206">
        <v>3.12</v>
      </c>
      <c r="H79" s="32"/>
    </row>
    <row r="80" spans="2:8" s="1" customFormat="1" ht="16.850000000000001" customHeight="1">
      <c r="B80" s="32"/>
      <c r="C80" s="205" t="s">
        <v>1</v>
      </c>
      <c r="D80" s="205" t="s">
        <v>1811</v>
      </c>
      <c r="E80" s="17" t="s">
        <v>1</v>
      </c>
      <c r="F80" s="206">
        <v>3.12</v>
      </c>
      <c r="H80" s="32"/>
    </row>
    <row r="81" spans="2:8" s="1" customFormat="1" ht="16.850000000000001" customHeight="1">
      <c r="B81" s="32"/>
      <c r="C81" s="205" t="s">
        <v>1</v>
      </c>
      <c r="D81" s="205" t="s">
        <v>1812</v>
      </c>
      <c r="E81" s="17" t="s">
        <v>1</v>
      </c>
      <c r="F81" s="206">
        <v>31.5</v>
      </c>
      <c r="H81" s="32"/>
    </row>
    <row r="82" spans="2:8" s="1" customFormat="1" ht="16.850000000000001" customHeight="1">
      <c r="B82" s="32"/>
      <c r="C82" s="205" t="s">
        <v>1</v>
      </c>
      <c r="D82" s="205" t="s">
        <v>1813</v>
      </c>
      <c r="E82" s="17" t="s">
        <v>1</v>
      </c>
      <c r="F82" s="206">
        <v>23.4</v>
      </c>
      <c r="H82" s="32"/>
    </row>
    <row r="83" spans="2:8" s="1" customFormat="1" ht="16.850000000000001" customHeight="1">
      <c r="B83" s="32"/>
      <c r="C83" s="205" t="s">
        <v>1</v>
      </c>
      <c r="D83" s="205" t="s">
        <v>588</v>
      </c>
      <c r="E83" s="17" t="s">
        <v>1</v>
      </c>
      <c r="F83" s="206">
        <v>18</v>
      </c>
      <c r="H83" s="32"/>
    </row>
    <row r="84" spans="2:8" s="1" customFormat="1" ht="16.850000000000001" customHeight="1">
      <c r="B84" s="32"/>
      <c r="C84" s="205" t="s">
        <v>1</v>
      </c>
      <c r="D84" s="205" t="s">
        <v>1814</v>
      </c>
      <c r="E84" s="17" t="s">
        <v>1</v>
      </c>
      <c r="F84" s="206">
        <v>19.5</v>
      </c>
      <c r="H84" s="32"/>
    </row>
    <row r="85" spans="2:8" s="1" customFormat="1" ht="16.850000000000001" customHeight="1">
      <c r="B85" s="32"/>
      <c r="C85" s="205" t="s">
        <v>1</v>
      </c>
      <c r="D85" s="205" t="s">
        <v>1815</v>
      </c>
      <c r="E85" s="17" t="s">
        <v>1</v>
      </c>
      <c r="F85" s="206">
        <v>3</v>
      </c>
      <c r="H85" s="32"/>
    </row>
    <row r="86" spans="2:8" s="1" customFormat="1" ht="16.850000000000001" customHeight="1">
      <c r="B86" s="32"/>
      <c r="C86" s="205" t="s">
        <v>1</v>
      </c>
      <c r="D86" s="205" t="s">
        <v>720</v>
      </c>
      <c r="E86" s="17" t="s">
        <v>1</v>
      </c>
      <c r="F86" s="206">
        <v>6.3</v>
      </c>
      <c r="H86" s="32"/>
    </row>
    <row r="87" spans="2:8" s="1" customFormat="1" ht="16.850000000000001" customHeight="1">
      <c r="B87" s="32"/>
      <c r="C87" s="205" t="s">
        <v>1</v>
      </c>
      <c r="D87" s="205" t="s">
        <v>1816</v>
      </c>
      <c r="E87" s="17" t="s">
        <v>1</v>
      </c>
      <c r="F87" s="206">
        <v>4.2</v>
      </c>
      <c r="H87" s="32"/>
    </row>
    <row r="88" spans="2:8" s="1" customFormat="1" ht="16.850000000000001" customHeight="1">
      <c r="B88" s="32"/>
      <c r="C88" s="205" t="s">
        <v>1</v>
      </c>
      <c r="D88" s="205" t="s">
        <v>1817</v>
      </c>
      <c r="E88" s="17" t="s">
        <v>1</v>
      </c>
      <c r="F88" s="206">
        <v>0</v>
      </c>
      <c r="H88" s="32"/>
    </row>
    <row r="89" spans="2:8" s="1" customFormat="1" ht="16.850000000000001" customHeight="1">
      <c r="B89" s="32"/>
      <c r="C89" s="205" t="s">
        <v>1</v>
      </c>
      <c r="D89" s="205" t="s">
        <v>1818</v>
      </c>
      <c r="E89" s="17" t="s">
        <v>1</v>
      </c>
      <c r="F89" s="206">
        <v>10.15</v>
      </c>
      <c r="H89" s="32"/>
    </row>
    <row r="90" spans="2:8" s="1" customFormat="1" ht="16.850000000000001" customHeight="1">
      <c r="B90" s="32"/>
      <c r="C90" s="205" t="s">
        <v>1</v>
      </c>
      <c r="D90" s="205" t="s">
        <v>1819</v>
      </c>
      <c r="E90" s="17" t="s">
        <v>1</v>
      </c>
      <c r="F90" s="206">
        <v>8.14</v>
      </c>
      <c r="H90" s="32"/>
    </row>
    <row r="91" spans="2:8" s="1" customFormat="1" ht="16.850000000000001" customHeight="1">
      <c r="B91" s="32"/>
      <c r="C91" s="205" t="s">
        <v>1</v>
      </c>
      <c r="D91" s="205" t="s">
        <v>1820</v>
      </c>
      <c r="E91" s="17" t="s">
        <v>1</v>
      </c>
      <c r="F91" s="206">
        <v>39.44</v>
      </c>
      <c r="H91" s="32"/>
    </row>
    <row r="92" spans="2:8" s="1" customFormat="1" ht="16.850000000000001" customHeight="1">
      <c r="B92" s="32"/>
      <c r="C92" s="205" t="s">
        <v>1</v>
      </c>
      <c r="D92" s="205" t="s">
        <v>1821</v>
      </c>
      <c r="E92" s="17" t="s">
        <v>1</v>
      </c>
      <c r="F92" s="206">
        <v>86.42</v>
      </c>
      <c r="H92" s="32"/>
    </row>
    <row r="93" spans="2:8" s="1" customFormat="1" ht="16.850000000000001" customHeight="1">
      <c r="B93" s="32"/>
      <c r="C93" s="205" t="s">
        <v>1</v>
      </c>
      <c r="D93" s="205" t="s">
        <v>1822</v>
      </c>
      <c r="E93" s="17" t="s">
        <v>1</v>
      </c>
      <c r="F93" s="206">
        <v>-20.625</v>
      </c>
      <c r="H93" s="32"/>
    </row>
    <row r="94" spans="2:8" s="1" customFormat="1" ht="16.850000000000001" customHeight="1">
      <c r="B94" s="32"/>
      <c r="C94" s="205" t="s">
        <v>1</v>
      </c>
      <c r="D94" s="205" t="s">
        <v>617</v>
      </c>
      <c r="E94" s="17" t="s">
        <v>1</v>
      </c>
      <c r="F94" s="206">
        <v>15.37</v>
      </c>
      <c r="H94" s="32"/>
    </row>
    <row r="95" spans="2:8" s="1" customFormat="1" ht="16.850000000000001" customHeight="1">
      <c r="B95" s="32"/>
      <c r="C95" s="205" t="s">
        <v>1</v>
      </c>
      <c r="D95" s="205" t="s">
        <v>1823</v>
      </c>
      <c r="E95" s="17" t="s">
        <v>1</v>
      </c>
      <c r="F95" s="206">
        <v>21.75</v>
      </c>
      <c r="H95" s="32"/>
    </row>
    <row r="96" spans="2:8" s="1" customFormat="1" ht="16.850000000000001" customHeight="1">
      <c r="B96" s="32"/>
      <c r="C96" s="205" t="s">
        <v>1</v>
      </c>
      <c r="D96" s="205" t="s">
        <v>619</v>
      </c>
      <c r="E96" s="17" t="s">
        <v>1</v>
      </c>
      <c r="F96" s="206">
        <v>27.84</v>
      </c>
      <c r="H96" s="32"/>
    </row>
    <row r="97" spans="2:8" s="1" customFormat="1" ht="16.850000000000001" customHeight="1">
      <c r="B97" s="32"/>
      <c r="C97" s="205" t="s">
        <v>1</v>
      </c>
      <c r="D97" s="205" t="s">
        <v>622</v>
      </c>
      <c r="E97" s="17" t="s">
        <v>1</v>
      </c>
      <c r="F97" s="206">
        <v>33.06</v>
      </c>
      <c r="H97" s="32"/>
    </row>
    <row r="98" spans="2:8" s="1" customFormat="1" ht="16.850000000000001" customHeight="1">
      <c r="B98" s="32"/>
      <c r="C98" s="205" t="s">
        <v>1</v>
      </c>
      <c r="D98" s="205" t="s">
        <v>1824</v>
      </c>
      <c r="E98" s="17" t="s">
        <v>1</v>
      </c>
      <c r="F98" s="206">
        <v>28.71</v>
      </c>
      <c r="H98" s="32"/>
    </row>
    <row r="99" spans="2:8" s="1" customFormat="1" ht="16.850000000000001" customHeight="1">
      <c r="B99" s="32"/>
      <c r="C99" s="205" t="s">
        <v>1</v>
      </c>
      <c r="D99" s="205" t="s">
        <v>1825</v>
      </c>
      <c r="E99" s="17" t="s">
        <v>1</v>
      </c>
      <c r="F99" s="206">
        <v>-7.9749999999999996</v>
      </c>
      <c r="H99" s="32"/>
    </row>
    <row r="100" spans="2:8" s="1" customFormat="1" ht="16.850000000000001" customHeight="1">
      <c r="B100" s="32"/>
      <c r="C100" s="205" t="s">
        <v>1</v>
      </c>
      <c r="D100" s="205" t="s">
        <v>1826</v>
      </c>
      <c r="E100" s="17" t="s">
        <v>1</v>
      </c>
      <c r="F100" s="206">
        <v>13.92</v>
      </c>
      <c r="H100" s="32"/>
    </row>
    <row r="101" spans="2:8" s="1" customFormat="1" ht="16.850000000000001" customHeight="1">
      <c r="B101" s="32"/>
      <c r="C101" s="205" t="s">
        <v>1</v>
      </c>
      <c r="D101" s="205" t="s">
        <v>1827</v>
      </c>
      <c r="E101" s="17" t="s">
        <v>1</v>
      </c>
      <c r="F101" s="206">
        <v>36.25</v>
      </c>
      <c r="H101" s="32"/>
    </row>
    <row r="102" spans="2:8" s="1" customFormat="1" ht="16.850000000000001" customHeight="1">
      <c r="B102" s="32"/>
      <c r="C102" s="205" t="s">
        <v>1</v>
      </c>
      <c r="D102" s="205" t="s">
        <v>1828</v>
      </c>
      <c r="E102" s="17" t="s">
        <v>1</v>
      </c>
      <c r="F102" s="206">
        <v>28.42</v>
      </c>
      <c r="H102" s="32"/>
    </row>
    <row r="103" spans="2:8" s="1" customFormat="1" ht="16.850000000000001" customHeight="1">
      <c r="B103" s="32"/>
      <c r="C103" s="205" t="s">
        <v>1</v>
      </c>
      <c r="D103" s="205" t="s">
        <v>1829</v>
      </c>
      <c r="E103" s="17" t="s">
        <v>1</v>
      </c>
      <c r="F103" s="206">
        <v>305</v>
      </c>
      <c r="H103" s="32"/>
    </row>
    <row r="104" spans="2:8" s="1" customFormat="1" ht="16.850000000000001" customHeight="1">
      <c r="B104" s="32"/>
      <c r="C104" s="205" t="s">
        <v>224</v>
      </c>
      <c r="D104" s="205" t="s">
        <v>299</v>
      </c>
      <c r="E104" s="17" t="s">
        <v>1</v>
      </c>
      <c r="F104" s="206">
        <v>3398.433</v>
      </c>
      <c r="H104" s="32"/>
    </row>
    <row r="105" spans="2:8" s="1" customFormat="1" ht="16.850000000000001" customHeight="1">
      <c r="B105" s="32"/>
      <c r="C105" s="207" t="s">
        <v>4267</v>
      </c>
      <c r="H105" s="32"/>
    </row>
    <row r="106" spans="2:8" s="1" customFormat="1" ht="16.850000000000001" customHeight="1">
      <c r="B106" s="32"/>
      <c r="C106" s="205" t="s">
        <v>1804</v>
      </c>
      <c r="D106" s="205" t="s">
        <v>1805</v>
      </c>
      <c r="E106" s="17" t="s">
        <v>351</v>
      </c>
      <c r="F106" s="206">
        <v>3398.433</v>
      </c>
      <c r="H106" s="32"/>
    </row>
    <row r="107" spans="2:8" s="1" customFormat="1" ht="16.850000000000001" customHeight="1">
      <c r="B107" s="32"/>
      <c r="C107" s="205" t="s">
        <v>1800</v>
      </c>
      <c r="D107" s="205" t="s">
        <v>1801</v>
      </c>
      <c r="E107" s="17" t="s">
        <v>351</v>
      </c>
      <c r="F107" s="206">
        <v>3398.433</v>
      </c>
      <c r="H107" s="32"/>
    </row>
    <row r="108" spans="2:8" s="1" customFormat="1" ht="16.850000000000001" customHeight="1">
      <c r="B108" s="32"/>
      <c r="C108" s="201" t="s">
        <v>226</v>
      </c>
      <c r="D108" s="202" t="s">
        <v>1</v>
      </c>
      <c r="E108" s="203" t="s">
        <v>1</v>
      </c>
      <c r="F108" s="204">
        <v>326.3</v>
      </c>
      <c r="H108" s="32"/>
    </row>
    <row r="109" spans="2:8" s="1" customFormat="1" ht="16.850000000000001" customHeight="1">
      <c r="B109" s="32"/>
      <c r="C109" s="205" t="s">
        <v>1</v>
      </c>
      <c r="D109" s="205" t="s">
        <v>1791</v>
      </c>
      <c r="E109" s="17" t="s">
        <v>1</v>
      </c>
      <c r="F109" s="206">
        <v>0</v>
      </c>
      <c r="H109" s="32"/>
    </row>
    <row r="110" spans="2:8" s="1" customFormat="1" ht="16.850000000000001" customHeight="1">
      <c r="B110" s="32"/>
      <c r="C110" s="205" t="s">
        <v>1</v>
      </c>
      <c r="D110" s="205" t="s">
        <v>1792</v>
      </c>
      <c r="E110" s="17" t="s">
        <v>1</v>
      </c>
      <c r="F110" s="206">
        <v>61</v>
      </c>
      <c r="H110" s="32"/>
    </row>
    <row r="111" spans="2:8" s="1" customFormat="1" ht="16.850000000000001" customHeight="1">
      <c r="B111" s="32"/>
      <c r="C111" s="205" t="s">
        <v>1</v>
      </c>
      <c r="D111" s="205" t="s">
        <v>1793</v>
      </c>
      <c r="E111" s="17" t="s">
        <v>1</v>
      </c>
      <c r="F111" s="206">
        <v>107</v>
      </c>
      <c r="H111" s="32"/>
    </row>
    <row r="112" spans="2:8" s="1" customFormat="1" ht="16.850000000000001" customHeight="1">
      <c r="B112" s="32"/>
      <c r="C112" s="205" t="s">
        <v>1</v>
      </c>
      <c r="D112" s="205" t="s">
        <v>1794</v>
      </c>
      <c r="E112" s="17" t="s">
        <v>1</v>
      </c>
      <c r="F112" s="206">
        <v>68.3</v>
      </c>
      <c r="H112" s="32"/>
    </row>
    <row r="113" spans="2:8" s="1" customFormat="1" ht="16.850000000000001" customHeight="1">
      <c r="B113" s="32"/>
      <c r="C113" s="205" t="s">
        <v>1</v>
      </c>
      <c r="D113" s="205" t="s">
        <v>1795</v>
      </c>
      <c r="E113" s="17" t="s">
        <v>1</v>
      </c>
      <c r="F113" s="206">
        <v>0</v>
      </c>
      <c r="H113" s="32"/>
    </row>
    <row r="114" spans="2:8" s="1" customFormat="1" ht="16.850000000000001" customHeight="1">
      <c r="B114" s="32"/>
      <c r="C114" s="205" t="s">
        <v>1</v>
      </c>
      <c r="D114" s="205" t="s">
        <v>461</v>
      </c>
      <c r="E114" s="17" t="s">
        <v>1</v>
      </c>
      <c r="F114" s="206">
        <v>30</v>
      </c>
      <c r="H114" s="32"/>
    </row>
    <row r="115" spans="2:8" s="1" customFormat="1" ht="16.850000000000001" customHeight="1">
      <c r="B115" s="32"/>
      <c r="C115" s="205" t="s">
        <v>1</v>
      </c>
      <c r="D115" s="205" t="s">
        <v>1796</v>
      </c>
      <c r="E115" s="17" t="s">
        <v>1</v>
      </c>
      <c r="F115" s="206">
        <v>0</v>
      </c>
      <c r="H115" s="32"/>
    </row>
    <row r="116" spans="2:8" s="1" customFormat="1" ht="16.850000000000001" customHeight="1">
      <c r="B116" s="32"/>
      <c r="C116" s="205" t="s">
        <v>1</v>
      </c>
      <c r="D116" s="205" t="s">
        <v>711</v>
      </c>
      <c r="E116" s="17" t="s">
        <v>1</v>
      </c>
      <c r="F116" s="206">
        <v>60</v>
      </c>
      <c r="H116" s="32"/>
    </row>
    <row r="117" spans="2:8" s="1" customFormat="1" ht="16.850000000000001" customHeight="1">
      <c r="B117" s="32"/>
      <c r="C117" s="205" t="s">
        <v>226</v>
      </c>
      <c r="D117" s="205" t="s">
        <v>299</v>
      </c>
      <c r="E117" s="17" t="s">
        <v>1</v>
      </c>
      <c r="F117" s="206">
        <v>326.3</v>
      </c>
      <c r="H117" s="32"/>
    </row>
    <row r="118" spans="2:8" s="1" customFormat="1" ht="16.850000000000001" customHeight="1">
      <c r="B118" s="32"/>
      <c r="C118" s="207" t="s">
        <v>4267</v>
      </c>
      <c r="H118" s="32"/>
    </row>
    <row r="119" spans="2:8" s="1" customFormat="1" ht="16.850000000000001" customHeight="1">
      <c r="B119" s="32"/>
      <c r="C119" s="205" t="s">
        <v>1788</v>
      </c>
      <c r="D119" s="205" t="s">
        <v>1789</v>
      </c>
      <c r="E119" s="17" t="s">
        <v>351</v>
      </c>
      <c r="F119" s="206">
        <v>326.3</v>
      </c>
      <c r="H119" s="32"/>
    </row>
    <row r="120" spans="2:8" s="1" customFormat="1" ht="16.850000000000001" customHeight="1">
      <c r="B120" s="32"/>
      <c r="C120" s="205" t="s">
        <v>1773</v>
      </c>
      <c r="D120" s="205" t="s">
        <v>1774</v>
      </c>
      <c r="E120" s="17" t="s">
        <v>351</v>
      </c>
      <c r="F120" s="206">
        <v>326.3</v>
      </c>
      <c r="H120" s="32"/>
    </row>
    <row r="121" spans="2:8" s="1" customFormat="1" ht="16.850000000000001" customHeight="1">
      <c r="B121" s="32"/>
      <c r="C121" s="205" t="s">
        <v>1777</v>
      </c>
      <c r="D121" s="205" t="s">
        <v>1778</v>
      </c>
      <c r="E121" s="17" t="s">
        <v>351</v>
      </c>
      <c r="F121" s="206">
        <v>326.3</v>
      </c>
      <c r="H121" s="32"/>
    </row>
    <row r="122" spans="2:8" s="1" customFormat="1" ht="16.850000000000001" customHeight="1">
      <c r="B122" s="32"/>
      <c r="C122" s="205" t="s">
        <v>1781</v>
      </c>
      <c r="D122" s="205" t="s">
        <v>1782</v>
      </c>
      <c r="E122" s="17" t="s">
        <v>351</v>
      </c>
      <c r="F122" s="206">
        <v>326.3</v>
      </c>
      <c r="H122" s="32"/>
    </row>
    <row r="123" spans="2:8" s="1" customFormat="1" ht="16.850000000000001" customHeight="1">
      <c r="B123" s="32"/>
      <c r="C123" s="205" t="s">
        <v>1784</v>
      </c>
      <c r="D123" s="205" t="s">
        <v>1785</v>
      </c>
      <c r="E123" s="17" t="s">
        <v>351</v>
      </c>
      <c r="F123" s="206">
        <v>326.3</v>
      </c>
      <c r="H123" s="32"/>
    </row>
    <row r="124" spans="2:8" s="1" customFormat="1" ht="16.850000000000001" customHeight="1">
      <c r="B124" s="32"/>
      <c r="C124" s="201" t="s">
        <v>229</v>
      </c>
      <c r="D124" s="202" t="s">
        <v>1</v>
      </c>
      <c r="E124" s="203" t="s">
        <v>1</v>
      </c>
      <c r="F124" s="204">
        <v>91.564999999999998</v>
      </c>
      <c r="H124" s="32"/>
    </row>
    <row r="125" spans="2:8" s="1" customFormat="1" ht="16.850000000000001" customHeight="1">
      <c r="B125" s="32"/>
      <c r="C125" s="205" t="s">
        <v>1</v>
      </c>
      <c r="D125" s="205" t="s">
        <v>376</v>
      </c>
      <c r="E125" s="17" t="s">
        <v>1</v>
      </c>
      <c r="F125" s="206">
        <v>0</v>
      </c>
      <c r="H125" s="32"/>
    </row>
    <row r="126" spans="2:8" s="1" customFormat="1" ht="16.850000000000001" customHeight="1">
      <c r="B126" s="32"/>
      <c r="C126" s="205" t="s">
        <v>1</v>
      </c>
      <c r="D126" s="205" t="s">
        <v>517</v>
      </c>
      <c r="E126" s="17" t="s">
        <v>1</v>
      </c>
      <c r="F126" s="206">
        <v>4.41</v>
      </c>
      <c r="H126" s="32"/>
    </row>
    <row r="127" spans="2:8" s="1" customFormat="1" ht="16.850000000000001" customHeight="1">
      <c r="B127" s="32"/>
      <c r="C127" s="205" t="s">
        <v>1</v>
      </c>
      <c r="D127" s="205" t="s">
        <v>518</v>
      </c>
      <c r="E127" s="17" t="s">
        <v>1</v>
      </c>
      <c r="F127" s="206">
        <v>7.44</v>
      </c>
      <c r="H127" s="32"/>
    </row>
    <row r="128" spans="2:8" s="1" customFormat="1" ht="16.850000000000001" customHeight="1">
      <c r="B128" s="32"/>
      <c r="C128" s="205" t="s">
        <v>1</v>
      </c>
      <c r="D128" s="205" t="s">
        <v>519</v>
      </c>
      <c r="E128" s="17" t="s">
        <v>1</v>
      </c>
      <c r="F128" s="206">
        <v>3.78</v>
      </c>
      <c r="H128" s="32"/>
    </row>
    <row r="129" spans="2:8" s="1" customFormat="1" ht="16.850000000000001" customHeight="1">
      <c r="B129" s="32"/>
      <c r="C129" s="205" t="s">
        <v>1</v>
      </c>
      <c r="D129" s="205" t="s">
        <v>383</v>
      </c>
      <c r="E129" s="17" t="s">
        <v>1</v>
      </c>
      <c r="F129" s="206">
        <v>0</v>
      </c>
      <c r="H129" s="32"/>
    </row>
    <row r="130" spans="2:8" s="1" customFormat="1" ht="16.850000000000001" customHeight="1">
      <c r="B130" s="32"/>
      <c r="C130" s="205" t="s">
        <v>1</v>
      </c>
      <c r="D130" s="205" t="s">
        <v>1741</v>
      </c>
      <c r="E130" s="17" t="s">
        <v>1</v>
      </c>
      <c r="F130" s="206">
        <v>40.049999999999997</v>
      </c>
      <c r="H130" s="32"/>
    </row>
    <row r="131" spans="2:8" s="1" customFormat="1" ht="16.850000000000001" customHeight="1">
      <c r="B131" s="32"/>
      <c r="C131" s="205" t="s">
        <v>1</v>
      </c>
      <c r="D131" s="205" t="s">
        <v>584</v>
      </c>
      <c r="E131" s="17" t="s">
        <v>1</v>
      </c>
      <c r="F131" s="206">
        <v>-1.68</v>
      </c>
      <c r="H131" s="32"/>
    </row>
    <row r="132" spans="2:8" s="1" customFormat="1" ht="16.850000000000001" customHeight="1">
      <c r="B132" s="32"/>
      <c r="C132" s="205" t="s">
        <v>1</v>
      </c>
      <c r="D132" s="205" t="s">
        <v>395</v>
      </c>
      <c r="E132" s="17" t="s">
        <v>1</v>
      </c>
      <c r="F132" s="206">
        <v>0</v>
      </c>
      <c r="H132" s="32"/>
    </row>
    <row r="133" spans="2:8" s="1" customFormat="1" ht="16.850000000000001" customHeight="1">
      <c r="B133" s="32"/>
      <c r="C133" s="205" t="s">
        <v>1</v>
      </c>
      <c r="D133" s="205" t="s">
        <v>521</v>
      </c>
      <c r="E133" s="17" t="s">
        <v>1</v>
      </c>
      <c r="F133" s="206">
        <v>10.105</v>
      </c>
      <c r="H133" s="32"/>
    </row>
    <row r="134" spans="2:8" s="1" customFormat="1" ht="16.850000000000001" customHeight="1">
      <c r="B134" s="32"/>
      <c r="C134" s="205" t="s">
        <v>1</v>
      </c>
      <c r="D134" s="205" t="s">
        <v>522</v>
      </c>
      <c r="E134" s="17" t="s">
        <v>1</v>
      </c>
      <c r="F134" s="206">
        <v>29.14</v>
      </c>
      <c r="H134" s="32"/>
    </row>
    <row r="135" spans="2:8" s="1" customFormat="1" ht="16.850000000000001" customHeight="1">
      <c r="B135" s="32"/>
      <c r="C135" s="205" t="s">
        <v>1</v>
      </c>
      <c r="D135" s="205" t="s">
        <v>584</v>
      </c>
      <c r="E135" s="17" t="s">
        <v>1</v>
      </c>
      <c r="F135" s="206">
        <v>-1.68</v>
      </c>
      <c r="H135" s="32"/>
    </row>
    <row r="136" spans="2:8" s="1" customFormat="1" ht="16.850000000000001" customHeight="1">
      <c r="B136" s="32"/>
      <c r="C136" s="205" t="s">
        <v>229</v>
      </c>
      <c r="D136" s="205" t="s">
        <v>299</v>
      </c>
      <c r="E136" s="17" t="s">
        <v>1</v>
      </c>
      <c r="F136" s="206">
        <v>91.564999999999998</v>
      </c>
      <c r="H136" s="32"/>
    </row>
    <row r="137" spans="2:8" s="1" customFormat="1" ht="16.850000000000001" customHeight="1">
      <c r="B137" s="32"/>
      <c r="C137" s="207" t="s">
        <v>4267</v>
      </c>
      <c r="H137" s="32"/>
    </row>
    <row r="138" spans="2:8" s="1" customFormat="1" ht="20.75">
      <c r="B138" s="32"/>
      <c r="C138" s="205" t="s">
        <v>1738</v>
      </c>
      <c r="D138" s="205" t="s">
        <v>1739</v>
      </c>
      <c r="E138" s="17" t="s">
        <v>351</v>
      </c>
      <c r="F138" s="206">
        <v>91.564999999999998</v>
      </c>
      <c r="H138" s="32"/>
    </row>
    <row r="139" spans="2:8" s="1" customFormat="1" ht="16.850000000000001" customHeight="1">
      <c r="B139" s="32"/>
      <c r="C139" s="205" t="s">
        <v>1734</v>
      </c>
      <c r="D139" s="205" t="s">
        <v>1735</v>
      </c>
      <c r="E139" s="17" t="s">
        <v>351</v>
      </c>
      <c r="F139" s="206">
        <v>91.564999999999998</v>
      </c>
      <c r="H139" s="32"/>
    </row>
    <row r="140" spans="2:8" s="1" customFormat="1" ht="16.850000000000001" customHeight="1">
      <c r="B140" s="32"/>
      <c r="C140" s="205" t="s">
        <v>1743</v>
      </c>
      <c r="D140" s="205" t="s">
        <v>1744</v>
      </c>
      <c r="E140" s="17" t="s">
        <v>351</v>
      </c>
      <c r="F140" s="206">
        <v>105.3</v>
      </c>
      <c r="H140" s="32"/>
    </row>
    <row r="141" spans="2:8" s="1" customFormat="1" ht="16.850000000000001" customHeight="1">
      <c r="B141" s="32"/>
      <c r="C141" s="201" t="s">
        <v>232</v>
      </c>
      <c r="D141" s="202" t="s">
        <v>1</v>
      </c>
      <c r="E141" s="203" t="s">
        <v>1</v>
      </c>
      <c r="F141" s="204">
        <v>12.24</v>
      </c>
      <c r="H141" s="32"/>
    </row>
    <row r="142" spans="2:8" s="1" customFormat="1" ht="16.850000000000001" customHeight="1">
      <c r="B142" s="32"/>
      <c r="C142" s="205" t="s">
        <v>1</v>
      </c>
      <c r="D142" s="205" t="s">
        <v>303</v>
      </c>
      <c r="E142" s="17" t="s">
        <v>1</v>
      </c>
      <c r="F142" s="206">
        <v>12.24</v>
      </c>
      <c r="H142" s="32"/>
    </row>
    <row r="143" spans="2:8" s="1" customFormat="1" ht="16.850000000000001" customHeight="1">
      <c r="B143" s="32"/>
      <c r="C143" s="205" t="s">
        <v>232</v>
      </c>
      <c r="D143" s="205" t="s">
        <v>299</v>
      </c>
      <c r="E143" s="17" t="s">
        <v>1</v>
      </c>
      <c r="F143" s="206">
        <v>12.24</v>
      </c>
      <c r="H143" s="32"/>
    </row>
    <row r="144" spans="2:8" s="1" customFormat="1" ht="16.850000000000001" customHeight="1">
      <c r="B144" s="32"/>
      <c r="C144" s="207" t="s">
        <v>4267</v>
      </c>
      <c r="H144" s="32"/>
    </row>
    <row r="145" spans="2:8" s="1" customFormat="1" ht="20.75">
      <c r="B145" s="32"/>
      <c r="C145" s="205" t="s">
        <v>300</v>
      </c>
      <c r="D145" s="205" t="s">
        <v>301</v>
      </c>
      <c r="E145" s="17" t="s">
        <v>294</v>
      </c>
      <c r="F145" s="206">
        <v>12.24</v>
      </c>
      <c r="H145" s="32"/>
    </row>
    <row r="146" spans="2:8" s="1" customFormat="1" ht="20.75">
      <c r="B146" s="32"/>
      <c r="C146" s="205" t="s">
        <v>304</v>
      </c>
      <c r="D146" s="205" t="s">
        <v>305</v>
      </c>
      <c r="E146" s="17" t="s">
        <v>294</v>
      </c>
      <c r="F146" s="206">
        <v>24.48</v>
      </c>
      <c r="H146" s="32"/>
    </row>
    <row r="147" spans="2:8" s="1" customFormat="1" ht="20.75">
      <c r="B147" s="32"/>
      <c r="C147" s="205" t="s">
        <v>308</v>
      </c>
      <c r="D147" s="205" t="s">
        <v>309</v>
      </c>
      <c r="E147" s="17" t="s">
        <v>294</v>
      </c>
      <c r="F147" s="206">
        <v>12.24</v>
      </c>
      <c r="H147" s="32"/>
    </row>
    <row r="148" spans="2:8" s="1" customFormat="1" ht="20.75">
      <c r="B148" s="32"/>
      <c r="C148" s="205" t="s">
        <v>311</v>
      </c>
      <c r="D148" s="205" t="s">
        <v>312</v>
      </c>
      <c r="E148" s="17" t="s">
        <v>294</v>
      </c>
      <c r="F148" s="206">
        <v>244.8</v>
      </c>
      <c r="H148" s="32"/>
    </row>
    <row r="149" spans="2:8" s="1" customFormat="1" ht="16.850000000000001" customHeight="1">
      <c r="B149" s="32"/>
      <c r="C149" s="205" t="s">
        <v>316</v>
      </c>
      <c r="D149" s="205" t="s">
        <v>317</v>
      </c>
      <c r="E149" s="17" t="s">
        <v>294</v>
      </c>
      <c r="F149" s="206">
        <v>12.24</v>
      </c>
      <c r="H149" s="32"/>
    </row>
    <row r="150" spans="2:8" s="1" customFormat="1" ht="20.75">
      <c r="B150" s="32"/>
      <c r="C150" s="205" t="s">
        <v>320</v>
      </c>
      <c r="D150" s="205" t="s">
        <v>321</v>
      </c>
      <c r="E150" s="17" t="s">
        <v>322</v>
      </c>
      <c r="F150" s="206">
        <v>22.032</v>
      </c>
      <c r="H150" s="32"/>
    </row>
    <row r="151" spans="2:8" s="1" customFormat="1" ht="16.850000000000001" customHeight="1">
      <c r="B151" s="32"/>
      <c r="C151" s="205" t="s">
        <v>326</v>
      </c>
      <c r="D151" s="205" t="s">
        <v>327</v>
      </c>
      <c r="E151" s="17" t="s">
        <v>294</v>
      </c>
      <c r="F151" s="206">
        <v>12.24</v>
      </c>
      <c r="H151" s="32"/>
    </row>
    <row r="152" spans="2:8" s="1" customFormat="1" ht="16.850000000000001" customHeight="1">
      <c r="B152" s="32"/>
      <c r="C152" s="201" t="s">
        <v>235</v>
      </c>
      <c r="D152" s="202" t="s">
        <v>1</v>
      </c>
      <c r="E152" s="203" t="s">
        <v>1</v>
      </c>
      <c r="F152" s="204">
        <v>1158.8</v>
      </c>
      <c r="H152" s="32"/>
    </row>
    <row r="153" spans="2:8" s="1" customFormat="1" ht="16.850000000000001" customHeight="1">
      <c r="B153" s="32"/>
      <c r="C153" s="205" t="s">
        <v>1</v>
      </c>
      <c r="D153" s="205" t="s">
        <v>376</v>
      </c>
      <c r="E153" s="17" t="s">
        <v>1</v>
      </c>
      <c r="F153" s="206">
        <v>0</v>
      </c>
      <c r="H153" s="32"/>
    </row>
    <row r="154" spans="2:8" s="1" customFormat="1" ht="16.850000000000001" customHeight="1">
      <c r="B154" s="32"/>
      <c r="C154" s="205" t="s">
        <v>1</v>
      </c>
      <c r="D154" s="205" t="s">
        <v>1214</v>
      </c>
      <c r="E154" s="17" t="s">
        <v>1</v>
      </c>
      <c r="F154" s="206">
        <v>20.8</v>
      </c>
      <c r="H154" s="32"/>
    </row>
    <row r="155" spans="2:8" s="1" customFormat="1" ht="16.850000000000001" customHeight="1">
      <c r="B155" s="32"/>
      <c r="C155" s="205" t="s">
        <v>1</v>
      </c>
      <c r="D155" s="205" t="s">
        <v>1215</v>
      </c>
      <c r="E155" s="17" t="s">
        <v>1</v>
      </c>
      <c r="F155" s="206">
        <v>5.3</v>
      </c>
      <c r="H155" s="32"/>
    </row>
    <row r="156" spans="2:8" s="1" customFormat="1" ht="16.850000000000001" customHeight="1">
      <c r="B156" s="32"/>
      <c r="C156" s="205" t="s">
        <v>1</v>
      </c>
      <c r="D156" s="205" t="s">
        <v>383</v>
      </c>
      <c r="E156" s="17" t="s">
        <v>1</v>
      </c>
      <c r="F156" s="206">
        <v>0</v>
      </c>
      <c r="H156" s="32"/>
    </row>
    <row r="157" spans="2:8" s="1" customFormat="1" ht="16.850000000000001" customHeight="1">
      <c r="B157" s="32"/>
      <c r="C157" s="205" t="s">
        <v>1</v>
      </c>
      <c r="D157" s="205" t="s">
        <v>1216</v>
      </c>
      <c r="E157" s="17" t="s">
        <v>1</v>
      </c>
      <c r="F157" s="206">
        <v>128.4</v>
      </c>
      <c r="H157" s="32"/>
    </row>
    <row r="158" spans="2:8" s="1" customFormat="1" ht="16.850000000000001" customHeight="1">
      <c r="B158" s="32"/>
      <c r="C158" s="205" t="s">
        <v>1</v>
      </c>
      <c r="D158" s="205" t="s">
        <v>1217</v>
      </c>
      <c r="E158" s="17" t="s">
        <v>1</v>
      </c>
      <c r="F158" s="206">
        <v>9</v>
      </c>
      <c r="H158" s="32"/>
    </row>
    <row r="159" spans="2:8" s="1" customFormat="1" ht="16.850000000000001" customHeight="1">
      <c r="B159" s="32"/>
      <c r="C159" s="205" t="s">
        <v>1</v>
      </c>
      <c r="D159" s="205" t="s">
        <v>1218</v>
      </c>
      <c r="E159" s="17" t="s">
        <v>1</v>
      </c>
      <c r="F159" s="206">
        <v>8.1</v>
      </c>
      <c r="H159" s="32"/>
    </row>
    <row r="160" spans="2:8" s="1" customFormat="1" ht="16.850000000000001" customHeight="1">
      <c r="B160" s="32"/>
      <c r="C160" s="205" t="s">
        <v>1</v>
      </c>
      <c r="D160" s="205" t="s">
        <v>1219</v>
      </c>
      <c r="E160" s="17" t="s">
        <v>1</v>
      </c>
      <c r="F160" s="206">
        <v>32.700000000000003</v>
      </c>
      <c r="H160" s="32"/>
    </row>
    <row r="161" spans="2:8" s="1" customFormat="1" ht="16.850000000000001" customHeight="1">
      <c r="B161" s="32"/>
      <c r="C161" s="205" t="s">
        <v>1</v>
      </c>
      <c r="D161" s="205" t="s">
        <v>1220</v>
      </c>
      <c r="E161" s="17" t="s">
        <v>1</v>
      </c>
      <c r="F161" s="206">
        <v>165.6</v>
      </c>
      <c r="H161" s="32"/>
    </row>
    <row r="162" spans="2:8" s="1" customFormat="1" ht="16.850000000000001" customHeight="1">
      <c r="B162" s="32"/>
      <c r="C162" s="205" t="s">
        <v>1</v>
      </c>
      <c r="D162" s="205" t="s">
        <v>1221</v>
      </c>
      <c r="E162" s="17" t="s">
        <v>1</v>
      </c>
      <c r="F162" s="206">
        <v>28.9</v>
      </c>
      <c r="H162" s="32"/>
    </row>
    <row r="163" spans="2:8" s="1" customFormat="1" ht="16.850000000000001" customHeight="1">
      <c r="B163" s="32"/>
      <c r="C163" s="205" t="s">
        <v>1</v>
      </c>
      <c r="D163" s="205" t="s">
        <v>1222</v>
      </c>
      <c r="E163" s="17" t="s">
        <v>1</v>
      </c>
      <c r="F163" s="206">
        <v>305.8</v>
      </c>
      <c r="H163" s="32"/>
    </row>
    <row r="164" spans="2:8" s="1" customFormat="1" ht="16.850000000000001" customHeight="1">
      <c r="B164" s="32"/>
      <c r="C164" s="205" t="s">
        <v>1</v>
      </c>
      <c r="D164" s="205" t="s">
        <v>1223</v>
      </c>
      <c r="E164" s="17" t="s">
        <v>1</v>
      </c>
      <c r="F164" s="206">
        <v>9.4</v>
      </c>
      <c r="H164" s="32"/>
    </row>
    <row r="165" spans="2:8" s="1" customFormat="1" ht="16.850000000000001" customHeight="1">
      <c r="B165" s="32"/>
      <c r="C165" s="205" t="s">
        <v>1</v>
      </c>
      <c r="D165" s="205" t="s">
        <v>1224</v>
      </c>
      <c r="E165" s="17" t="s">
        <v>1</v>
      </c>
      <c r="F165" s="206">
        <v>7.4</v>
      </c>
      <c r="H165" s="32"/>
    </row>
    <row r="166" spans="2:8" s="1" customFormat="1" ht="16.850000000000001" customHeight="1">
      <c r="B166" s="32"/>
      <c r="C166" s="205" t="s">
        <v>1</v>
      </c>
      <c r="D166" s="205" t="s">
        <v>1225</v>
      </c>
      <c r="E166" s="17" t="s">
        <v>1</v>
      </c>
      <c r="F166" s="206">
        <v>3.4</v>
      </c>
      <c r="H166" s="32"/>
    </row>
    <row r="167" spans="2:8" s="1" customFormat="1" ht="16.850000000000001" customHeight="1">
      <c r="B167" s="32"/>
      <c r="C167" s="205" t="s">
        <v>1</v>
      </c>
      <c r="D167" s="205" t="s">
        <v>1226</v>
      </c>
      <c r="E167" s="17" t="s">
        <v>1</v>
      </c>
      <c r="F167" s="206">
        <v>12.7</v>
      </c>
      <c r="H167" s="32"/>
    </row>
    <row r="168" spans="2:8" s="1" customFormat="1" ht="16.850000000000001" customHeight="1">
      <c r="B168" s="32"/>
      <c r="C168" s="205" t="s">
        <v>1</v>
      </c>
      <c r="D168" s="205" t="s">
        <v>1227</v>
      </c>
      <c r="E168" s="17" t="s">
        <v>1</v>
      </c>
      <c r="F168" s="206">
        <v>7.4</v>
      </c>
      <c r="H168" s="32"/>
    </row>
    <row r="169" spans="2:8" s="1" customFormat="1" ht="16.850000000000001" customHeight="1">
      <c r="B169" s="32"/>
      <c r="C169" s="205" t="s">
        <v>1</v>
      </c>
      <c r="D169" s="205" t="s">
        <v>395</v>
      </c>
      <c r="E169" s="17" t="s">
        <v>1</v>
      </c>
      <c r="F169" s="206">
        <v>0</v>
      </c>
      <c r="H169" s="32"/>
    </row>
    <row r="170" spans="2:8" s="1" customFormat="1" ht="16.850000000000001" customHeight="1">
      <c r="B170" s="32"/>
      <c r="C170" s="205" t="s">
        <v>1</v>
      </c>
      <c r="D170" s="205" t="s">
        <v>1228</v>
      </c>
      <c r="E170" s="17" t="s">
        <v>1</v>
      </c>
      <c r="F170" s="206">
        <v>8.1</v>
      </c>
      <c r="H170" s="32"/>
    </row>
    <row r="171" spans="2:8" s="1" customFormat="1" ht="16.850000000000001" customHeight="1">
      <c r="B171" s="32"/>
      <c r="C171" s="205" t="s">
        <v>1</v>
      </c>
      <c r="D171" s="205" t="s">
        <v>1229</v>
      </c>
      <c r="E171" s="17" t="s">
        <v>1</v>
      </c>
      <c r="F171" s="206">
        <v>207.9</v>
      </c>
      <c r="H171" s="32"/>
    </row>
    <row r="172" spans="2:8" s="1" customFormat="1" ht="16.850000000000001" customHeight="1">
      <c r="B172" s="32"/>
      <c r="C172" s="205" t="s">
        <v>1</v>
      </c>
      <c r="D172" s="205" t="s">
        <v>1230</v>
      </c>
      <c r="E172" s="17" t="s">
        <v>1</v>
      </c>
      <c r="F172" s="206">
        <v>24.8</v>
      </c>
      <c r="H172" s="32"/>
    </row>
    <row r="173" spans="2:8" s="1" customFormat="1" ht="16.850000000000001" customHeight="1">
      <c r="B173" s="32"/>
      <c r="C173" s="205" t="s">
        <v>1</v>
      </c>
      <c r="D173" s="205" t="s">
        <v>1231</v>
      </c>
      <c r="E173" s="17" t="s">
        <v>1</v>
      </c>
      <c r="F173" s="206">
        <v>31.7</v>
      </c>
      <c r="H173" s="32"/>
    </row>
    <row r="174" spans="2:8" s="1" customFormat="1" ht="16.850000000000001" customHeight="1">
      <c r="B174" s="32"/>
      <c r="C174" s="205" t="s">
        <v>1</v>
      </c>
      <c r="D174" s="205" t="s">
        <v>1232</v>
      </c>
      <c r="E174" s="17" t="s">
        <v>1</v>
      </c>
      <c r="F174" s="206">
        <v>4.5</v>
      </c>
      <c r="H174" s="32"/>
    </row>
    <row r="175" spans="2:8" s="1" customFormat="1" ht="16.850000000000001" customHeight="1">
      <c r="B175" s="32"/>
      <c r="C175" s="205" t="s">
        <v>1</v>
      </c>
      <c r="D175" s="205" t="s">
        <v>1233</v>
      </c>
      <c r="E175" s="17" t="s">
        <v>1</v>
      </c>
      <c r="F175" s="206">
        <v>9.3000000000000007</v>
      </c>
      <c r="H175" s="32"/>
    </row>
    <row r="176" spans="2:8" s="1" customFormat="1" ht="16.850000000000001" customHeight="1">
      <c r="B176" s="32"/>
      <c r="C176" s="205" t="s">
        <v>1</v>
      </c>
      <c r="D176" s="205" t="s">
        <v>1234</v>
      </c>
      <c r="E176" s="17" t="s">
        <v>1</v>
      </c>
      <c r="F176" s="206">
        <v>6.6</v>
      </c>
      <c r="H176" s="32"/>
    </row>
    <row r="177" spans="2:8" s="1" customFormat="1" ht="16.850000000000001" customHeight="1">
      <c r="B177" s="32"/>
      <c r="C177" s="205" t="s">
        <v>1</v>
      </c>
      <c r="D177" s="205" t="s">
        <v>1235</v>
      </c>
      <c r="E177" s="17" t="s">
        <v>1</v>
      </c>
      <c r="F177" s="206">
        <v>6.5</v>
      </c>
      <c r="H177" s="32"/>
    </row>
    <row r="178" spans="2:8" s="1" customFormat="1" ht="16.850000000000001" customHeight="1">
      <c r="B178" s="32"/>
      <c r="C178" s="205" t="s">
        <v>1</v>
      </c>
      <c r="D178" s="205" t="s">
        <v>1236</v>
      </c>
      <c r="E178" s="17" t="s">
        <v>1</v>
      </c>
      <c r="F178" s="206">
        <v>22.6</v>
      </c>
      <c r="H178" s="32"/>
    </row>
    <row r="179" spans="2:8" s="1" customFormat="1" ht="16.850000000000001" customHeight="1">
      <c r="B179" s="32"/>
      <c r="C179" s="205" t="s">
        <v>1</v>
      </c>
      <c r="D179" s="205" t="s">
        <v>1237</v>
      </c>
      <c r="E179" s="17" t="s">
        <v>1</v>
      </c>
      <c r="F179" s="206">
        <v>31.1</v>
      </c>
      <c r="H179" s="32"/>
    </row>
    <row r="180" spans="2:8" s="1" customFormat="1" ht="16.850000000000001" customHeight="1">
      <c r="B180" s="32"/>
      <c r="C180" s="205" t="s">
        <v>1</v>
      </c>
      <c r="D180" s="205" t="s">
        <v>1238</v>
      </c>
      <c r="E180" s="17" t="s">
        <v>1</v>
      </c>
      <c r="F180" s="206">
        <v>24.5</v>
      </c>
      <c r="H180" s="32"/>
    </row>
    <row r="181" spans="2:8" s="1" customFormat="1" ht="16.850000000000001" customHeight="1">
      <c r="B181" s="32"/>
      <c r="C181" s="205" t="s">
        <v>1</v>
      </c>
      <c r="D181" s="205" t="s">
        <v>1239</v>
      </c>
      <c r="E181" s="17" t="s">
        <v>1</v>
      </c>
      <c r="F181" s="206">
        <v>7.2</v>
      </c>
      <c r="H181" s="32"/>
    </row>
    <row r="182" spans="2:8" s="1" customFormat="1" ht="16.850000000000001" customHeight="1">
      <c r="B182" s="32"/>
      <c r="C182" s="205" t="s">
        <v>1</v>
      </c>
      <c r="D182" s="205" t="s">
        <v>1240</v>
      </c>
      <c r="E182" s="17" t="s">
        <v>1</v>
      </c>
      <c r="F182" s="206">
        <v>23.8</v>
      </c>
      <c r="H182" s="32"/>
    </row>
    <row r="183" spans="2:8" s="1" customFormat="1" ht="16.850000000000001" customHeight="1">
      <c r="B183" s="32"/>
      <c r="C183" s="205" t="s">
        <v>1</v>
      </c>
      <c r="D183" s="205" t="s">
        <v>1241</v>
      </c>
      <c r="E183" s="17" t="s">
        <v>1</v>
      </c>
      <c r="F183" s="206">
        <v>5.3</v>
      </c>
      <c r="H183" s="32"/>
    </row>
    <row r="184" spans="2:8" s="1" customFormat="1" ht="16.850000000000001" customHeight="1">
      <c r="B184" s="32"/>
      <c r="C184" s="205" t="s">
        <v>235</v>
      </c>
      <c r="D184" s="205" t="s">
        <v>561</v>
      </c>
      <c r="E184" s="17" t="s">
        <v>1</v>
      </c>
      <c r="F184" s="206">
        <v>1158.8</v>
      </c>
      <c r="H184" s="32"/>
    </row>
    <row r="185" spans="2:8" s="1" customFormat="1" ht="16.850000000000001" customHeight="1">
      <c r="B185" s="32"/>
      <c r="C185" s="207" t="s">
        <v>4267</v>
      </c>
      <c r="H185" s="32"/>
    </row>
    <row r="186" spans="2:8" s="1" customFormat="1" ht="16.850000000000001" customHeight="1">
      <c r="B186" s="32"/>
      <c r="C186" s="205" t="s">
        <v>1211</v>
      </c>
      <c r="D186" s="205" t="s">
        <v>1212</v>
      </c>
      <c r="E186" s="17" t="s">
        <v>351</v>
      </c>
      <c r="F186" s="206">
        <v>1158.8</v>
      </c>
      <c r="H186" s="32"/>
    </row>
    <row r="187" spans="2:8" s="1" customFormat="1" ht="16.850000000000001" customHeight="1">
      <c r="B187" s="32"/>
      <c r="C187" s="205" t="s">
        <v>1243</v>
      </c>
      <c r="D187" s="205" t="s">
        <v>1244</v>
      </c>
      <c r="E187" s="17" t="s">
        <v>351</v>
      </c>
      <c r="F187" s="206">
        <v>1158.8</v>
      </c>
      <c r="H187" s="32"/>
    </row>
    <row r="188" spans="2:8" s="1" customFormat="1" ht="16.850000000000001" customHeight="1">
      <c r="B188" s="32"/>
      <c r="C188" s="205" t="s">
        <v>1804</v>
      </c>
      <c r="D188" s="205" t="s">
        <v>1805</v>
      </c>
      <c r="E188" s="17" t="s">
        <v>351</v>
      </c>
      <c r="F188" s="206">
        <v>3398.433</v>
      </c>
      <c r="H188" s="32"/>
    </row>
    <row r="189" spans="2:8" s="1" customFormat="1" ht="16.850000000000001" customHeight="1">
      <c r="B189" s="32"/>
      <c r="C189" s="201" t="s">
        <v>237</v>
      </c>
      <c r="D189" s="202" t="s">
        <v>1</v>
      </c>
      <c r="E189" s="203" t="s">
        <v>1</v>
      </c>
      <c r="F189" s="204">
        <v>4</v>
      </c>
      <c r="H189" s="32"/>
    </row>
    <row r="190" spans="2:8" s="1" customFormat="1" ht="16.850000000000001" customHeight="1">
      <c r="B190" s="32"/>
      <c r="C190" s="205" t="s">
        <v>1</v>
      </c>
      <c r="D190" s="205" t="s">
        <v>1037</v>
      </c>
      <c r="E190" s="17" t="s">
        <v>1</v>
      </c>
      <c r="F190" s="206">
        <v>0</v>
      </c>
      <c r="H190" s="32"/>
    </row>
    <row r="191" spans="2:8" s="1" customFormat="1" ht="16.850000000000001" customHeight="1">
      <c r="B191" s="32"/>
      <c r="C191" s="205" t="s">
        <v>1</v>
      </c>
      <c r="D191" s="205" t="s">
        <v>1038</v>
      </c>
      <c r="E191" s="17" t="s">
        <v>1</v>
      </c>
      <c r="F191" s="206">
        <v>0</v>
      </c>
      <c r="H191" s="32"/>
    </row>
    <row r="192" spans="2:8" s="1" customFormat="1" ht="16.850000000000001" customHeight="1">
      <c r="B192" s="32"/>
      <c r="C192" s="205" t="s">
        <v>1</v>
      </c>
      <c r="D192" s="205" t="s">
        <v>1039</v>
      </c>
      <c r="E192" s="17" t="s">
        <v>1</v>
      </c>
      <c r="F192" s="206">
        <v>4</v>
      </c>
      <c r="H192" s="32"/>
    </row>
    <row r="193" spans="2:8" s="1" customFormat="1" ht="16.850000000000001" customHeight="1">
      <c r="B193" s="32"/>
      <c r="C193" s="205" t="s">
        <v>237</v>
      </c>
      <c r="D193" s="205" t="s">
        <v>299</v>
      </c>
      <c r="E193" s="17" t="s">
        <v>1</v>
      </c>
      <c r="F193" s="206">
        <v>4</v>
      </c>
      <c r="H193" s="32"/>
    </row>
    <row r="194" spans="2:8" s="1" customFormat="1" ht="16.850000000000001" customHeight="1">
      <c r="B194" s="32"/>
      <c r="C194" s="207" t="s">
        <v>4267</v>
      </c>
      <c r="H194" s="32"/>
    </row>
    <row r="195" spans="2:8" s="1" customFormat="1" ht="16.850000000000001" customHeight="1">
      <c r="B195" s="32"/>
      <c r="C195" s="205" t="s">
        <v>1034</v>
      </c>
      <c r="D195" s="205" t="s">
        <v>1035</v>
      </c>
      <c r="E195" s="17" t="s">
        <v>351</v>
      </c>
      <c r="F195" s="206">
        <v>4</v>
      </c>
      <c r="H195" s="32"/>
    </row>
    <row r="196" spans="2:8" s="1" customFormat="1" ht="20.75">
      <c r="B196" s="32"/>
      <c r="C196" s="205" t="s">
        <v>647</v>
      </c>
      <c r="D196" s="205" t="s">
        <v>648</v>
      </c>
      <c r="E196" s="17" t="s">
        <v>294</v>
      </c>
      <c r="F196" s="206">
        <v>0.29199999999999998</v>
      </c>
      <c r="H196" s="32"/>
    </row>
    <row r="197" spans="2:8" s="1" customFormat="1" ht="20.75">
      <c r="B197" s="32"/>
      <c r="C197" s="205" t="s">
        <v>1081</v>
      </c>
      <c r="D197" s="205" t="s">
        <v>1082</v>
      </c>
      <c r="E197" s="17" t="s">
        <v>351</v>
      </c>
      <c r="F197" s="206">
        <v>4</v>
      </c>
      <c r="H197" s="32"/>
    </row>
    <row r="198" spans="2:8" s="1" customFormat="1" ht="16.850000000000001" customHeight="1">
      <c r="B198" s="32"/>
      <c r="C198" s="205" t="s">
        <v>1085</v>
      </c>
      <c r="D198" s="205" t="s">
        <v>1086</v>
      </c>
      <c r="E198" s="17" t="s">
        <v>351</v>
      </c>
      <c r="F198" s="206">
        <v>4.5999999999999996</v>
      </c>
      <c r="H198" s="32"/>
    </row>
    <row r="199" spans="2:8" s="1" customFormat="1" ht="16.850000000000001" customHeight="1">
      <c r="B199" s="32"/>
      <c r="C199" s="201" t="s">
        <v>238</v>
      </c>
      <c r="D199" s="202" t="s">
        <v>1</v>
      </c>
      <c r="E199" s="203" t="s">
        <v>1</v>
      </c>
      <c r="F199" s="204">
        <v>45.64</v>
      </c>
      <c r="H199" s="32"/>
    </row>
    <row r="200" spans="2:8" s="1" customFormat="1" ht="16.850000000000001" customHeight="1">
      <c r="B200" s="32"/>
      <c r="C200" s="205" t="s">
        <v>1</v>
      </c>
      <c r="D200" s="205" t="s">
        <v>558</v>
      </c>
      <c r="E200" s="17" t="s">
        <v>1</v>
      </c>
      <c r="F200" s="206">
        <v>0</v>
      </c>
      <c r="H200" s="32"/>
    </row>
    <row r="201" spans="2:8" s="1" customFormat="1" ht="16.850000000000001" customHeight="1">
      <c r="B201" s="32"/>
      <c r="C201" s="205" t="s">
        <v>1</v>
      </c>
      <c r="D201" s="205" t="s">
        <v>559</v>
      </c>
      <c r="E201" s="17" t="s">
        <v>1</v>
      </c>
      <c r="F201" s="206">
        <v>22.5</v>
      </c>
      <c r="H201" s="32"/>
    </row>
    <row r="202" spans="2:8" s="1" customFormat="1" ht="16.850000000000001" customHeight="1">
      <c r="B202" s="32"/>
      <c r="C202" s="205" t="s">
        <v>1</v>
      </c>
      <c r="D202" s="205" t="s">
        <v>560</v>
      </c>
      <c r="E202" s="17" t="s">
        <v>1</v>
      </c>
      <c r="F202" s="206">
        <v>23.14</v>
      </c>
      <c r="H202" s="32"/>
    </row>
    <row r="203" spans="2:8" s="1" customFormat="1" ht="16.850000000000001" customHeight="1">
      <c r="B203" s="32"/>
      <c r="C203" s="205" t="s">
        <v>238</v>
      </c>
      <c r="D203" s="205" t="s">
        <v>561</v>
      </c>
      <c r="E203" s="17" t="s">
        <v>1</v>
      </c>
      <c r="F203" s="206">
        <v>45.64</v>
      </c>
      <c r="H203" s="32"/>
    </row>
    <row r="204" spans="2:8" s="1" customFormat="1" ht="16.850000000000001" customHeight="1">
      <c r="B204" s="32"/>
      <c r="C204" s="207" t="s">
        <v>4267</v>
      </c>
      <c r="H204" s="32"/>
    </row>
    <row r="205" spans="2:8" s="1" customFormat="1" ht="16.850000000000001" customHeight="1">
      <c r="B205" s="32"/>
      <c r="C205" s="205" t="s">
        <v>555</v>
      </c>
      <c r="D205" s="205" t="s">
        <v>556</v>
      </c>
      <c r="E205" s="17" t="s">
        <v>351</v>
      </c>
      <c r="F205" s="206">
        <v>45.64</v>
      </c>
      <c r="H205" s="32"/>
    </row>
    <row r="206" spans="2:8" s="1" customFormat="1" ht="16.850000000000001" customHeight="1">
      <c r="B206" s="32"/>
      <c r="C206" s="205" t="s">
        <v>547</v>
      </c>
      <c r="D206" s="205" t="s">
        <v>548</v>
      </c>
      <c r="E206" s="17" t="s">
        <v>351</v>
      </c>
      <c r="F206" s="206">
        <v>45.64</v>
      </c>
      <c r="H206" s="32"/>
    </row>
    <row r="207" spans="2:8" s="1" customFormat="1" ht="16.850000000000001" customHeight="1">
      <c r="B207" s="32"/>
      <c r="C207" s="205" t="s">
        <v>551</v>
      </c>
      <c r="D207" s="205" t="s">
        <v>552</v>
      </c>
      <c r="E207" s="17" t="s">
        <v>351</v>
      </c>
      <c r="F207" s="206">
        <v>45.64</v>
      </c>
      <c r="H207" s="32"/>
    </row>
    <row r="208" spans="2:8" s="1" customFormat="1" ht="16.850000000000001" customHeight="1">
      <c r="B208" s="32"/>
      <c r="C208" s="205" t="s">
        <v>569</v>
      </c>
      <c r="D208" s="205" t="s">
        <v>570</v>
      </c>
      <c r="E208" s="17" t="s">
        <v>351</v>
      </c>
      <c r="F208" s="206">
        <v>1021.717</v>
      </c>
      <c r="H208" s="32"/>
    </row>
    <row r="209" spans="2:8" s="1" customFormat="1" ht="16.850000000000001" customHeight="1">
      <c r="B209" s="32"/>
      <c r="C209" s="205" t="s">
        <v>1804</v>
      </c>
      <c r="D209" s="205" t="s">
        <v>1805</v>
      </c>
      <c r="E209" s="17" t="s">
        <v>351</v>
      </c>
      <c r="F209" s="206">
        <v>3398.433</v>
      </c>
      <c r="H209" s="32"/>
    </row>
    <row r="210" spans="2:8" s="1" customFormat="1" ht="20.75">
      <c r="B210" s="32"/>
      <c r="C210" s="205" t="s">
        <v>829</v>
      </c>
      <c r="D210" s="205" t="s">
        <v>830</v>
      </c>
      <c r="E210" s="17" t="s">
        <v>351</v>
      </c>
      <c r="F210" s="206">
        <v>117.15</v>
      </c>
      <c r="H210" s="32"/>
    </row>
    <row r="211" spans="2:8" s="1" customFormat="1" ht="16.850000000000001" customHeight="1">
      <c r="B211" s="32"/>
      <c r="C211" s="201" t="s">
        <v>240</v>
      </c>
      <c r="D211" s="202" t="s">
        <v>1</v>
      </c>
      <c r="E211" s="203" t="s">
        <v>1</v>
      </c>
      <c r="F211" s="204">
        <v>195.86600000000001</v>
      </c>
      <c r="H211" s="32"/>
    </row>
    <row r="212" spans="2:8" s="1" customFormat="1" ht="16.850000000000001" customHeight="1">
      <c r="B212" s="32"/>
      <c r="C212" s="205" t="s">
        <v>1</v>
      </c>
      <c r="D212" s="205" t="s">
        <v>527</v>
      </c>
      <c r="E212" s="17" t="s">
        <v>1</v>
      </c>
      <c r="F212" s="206">
        <v>0</v>
      </c>
      <c r="H212" s="32"/>
    </row>
    <row r="213" spans="2:8" s="1" customFormat="1" ht="16.850000000000001" customHeight="1">
      <c r="B213" s="32"/>
      <c r="C213" s="205" t="s">
        <v>1</v>
      </c>
      <c r="D213" s="205" t="s">
        <v>376</v>
      </c>
      <c r="E213" s="17" t="s">
        <v>1</v>
      </c>
      <c r="F213" s="206">
        <v>0</v>
      </c>
      <c r="H213" s="32"/>
    </row>
    <row r="214" spans="2:8" s="1" customFormat="1" ht="16.850000000000001" customHeight="1">
      <c r="B214" s="32"/>
      <c r="C214" s="205" t="s">
        <v>1</v>
      </c>
      <c r="D214" s="205" t="s">
        <v>528</v>
      </c>
      <c r="E214" s="17" t="s">
        <v>1</v>
      </c>
      <c r="F214" s="206">
        <v>33.06</v>
      </c>
      <c r="H214" s="32"/>
    </row>
    <row r="215" spans="2:8" s="1" customFormat="1" ht="16.850000000000001" customHeight="1">
      <c r="B215" s="32"/>
      <c r="C215" s="205" t="s">
        <v>1</v>
      </c>
      <c r="D215" s="205" t="s">
        <v>529</v>
      </c>
      <c r="E215" s="17" t="s">
        <v>1</v>
      </c>
      <c r="F215" s="206">
        <v>-6.4630000000000001</v>
      </c>
      <c r="H215" s="32"/>
    </row>
    <row r="216" spans="2:8" s="1" customFormat="1" ht="16.850000000000001" customHeight="1">
      <c r="B216" s="32"/>
      <c r="C216" s="205" t="s">
        <v>1</v>
      </c>
      <c r="D216" s="205" t="s">
        <v>530</v>
      </c>
      <c r="E216" s="17" t="s">
        <v>1</v>
      </c>
      <c r="F216" s="206">
        <v>1.6559999999999999</v>
      </c>
      <c r="H216" s="32"/>
    </row>
    <row r="217" spans="2:8" s="1" customFormat="1" ht="16.850000000000001" customHeight="1">
      <c r="B217" s="32"/>
      <c r="C217" s="205" t="s">
        <v>1</v>
      </c>
      <c r="D217" s="205" t="s">
        <v>531</v>
      </c>
      <c r="E217" s="17" t="s">
        <v>1</v>
      </c>
      <c r="F217" s="206">
        <v>8</v>
      </c>
      <c r="H217" s="32"/>
    </row>
    <row r="218" spans="2:8" s="1" customFormat="1" ht="16.850000000000001" customHeight="1">
      <c r="B218" s="32"/>
      <c r="C218" s="205" t="s">
        <v>1</v>
      </c>
      <c r="D218" s="205" t="s">
        <v>532</v>
      </c>
      <c r="E218" s="17" t="s">
        <v>1</v>
      </c>
      <c r="F218" s="206">
        <v>0.84</v>
      </c>
      <c r="H218" s="32"/>
    </row>
    <row r="219" spans="2:8" s="1" customFormat="1" ht="16.850000000000001" customHeight="1">
      <c r="B219" s="32"/>
      <c r="C219" s="205" t="s">
        <v>1</v>
      </c>
      <c r="D219" s="205" t="s">
        <v>533</v>
      </c>
      <c r="E219" s="17" t="s">
        <v>1</v>
      </c>
      <c r="F219" s="206">
        <v>4.13</v>
      </c>
      <c r="H219" s="32"/>
    </row>
    <row r="220" spans="2:8" s="1" customFormat="1" ht="16.850000000000001" customHeight="1">
      <c r="B220" s="32"/>
      <c r="C220" s="205" t="s">
        <v>1</v>
      </c>
      <c r="D220" s="205" t="s">
        <v>534</v>
      </c>
      <c r="E220" s="17" t="s">
        <v>1</v>
      </c>
      <c r="F220" s="206">
        <v>2.59</v>
      </c>
      <c r="H220" s="32"/>
    </row>
    <row r="221" spans="2:8" s="1" customFormat="1" ht="16.850000000000001" customHeight="1">
      <c r="B221" s="32"/>
      <c r="C221" s="205" t="s">
        <v>1</v>
      </c>
      <c r="D221" s="205" t="s">
        <v>535</v>
      </c>
      <c r="E221" s="17" t="s">
        <v>1</v>
      </c>
      <c r="F221" s="206">
        <v>8.6999999999999993</v>
      </c>
      <c r="H221" s="32"/>
    </row>
    <row r="222" spans="2:8" s="1" customFormat="1" ht="16.850000000000001" customHeight="1">
      <c r="B222" s="32"/>
      <c r="C222" s="205" t="s">
        <v>1</v>
      </c>
      <c r="D222" s="205" t="s">
        <v>536</v>
      </c>
      <c r="E222" s="17" t="s">
        <v>1</v>
      </c>
      <c r="F222" s="206">
        <v>-1.47</v>
      </c>
      <c r="H222" s="32"/>
    </row>
    <row r="223" spans="2:8" s="1" customFormat="1" ht="16.850000000000001" customHeight="1">
      <c r="B223" s="32"/>
      <c r="C223" s="205" t="s">
        <v>1</v>
      </c>
      <c r="D223" s="205" t="s">
        <v>537</v>
      </c>
      <c r="E223" s="17" t="s">
        <v>1</v>
      </c>
      <c r="F223" s="206">
        <v>19.14</v>
      </c>
      <c r="H223" s="32"/>
    </row>
    <row r="224" spans="2:8" s="1" customFormat="1" ht="16.850000000000001" customHeight="1">
      <c r="B224" s="32"/>
      <c r="C224" s="205" t="s">
        <v>1</v>
      </c>
      <c r="D224" s="205" t="s">
        <v>446</v>
      </c>
      <c r="E224" s="17" t="s">
        <v>1</v>
      </c>
      <c r="F224" s="206">
        <v>-3.84</v>
      </c>
      <c r="H224" s="32"/>
    </row>
    <row r="225" spans="2:8" s="1" customFormat="1" ht="16.850000000000001" customHeight="1">
      <c r="B225" s="32"/>
      <c r="C225" s="205" t="s">
        <v>1</v>
      </c>
      <c r="D225" s="205" t="s">
        <v>538</v>
      </c>
      <c r="E225" s="17" t="s">
        <v>1</v>
      </c>
      <c r="F225" s="206">
        <v>57.6</v>
      </c>
      <c r="H225" s="32"/>
    </row>
    <row r="226" spans="2:8" s="1" customFormat="1" ht="16.850000000000001" customHeight="1">
      <c r="B226" s="32"/>
      <c r="C226" s="205" t="s">
        <v>1</v>
      </c>
      <c r="D226" s="205" t="s">
        <v>539</v>
      </c>
      <c r="E226" s="17" t="s">
        <v>1</v>
      </c>
      <c r="F226" s="206">
        <v>17.690000000000001</v>
      </c>
      <c r="H226" s="32"/>
    </row>
    <row r="227" spans="2:8" s="1" customFormat="1" ht="16.850000000000001" customHeight="1">
      <c r="B227" s="32"/>
      <c r="C227" s="205" t="s">
        <v>1</v>
      </c>
      <c r="D227" s="205" t="s">
        <v>540</v>
      </c>
      <c r="E227" s="17" t="s">
        <v>1</v>
      </c>
      <c r="F227" s="206">
        <v>-4.5250000000000004</v>
      </c>
      <c r="H227" s="32"/>
    </row>
    <row r="228" spans="2:8" s="1" customFormat="1" ht="16.850000000000001" customHeight="1">
      <c r="B228" s="32"/>
      <c r="C228" s="205" t="s">
        <v>1</v>
      </c>
      <c r="D228" s="205" t="s">
        <v>541</v>
      </c>
      <c r="E228" s="17" t="s">
        <v>1</v>
      </c>
      <c r="F228" s="206">
        <v>1.6559999999999999</v>
      </c>
      <c r="H228" s="32"/>
    </row>
    <row r="229" spans="2:8" s="1" customFormat="1" ht="16.850000000000001" customHeight="1">
      <c r="B229" s="32"/>
      <c r="C229" s="205" t="s">
        <v>1</v>
      </c>
      <c r="D229" s="205" t="s">
        <v>542</v>
      </c>
      <c r="E229" s="17" t="s">
        <v>1</v>
      </c>
      <c r="F229" s="206">
        <v>21.46</v>
      </c>
      <c r="H229" s="32"/>
    </row>
    <row r="230" spans="2:8" s="1" customFormat="1" ht="16.850000000000001" customHeight="1">
      <c r="B230" s="32"/>
      <c r="C230" s="205" t="s">
        <v>1</v>
      </c>
      <c r="D230" s="205" t="s">
        <v>543</v>
      </c>
      <c r="E230" s="17" t="s">
        <v>1</v>
      </c>
      <c r="F230" s="206">
        <v>-1.89</v>
      </c>
      <c r="H230" s="32"/>
    </row>
    <row r="231" spans="2:8" s="1" customFormat="1" ht="16.850000000000001" customHeight="1">
      <c r="B231" s="32"/>
      <c r="C231" s="205" t="s">
        <v>1</v>
      </c>
      <c r="D231" s="205" t="s">
        <v>383</v>
      </c>
      <c r="E231" s="17" t="s">
        <v>1</v>
      </c>
      <c r="F231" s="206">
        <v>0</v>
      </c>
      <c r="H231" s="32"/>
    </row>
    <row r="232" spans="2:8" s="1" customFormat="1" ht="16.850000000000001" customHeight="1">
      <c r="B232" s="32"/>
      <c r="C232" s="205" t="s">
        <v>1</v>
      </c>
      <c r="D232" s="205" t="s">
        <v>544</v>
      </c>
      <c r="E232" s="17" t="s">
        <v>1</v>
      </c>
      <c r="F232" s="206">
        <v>20.7</v>
      </c>
      <c r="H232" s="32"/>
    </row>
    <row r="233" spans="2:8" s="1" customFormat="1" ht="16.850000000000001" customHeight="1">
      <c r="B233" s="32"/>
      <c r="C233" s="205" t="s">
        <v>1</v>
      </c>
      <c r="D233" s="205" t="s">
        <v>393</v>
      </c>
      <c r="E233" s="17" t="s">
        <v>1</v>
      </c>
      <c r="F233" s="206">
        <v>-5.2460000000000004</v>
      </c>
      <c r="H233" s="32"/>
    </row>
    <row r="234" spans="2:8" s="1" customFormat="1" ht="16.850000000000001" customHeight="1">
      <c r="B234" s="32"/>
      <c r="C234" s="205" t="s">
        <v>1</v>
      </c>
      <c r="D234" s="205" t="s">
        <v>545</v>
      </c>
      <c r="E234" s="17" t="s">
        <v>1</v>
      </c>
      <c r="F234" s="206">
        <v>3.3119999999999998</v>
      </c>
      <c r="H234" s="32"/>
    </row>
    <row r="235" spans="2:8" s="1" customFormat="1" ht="16.850000000000001" customHeight="1">
      <c r="B235" s="32"/>
      <c r="C235" s="205" t="s">
        <v>1</v>
      </c>
      <c r="D235" s="205" t="s">
        <v>395</v>
      </c>
      <c r="E235" s="17" t="s">
        <v>1</v>
      </c>
      <c r="F235" s="206">
        <v>0</v>
      </c>
      <c r="H235" s="32"/>
    </row>
    <row r="236" spans="2:8" s="1" customFormat="1" ht="16.850000000000001" customHeight="1">
      <c r="B236" s="32"/>
      <c r="C236" s="205" t="s">
        <v>1</v>
      </c>
      <c r="D236" s="205" t="s">
        <v>544</v>
      </c>
      <c r="E236" s="17" t="s">
        <v>1</v>
      </c>
      <c r="F236" s="206">
        <v>20.7</v>
      </c>
      <c r="H236" s="32"/>
    </row>
    <row r="237" spans="2:8" s="1" customFormat="1" ht="16.850000000000001" customHeight="1">
      <c r="B237" s="32"/>
      <c r="C237" s="205" t="s">
        <v>1</v>
      </c>
      <c r="D237" s="205" t="s">
        <v>393</v>
      </c>
      <c r="E237" s="17" t="s">
        <v>1</v>
      </c>
      <c r="F237" s="206">
        <v>-5.2460000000000004</v>
      </c>
      <c r="H237" s="32"/>
    </row>
    <row r="238" spans="2:8" s="1" customFormat="1" ht="16.850000000000001" customHeight="1">
      <c r="B238" s="32"/>
      <c r="C238" s="205" t="s">
        <v>1</v>
      </c>
      <c r="D238" s="205" t="s">
        <v>545</v>
      </c>
      <c r="E238" s="17" t="s">
        <v>1</v>
      </c>
      <c r="F238" s="206">
        <v>3.3119999999999998</v>
      </c>
      <c r="H238" s="32"/>
    </row>
    <row r="239" spans="2:8" s="1" customFormat="1" ht="16.850000000000001" customHeight="1">
      <c r="B239" s="32"/>
      <c r="C239" s="205" t="s">
        <v>240</v>
      </c>
      <c r="D239" s="205" t="s">
        <v>299</v>
      </c>
      <c r="E239" s="17" t="s">
        <v>1</v>
      </c>
      <c r="F239" s="206">
        <v>195.86600000000001</v>
      </c>
      <c r="H239" s="32"/>
    </row>
    <row r="240" spans="2:8" s="1" customFormat="1" ht="16.850000000000001" customHeight="1">
      <c r="B240" s="32"/>
      <c r="C240" s="207" t="s">
        <v>4267</v>
      </c>
      <c r="H240" s="32"/>
    </row>
    <row r="241" spans="2:8" s="1" customFormat="1" ht="16.850000000000001" customHeight="1">
      <c r="B241" s="32"/>
      <c r="C241" s="205" t="s">
        <v>524</v>
      </c>
      <c r="D241" s="205" t="s">
        <v>525</v>
      </c>
      <c r="E241" s="17" t="s">
        <v>351</v>
      </c>
      <c r="F241" s="206">
        <v>195.86600000000001</v>
      </c>
      <c r="H241" s="32"/>
    </row>
    <row r="242" spans="2:8" s="1" customFormat="1" ht="16.850000000000001" customHeight="1">
      <c r="B242" s="32"/>
      <c r="C242" s="205" t="s">
        <v>1804</v>
      </c>
      <c r="D242" s="205" t="s">
        <v>1805</v>
      </c>
      <c r="E242" s="17" t="s">
        <v>351</v>
      </c>
      <c r="F242" s="206">
        <v>3398.433</v>
      </c>
      <c r="H242" s="32"/>
    </row>
    <row r="243" spans="2:8" s="1" customFormat="1" ht="16.850000000000001" customHeight="1">
      <c r="B243" s="32"/>
      <c r="C243" s="201" t="s">
        <v>242</v>
      </c>
      <c r="D243" s="202" t="s">
        <v>1</v>
      </c>
      <c r="E243" s="203" t="s">
        <v>1</v>
      </c>
      <c r="F243" s="204">
        <v>1021.717</v>
      </c>
      <c r="H243" s="32"/>
    </row>
    <row r="244" spans="2:8" s="1" customFormat="1" ht="16.850000000000001" customHeight="1">
      <c r="B244" s="32"/>
      <c r="C244" s="205" t="s">
        <v>1</v>
      </c>
      <c r="D244" s="205" t="s">
        <v>572</v>
      </c>
      <c r="E244" s="17" t="s">
        <v>1</v>
      </c>
      <c r="F244" s="206">
        <v>0</v>
      </c>
      <c r="H244" s="32"/>
    </row>
    <row r="245" spans="2:8" s="1" customFormat="1" ht="16.850000000000001" customHeight="1">
      <c r="B245" s="32"/>
      <c r="C245" s="205" t="s">
        <v>1</v>
      </c>
      <c r="D245" s="205" t="s">
        <v>376</v>
      </c>
      <c r="E245" s="17" t="s">
        <v>1</v>
      </c>
      <c r="F245" s="206">
        <v>0</v>
      </c>
      <c r="H245" s="32"/>
    </row>
    <row r="246" spans="2:8" s="1" customFormat="1" ht="16.850000000000001" customHeight="1">
      <c r="B246" s="32"/>
      <c r="C246" s="205" t="s">
        <v>1</v>
      </c>
      <c r="D246" s="205" t="s">
        <v>573</v>
      </c>
      <c r="E246" s="17" t="s">
        <v>1</v>
      </c>
      <c r="F246" s="206">
        <v>46.4</v>
      </c>
      <c r="H246" s="32"/>
    </row>
    <row r="247" spans="2:8" s="1" customFormat="1" ht="16.850000000000001" customHeight="1">
      <c r="B247" s="32"/>
      <c r="C247" s="205" t="s">
        <v>1</v>
      </c>
      <c r="D247" s="205" t="s">
        <v>574</v>
      </c>
      <c r="E247" s="17" t="s">
        <v>1</v>
      </c>
      <c r="F247" s="206">
        <v>-5.25</v>
      </c>
      <c r="H247" s="32"/>
    </row>
    <row r="248" spans="2:8" s="1" customFormat="1" ht="16.850000000000001" customHeight="1">
      <c r="B248" s="32"/>
      <c r="C248" s="205" t="s">
        <v>1</v>
      </c>
      <c r="D248" s="205" t="s">
        <v>575</v>
      </c>
      <c r="E248" s="17" t="s">
        <v>1</v>
      </c>
      <c r="F248" s="206">
        <v>18.559999999999999</v>
      </c>
      <c r="H248" s="32"/>
    </row>
    <row r="249" spans="2:8" s="1" customFormat="1" ht="16.850000000000001" customHeight="1">
      <c r="B249" s="32"/>
      <c r="C249" s="205" t="s">
        <v>1</v>
      </c>
      <c r="D249" s="205" t="s">
        <v>576</v>
      </c>
      <c r="E249" s="17" t="s">
        <v>1</v>
      </c>
      <c r="F249" s="206">
        <v>-4.32</v>
      </c>
      <c r="H249" s="32"/>
    </row>
    <row r="250" spans="2:8" s="1" customFormat="1" ht="16.850000000000001" customHeight="1">
      <c r="B250" s="32"/>
      <c r="C250" s="205" t="s">
        <v>1</v>
      </c>
      <c r="D250" s="205" t="s">
        <v>577</v>
      </c>
      <c r="E250" s="17" t="s">
        <v>1</v>
      </c>
      <c r="F250" s="206">
        <v>1.77</v>
      </c>
      <c r="H250" s="32"/>
    </row>
    <row r="251" spans="2:8" s="1" customFormat="1" ht="16.850000000000001" customHeight="1">
      <c r="B251" s="32"/>
      <c r="C251" s="205" t="s">
        <v>1</v>
      </c>
      <c r="D251" s="205" t="s">
        <v>578</v>
      </c>
      <c r="E251" s="17" t="s">
        <v>1</v>
      </c>
      <c r="F251" s="206">
        <v>92.8</v>
      </c>
      <c r="H251" s="32"/>
    </row>
    <row r="252" spans="2:8" s="1" customFormat="1" ht="16.850000000000001" customHeight="1">
      <c r="B252" s="32"/>
      <c r="C252" s="205" t="s">
        <v>1</v>
      </c>
      <c r="D252" s="205" t="s">
        <v>579</v>
      </c>
      <c r="E252" s="17" t="s">
        <v>1</v>
      </c>
      <c r="F252" s="206">
        <v>-22.32</v>
      </c>
      <c r="H252" s="32"/>
    </row>
    <row r="253" spans="2:8" s="1" customFormat="1" ht="16.850000000000001" customHeight="1">
      <c r="B253" s="32"/>
      <c r="C253" s="205" t="s">
        <v>1</v>
      </c>
      <c r="D253" s="205" t="s">
        <v>580</v>
      </c>
      <c r="E253" s="17" t="s">
        <v>1</v>
      </c>
      <c r="F253" s="206">
        <v>7.08</v>
      </c>
      <c r="H253" s="32"/>
    </row>
    <row r="254" spans="2:8" s="1" customFormat="1" ht="16.850000000000001" customHeight="1">
      <c r="B254" s="32"/>
      <c r="C254" s="205" t="s">
        <v>1</v>
      </c>
      <c r="D254" s="205" t="s">
        <v>581</v>
      </c>
      <c r="E254" s="17" t="s">
        <v>1</v>
      </c>
      <c r="F254" s="206">
        <v>38.28</v>
      </c>
      <c r="H254" s="32"/>
    </row>
    <row r="255" spans="2:8" s="1" customFormat="1" ht="16.850000000000001" customHeight="1">
      <c r="B255" s="32"/>
      <c r="C255" s="205" t="s">
        <v>1</v>
      </c>
      <c r="D255" s="205" t="s">
        <v>582</v>
      </c>
      <c r="E255" s="17" t="s">
        <v>1</v>
      </c>
      <c r="F255" s="206">
        <v>-6</v>
      </c>
      <c r="H255" s="32"/>
    </row>
    <row r="256" spans="2:8" s="1" customFormat="1" ht="16.850000000000001" customHeight="1">
      <c r="B256" s="32"/>
      <c r="C256" s="205" t="s">
        <v>1</v>
      </c>
      <c r="D256" s="205" t="s">
        <v>577</v>
      </c>
      <c r="E256" s="17" t="s">
        <v>1</v>
      </c>
      <c r="F256" s="206">
        <v>1.77</v>
      </c>
      <c r="H256" s="32"/>
    </row>
    <row r="257" spans="2:8" s="1" customFormat="1" ht="16.850000000000001" customHeight="1">
      <c r="B257" s="32"/>
      <c r="C257" s="205" t="s">
        <v>1</v>
      </c>
      <c r="D257" s="205" t="s">
        <v>583</v>
      </c>
      <c r="E257" s="17" t="s">
        <v>1</v>
      </c>
      <c r="F257" s="206">
        <v>44.66</v>
      </c>
      <c r="H257" s="32"/>
    </row>
    <row r="258" spans="2:8" s="1" customFormat="1" ht="16.850000000000001" customHeight="1">
      <c r="B258" s="32"/>
      <c r="C258" s="205" t="s">
        <v>1</v>
      </c>
      <c r="D258" s="205" t="s">
        <v>584</v>
      </c>
      <c r="E258" s="17" t="s">
        <v>1</v>
      </c>
      <c r="F258" s="206">
        <v>-1.68</v>
      </c>
      <c r="H258" s="32"/>
    </row>
    <row r="259" spans="2:8" s="1" customFormat="1" ht="16.850000000000001" customHeight="1">
      <c r="B259" s="32"/>
      <c r="C259" s="205" t="s">
        <v>1</v>
      </c>
      <c r="D259" s="205" t="s">
        <v>585</v>
      </c>
      <c r="E259" s="17" t="s">
        <v>1</v>
      </c>
      <c r="F259" s="206">
        <v>66.12</v>
      </c>
      <c r="H259" s="32"/>
    </row>
    <row r="260" spans="2:8" s="1" customFormat="1" ht="16.850000000000001" customHeight="1">
      <c r="B260" s="32"/>
      <c r="C260" s="205" t="s">
        <v>1</v>
      </c>
      <c r="D260" s="205" t="s">
        <v>383</v>
      </c>
      <c r="E260" s="17" t="s">
        <v>1</v>
      </c>
      <c r="F260" s="206">
        <v>0</v>
      </c>
      <c r="H260" s="32"/>
    </row>
    <row r="261" spans="2:8" s="1" customFormat="1" ht="16.850000000000001" customHeight="1">
      <c r="B261" s="32"/>
      <c r="C261" s="205" t="s">
        <v>1</v>
      </c>
      <c r="D261" s="205" t="s">
        <v>586</v>
      </c>
      <c r="E261" s="17" t="s">
        <v>1</v>
      </c>
      <c r="F261" s="206">
        <v>11.7</v>
      </c>
      <c r="H261" s="32"/>
    </row>
    <row r="262" spans="2:8" s="1" customFormat="1" ht="16.850000000000001" customHeight="1">
      <c r="B262" s="32"/>
      <c r="C262" s="205" t="s">
        <v>1</v>
      </c>
      <c r="D262" s="205" t="s">
        <v>587</v>
      </c>
      <c r="E262" s="17" t="s">
        <v>1</v>
      </c>
      <c r="F262" s="206">
        <v>11.1</v>
      </c>
      <c r="H262" s="32"/>
    </row>
    <row r="263" spans="2:8" s="1" customFormat="1" ht="16.850000000000001" customHeight="1">
      <c r="B263" s="32"/>
      <c r="C263" s="205" t="s">
        <v>1</v>
      </c>
      <c r="D263" s="205" t="s">
        <v>588</v>
      </c>
      <c r="E263" s="17" t="s">
        <v>1</v>
      </c>
      <c r="F263" s="206">
        <v>18</v>
      </c>
      <c r="H263" s="32"/>
    </row>
    <row r="264" spans="2:8" s="1" customFormat="1" ht="16.850000000000001" customHeight="1">
      <c r="B264" s="32"/>
      <c r="C264" s="205" t="s">
        <v>1</v>
      </c>
      <c r="D264" s="205" t="s">
        <v>589</v>
      </c>
      <c r="E264" s="17" t="s">
        <v>1</v>
      </c>
      <c r="F264" s="206">
        <v>37.119999999999997</v>
      </c>
      <c r="H264" s="32"/>
    </row>
    <row r="265" spans="2:8" s="1" customFormat="1" ht="16.850000000000001" customHeight="1">
      <c r="B265" s="32"/>
      <c r="C265" s="205" t="s">
        <v>1</v>
      </c>
      <c r="D265" s="205" t="s">
        <v>590</v>
      </c>
      <c r="E265" s="17" t="s">
        <v>1</v>
      </c>
      <c r="F265" s="206">
        <v>-11.52</v>
      </c>
      <c r="H265" s="32"/>
    </row>
    <row r="266" spans="2:8" s="1" customFormat="1" ht="16.850000000000001" customHeight="1">
      <c r="B266" s="32"/>
      <c r="C266" s="205" t="s">
        <v>1</v>
      </c>
      <c r="D266" s="205" t="s">
        <v>591</v>
      </c>
      <c r="E266" s="17" t="s">
        <v>1</v>
      </c>
      <c r="F266" s="206">
        <v>4.2</v>
      </c>
      <c r="H266" s="32"/>
    </row>
    <row r="267" spans="2:8" s="1" customFormat="1" ht="16.850000000000001" customHeight="1">
      <c r="B267" s="32"/>
      <c r="C267" s="205" t="s">
        <v>1</v>
      </c>
      <c r="D267" s="205" t="s">
        <v>592</v>
      </c>
      <c r="E267" s="17" t="s">
        <v>1</v>
      </c>
      <c r="F267" s="206">
        <v>149.63999999999999</v>
      </c>
      <c r="H267" s="32"/>
    </row>
    <row r="268" spans="2:8" s="1" customFormat="1" ht="16.850000000000001" customHeight="1">
      <c r="B268" s="32"/>
      <c r="C268" s="205" t="s">
        <v>1</v>
      </c>
      <c r="D268" s="205" t="s">
        <v>593</v>
      </c>
      <c r="E268" s="17" t="s">
        <v>1</v>
      </c>
      <c r="F268" s="206">
        <v>-56.61</v>
      </c>
      <c r="H268" s="32"/>
    </row>
    <row r="269" spans="2:8" s="1" customFormat="1" ht="16.850000000000001" customHeight="1">
      <c r="B269" s="32"/>
      <c r="C269" s="205" t="s">
        <v>1</v>
      </c>
      <c r="D269" s="205" t="s">
        <v>594</v>
      </c>
      <c r="E269" s="17" t="s">
        <v>1</v>
      </c>
      <c r="F269" s="206">
        <v>16.559999999999999</v>
      </c>
      <c r="H269" s="32"/>
    </row>
    <row r="270" spans="2:8" s="1" customFormat="1" ht="16.850000000000001" customHeight="1">
      <c r="B270" s="32"/>
      <c r="C270" s="205" t="s">
        <v>1</v>
      </c>
      <c r="D270" s="205" t="s">
        <v>595</v>
      </c>
      <c r="E270" s="17" t="s">
        <v>1</v>
      </c>
      <c r="F270" s="206">
        <v>46.2</v>
      </c>
      <c r="H270" s="32"/>
    </row>
    <row r="271" spans="2:8" s="1" customFormat="1" ht="16.850000000000001" customHeight="1">
      <c r="B271" s="32"/>
      <c r="C271" s="205" t="s">
        <v>1</v>
      </c>
      <c r="D271" s="205" t="s">
        <v>596</v>
      </c>
      <c r="E271" s="17" t="s">
        <v>1</v>
      </c>
      <c r="F271" s="206">
        <v>-11.234999999999999</v>
      </c>
      <c r="H271" s="32"/>
    </row>
    <row r="272" spans="2:8" s="1" customFormat="1" ht="16.850000000000001" customHeight="1">
      <c r="B272" s="32"/>
      <c r="C272" s="205" t="s">
        <v>1</v>
      </c>
      <c r="D272" s="205" t="s">
        <v>597</v>
      </c>
      <c r="E272" s="17" t="s">
        <v>1</v>
      </c>
      <c r="F272" s="206">
        <v>1.62</v>
      </c>
      <c r="H272" s="32"/>
    </row>
    <row r="273" spans="2:8" s="1" customFormat="1" ht="16.850000000000001" customHeight="1">
      <c r="B273" s="32"/>
      <c r="C273" s="205" t="s">
        <v>1</v>
      </c>
      <c r="D273" s="205" t="s">
        <v>598</v>
      </c>
      <c r="E273" s="17" t="s">
        <v>1</v>
      </c>
      <c r="F273" s="206">
        <v>2.4750000000000001</v>
      </c>
      <c r="H273" s="32"/>
    </row>
    <row r="274" spans="2:8" s="1" customFormat="1" ht="16.850000000000001" customHeight="1">
      <c r="B274" s="32"/>
      <c r="C274" s="205" t="s">
        <v>1</v>
      </c>
      <c r="D274" s="205" t="s">
        <v>599</v>
      </c>
      <c r="E274" s="17" t="s">
        <v>1</v>
      </c>
      <c r="F274" s="206">
        <v>159.9</v>
      </c>
      <c r="H274" s="32"/>
    </row>
    <row r="275" spans="2:8" s="1" customFormat="1" ht="16.850000000000001" customHeight="1">
      <c r="B275" s="32"/>
      <c r="C275" s="205" t="s">
        <v>1</v>
      </c>
      <c r="D275" s="205" t="s">
        <v>600</v>
      </c>
      <c r="E275" s="17" t="s">
        <v>1</v>
      </c>
      <c r="F275" s="206">
        <v>-78.63</v>
      </c>
      <c r="H275" s="32"/>
    </row>
    <row r="276" spans="2:8" s="1" customFormat="1" ht="16.850000000000001" customHeight="1">
      <c r="B276" s="32"/>
      <c r="C276" s="205" t="s">
        <v>1</v>
      </c>
      <c r="D276" s="205" t="s">
        <v>597</v>
      </c>
      <c r="E276" s="17" t="s">
        <v>1</v>
      </c>
      <c r="F276" s="206">
        <v>1.62</v>
      </c>
      <c r="H276" s="32"/>
    </row>
    <row r="277" spans="2:8" s="1" customFormat="1" ht="16.850000000000001" customHeight="1">
      <c r="B277" s="32"/>
      <c r="C277" s="205" t="s">
        <v>1</v>
      </c>
      <c r="D277" s="205" t="s">
        <v>601</v>
      </c>
      <c r="E277" s="17" t="s">
        <v>1</v>
      </c>
      <c r="F277" s="206">
        <v>21.96</v>
      </c>
      <c r="H277" s="32"/>
    </row>
    <row r="278" spans="2:8" s="1" customFormat="1" ht="16.850000000000001" customHeight="1">
      <c r="B278" s="32"/>
      <c r="C278" s="205" t="s">
        <v>1</v>
      </c>
      <c r="D278" s="205" t="s">
        <v>602</v>
      </c>
      <c r="E278" s="17" t="s">
        <v>1</v>
      </c>
      <c r="F278" s="206">
        <v>25.2</v>
      </c>
      <c r="H278" s="32"/>
    </row>
    <row r="279" spans="2:8" s="1" customFormat="1" ht="16.850000000000001" customHeight="1">
      <c r="B279" s="32"/>
      <c r="C279" s="205" t="s">
        <v>1</v>
      </c>
      <c r="D279" s="205" t="s">
        <v>603</v>
      </c>
      <c r="E279" s="17" t="s">
        <v>1</v>
      </c>
      <c r="F279" s="206">
        <v>-1.92</v>
      </c>
      <c r="H279" s="32"/>
    </row>
    <row r="280" spans="2:8" s="1" customFormat="1" ht="16.850000000000001" customHeight="1">
      <c r="B280" s="32"/>
      <c r="C280" s="205" t="s">
        <v>1</v>
      </c>
      <c r="D280" s="205" t="s">
        <v>604</v>
      </c>
      <c r="E280" s="17" t="s">
        <v>1</v>
      </c>
      <c r="F280" s="206">
        <v>12</v>
      </c>
      <c r="H280" s="32"/>
    </row>
    <row r="281" spans="2:8" s="1" customFormat="1" ht="16.850000000000001" customHeight="1">
      <c r="B281" s="32"/>
      <c r="C281" s="205" t="s">
        <v>1</v>
      </c>
      <c r="D281" s="205" t="s">
        <v>395</v>
      </c>
      <c r="E281" s="17" t="s">
        <v>1</v>
      </c>
      <c r="F281" s="206">
        <v>0</v>
      </c>
      <c r="H281" s="32"/>
    </row>
    <row r="282" spans="2:8" s="1" customFormat="1" ht="16.850000000000001" customHeight="1">
      <c r="B282" s="32"/>
      <c r="C282" s="205" t="s">
        <v>1</v>
      </c>
      <c r="D282" s="205" t="s">
        <v>605</v>
      </c>
      <c r="E282" s="17" t="s">
        <v>1</v>
      </c>
      <c r="F282" s="206">
        <v>40.020000000000003</v>
      </c>
      <c r="H282" s="32"/>
    </row>
    <row r="283" spans="2:8" s="1" customFormat="1" ht="16.850000000000001" customHeight="1">
      <c r="B283" s="32"/>
      <c r="C283" s="205" t="s">
        <v>1</v>
      </c>
      <c r="D283" s="205" t="s">
        <v>606</v>
      </c>
      <c r="E283" s="17" t="s">
        <v>1</v>
      </c>
      <c r="F283" s="206">
        <v>-8.4659999999999993</v>
      </c>
      <c r="H283" s="32"/>
    </row>
    <row r="284" spans="2:8" s="1" customFormat="1" ht="16.850000000000001" customHeight="1">
      <c r="B284" s="32"/>
      <c r="C284" s="205" t="s">
        <v>1</v>
      </c>
      <c r="D284" s="205" t="s">
        <v>607</v>
      </c>
      <c r="E284" s="17" t="s">
        <v>1</v>
      </c>
      <c r="F284" s="206">
        <v>1.992</v>
      </c>
      <c r="H284" s="32"/>
    </row>
    <row r="285" spans="2:8" s="1" customFormat="1" ht="16.850000000000001" customHeight="1">
      <c r="B285" s="32"/>
      <c r="C285" s="205" t="s">
        <v>1</v>
      </c>
      <c r="D285" s="205" t="s">
        <v>608</v>
      </c>
      <c r="E285" s="17" t="s">
        <v>1</v>
      </c>
      <c r="F285" s="206">
        <v>1.71</v>
      </c>
      <c r="H285" s="32"/>
    </row>
    <row r="286" spans="2:8" s="1" customFormat="1" ht="16.850000000000001" customHeight="1">
      <c r="B286" s="32"/>
      <c r="C286" s="205" t="s">
        <v>1</v>
      </c>
      <c r="D286" s="205" t="s">
        <v>609</v>
      </c>
      <c r="E286" s="17" t="s">
        <v>1</v>
      </c>
      <c r="F286" s="206">
        <v>185.6</v>
      </c>
      <c r="H286" s="32"/>
    </row>
    <row r="287" spans="2:8" s="1" customFormat="1" ht="16.850000000000001" customHeight="1">
      <c r="B287" s="32"/>
      <c r="C287" s="205" t="s">
        <v>1</v>
      </c>
      <c r="D287" s="205" t="s">
        <v>610</v>
      </c>
      <c r="E287" s="17" t="s">
        <v>1</v>
      </c>
      <c r="F287" s="206">
        <v>-20.25</v>
      </c>
      <c r="H287" s="32"/>
    </row>
    <row r="288" spans="2:8" s="1" customFormat="1" ht="16.850000000000001" customHeight="1">
      <c r="B288" s="32"/>
      <c r="C288" s="205" t="s">
        <v>1</v>
      </c>
      <c r="D288" s="205" t="s">
        <v>611</v>
      </c>
      <c r="E288" s="17" t="s">
        <v>1</v>
      </c>
      <c r="F288" s="206">
        <v>6.12</v>
      </c>
      <c r="H288" s="32"/>
    </row>
    <row r="289" spans="2:8" s="1" customFormat="1" ht="16.850000000000001" customHeight="1">
      <c r="B289" s="32"/>
      <c r="C289" s="205" t="s">
        <v>1</v>
      </c>
      <c r="D289" s="205" t="s">
        <v>612</v>
      </c>
      <c r="E289" s="17" t="s">
        <v>1</v>
      </c>
      <c r="F289" s="206">
        <v>37.409999999999997</v>
      </c>
      <c r="H289" s="32"/>
    </row>
    <row r="290" spans="2:8" s="1" customFormat="1" ht="16.850000000000001" customHeight="1">
      <c r="B290" s="32"/>
      <c r="C290" s="205" t="s">
        <v>1</v>
      </c>
      <c r="D290" s="205" t="s">
        <v>613</v>
      </c>
      <c r="E290" s="17" t="s">
        <v>1</v>
      </c>
      <c r="F290" s="206">
        <v>-10.236000000000001</v>
      </c>
      <c r="H290" s="32"/>
    </row>
    <row r="291" spans="2:8" s="1" customFormat="1" ht="16.850000000000001" customHeight="1">
      <c r="B291" s="32"/>
      <c r="C291" s="205" t="s">
        <v>1</v>
      </c>
      <c r="D291" s="205" t="s">
        <v>614</v>
      </c>
      <c r="E291" s="17" t="s">
        <v>1</v>
      </c>
      <c r="F291" s="206">
        <v>1.752</v>
      </c>
      <c r="H291" s="32"/>
    </row>
    <row r="292" spans="2:8" s="1" customFormat="1" ht="16.850000000000001" customHeight="1">
      <c r="B292" s="32"/>
      <c r="C292" s="205" t="s">
        <v>1</v>
      </c>
      <c r="D292" s="205" t="s">
        <v>615</v>
      </c>
      <c r="E292" s="17" t="s">
        <v>1</v>
      </c>
      <c r="F292" s="206">
        <v>2.1749999999999998</v>
      </c>
      <c r="H292" s="32"/>
    </row>
    <row r="293" spans="2:8" s="1" customFormat="1" ht="16.850000000000001" customHeight="1">
      <c r="B293" s="32"/>
      <c r="C293" s="205" t="s">
        <v>1</v>
      </c>
      <c r="D293" s="205" t="s">
        <v>616</v>
      </c>
      <c r="E293" s="17" t="s">
        <v>1</v>
      </c>
      <c r="F293" s="206">
        <v>12.47</v>
      </c>
      <c r="H293" s="32"/>
    </row>
    <row r="294" spans="2:8" s="1" customFormat="1" ht="16.850000000000001" customHeight="1">
      <c r="B294" s="32"/>
      <c r="C294" s="205" t="s">
        <v>1</v>
      </c>
      <c r="D294" s="205" t="s">
        <v>584</v>
      </c>
      <c r="E294" s="17" t="s">
        <v>1</v>
      </c>
      <c r="F294" s="206">
        <v>-1.68</v>
      </c>
      <c r="H294" s="32"/>
    </row>
    <row r="295" spans="2:8" s="1" customFormat="1" ht="16.850000000000001" customHeight="1">
      <c r="B295" s="32"/>
      <c r="C295" s="205" t="s">
        <v>1</v>
      </c>
      <c r="D295" s="205" t="s">
        <v>617</v>
      </c>
      <c r="E295" s="17" t="s">
        <v>1</v>
      </c>
      <c r="F295" s="206">
        <v>15.37</v>
      </c>
      <c r="H295" s="32"/>
    </row>
    <row r="296" spans="2:8" s="1" customFormat="1" ht="16.850000000000001" customHeight="1">
      <c r="B296" s="32"/>
      <c r="C296" s="205" t="s">
        <v>1</v>
      </c>
      <c r="D296" s="205" t="s">
        <v>618</v>
      </c>
      <c r="E296" s="17" t="s">
        <v>1</v>
      </c>
      <c r="F296" s="206">
        <v>8.41</v>
      </c>
      <c r="H296" s="32"/>
    </row>
    <row r="297" spans="2:8" s="1" customFormat="1" ht="16.850000000000001" customHeight="1">
      <c r="B297" s="32"/>
      <c r="C297" s="205" t="s">
        <v>1</v>
      </c>
      <c r="D297" s="205" t="s">
        <v>619</v>
      </c>
      <c r="E297" s="17" t="s">
        <v>1</v>
      </c>
      <c r="F297" s="206">
        <v>27.84</v>
      </c>
      <c r="H297" s="32"/>
    </row>
    <row r="298" spans="2:8" s="1" customFormat="1" ht="16.850000000000001" customHeight="1">
      <c r="B298" s="32"/>
      <c r="C298" s="205" t="s">
        <v>1</v>
      </c>
      <c r="D298" s="205" t="s">
        <v>620</v>
      </c>
      <c r="E298" s="17" t="s">
        <v>1</v>
      </c>
      <c r="F298" s="206">
        <v>-15.75</v>
      </c>
      <c r="H298" s="32"/>
    </row>
    <row r="299" spans="2:8" s="1" customFormat="1" ht="16.850000000000001" customHeight="1">
      <c r="B299" s="32"/>
      <c r="C299" s="205" t="s">
        <v>1</v>
      </c>
      <c r="D299" s="205" t="s">
        <v>621</v>
      </c>
      <c r="E299" s="17" t="s">
        <v>1</v>
      </c>
      <c r="F299" s="206">
        <v>3.75</v>
      </c>
      <c r="H299" s="32"/>
    </row>
    <row r="300" spans="2:8" s="1" customFormat="1" ht="16.850000000000001" customHeight="1">
      <c r="B300" s="32"/>
      <c r="C300" s="205" t="s">
        <v>1</v>
      </c>
      <c r="D300" s="205" t="s">
        <v>622</v>
      </c>
      <c r="E300" s="17" t="s">
        <v>1</v>
      </c>
      <c r="F300" s="206">
        <v>33.06</v>
      </c>
      <c r="H300" s="32"/>
    </row>
    <row r="301" spans="2:8" s="1" customFormat="1" ht="16.850000000000001" customHeight="1">
      <c r="B301" s="32"/>
      <c r="C301" s="205" t="s">
        <v>1</v>
      </c>
      <c r="D301" s="205" t="s">
        <v>623</v>
      </c>
      <c r="E301" s="17" t="s">
        <v>1</v>
      </c>
      <c r="F301" s="206">
        <v>21.75</v>
      </c>
      <c r="H301" s="32"/>
    </row>
    <row r="302" spans="2:8" s="1" customFormat="1" ht="16.850000000000001" customHeight="1">
      <c r="B302" s="32"/>
      <c r="C302" s="205" t="s">
        <v>1</v>
      </c>
      <c r="D302" s="205" t="s">
        <v>624</v>
      </c>
      <c r="E302" s="17" t="s">
        <v>1</v>
      </c>
      <c r="F302" s="206">
        <v>-9.7200000000000006</v>
      </c>
      <c r="H302" s="32"/>
    </row>
    <row r="303" spans="2:8" s="1" customFormat="1" ht="16.850000000000001" customHeight="1">
      <c r="B303" s="32"/>
      <c r="C303" s="205" t="s">
        <v>1</v>
      </c>
      <c r="D303" s="205" t="s">
        <v>625</v>
      </c>
      <c r="E303" s="17" t="s">
        <v>1</v>
      </c>
      <c r="F303" s="206">
        <v>3.78</v>
      </c>
      <c r="H303" s="32"/>
    </row>
    <row r="304" spans="2:8" s="1" customFormat="1" ht="16.850000000000001" customHeight="1">
      <c r="B304" s="32"/>
      <c r="C304" s="205" t="s">
        <v>1</v>
      </c>
      <c r="D304" s="205" t="s">
        <v>626</v>
      </c>
      <c r="E304" s="17" t="s">
        <v>1</v>
      </c>
      <c r="F304" s="206">
        <v>-45.64</v>
      </c>
      <c r="H304" s="32"/>
    </row>
    <row r="305" spans="2:8" s="1" customFormat="1" ht="16.850000000000001" customHeight="1">
      <c r="B305" s="32"/>
      <c r="C305" s="205" t="s">
        <v>1</v>
      </c>
      <c r="D305" s="205" t="s">
        <v>627</v>
      </c>
      <c r="E305" s="17" t="s">
        <v>1</v>
      </c>
      <c r="F305" s="206">
        <v>93</v>
      </c>
      <c r="H305" s="32"/>
    </row>
    <row r="306" spans="2:8" s="1" customFormat="1" ht="16.850000000000001" customHeight="1">
      <c r="B306" s="32"/>
      <c r="C306" s="205" t="s">
        <v>242</v>
      </c>
      <c r="D306" s="205" t="s">
        <v>299</v>
      </c>
      <c r="E306" s="17" t="s">
        <v>1</v>
      </c>
      <c r="F306" s="206">
        <v>1021.717</v>
      </c>
      <c r="H306" s="32"/>
    </row>
    <row r="307" spans="2:8" s="1" customFormat="1" ht="16.850000000000001" customHeight="1">
      <c r="B307" s="32"/>
      <c r="C307" s="207" t="s">
        <v>4267</v>
      </c>
      <c r="H307" s="32"/>
    </row>
    <row r="308" spans="2:8" s="1" customFormat="1" ht="16.850000000000001" customHeight="1">
      <c r="B308" s="32"/>
      <c r="C308" s="205" t="s">
        <v>569</v>
      </c>
      <c r="D308" s="205" t="s">
        <v>570</v>
      </c>
      <c r="E308" s="17" t="s">
        <v>351</v>
      </c>
      <c r="F308" s="206">
        <v>1021.717</v>
      </c>
      <c r="H308" s="32"/>
    </row>
    <row r="309" spans="2:8" s="1" customFormat="1" ht="16.850000000000001" customHeight="1">
      <c r="B309" s="32"/>
      <c r="C309" s="205" t="s">
        <v>1804</v>
      </c>
      <c r="D309" s="205" t="s">
        <v>1805</v>
      </c>
      <c r="E309" s="17" t="s">
        <v>351</v>
      </c>
      <c r="F309" s="206">
        <v>3398.433</v>
      </c>
      <c r="H309" s="32"/>
    </row>
    <row r="310" spans="2:8" s="1" customFormat="1" ht="20.75">
      <c r="B310" s="32"/>
      <c r="C310" s="205" t="s">
        <v>825</v>
      </c>
      <c r="D310" s="205" t="s">
        <v>826</v>
      </c>
      <c r="E310" s="17" t="s">
        <v>351</v>
      </c>
      <c r="F310" s="206">
        <v>1021.717</v>
      </c>
      <c r="H310" s="32"/>
    </row>
    <row r="311" spans="2:8" s="1" customFormat="1" ht="16.850000000000001" customHeight="1">
      <c r="B311" s="32"/>
      <c r="C311" s="201" t="s">
        <v>244</v>
      </c>
      <c r="D311" s="202" t="s">
        <v>1</v>
      </c>
      <c r="E311" s="203" t="s">
        <v>1</v>
      </c>
      <c r="F311" s="204">
        <v>258</v>
      </c>
      <c r="H311" s="32"/>
    </row>
    <row r="312" spans="2:8" s="1" customFormat="1" ht="16.850000000000001" customHeight="1">
      <c r="B312" s="32"/>
      <c r="C312" s="205" t="s">
        <v>1</v>
      </c>
      <c r="D312" s="205" t="s">
        <v>1709</v>
      </c>
      <c r="E312" s="17" t="s">
        <v>1</v>
      </c>
      <c r="F312" s="206">
        <v>0</v>
      </c>
      <c r="H312" s="32"/>
    </row>
    <row r="313" spans="2:8" s="1" customFormat="1" ht="16.850000000000001" customHeight="1">
      <c r="B313" s="32"/>
      <c r="C313" s="205" t="s">
        <v>1</v>
      </c>
      <c r="D313" s="205" t="s">
        <v>376</v>
      </c>
      <c r="E313" s="17" t="s">
        <v>1</v>
      </c>
      <c r="F313" s="206">
        <v>0</v>
      </c>
      <c r="H313" s="32"/>
    </row>
    <row r="314" spans="2:8" s="1" customFormat="1" ht="16.850000000000001" customHeight="1">
      <c r="B314" s="32"/>
      <c r="C314" s="205" t="s">
        <v>1</v>
      </c>
      <c r="D314" s="205" t="s">
        <v>1710</v>
      </c>
      <c r="E314" s="17" t="s">
        <v>1</v>
      </c>
      <c r="F314" s="206">
        <v>20.8</v>
      </c>
      <c r="H314" s="32"/>
    </row>
    <row r="315" spans="2:8" s="1" customFormat="1" ht="16.850000000000001" customHeight="1">
      <c r="B315" s="32"/>
      <c r="C315" s="205" t="s">
        <v>1</v>
      </c>
      <c r="D315" s="205" t="s">
        <v>507</v>
      </c>
      <c r="E315" s="17" t="s">
        <v>1</v>
      </c>
      <c r="F315" s="206">
        <v>43.8</v>
      </c>
      <c r="H315" s="32"/>
    </row>
    <row r="316" spans="2:8" s="1" customFormat="1" ht="16.850000000000001" customHeight="1">
      <c r="B316" s="32"/>
      <c r="C316" s="205" t="s">
        <v>1</v>
      </c>
      <c r="D316" s="205" t="s">
        <v>508</v>
      </c>
      <c r="E316" s="17" t="s">
        <v>1</v>
      </c>
      <c r="F316" s="206">
        <v>10.4</v>
      </c>
      <c r="H316" s="32"/>
    </row>
    <row r="317" spans="2:8" s="1" customFormat="1" ht="16.850000000000001" customHeight="1">
      <c r="B317" s="32"/>
      <c r="C317" s="205" t="s">
        <v>1</v>
      </c>
      <c r="D317" s="205" t="s">
        <v>509</v>
      </c>
      <c r="E317" s="17" t="s">
        <v>1</v>
      </c>
      <c r="F317" s="206">
        <v>9.8000000000000007</v>
      </c>
      <c r="H317" s="32"/>
    </row>
    <row r="318" spans="2:8" s="1" customFormat="1" ht="16.850000000000001" customHeight="1">
      <c r="B318" s="32"/>
      <c r="C318" s="205" t="s">
        <v>1</v>
      </c>
      <c r="D318" s="205" t="s">
        <v>510</v>
      </c>
      <c r="E318" s="17" t="s">
        <v>1</v>
      </c>
      <c r="F318" s="206">
        <v>166.7</v>
      </c>
      <c r="H318" s="32"/>
    </row>
    <row r="319" spans="2:8" s="1" customFormat="1" ht="16.850000000000001" customHeight="1">
      <c r="B319" s="32"/>
      <c r="C319" s="205" t="s">
        <v>1</v>
      </c>
      <c r="D319" s="205" t="s">
        <v>511</v>
      </c>
      <c r="E319" s="17" t="s">
        <v>1</v>
      </c>
      <c r="F319" s="206">
        <v>2.7</v>
      </c>
      <c r="H319" s="32"/>
    </row>
    <row r="320" spans="2:8" s="1" customFormat="1" ht="16.850000000000001" customHeight="1">
      <c r="B320" s="32"/>
      <c r="C320" s="205" t="s">
        <v>1</v>
      </c>
      <c r="D320" s="205" t="s">
        <v>1711</v>
      </c>
      <c r="E320" s="17" t="s">
        <v>1</v>
      </c>
      <c r="F320" s="206">
        <v>3.8</v>
      </c>
      <c r="H320" s="32"/>
    </row>
    <row r="321" spans="2:8" s="1" customFormat="1" ht="16.850000000000001" customHeight="1">
      <c r="B321" s="32"/>
      <c r="C321" s="205" t="s">
        <v>244</v>
      </c>
      <c r="D321" s="205" t="s">
        <v>299</v>
      </c>
      <c r="E321" s="17" t="s">
        <v>1</v>
      </c>
      <c r="F321" s="206">
        <v>258</v>
      </c>
      <c r="H321" s="32"/>
    </row>
    <row r="322" spans="2:8" s="1" customFormat="1" ht="16.850000000000001" customHeight="1">
      <c r="B322" s="32"/>
      <c r="C322" s="207" t="s">
        <v>4267</v>
      </c>
      <c r="H322" s="32"/>
    </row>
    <row r="323" spans="2:8" s="1" customFormat="1" ht="16.850000000000001" customHeight="1">
      <c r="B323" s="32"/>
      <c r="C323" s="205" t="s">
        <v>1706</v>
      </c>
      <c r="D323" s="205" t="s">
        <v>1707</v>
      </c>
      <c r="E323" s="17" t="s">
        <v>351</v>
      </c>
      <c r="F323" s="206">
        <v>258</v>
      </c>
      <c r="H323" s="32"/>
    </row>
    <row r="324" spans="2:8" s="1" customFormat="1" ht="16.850000000000001" customHeight="1">
      <c r="B324" s="32"/>
      <c r="C324" s="205" t="s">
        <v>1702</v>
      </c>
      <c r="D324" s="205" t="s">
        <v>1703</v>
      </c>
      <c r="E324" s="17" t="s">
        <v>351</v>
      </c>
      <c r="F324" s="206">
        <v>258</v>
      </c>
      <c r="H324" s="32"/>
    </row>
    <row r="325" spans="2:8" s="1" customFormat="1" ht="16.850000000000001" customHeight="1">
      <c r="B325" s="32"/>
      <c r="C325" s="205" t="s">
        <v>1713</v>
      </c>
      <c r="D325" s="205" t="s">
        <v>1714</v>
      </c>
      <c r="E325" s="17" t="s">
        <v>351</v>
      </c>
      <c r="F325" s="206">
        <v>258</v>
      </c>
      <c r="H325" s="32"/>
    </row>
    <row r="326" spans="2:8" s="1" customFormat="1" ht="16.850000000000001" customHeight="1">
      <c r="B326" s="32"/>
      <c r="C326" s="205" t="s">
        <v>663</v>
      </c>
      <c r="D326" s="205" t="s">
        <v>664</v>
      </c>
      <c r="E326" s="17" t="s">
        <v>351</v>
      </c>
      <c r="F326" s="206">
        <v>1395.4</v>
      </c>
      <c r="H326" s="32"/>
    </row>
    <row r="327" spans="2:8" s="1" customFormat="1" ht="16.850000000000001" customHeight="1">
      <c r="B327" s="32"/>
      <c r="C327" s="201" t="s">
        <v>246</v>
      </c>
      <c r="D327" s="202" t="s">
        <v>1</v>
      </c>
      <c r="E327" s="203" t="s">
        <v>1</v>
      </c>
      <c r="F327" s="204">
        <v>238.4</v>
      </c>
      <c r="H327" s="32"/>
    </row>
    <row r="328" spans="2:8" s="1" customFormat="1" ht="16.850000000000001" customHeight="1">
      <c r="B328" s="32"/>
      <c r="C328" s="205" t="s">
        <v>1</v>
      </c>
      <c r="D328" s="205" t="s">
        <v>376</v>
      </c>
      <c r="E328" s="17" t="s">
        <v>1</v>
      </c>
      <c r="F328" s="206">
        <v>0</v>
      </c>
      <c r="H328" s="32"/>
    </row>
    <row r="329" spans="2:8" s="1" customFormat="1" ht="16.850000000000001" customHeight="1">
      <c r="B329" s="32"/>
      <c r="C329" s="205" t="s">
        <v>1</v>
      </c>
      <c r="D329" s="205" t="s">
        <v>506</v>
      </c>
      <c r="E329" s="17" t="s">
        <v>1</v>
      </c>
      <c r="F329" s="206">
        <v>5</v>
      </c>
      <c r="H329" s="32"/>
    </row>
    <row r="330" spans="2:8" s="1" customFormat="1" ht="16.850000000000001" customHeight="1">
      <c r="B330" s="32"/>
      <c r="C330" s="205" t="s">
        <v>1</v>
      </c>
      <c r="D330" s="205" t="s">
        <v>507</v>
      </c>
      <c r="E330" s="17" t="s">
        <v>1</v>
      </c>
      <c r="F330" s="206">
        <v>43.8</v>
      </c>
      <c r="H330" s="32"/>
    </row>
    <row r="331" spans="2:8" s="1" customFormat="1" ht="16.850000000000001" customHeight="1">
      <c r="B331" s="32"/>
      <c r="C331" s="205" t="s">
        <v>1</v>
      </c>
      <c r="D331" s="205" t="s">
        <v>508</v>
      </c>
      <c r="E331" s="17" t="s">
        <v>1</v>
      </c>
      <c r="F331" s="206">
        <v>10.4</v>
      </c>
      <c r="H331" s="32"/>
    </row>
    <row r="332" spans="2:8" s="1" customFormat="1" ht="16.850000000000001" customHeight="1">
      <c r="B332" s="32"/>
      <c r="C332" s="205" t="s">
        <v>1</v>
      </c>
      <c r="D332" s="205" t="s">
        <v>509</v>
      </c>
      <c r="E332" s="17" t="s">
        <v>1</v>
      </c>
      <c r="F332" s="206">
        <v>9.8000000000000007</v>
      </c>
      <c r="H332" s="32"/>
    </row>
    <row r="333" spans="2:8" s="1" customFormat="1" ht="16.850000000000001" customHeight="1">
      <c r="B333" s="32"/>
      <c r="C333" s="205" t="s">
        <v>1</v>
      </c>
      <c r="D333" s="205" t="s">
        <v>510</v>
      </c>
      <c r="E333" s="17" t="s">
        <v>1</v>
      </c>
      <c r="F333" s="206">
        <v>166.7</v>
      </c>
      <c r="H333" s="32"/>
    </row>
    <row r="334" spans="2:8" s="1" customFormat="1" ht="16.850000000000001" customHeight="1">
      <c r="B334" s="32"/>
      <c r="C334" s="205" t="s">
        <v>1</v>
      </c>
      <c r="D334" s="205" t="s">
        <v>511</v>
      </c>
      <c r="E334" s="17" t="s">
        <v>1</v>
      </c>
      <c r="F334" s="206">
        <v>2.7</v>
      </c>
      <c r="H334" s="32"/>
    </row>
    <row r="335" spans="2:8" s="1" customFormat="1" ht="16.850000000000001" customHeight="1">
      <c r="B335" s="32"/>
      <c r="C335" s="205" t="s">
        <v>246</v>
      </c>
      <c r="D335" s="205" t="s">
        <v>299</v>
      </c>
      <c r="E335" s="17" t="s">
        <v>1</v>
      </c>
      <c r="F335" s="206">
        <v>238.4</v>
      </c>
      <c r="H335" s="32"/>
    </row>
    <row r="336" spans="2:8" s="1" customFormat="1" ht="16.850000000000001" customHeight="1">
      <c r="B336" s="32"/>
      <c r="C336" s="207" t="s">
        <v>4267</v>
      </c>
      <c r="H336" s="32"/>
    </row>
    <row r="337" spans="2:8" s="1" customFormat="1" ht="16.850000000000001" customHeight="1">
      <c r="B337" s="32"/>
      <c r="C337" s="205" t="s">
        <v>503</v>
      </c>
      <c r="D337" s="205" t="s">
        <v>504</v>
      </c>
      <c r="E337" s="17" t="s">
        <v>351</v>
      </c>
      <c r="F337" s="206">
        <v>238.4</v>
      </c>
      <c r="H337" s="32"/>
    </row>
    <row r="338" spans="2:8" s="1" customFormat="1" ht="16.850000000000001" customHeight="1">
      <c r="B338" s="32"/>
      <c r="C338" s="205" t="s">
        <v>1804</v>
      </c>
      <c r="D338" s="205" t="s">
        <v>1805</v>
      </c>
      <c r="E338" s="17" t="s">
        <v>351</v>
      </c>
      <c r="F338" s="206">
        <v>3398.433</v>
      </c>
      <c r="H338" s="32"/>
    </row>
    <row r="339" spans="2:8" s="1" customFormat="1" ht="20.75">
      <c r="B339" s="32"/>
      <c r="C339" s="205" t="s">
        <v>821</v>
      </c>
      <c r="D339" s="205" t="s">
        <v>822</v>
      </c>
      <c r="E339" s="17" t="s">
        <v>351</v>
      </c>
      <c r="F339" s="206">
        <v>238.4</v>
      </c>
      <c r="H339" s="32"/>
    </row>
    <row r="340" spans="2:8" s="1" customFormat="1" ht="16.850000000000001" customHeight="1">
      <c r="B340" s="32"/>
      <c r="C340" s="201" t="s">
        <v>248</v>
      </c>
      <c r="D340" s="202" t="s">
        <v>1</v>
      </c>
      <c r="E340" s="203" t="s">
        <v>1</v>
      </c>
      <c r="F340" s="204">
        <v>424.47500000000002</v>
      </c>
      <c r="H340" s="32"/>
    </row>
    <row r="341" spans="2:8" s="1" customFormat="1" ht="16.850000000000001" customHeight="1">
      <c r="B341" s="32"/>
      <c r="C341" s="205" t="s">
        <v>1</v>
      </c>
      <c r="D341" s="205" t="s">
        <v>959</v>
      </c>
      <c r="E341" s="17" t="s">
        <v>1</v>
      </c>
      <c r="F341" s="206">
        <v>424.47500000000002</v>
      </c>
      <c r="H341" s="32"/>
    </row>
    <row r="342" spans="2:8" s="1" customFormat="1" ht="16.850000000000001" customHeight="1">
      <c r="B342" s="32"/>
      <c r="C342" s="205" t="s">
        <v>248</v>
      </c>
      <c r="D342" s="205" t="s">
        <v>561</v>
      </c>
      <c r="E342" s="17" t="s">
        <v>1</v>
      </c>
      <c r="F342" s="206">
        <v>424.47500000000002</v>
      </c>
      <c r="H342" s="32"/>
    </row>
    <row r="343" spans="2:8" s="1" customFormat="1" ht="16.850000000000001" customHeight="1">
      <c r="B343" s="32"/>
      <c r="C343" s="207" t="s">
        <v>4267</v>
      </c>
      <c r="H343" s="32"/>
    </row>
    <row r="344" spans="2:8" s="1" customFormat="1" ht="10.4">
      <c r="B344" s="32"/>
      <c r="C344" s="205" t="s">
        <v>956</v>
      </c>
      <c r="D344" s="205" t="s">
        <v>957</v>
      </c>
      <c r="E344" s="17" t="s">
        <v>351</v>
      </c>
      <c r="F344" s="206">
        <v>565.64700000000005</v>
      </c>
      <c r="H344" s="32"/>
    </row>
    <row r="345" spans="2:8" s="1" customFormat="1" ht="16.850000000000001" customHeight="1">
      <c r="B345" s="32"/>
      <c r="C345" s="205" t="s">
        <v>964</v>
      </c>
      <c r="D345" s="205" t="s">
        <v>965</v>
      </c>
      <c r="E345" s="17" t="s">
        <v>351</v>
      </c>
      <c r="F345" s="206">
        <v>565.64700000000005</v>
      </c>
      <c r="H345" s="32"/>
    </row>
    <row r="346" spans="2:8" s="1" customFormat="1" ht="16.850000000000001" customHeight="1">
      <c r="B346" s="32"/>
      <c r="C346" s="205" t="s">
        <v>972</v>
      </c>
      <c r="D346" s="205" t="s">
        <v>973</v>
      </c>
      <c r="E346" s="17" t="s">
        <v>351</v>
      </c>
      <c r="F346" s="206">
        <v>650.49400000000003</v>
      </c>
      <c r="H346" s="32"/>
    </row>
    <row r="347" spans="2:8" s="1" customFormat="1" ht="16.850000000000001" customHeight="1">
      <c r="B347" s="32"/>
      <c r="C347" s="205" t="s">
        <v>981</v>
      </c>
      <c r="D347" s="205" t="s">
        <v>982</v>
      </c>
      <c r="E347" s="17" t="s">
        <v>351</v>
      </c>
      <c r="F347" s="206">
        <v>1696.941</v>
      </c>
      <c r="H347" s="32"/>
    </row>
    <row r="348" spans="2:8" s="1" customFormat="1" ht="20.75">
      <c r="B348" s="32"/>
      <c r="C348" s="205" t="s">
        <v>999</v>
      </c>
      <c r="D348" s="205" t="s">
        <v>1000</v>
      </c>
      <c r="E348" s="17" t="s">
        <v>351</v>
      </c>
      <c r="F348" s="206">
        <v>565.64700000000005</v>
      </c>
      <c r="H348" s="32"/>
    </row>
    <row r="349" spans="2:8" s="1" customFormat="1" ht="20.75">
      <c r="B349" s="32"/>
      <c r="C349" s="205" t="s">
        <v>1007</v>
      </c>
      <c r="D349" s="205" t="s">
        <v>1008</v>
      </c>
      <c r="E349" s="17" t="s">
        <v>351</v>
      </c>
      <c r="F349" s="206">
        <v>424.47500000000002</v>
      </c>
      <c r="H349" s="32"/>
    </row>
    <row r="350" spans="2:8" s="1" customFormat="1" ht="16.850000000000001" customHeight="1">
      <c r="B350" s="32"/>
      <c r="C350" s="205" t="s">
        <v>1016</v>
      </c>
      <c r="D350" s="205" t="s">
        <v>1017</v>
      </c>
      <c r="E350" s="17" t="s">
        <v>351</v>
      </c>
      <c r="F350" s="206">
        <v>565.64700000000005</v>
      </c>
      <c r="H350" s="32"/>
    </row>
    <row r="351" spans="2:8" s="1" customFormat="1" ht="20.75">
      <c r="B351" s="32"/>
      <c r="C351" s="205" t="s">
        <v>1030</v>
      </c>
      <c r="D351" s="205" t="s">
        <v>1031</v>
      </c>
      <c r="E351" s="17" t="s">
        <v>351</v>
      </c>
      <c r="F351" s="206">
        <v>424.47500000000002</v>
      </c>
      <c r="H351" s="32"/>
    </row>
    <row r="352" spans="2:8" s="1" customFormat="1" ht="20.75">
      <c r="B352" s="32"/>
      <c r="C352" s="205" t="s">
        <v>1057</v>
      </c>
      <c r="D352" s="205" t="s">
        <v>1058</v>
      </c>
      <c r="E352" s="17" t="s">
        <v>351</v>
      </c>
      <c r="F352" s="206">
        <v>424.47500000000002</v>
      </c>
      <c r="H352" s="32"/>
    </row>
    <row r="353" spans="2:8" s="1" customFormat="1" ht="16.850000000000001" customHeight="1">
      <c r="B353" s="32"/>
      <c r="C353" s="205" t="s">
        <v>1072</v>
      </c>
      <c r="D353" s="205" t="s">
        <v>1073</v>
      </c>
      <c r="E353" s="17" t="s">
        <v>351</v>
      </c>
      <c r="F353" s="206">
        <v>424.47500000000002</v>
      </c>
      <c r="H353" s="32"/>
    </row>
    <row r="354" spans="2:8" s="1" customFormat="1" ht="20.75">
      <c r="B354" s="32"/>
      <c r="C354" s="205" t="s">
        <v>735</v>
      </c>
      <c r="D354" s="205" t="s">
        <v>736</v>
      </c>
      <c r="E354" s="17" t="s">
        <v>294</v>
      </c>
      <c r="F354" s="206">
        <v>42.448</v>
      </c>
      <c r="H354" s="32"/>
    </row>
    <row r="355" spans="2:8" s="1" customFormat="1" ht="16.850000000000001" customHeight="1">
      <c r="B355" s="32"/>
      <c r="C355" s="205" t="s">
        <v>746</v>
      </c>
      <c r="D355" s="205" t="s">
        <v>747</v>
      </c>
      <c r="E355" s="17" t="s">
        <v>294</v>
      </c>
      <c r="F355" s="206">
        <v>169.79</v>
      </c>
      <c r="H355" s="32"/>
    </row>
    <row r="356" spans="2:8" s="1" customFormat="1" ht="16.850000000000001" customHeight="1">
      <c r="B356" s="32"/>
      <c r="C356" s="205" t="s">
        <v>923</v>
      </c>
      <c r="D356" s="205" t="s">
        <v>924</v>
      </c>
      <c r="E356" s="17" t="s">
        <v>322</v>
      </c>
      <c r="F356" s="206">
        <v>0.17</v>
      </c>
      <c r="H356" s="32"/>
    </row>
    <row r="357" spans="2:8" s="1" customFormat="1" ht="16.850000000000001" customHeight="1">
      <c r="B357" s="32"/>
      <c r="C357" s="205" t="s">
        <v>1061</v>
      </c>
      <c r="D357" s="205" t="s">
        <v>1062</v>
      </c>
      <c r="E357" s="17" t="s">
        <v>351</v>
      </c>
      <c r="F357" s="206">
        <v>445.69900000000001</v>
      </c>
      <c r="H357" s="32"/>
    </row>
    <row r="358" spans="2:8" s="1" customFormat="1" ht="16.850000000000001" customHeight="1">
      <c r="B358" s="32"/>
      <c r="C358" s="205" t="s">
        <v>1076</v>
      </c>
      <c r="D358" s="205" t="s">
        <v>1077</v>
      </c>
      <c r="E358" s="17" t="s">
        <v>294</v>
      </c>
      <c r="F358" s="206">
        <v>40.75</v>
      </c>
      <c r="H358" s="32"/>
    </row>
    <row r="359" spans="2:8" s="1" customFormat="1" ht="16.850000000000001" customHeight="1">
      <c r="B359" s="32"/>
      <c r="C359" s="205" t="s">
        <v>977</v>
      </c>
      <c r="D359" s="205" t="s">
        <v>978</v>
      </c>
      <c r="E359" s="17" t="s">
        <v>351</v>
      </c>
      <c r="F359" s="206">
        <v>650.49400000000003</v>
      </c>
      <c r="H359" s="32"/>
    </row>
    <row r="360" spans="2:8" s="1" customFormat="1" ht="20.75">
      <c r="B360" s="32"/>
      <c r="C360" s="205" t="s">
        <v>991</v>
      </c>
      <c r="D360" s="205" t="s">
        <v>992</v>
      </c>
      <c r="E360" s="17" t="s">
        <v>351</v>
      </c>
      <c r="F360" s="206">
        <v>650.49400000000003</v>
      </c>
      <c r="H360" s="32"/>
    </row>
    <row r="361" spans="2:8" s="1" customFormat="1" ht="20.75">
      <c r="B361" s="32"/>
      <c r="C361" s="205" t="s">
        <v>987</v>
      </c>
      <c r="D361" s="205" t="s">
        <v>988</v>
      </c>
      <c r="E361" s="17" t="s">
        <v>351</v>
      </c>
      <c r="F361" s="206">
        <v>650.49400000000003</v>
      </c>
      <c r="H361" s="32"/>
    </row>
    <row r="362" spans="2:8" s="1" customFormat="1" ht="20.75">
      <c r="B362" s="32"/>
      <c r="C362" s="205" t="s">
        <v>995</v>
      </c>
      <c r="D362" s="205" t="s">
        <v>996</v>
      </c>
      <c r="E362" s="17" t="s">
        <v>351</v>
      </c>
      <c r="F362" s="206">
        <v>650.49400000000003</v>
      </c>
      <c r="H362" s="32"/>
    </row>
    <row r="363" spans="2:8" s="1" customFormat="1" ht="16.850000000000001" customHeight="1">
      <c r="B363" s="32"/>
      <c r="C363" s="205" t="s">
        <v>1003</v>
      </c>
      <c r="D363" s="205" t="s">
        <v>1004</v>
      </c>
      <c r="E363" s="17" t="s">
        <v>351</v>
      </c>
      <c r="F363" s="206">
        <v>650.49400000000003</v>
      </c>
      <c r="H363" s="32"/>
    </row>
    <row r="364" spans="2:8" s="1" customFormat="1" ht="20.75">
      <c r="B364" s="32"/>
      <c r="C364" s="205" t="s">
        <v>1011</v>
      </c>
      <c r="D364" s="205" t="s">
        <v>1012</v>
      </c>
      <c r="E364" s="17" t="s">
        <v>351</v>
      </c>
      <c r="F364" s="206">
        <v>466.923</v>
      </c>
      <c r="H364" s="32"/>
    </row>
    <row r="365" spans="2:8" s="1" customFormat="1" ht="16.850000000000001" customHeight="1">
      <c r="B365" s="32"/>
      <c r="C365" s="201" t="s">
        <v>250</v>
      </c>
      <c r="D365" s="202" t="s">
        <v>1</v>
      </c>
      <c r="E365" s="203" t="s">
        <v>1</v>
      </c>
      <c r="F365" s="204">
        <v>173.1</v>
      </c>
      <c r="H365" s="32"/>
    </row>
    <row r="366" spans="2:8" s="1" customFormat="1" ht="16.850000000000001" customHeight="1">
      <c r="B366" s="32"/>
      <c r="C366" s="205" t="s">
        <v>1</v>
      </c>
      <c r="D366" s="205" t="s">
        <v>395</v>
      </c>
      <c r="E366" s="17" t="s">
        <v>1</v>
      </c>
      <c r="F366" s="206">
        <v>0</v>
      </c>
      <c r="H366" s="32"/>
    </row>
    <row r="367" spans="2:8" s="1" customFormat="1" ht="16.850000000000001" customHeight="1">
      <c r="B367" s="32"/>
      <c r="C367" s="205" t="s">
        <v>1</v>
      </c>
      <c r="D367" s="205" t="s">
        <v>1231</v>
      </c>
      <c r="E367" s="17" t="s">
        <v>1</v>
      </c>
      <c r="F367" s="206">
        <v>31.7</v>
      </c>
      <c r="H367" s="32"/>
    </row>
    <row r="368" spans="2:8" s="1" customFormat="1" ht="16.850000000000001" customHeight="1">
      <c r="B368" s="32"/>
      <c r="C368" s="205" t="s">
        <v>1</v>
      </c>
      <c r="D368" s="205" t="s">
        <v>1232</v>
      </c>
      <c r="E368" s="17" t="s">
        <v>1</v>
      </c>
      <c r="F368" s="206">
        <v>4.5</v>
      </c>
      <c r="H368" s="32"/>
    </row>
    <row r="369" spans="2:8" s="1" customFormat="1" ht="16.850000000000001" customHeight="1">
      <c r="B369" s="32"/>
      <c r="C369" s="205" t="s">
        <v>1</v>
      </c>
      <c r="D369" s="205" t="s">
        <v>1233</v>
      </c>
      <c r="E369" s="17" t="s">
        <v>1</v>
      </c>
      <c r="F369" s="206">
        <v>9.3000000000000007</v>
      </c>
      <c r="H369" s="32"/>
    </row>
    <row r="370" spans="2:8" s="1" customFormat="1" ht="16.850000000000001" customHeight="1">
      <c r="B370" s="32"/>
      <c r="C370" s="205" t="s">
        <v>1</v>
      </c>
      <c r="D370" s="205" t="s">
        <v>1234</v>
      </c>
      <c r="E370" s="17" t="s">
        <v>1</v>
      </c>
      <c r="F370" s="206">
        <v>6.6</v>
      </c>
      <c r="H370" s="32"/>
    </row>
    <row r="371" spans="2:8" s="1" customFormat="1" ht="16.850000000000001" customHeight="1">
      <c r="B371" s="32"/>
      <c r="C371" s="205" t="s">
        <v>1</v>
      </c>
      <c r="D371" s="205" t="s">
        <v>1235</v>
      </c>
      <c r="E371" s="17" t="s">
        <v>1</v>
      </c>
      <c r="F371" s="206">
        <v>6.5</v>
      </c>
      <c r="H371" s="32"/>
    </row>
    <row r="372" spans="2:8" s="1" customFormat="1" ht="16.850000000000001" customHeight="1">
      <c r="B372" s="32"/>
      <c r="C372" s="205" t="s">
        <v>1</v>
      </c>
      <c r="D372" s="205" t="s">
        <v>1236</v>
      </c>
      <c r="E372" s="17" t="s">
        <v>1</v>
      </c>
      <c r="F372" s="206">
        <v>22.6</v>
      </c>
      <c r="H372" s="32"/>
    </row>
    <row r="373" spans="2:8" s="1" customFormat="1" ht="16.850000000000001" customHeight="1">
      <c r="B373" s="32"/>
      <c r="C373" s="205" t="s">
        <v>1</v>
      </c>
      <c r="D373" s="205" t="s">
        <v>1237</v>
      </c>
      <c r="E373" s="17" t="s">
        <v>1</v>
      </c>
      <c r="F373" s="206">
        <v>31.1</v>
      </c>
      <c r="H373" s="32"/>
    </row>
    <row r="374" spans="2:8" s="1" customFormat="1" ht="16.850000000000001" customHeight="1">
      <c r="B374" s="32"/>
      <c r="C374" s="205" t="s">
        <v>1</v>
      </c>
      <c r="D374" s="205" t="s">
        <v>1238</v>
      </c>
      <c r="E374" s="17" t="s">
        <v>1</v>
      </c>
      <c r="F374" s="206">
        <v>24.5</v>
      </c>
      <c r="H374" s="32"/>
    </row>
    <row r="375" spans="2:8" s="1" customFormat="1" ht="16.850000000000001" customHeight="1">
      <c r="B375" s="32"/>
      <c r="C375" s="205" t="s">
        <v>1</v>
      </c>
      <c r="D375" s="205" t="s">
        <v>1239</v>
      </c>
      <c r="E375" s="17" t="s">
        <v>1</v>
      </c>
      <c r="F375" s="206">
        <v>7.2</v>
      </c>
      <c r="H375" s="32"/>
    </row>
    <row r="376" spans="2:8" s="1" customFormat="1" ht="16.850000000000001" customHeight="1">
      <c r="B376" s="32"/>
      <c r="C376" s="205" t="s">
        <v>1</v>
      </c>
      <c r="D376" s="205" t="s">
        <v>1240</v>
      </c>
      <c r="E376" s="17" t="s">
        <v>1</v>
      </c>
      <c r="F376" s="206">
        <v>23.8</v>
      </c>
      <c r="H376" s="32"/>
    </row>
    <row r="377" spans="2:8" s="1" customFormat="1" ht="16.850000000000001" customHeight="1">
      <c r="B377" s="32"/>
      <c r="C377" s="205" t="s">
        <v>1</v>
      </c>
      <c r="D377" s="205" t="s">
        <v>1241</v>
      </c>
      <c r="E377" s="17" t="s">
        <v>1</v>
      </c>
      <c r="F377" s="206">
        <v>5.3</v>
      </c>
      <c r="H377" s="32"/>
    </row>
    <row r="378" spans="2:8" s="1" customFormat="1" ht="16.850000000000001" customHeight="1">
      <c r="B378" s="32"/>
      <c r="C378" s="205" t="s">
        <v>250</v>
      </c>
      <c r="D378" s="205" t="s">
        <v>299</v>
      </c>
      <c r="E378" s="17" t="s">
        <v>1</v>
      </c>
      <c r="F378" s="206">
        <v>173.1</v>
      </c>
      <c r="H378" s="32"/>
    </row>
    <row r="379" spans="2:8" s="1" customFormat="1" ht="16.850000000000001" customHeight="1">
      <c r="B379" s="32"/>
      <c r="C379" s="207" t="s">
        <v>4267</v>
      </c>
      <c r="H379" s="32"/>
    </row>
    <row r="380" spans="2:8" s="1" customFormat="1" ht="16.850000000000001" customHeight="1">
      <c r="B380" s="32"/>
      <c r="C380" s="205" t="s">
        <v>1664</v>
      </c>
      <c r="D380" s="205" t="s">
        <v>1665</v>
      </c>
      <c r="E380" s="17" t="s">
        <v>351</v>
      </c>
      <c r="F380" s="206">
        <v>173.1</v>
      </c>
      <c r="H380" s="32"/>
    </row>
    <row r="381" spans="2:8" s="1" customFormat="1" ht="16.850000000000001" customHeight="1">
      <c r="B381" s="32"/>
      <c r="C381" s="205" t="s">
        <v>1616</v>
      </c>
      <c r="D381" s="205" t="s">
        <v>1617</v>
      </c>
      <c r="E381" s="17" t="s">
        <v>351</v>
      </c>
      <c r="F381" s="206">
        <v>965.1</v>
      </c>
      <c r="H381" s="32"/>
    </row>
    <row r="382" spans="2:8" s="1" customFormat="1" ht="16.850000000000001" customHeight="1">
      <c r="B382" s="32"/>
      <c r="C382" s="205" t="s">
        <v>1621</v>
      </c>
      <c r="D382" s="205" t="s">
        <v>1622</v>
      </c>
      <c r="E382" s="17" t="s">
        <v>351</v>
      </c>
      <c r="F382" s="206">
        <v>965.1</v>
      </c>
      <c r="H382" s="32"/>
    </row>
    <row r="383" spans="2:8" s="1" customFormat="1" ht="20.75">
      <c r="B383" s="32"/>
      <c r="C383" s="205" t="s">
        <v>1625</v>
      </c>
      <c r="D383" s="205" t="s">
        <v>1626</v>
      </c>
      <c r="E383" s="17" t="s">
        <v>351</v>
      </c>
      <c r="F383" s="206">
        <v>965.1</v>
      </c>
      <c r="H383" s="32"/>
    </row>
    <row r="384" spans="2:8" s="1" customFormat="1" ht="16.850000000000001" customHeight="1">
      <c r="B384" s="32"/>
      <c r="C384" s="205" t="s">
        <v>663</v>
      </c>
      <c r="D384" s="205" t="s">
        <v>664</v>
      </c>
      <c r="E384" s="17" t="s">
        <v>351</v>
      </c>
      <c r="F384" s="206">
        <v>1395.4</v>
      </c>
      <c r="H384" s="32"/>
    </row>
    <row r="385" spans="2:8" s="1" customFormat="1" ht="16.850000000000001" customHeight="1">
      <c r="B385" s="32"/>
      <c r="C385" s="205" t="s">
        <v>1677</v>
      </c>
      <c r="D385" s="205" t="s">
        <v>1678</v>
      </c>
      <c r="E385" s="17" t="s">
        <v>351</v>
      </c>
      <c r="F385" s="206">
        <v>217.785</v>
      </c>
      <c r="H385" s="32"/>
    </row>
    <row r="386" spans="2:8" s="1" customFormat="1" ht="16.850000000000001" customHeight="1">
      <c r="B386" s="32"/>
      <c r="C386" s="201" t="s">
        <v>252</v>
      </c>
      <c r="D386" s="202" t="s">
        <v>1</v>
      </c>
      <c r="E386" s="203" t="s">
        <v>1</v>
      </c>
      <c r="F386" s="204">
        <v>19</v>
      </c>
      <c r="H386" s="32"/>
    </row>
    <row r="387" spans="2:8" s="1" customFormat="1" ht="16.850000000000001" customHeight="1">
      <c r="B387" s="32"/>
      <c r="C387" s="205" t="s">
        <v>1</v>
      </c>
      <c r="D387" s="205" t="s">
        <v>297</v>
      </c>
      <c r="E387" s="17" t="s">
        <v>1</v>
      </c>
      <c r="F387" s="206">
        <v>0</v>
      </c>
      <c r="H387" s="32"/>
    </row>
    <row r="388" spans="2:8" s="1" customFormat="1" ht="16.850000000000001" customHeight="1">
      <c r="B388" s="32"/>
      <c r="C388" s="205" t="s">
        <v>1</v>
      </c>
      <c r="D388" s="205" t="s">
        <v>298</v>
      </c>
      <c r="E388" s="17" t="s">
        <v>1</v>
      </c>
      <c r="F388" s="206">
        <v>19</v>
      </c>
      <c r="H388" s="32"/>
    </row>
    <row r="389" spans="2:8" s="1" customFormat="1" ht="16.850000000000001" customHeight="1">
      <c r="B389" s="32"/>
      <c r="C389" s="205" t="s">
        <v>252</v>
      </c>
      <c r="D389" s="205" t="s">
        <v>299</v>
      </c>
      <c r="E389" s="17" t="s">
        <v>1</v>
      </c>
      <c r="F389" s="206">
        <v>19</v>
      </c>
      <c r="H389" s="32"/>
    </row>
    <row r="390" spans="2:8" s="1" customFormat="1" ht="16.850000000000001" customHeight="1">
      <c r="B390" s="32"/>
      <c r="C390" s="207" t="s">
        <v>4267</v>
      </c>
      <c r="H390" s="32"/>
    </row>
    <row r="391" spans="2:8" s="1" customFormat="1" ht="16.850000000000001" customHeight="1">
      <c r="B391" s="32"/>
      <c r="C391" s="205" t="s">
        <v>292</v>
      </c>
      <c r="D391" s="205" t="s">
        <v>293</v>
      </c>
      <c r="E391" s="17" t="s">
        <v>294</v>
      </c>
      <c r="F391" s="206">
        <v>19</v>
      </c>
      <c r="H391" s="32"/>
    </row>
    <row r="392" spans="2:8" s="1" customFormat="1" ht="20.75">
      <c r="B392" s="32"/>
      <c r="C392" s="205" t="s">
        <v>300</v>
      </c>
      <c r="D392" s="205" t="s">
        <v>301</v>
      </c>
      <c r="E392" s="17" t="s">
        <v>294</v>
      </c>
      <c r="F392" s="206">
        <v>12.24</v>
      </c>
      <c r="H392" s="32"/>
    </row>
    <row r="393" spans="2:8" s="1" customFormat="1" ht="16.850000000000001" customHeight="1">
      <c r="B393" s="32"/>
      <c r="C393" s="205" t="s">
        <v>330</v>
      </c>
      <c r="D393" s="205" t="s">
        <v>331</v>
      </c>
      <c r="E393" s="17" t="s">
        <v>294</v>
      </c>
      <c r="F393" s="206">
        <v>6.76</v>
      </c>
      <c r="H393" s="32"/>
    </row>
    <row r="394" spans="2:8" s="1" customFormat="1" ht="16.850000000000001" customHeight="1">
      <c r="B394" s="32"/>
      <c r="C394" s="201" t="s">
        <v>634</v>
      </c>
      <c r="D394" s="202" t="s">
        <v>1</v>
      </c>
      <c r="E394" s="203" t="s">
        <v>1</v>
      </c>
      <c r="F394" s="204">
        <v>58.362000000000002</v>
      </c>
      <c r="H394" s="32"/>
    </row>
    <row r="395" spans="2:8" s="1" customFormat="1" ht="16.850000000000001" customHeight="1">
      <c r="B395" s="32"/>
      <c r="C395" s="205" t="s">
        <v>1</v>
      </c>
      <c r="D395" s="205" t="s">
        <v>632</v>
      </c>
      <c r="E395" s="17" t="s">
        <v>1</v>
      </c>
      <c r="F395" s="206">
        <v>74.099999999999994</v>
      </c>
      <c r="H395" s="32"/>
    </row>
    <row r="396" spans="2:8" s="1" customFormat="1" ht="16.850000000000001" customHeight="1">
      <c r="B396" s="32"/>
      <c r="C396" s="205" t="s">
        <v>1</v>
      </c>
      <c r="D396" s="205" t="s">
        <v>633</v>
      </c>
      <c r="E396" s="17" t="s">
        <v>1</v>
      </c>
      <c r="F396" s="206">
        <v>-15.738</v>
      </c>
      <c r="H396" s="32"/>
    </row>
    <row r="397" spans="2:8" s="1" customFormat="1" ht="16.850000000000001" customHeight="1">
      <c r="B397" s="32"/>
      <c r="C397" s="205" t="s">
        <v>634</v>
      </c>
      <c r="D397" s="205" t="s">
        <v>299</v>
      </c>
      <c r="E397" s="17" t="s">
        <v>1</v>
      </c>
      <c r="F397" s="206">
        <v>58.362000000000002</v>
      </c>
      <c r="H397" s="32"/>
    </row>
    <row r="398" spans="2:8" s="1" customFormat="1" ht="16.850000000000001" customHeight="1">
      <c r="B398" s="32"/>
      <c r="C398" s="201" t="s">
        <v>254</v>
      </c>
      <c r="D398" s="202" t="s">
        <v>1</v>
      </c>
      <c r="E398" s="203" t="s">
        <v>1</v>
      </c>
      <c r="F398" s="204">
        <v>141.172</v>
      </c>
      <c r="H398" s="32"/>
    </row>
    <row r="399" spans="2:8" s="1" customFormat="1" ht="16.850000000000001" customHeight="1">
      <c r="B399" s="32"/>
      <c r="C399" s="205" t="s">
        <v>1</v>
      </c>
      <c r="D399" s="205" t="s">
        <v>960</v>
      </c>
      <c r="E399" s="17" t="s">
        <v>1</v>
      </c>
      <c r="F399" s="206">
        <v>0</v>
      </c>
      <c r="H399" s="32"/>
    </row>
    <row r="400" spans="2:8" s="1" customFormat="1" ht="16.850000000000001" customHeight="1">
      <c r="B400" s="32"/>
      <c r="C400" s="205" t="s">
        <v>1</v>
      </c>
      <c r="D400" s="205" t="s">
        <v>961</v>
      </c>
      <c r="E400" s="17" t="s">
        <v>1</v>
      </c>
      <c r="F400" s="206">
        <v>70.8</v>
      </c>
      <c r="H400" s="32"/>
    </row>
    <row r="401" spans="2:8" s="1" customFormat="1" ht="16.850000000000001" customHeight="1">
      <c r="B401" s="32"/>
      <c r="C401" s="205" t="s">
        <v>1</v>
      </c>
      <c r="D401" s="205" t="s">
        <v>962</v>
      </c>
      <c r="E401" s="17" t="s">
        <v>1</v>
      </c>
      <c r="F401" s="206">
        <v>70.372</v>
      </c>
      <c r="H401" s="32"/>
    </row>
    <row r="402" spans="2:8" s="1" customFormat="1" ht="16.850000000000001" customHeight="1">
      <c r="B402" s="32"/>
      <c r="C402" s="205" t="s">
        <v>254</v>
      </c>
      <c r="D402" s="205" t="s">
        <v>561</v>
      </c>
      <c r="E402" s="17" t="s">
        <v>1</v>
      </c>
      <c r="F402" s="206">
        <v>141.172</v>
      </c>
      <c r="H402" s="32"/>
    </row>
    <row r="403" spans="2:8" s="1" customFormat="1" ht="16.850000000000001" customHeight="1">
      <c r="B403" s="32"/>
      <c r="C403" s="207" t="s">
        <v>4267</v>
      </c>
      <c r="H403" s="32"/>
    </row>
    <row r="404" spans="2:8" s="1" customFormat="1" ht="10.4">
      <c r="B404" s="32"/>
      <c r="C404" s="205" t="s">
        <v>956</v>
      </c>
      <c r="D404" s="205" t="s">
        <v>957</v>
      </c>
      <c r="E404" s="17" t="s">
        <v>351</v>
      </c>
      <c r="F404" s="206">
        <v>565.64700000000005</v>
      </c>
      <c r="H404" s="32"/>
    </row>
    <row r="405" spans="2:8" s="1" customFormat="1" ht="16.850000000000001" customHeight="1">
      <c r="B405" s="32"/>
      <c r="C405" s="205" t="s">
        <v>964</v>
      </c>
      <c r="D405" s="205" t="s">
        <v>965</v>
      </c>
      <c r="E405" s="17" t="s">
        <v>351</v>
      </c>
      <c r="F405" s="206">
        <v>565.64700000000005</v>
      </c>
      <c r="H405" s="32"/>
    </row>
    <row r="406" spans="2:8" s="1" customFormat="1" ht="16.850000000000001" customHeight="1">
      <c r="B406" s="32"/>
      <c r="C406" s="205" t="s">
        <v>972</v>
      </c>
      <c r="D406" s="205" t="s">
        <v>973</v>
      </c>
      <c r="E406" s="17" t="s">
        <v>351</v>
      </c>
      <c r="F406" s="206">
        <v>650.49400000000003</v>
      </c>
      <c r="H406" s="32"/>
    </row>
    <row r="407" spans="2:8" s="1" customFormat="1" ht="16.850000000000001" customHeight="1">
      <c r="B407" s="32"/>
      <c r="C407" s="205" t="s">
        <v>981</v>
      </c>
      <c r="D407" s="205" t="s">
        <v>982</v>
      </c>
      <c r="E407" s="17" t="s">
        <v>351</v>
      </c>
      <c r="F407" s="206">
        <v>1696.941</v>
      </c>
      <c r="H407" s="32"/>
    </row>
    <row r="408" spans="2:8" s="1" customFormat="1" ht="20.75">
      <c r="B408" s="32"/>
      <c r="C408" s="205" t="s">
        <v>999</v>
      </c>
      <c r="D408" s="205" t="s">
        <v>1000</v>
      </c>
      <c r="E408" s="17" t="s">
        <v>351</v>
      </c>
      <c r="F408" s="206">
        <v>565.64700000000005</v>
      </c>
      <c r="H408" s="32"/>
    </row>
    <row r="409" spans="2:8" s="1" customFormat="1" ht="16.850000000000001" customHeight="1">
      <c r="B409" s="32"/>
      <c r="C409" s="205" t="s">
        <v>1016</v>
      </c>
      <c r="D409" s="205" t="s">
        <v>1017</v>
      </c>
      <c r="E409" s="17" t="s">
        <v>351</v>
      </c>
      <c r="F409" s="206">
        <v>565.64700000000005</v>
      </c>
      <c r="H409" s="32"/>
    </row>
    <row r="410" spans="2:8" s="1" customFormat="1" ht="16.850000000000001" customHeight="1">
      <c r="B410" s="32"/>
      <c r="C410" s="205" t="s">
        <v>923</v>
      </c>
      <c r="D410" s="205" t="s">
        <v>924</v>
      </c>
      <c r="E410" s="17" t="s">
        <v>322</v>
      </c>
      <c r="F410" s="206">
        <v>0.17</v>
      </c>
      <c r="H410" s="32"/>
    </row>
    <row r="411" spans="2:8" s="1" customFormat="1" ht="16.850000000000001" customHeight="1">
      <c r="B411" s="32"/>
      <c r="C411" s="205" t="s">
        <v>977</v>
      </c>
      <c r="D411" s="205" t="s">
        <v>978</v>
      </c>
      <c r="E411" s="17" t="s">
        <v>351</v>
      </c>
      <c r="F411" s="206">
        <v>650.49400000000003</v>
      </c>
      <c r="H411" s="32"/>
    </row>
    <row r="412" spans="2:8" s="1" customFormat="1" ht="20.75">
      <c r="B412" s="32"/>
      <c r="C412" s="205" t="s">
        <v>991</v>
      </c>
      <c r="D412" s="205" t="s">
        <v>992</v>
      </c>
      <c r="E412" s="17" t="s">
        <v>351</v>
      </c>
      <c r="F412" s="206">
        <v>650.49400000000003</v>
      </c>
      <c r="H412" s="32"/>
    </row>
    <row r="413" spans="2:8" s="1" customFormat="1" ht="20.75">
      <c r="B413" s="32"/>
      <c r="C413" s="205" t="s">
        <v>987</v>
      </c>
      <c r="D413" s="205" t="s">
        <v>988</v>
      </c>
      <c r="E413" s="17" t="s">
        <v>351</v>
      </c>
      <c r="F413" s="206">
        <v>650.49400000000003</v>
      </c>
      <c r="H413" s="32"/>
    </row>
    <row r="414" spans="2:8" s="1" customFormat="1" ht="20.75">
      <c r="B414" s="32"/>
      <c r="C414" s="205" t="s">
        <v>995</v>
      </c>
      <c r="D414" s="205" t="s">
        <v>996</v>
      </c>
      <c r="E414" s="17" t="s">
        <v>351</v>
      </c>
      <c r="F414" s="206">
        <v>650.49400000000003</v>
      </c>
      <c r="H414" s="32"/>
    </row>
    <row r="415" spans="2:8" s="1" customFormat="1" ht="16.850000000000001" customHeight="1">
      <c r="B415" s="32"/>
      <c r="C415" s="205" t="s">
        <v>1003</v>
      </c>
      <c r="D415" s="205" t="s">
        <v>1004</v>
      </c>
      <c r="E415" s="17" t="s">
        <v>351</v>
      </c>
      <c r="F415" s="206">
        <v>650.49400000000003</v>
      </c>
      <c r="H415" s="32"/>
    </row>
    <row r="416" spans="2:8" s="1" customFormat="1" ht="16.850000000000001" customHeight="1">
      <c r="B416" s="32"/>
      <c r="C416" s="201" t="s">
        <v>256</v>
      </c>
      <c r="D416" s="202" t="s">
        <v>1</v>
      </c>
      <c r="E416" s="203" t="s">
        <v>1</v>
      </c>
      <c r="F416" s="204">
        <v>6.76</v>
      </c>
      <c r="H416" s="32"/>
    </row>
    <row r="417" spans="2:8" s="1" customFormat="1" ht="16.850000000000001" customHeight="1">
      <c r="B417" s="32"/>
      <c r="C417" s="205" t="s">
        <v>1</v>
      </c>
      <c r="D417" s="205" t="s">
        <v>252</v>
      </c>
      <c r="E417" s="17" t="s">
        <v>1</v>
      </c>
      <c r="F417" s="206">
        <v>19</v>
      </c>
      <c r="H417" s="32"/>
    </row>
    <row r="418" spans="2:8" s="1" customFormat="1" ht="16.850000000000001" customHeight="1">
      <c r="B418" s="32"/>
      <c r="C418" s="205" t="s">
        <v>1</v>
      </c>
      <c r="D418" s="205" t="s">
        <v>333</v>
      </c>
      <c r="E418" s="17" t="s">
        <v>1</v>
      </c>
      <c r="F418" s="206">
        <v>-12.24</v>
      </c>
      <c r="H418" s="32"/>
    </row>
    <row r="419" spans="2:8" s="1" customFormat="1" ht="16.850000000000001" customHeight="1">
      <c r="B419" s="32"/>
      <c r="C419" s="205" t="s">
        <v>256</v>
      </c>
      <c r="D419" s="205" t="s">
        <v>299</v>
      </c>
      <c r="E419" s="17" t="s">
        <v>1</v>
      </c>
      <c r="F419" s="206">
        <v>6.76</v>
      </c>
      <c r="H419" s="32"/>
    </row>
    <row r="420" spans="2:8" s="1" customFormat="1" ht="16.850000000000001" customHeight="1">
      <c r="B420" s="32"/>
      <c r="C420" s="207" t="s">
        <v>4267</v>
      </c>
      <c r="H420" s="32"/>
    </row>
    <row r="421" spans="2:8" s="1" customFormat="1" ht="16.850000000000001" customHeight="1">
      <c r="B421" s="32"/>
      <c r="C421" s="205" t="s">
        <v>330</v>
      </c>
      <c r="D421" s="205" t="s">
        <v>331</v>
      </c>
      <c r="E421" s="17" t="s">
        <v>294</v>
      </c>
      <c r="F421" s="206">
        <v>6.76</v>
      </c>
      <c r="H421" s="32"/>
    </row>
    <row r="422" spans="2:8" s="1" customFormat="1" ht="20.75">
      <c r="B422" s="32"/>
      <c r="C422" s="205" t="s">
        <v>300</v>
      </c>
      <c r="D422" s="205" t="s">
        <v>301</v>
      </c>
      <c r="E422" s="17" t="s">
        <v>294</v>
      </c>
      <c r="F422" s="206">
        <v>12.24</v>
      </c>
      <c r="H422" s="32"/>
    </row>
    <row r="423" spans="2:8" s="1" customFormat="1" ht="26.35" customHeight="1">
      <c r="B423" s="32"/>
      <c r="C423" s="200" t="s">
        <v>129</v>
      </c>
      <c r="D423" s="200" t="s">
        <v>130</v>
      </c>
      <c r="H423" s="32"/>
    </row>
    <row r="424" spans="2:8" s="1" customFormat="1" ht="16.850000000000001" customHeight="1">
      <c r="B424" s="32"/>
      <c r="C424" s="201" t="s">
        <v>3100</v>
      </c>
      <c r="D424" s="202" t="s">
        <v>1</v>
      </c>
      <c r="E424" s="203" t="s">
        <v>1</v>
      </c>
      <c r="F424" s="204">
        <v>95</v>
      </c>
      <c r="H424" s="32"/>
    </row>
    <row r="425" spans="2:8" s="1" customFormat="1" ht="16.850000000000001" customHeight="1">
      <c r="B425" s="32"/>
      <c r="C425" s="205" t="s">
        <v>1</v>
      </c>
      <c r="D425" s="205" t="s">
        <v>3378</v>
      </c>
      <c r="E425" s="17" t="s">
        <v>1</v>
      </c>
      <c r="F425" s="206">
        <v>70</v>
      </c>
      <c r="H425" s="32"/>
    </row>
    <row r="426" spans="2:8" s="1" customFormat="1" ht="16.850000000000001" customHeight="1">
      <c r="B426" s="32"/>
      <c r="C426" s="205" t="s">
        <v>1</v>
      </c>
      <c r="D426" s="205" t="s">
        <v>3379</v>
      </c>
      <c r="E426" s="17" t="s">
        <v>1</v>
      </c>
      <c r="F426" s="206">
        <v>25</v>
      </c>
      <c r="H426" s="32"/>
    </row>
    <row r="427" spans="2:8" s="1" customFormat="1" ht="16.850000000000001" customHeight="1">
      <c r="B427" s="32"/>
      <c r="C427" s="205" t="s">
        <v>3100</v>
      </c>
      <c r="D427" s="205" t="s">
        <v>299</v>
      </c>
      <c r="E427" s="17" t="s">
        <v>1</v>
      </c>
      <c r="F427" s="206">
        <v>95</v>
      </c>
      <c r="H427" s="32"/>
    </row>
    <row r="428" spans="2:8" s="1" customFormat="1" ht="16.850000000000001" customHeight="1">
      <c r="B428" s="32"/>
      <c r="C428" s="207" t="s">
        <v>4267</v>
      </c>
      <c r="H428" s="32"/>
    </row>
    <row r="429" spans="2:8" s="1" customFormat="1" ht="16.850000000000001" customHeight="1">
      <c r="B429" s="32"/>
      <c r="C429" s="205" t="s">
        <v>3375</v>
      </c>
      <c r="D429" s="205" t="s">
        <v>3376</v>
      </c>
      <c r="E429" s="17" t="s">
        <v>351</v>
      </c>
      <c r="F429" s="206">
        <v>95</v>
      </c>
      <c r="H429" s="32"/>
    </row>
    <row r="430" spans="2:8" s="1" customFormat="1" ht="16.850000000000001" customHeight="1">
      <c r="B430" s="32"/>
      <c r="C430" s="205" t="s">
        <v>3207</v>
      </c>
      <c r="D430" s="205" t="s">
        <v>3208</v>
      </c>
      <c r="E430" s="17" t="s">
        <v>351</v>
      </c>
      <c r="F430" s="206">
        <v>472</v>
      </c>
      <c r="H430" s="32"/>
    </row>
    <row r="431" spans="2:8" s="1" customFormat="1" ht="16.850000000000001" customHeight="1">
      <c r="B431" s="32"/>
      <c r="C431" s="205" t="s">
        <v>3369</v>
      </c>
      <c r="D431" s="205" t="s">
        <v>3370</v>
      </c>
      <c r="E431" s="17" t="s">
        <v>351</v>
      </c>
      <c r="F431" s="206">
        <v>95</v>
      </c>
      <c r="H431" s="32"/>
    </row>
    <row r="432" spans="2:8" s="1" customFormat="1" ht="16.850000000000001" customHeight="1">
      <c r="B432" s="32"/>
      <c r="C432" s="205" t="s">
        <v>3372</v>
      </c>
      <c r="D432" s="205" t="s">
        <v>3373</v>
      </c>
      <c r="E432" s="17" t="s">
        <v>351</v>
      </c>
      <c r="F432" s="206">
        <v>95</v>
      </c>
      <c r="H432" s="32"/>
    </row>
    <row r="433" spans="2:8" s="1" customFormat="1" ht="16.850000000000001" customHeight="1">
      <c r="B433" s="32"/>
      <c r="C433" s="201" t="s">
        <v>3101</v>
      </c>
      <c r="D433" s="202" t="s">
        <v>1</v>
      </c>
      <c r="E433" s="203" t="s">
        <v>1</v>
      </c>
      <c r="F433" s="204">
        <v>377</v>
      </c>
      <c r="H433" s="32"/>
    </row>
    <row r="434" spans="2:8" s="1" customFormat="1" ht="16.850000000000001" customHeight="1">
      <c r="B434" s="32"/>
      <c r="C434" s="205" t="s">
        <v>1</v>
      </c>
      <c r="D434" s="205" t="s">
        <v>3102</v>
      </c>
      <c r="E434" s="17" t="s">
        <v>1</v>
      </c>
      <c r="F434" s="206">
        <v>377</v>
      </c>
      <c r="H434" s="32"/>
    </row>
    <row r="435" spans="2:8" s="1" customFormat="1" ht="16.850000000000001" customHeight="1">
      <c r="B435" s="32"/>
      <c r="C435" s="205" t="s">
        <v>3101</v>
      </c>
      <c r="D435" s="205" t="s">
        <v>299</v>
      </c>
      <c r="E435" s="17" t="s">
        <v>1</v>
      </c>
      <c r="F435" s="206">
        <v>377</v>
      </c>
      <c r="H435" s="32"/>
    </row>
    <row r="436" spans="2:8" s="1" customFormat="1" ht="16.850000000000001" customHeight="1">
      <c r="B436" s="32"/>
      <c r="C436" s="207" t="s">
        <v>4267</v>
      </c>
      <c r="H436" s="32"/>
    </row>
    <row r="437" spans="2:8" s="1" customFormat="1" ht="20.75">
      <c r="B437" s="32"/>
      <c r="C437" s="205" t="s">
        <v>3388</v>
      </c>
      <c r="D437" s="205" t="s">
        <v>3389</v>
      </c>
      <c r="E437" s="17" t="s">
        <v>351</v>
      </c>
      <c r="F437" s="206">
        <v>377</v>
      </c>
      <c r="H437" s="32"/>
    </row>
    <row r="438" spans="2:8" s="1" customFormat="1" ht="16.850000000000001" customHeight="1">
      <c r="B438" s="32"/>
      <c r="C438" s="205" t="s">
        <v>3207</v>
      </c>
      <c r="D438" s="205" t="s">
        <v>3208</v>
      </c>
      <c r="E438" s="17" t="s">
        <v>351</v>
      </c>
      <c r="F438" s="206">
        <v>472</v>
      </c>
      <c r="H438" s="32"/>
    </row>
    <row r="439" spans="2:8" s="1" customFormat="1" ht="16.850000000000001" customHeight="1">
      <c r="B439" s="32"/>
      <c r="C439" s="205" t="s">
        <v>3362</v>
      </c>
      <c r="D439" s="205" t="s">
        <v>3363</v>
      </c>
      <c r="E439" s="17" t="s">
        <v>351</v>
      </c>
      <c r="F439" s="206">
        <v>497</v>
      </c>
      <c r="H439" s="32"/>
    </row>
    <row r="440" spans="2:8" s="1" customFormat="1" ht="16.850000000000001" customHeight="1">
      <c r="B440" s="32"/>
      <c r="C440" s="205" t="s">
        <v>3366</v>
      </c>
      <c r="D440" s="205" t="s">
        <v>3367</v>
      </c>
      <c r="E440" s="17" t="s">
        <v>351</v>
      </c>
      <c r="F440" s="206">
        <v>497</v>
      </c>
      <c r="H440" s="32"/>
    </row>
    <row r="441" spans="2:8" s="1" customFormat="1" ht="16.850000000000001" customHeight="1">
      <c r="B441" s="32"/>
      <c r="C441" s="205" t="s">
        <v>3391</v>
      </c>
      <c r="D441" s="205" t="s">
        <v>3392</v>
      </c>
      <c r="E441" s="17" t="s">
        <v>351</v>
      </c>
      <c r="F441" s="206">
        <v>388.31</v>
      </c>
      <c r="H441" s="32"/>
    </row>
    <row r="442" spans="2:8" s="1" customFormat="1" ht="16.850000000000001" customHeight="1">
      <c r="B442" s="32"/>
      <c r="C442" s="201" t="s">
        <v>3103</v>
      </c>
      <c r="D442" s="202" t="s">
        <v>1</v>
      </c>
      <c r="E442" s="203" t="s">
        <v>1</v>
      </c>
      <c r="F442" s="204">
        <v>120</v>
      </c>
      <c r="H442" s="32"/>
    </row>
    <row r="443" spans="2:8" s="1" customFormat="1" ht="16.850000000000001" customHeight="1">
      <c r="B443" s="32"/>
      <c r="C443" s="205" t="s">
        <v>1</v>
      </c>
      <c r="D443" s="205" t="s">
        <v>3383</v>
      </c>
      <c r="E443" s="17" t="s">
        <v>1</v>
      </c>
      <c r="F443" s="206">
        <v>0</v>
      </c>
      <c r="H443" s="32"/>
    </row>
    <row r="444" spans="2:8" s="1" customFormat="1" ht="16.850000000000001" customHeight="1">
      <c r="B444" s="32"/>
      <c r="C444" s="205" t="s">
        <v>1</v>
      </c>
      <c r="D444" s="205" t="s">
        <v>1040</v>
      </c>
      <c r="E444" s="17" t="s">
        <v>1</v>
      </c>
      <c r="F444" s="206">
        <v>120</v>
      </c>
      <c r="H444" s="32"/>
    </row>
    <row r="445" spans="2:8" s="1" customFormat="1" ht="16.850000000000001" customHeight="1">
      <c r="B445" s="32"/>
      <c r="C445" s="205" t="s">
        <v>3103</v>
      </c>
      <c r="D445" s="205" t="s">
        <v>299</v>
      </c>
      <c r="E445" s="17" t="s">
        <v>1</v>
      </c>
      <c r="F445" s="206">
        <v>120</v>
      </c>
      <c r="H445" s="32"/>
    </row>
    <row r="446" spans="2:8" s="1" customFormat="1" ht="16.850000000000001" customHeight="1">
      <c r="B446" s="32"/>
      <c r="C446" s="207" t="s">
        <v>4267</v>
      </c>
      <c r="H446" s="32"/>
    </row>
    <row r="447" spans="2:8" s="1" customFormat="1" ht="20.75">
      <c r="B447" s="32"/>
      <c r="C447" s="205" t="s">
        <v>3380</v>
      </c>
      <c r="D447" s="205" t="s">
        <v>3381</v>
      </c>
      <c r="E447" s="17" t="s">
        <v>351</v>
      </c>
      <c r="F447" s="206">
        <v>120</v>
      </c>
      <c r="H447" s="32"/>
    </row>
    <row r="448" spans="2:8" s="1" customFormat="1" ht="16.850000000000001" customHeight="1">
      <c r="B448" s="32"/>
      <c r="C448" s="205" t="s">
        <v>3362</v>
      </c>
      <c r="D448" s="205" t="s">
        <v>3363</v>
      </c>
      <c r="E448" s="17" t="s">
        <v>351</v>
      </c>
      <c r="F448" s="206">
        <v>497</v>
      </c>
      <c r="H448" s="32"/>
    </row>
    <row r="449" spans="2:8" s="1" customFormat="1" ht="16.850000000000001" customHeight="1">
      <c r="B449" s="32"/>
      <c r="C449" s="205" t="s">
        <v>3366</v>
      </c>
      <c r="D449" s="205" t="s">
        <v>3367</v>
      </c>
      <c r="E449" s="17" t="s">
        <v>351</v>
      </c>
      <c r="F449" s="206">
        <v>497</v>
      </c>
      <c r="H449" s="32"/>
    </row>
    <row r="450" spans="2:8" s="1" customFormat="1" ht="16.850000000000001" customHeight="1">
      <c r="B450" s="32"/>
      <c r="C450" s="205" t="s">
        <v>3384</v>
      </c>
      <c r="D450" s="205" t="s">
        <v>3385</v>
      </c>
      <c r="E450" s="17" t="s">
        <v>351</v>
      </c>
      <c r="F450" s="206">
        <v>123.6</v>
      </c>
      <c r="H450" s="32"/>
    </row>
    <row r="451" spans="2:8" s="1" customFormat="1" ht="16.850000000000001" customHeight="1">
      <c r="B451" s="32"/>
      <c r="C451" s="201" t="s">
        <v>216</v>
      </c>
      <c r="D451" s="202" t="s">
        <v>1</v>
      </c>
      <c r="E451" s="203" t="s">
        <v>1</v>
      </c>
      <c r="F451" s="204">
        <v>39</v>
      </c>
      <c r="H451" s="32"/>
    </row>
    <row r="452" spans="2:8" s="1" customFormat="1" ht="16.850000000000001" customHeight="1">
      <c r="B452" s="32"/>
      <c r="C452" s="205" t="s">
        <v>1</v>
      </c>
      <c r="D452" s="205" t="s">
        <v>3448</v>
      </c>
      <c r="E452" s="17" t="s">
        <v>1</v>
      </c>
      <c r="F452" s="206">
        <v>0</v>
      </c>
      <c r="H452" s="32"/>
    </row>
    <row r="453" spans="2:8" s="1" customFormat="1" ht="16.850000000000001" customHeight="1">
      <c r="B453" s="32"/>
      <c r="C453" s="205" t="s">
        <v>1</v>
      </c>
      <c r="D453" s="205" t="s">
        <v>3449</v>
      </c>
      <c r="E453" s="17" t="s">
        <v>1</v>
      </c>
      <c r="F453" s="206">
        <v>39</v>
      </c>
      <c r="H453" s="32"/>
    </row>
    <row r="454" spans="2:8" s="1" customFormat="1" ht="16.850000000000001" customHeight="1">
      <c r="B454" s="32"/>
      <c r="C454" s="205" t="s">
        <v>216</v>
      </c>
      <c r="D454" s="205" t="s">
        <v>299</v>
      </c>
      <c r="E454" s="17" t="s">
        <v>1</v>
      </c>
      <c r="F454" s="206">
        <v>39</v>
      </c>
      <c r="H454" s="32"/>
    </row>
    <row r="455" spans="2:8" s="1" customFormat="1" ht="16.850000000000001" customHeight="1">
      <c r="B455" s="32"/>
      <c r="C455" s="207" t="s">
        <v>4267</v>
      </c>
      <c r="H455" s="32"/>
    </row>
    <row r="456" spans="2:8" s="1" customFormat="1" ht="16.850000000000001" customHeight="1">
      <c r="B456" s="32"/>
      <c r="C456" s="205" t="s">
        <v>919</v>
      </c>
      <c r="D456" s="205" t="s">
        <v>920</v>
      </c>
      <c r="E456" s="17" t="s">
        <v>351</v>
      </c>
      <c r="F456" s="206">
        <v>39</v>
      </c>
      <c r="H456" s="32"/>
    </row>
    <row r="457" spans="2:8" s="1" customFormat="1" ht="16.850000000000001" customHeight="1">
      <c r="B457" s="32"/>
      <c r="C457" s="205" t="s">
        <v>934</v>
      </c>
      <c r="D457" s="205" t="s">
        <v>935</v>
      </c>
      <c r="E457" s="17" t="s">
        <v>351</v>
      </c>
      <c r="F457" s="206">
        <v>39</v>
      </c>
      <c r="H457" s="32"/>
    </row>
    <row r="458" spans="2:8" s="1" customFormat="1" ht="16.850000000000001" customHeight="1">
      <c r="B458" s="32"/>
      <c r="C458" s="205" t="s">
        <v>3460</v>
      </c>
      <c r="D458" s="205" t="s">
        <v>3461</v>
      </c>
      <c r="E458" s="17" t="s">
        <v>351</v>
      </c>
      <c r="F458" s="206">
        <v>39</v>
      </c>
      <c r="H458" s="32"/>
    </row>
    <row r="459" spans="2:8" s="1" customFormat="1" ht="16.850000000000001" customHeight="1">
      <c r="B459" s="32"/>
      <c r="C459" s="205" t="s">
        <v>923</v>
      </c>
      <c r="D459" s="205" t="s">
        <v>924</v>
      </c>
      <c r="E459" s="17" t="s">
        <v>322</v>
      </c>
      <c r="F459" s="206">
        <v>1.4E-2</v>
      </c>
      <c r="H459" s="32"/>
    </row>
    <row r="460" spans="2:8" s="1" customFormat="1" ht="20.75">
      <c r="B460" s="32"/>
      <c r="C460" s="205" t="s">
        <v>3457</v>
      </c>
      <c r="D460" s="205" t="s">
        <v>3458</v>
      </c>
      <c r="E460" s="17" t="s">
        <v>351</v>
      </c>
      <c r="F460" s="206">
        <v>46.8</v>
      </c>
      <c r="H460" s="32"/>
    </row>
    <row r="461" spans="2:8" s="1" customFormat="1" ht="16.850000000000001" customHeight="1">
      <c r="B461" s="32"/>
      <c r="C461" s="201" t="s">
        <v>226</v>
      </c>
      <c r="D461" s="202" t="s">
        <v>1</v>
      </c>
      <c r="E461" s="203" t="s">
        <v>1</v>
      </c>
      <c r="F461" s="204">
        <v>21.725999999999999</v>
      </c>
      <c r="H461" s="32"/>
    </row>
    <row r="462" spans="2:8" s="1" customFormat="1" ht="16.850000000000001" customHeight="1">
      <c r="B462" s="32"/>
      <c r="C462" s="205" t="s">
        <v>1</v>
      </c>
      <c r="D462" s="205" t="s">
        <v>3402</v>
      </c>
      <c r="E462" s="17" t="s">
        <v>1</v>
      </c>
      <c r="F462" s="206">
        <v>0</v>
      </c>
      <c r="H462" s="32"/>
    </row>
    <row r="463" spans="2:8" s="1" customFormat="1" ht="16.850000000000001" customHeight="1">
      <c r="B463" s="32"/>
      <c r="C463" s="205" t="s">
        <v>1</v>
      </c>
      <c r="D463" s="205" t="s">
        <v>3403</v>
      </c>
      <c r="E463" s="17" t="s">
        <v>1</v>
      </c>
      <c r="F463" s="206">
        <v>9.4860000000000007</v>
      </c>
      <c r="H463" s="32"/>
    </row>
    <row r="464" spans="2:8" s="1" customFormat="1" ht="16.850000000000001" customHeight="1">
      <c r="B464" s="32"/>
      <c r="C464" s="205" t="s">
        <v>1</v>
      </c>
      <c r="D464" s="205" t="s">
        <v>3404</v>
      </c>
      <c r="E464" s="17" t="s">
        <v>1</v>
      </c>
      <c r="F464" s="206">
        <v>12.24</v>
      </c>
      <c r="H464" s="32"/>
    </row>
    <row r="465" spans="2:8" s="1" customFormat="1" ht="16.850000000000001" customHeight="1">
      <c r="B465" s="32"/>
      <c r="C465" s="205" t="s">
        <v>226</v>
      </c>
      <c r="D465" s="205" t="s">
        <v>299</v>
      </c>
      <c r="E465" s="17" t="s">
        <v>1</v>
      </c>
      <c r="F465" s="206">
        <v>21.725999999999999</v>
      </c>
      <c r="H465" s="32"/>
    </row>
    <row r="466" spans="2:8" s="1" customFormat="1" ht="16.850000000000001" customHeight="1">
      <c r="B466" s="32"/>
      <c r="C466" s="207" t="s">
        <v>4267</v>
      </c>
      <c r="H466" s="32"/>
    </row>
    <row r="467" spans="2:8" s="1" customFormat="1" ht="16.850000000000001" customHeight="1">
      <c r="B467" s="32"/>
      <c r="C467" s="205" t="s">
        <v>3530</v>
      </c>
      <c r="D467" s="205" t="s">
        <v>3531</v>
      </c>
      <c r="E467" s="17" t="s">
        <v>351</v>
      </c>
      <c r="F467" s="206">
        <v>21.725999999999999</v>
      </c>
      <c r="H467" s="32"/>
    </row>
    <row r="468" spans="2:8" s="1" customFormat="1" ht="16.850000000000001" customHeight="1">
      <c r="B468" s="32"/>
      <c r="C468" s="205" t="s">
        <v>3527</v>
      </c>
      <c r="D468" s="205" t="s">
        <v>3528</v>
      </c>
      <c r="E468" s="17" t="s">
        <v>351</v>
      </c>
      <c r="F468" s="206">
        <v>21.725999999999999</v>
      </c>
      <c r="H468" s="32"/>
    </row>
    <row r="469" spans="2:8" s="1" customFormat="1" ht="20.75">
      <c r="B469" s="32"/>
      <c r="C469" s="205" t="s">
        <v>3533</v>
      </c>
      <c r="D469" s="205" t="s">
        <v>3534</v>
      </c>
      <c r="E469" s="17" t="s">
        <v>351</v>
      </c>
      <c r="F469" s="206">
        <v>21.725999999999999</v>
      </c>
      <c r="H469" s="32"/>
    </row>
    <row r="470" spans="2:8" s="1" customFormat="1" ht="16.850000000000001" customHeight="1">
      <c r="B470" s="32"/>
      <c r="C470" s="201" t="s">
        <v>3105</v>
      </c>
      <c r="D470" s="202" t="s">
        <v>1</v>
      </c>
      <c r="E470" s="203" t="s">
        <v>1</v>
      </c>
      <c r="F470" s="204">
        <v>213.6</v>
      </c>
      <c r="H470" s="32"/>
    </row>
    <row r="471" spans="2:8" s="1" customFormat="1" ht="16.850000000000001" customHeight="1">
      <c r="B471" s="32"/>
      <c r="C471" s="205" t="s">
        <v>1</v>
      </c>
      <c r="D471" s="205" t="s">
        <v>3133</v>
      </c>
      <c r="E471" s="17" t="s">
        <v>1</v>
      </c>
      <c r="F471" s="206">
        <v>100</v>
      </c>
      <c r="H471" s="32"/>
    </row>
    <row r="472" spans="2:8" s="1" customFormat="1" ht="16.850000000000001" customHeight="1">
      <c r="B472" s="32"/>
      <c r="C472" s="205" t="s">
        <v>1</v>
      </c>
      <c r="D472" s="205" t="s">
        <v>3134</v>
      </c>
      <c r="E472" s="17" t="s">
        <v>1</v>
      </c>
      <c r="F472" s="206">
        <v>18</v>
      </c>
      <c r="H472" s="32"/>
    </row>
    <row r="473" spans="2:8" s="1" customFormat="1" ht="16.850000000000001" customHeight="1">
      <c r="B473" s="32"/>
      <c r="C473" s="205" t="s">
        <v>1</v>
      </c>
      <c r="D473" s="205" t="s">
        <v>3135</v>
      </c>
      <c r="E473" s="17" t="s">
        <v>1</v>
      </c>
      <c r="F473" s="206">
        <v>75.599999999999994</v>
      </c>
      <c r="H473" s="32"/>
    </row>
    <row r="474" spans="2:8" s="1" customFormat="1" ht="16.850000000000001" customHeight="1">
      <c r="B474" s="32"/>
      <c r="C474" s="205" t="s">
        <v>1</v>
      </c>
      <c r="D474" s="205" t="s">
        <v>400</v>
      </c>
      <c r="E474" s="17" t="s">
        <v>1</v>
      </c>
      <c r="F474" s="206">
        <v>20</v>
      </c>
      <c r="H474" s="32"/>
    </row>
    <row r="475" spans="2:8" s="1" customFormat="1" ht="16.850000000000001" customHeight="1">
      <c r="B475" s="32"/>
      <c r="C475" s="205" t="s">
        <v>3105</v>
      </c>
      <c r="D475" s="205" t="s">
        <v>299</v>
      </c>
      <c r="E475" s="17" t="s">
        <v>1</v>
      </c>
      <c r="F475" s="206">
        <v>213.6</v>
      </c>
      <c r="H475" s="32"/>
    </row>
    <row r="476" spans="2:8" s="1" customFormat="1" ht="16.850000000000001" customHeight="1">
      <c r="B476" s="32"/>
      <c r="C476" s="207" t="s">
        <v>4267</v>
      </c>
      <c r="H476" s="32"/>
    </row>
    <row r="477" spans="2:8" s="1" customFormat="1" ht="20.75">
      <c r="B477" s="32"/>
      <c r="C477" s="205" t="s">
        <v>3130</v>
      </c>
      <c r="D477" s="205" t="s">
        <v>3131</v>
      </c>
      <c r="E477" s="17" t="s">
        <v>294</v>
      </c>
      <c r="F477" s="206">
        <v>213.6</v>
      </c>
      <c r="H477" s="32"/>
    </row>
    <row r="478" spans="2:8" s="1" customFormat="1" ht="20.75">
      <c r="B478" s="32"/>
      <c r="C478" s="205" t="s">
        <v>308</v>
      </c>
      <c r="D478" s="205" t="s">
        <v>309</v>
      </c>
      <c r="E478" s="17" t="s">
        <v>294</v>
      </c>
      <c r="F478" s="206">
        <v>90.617999999999995</v>
      </c>
      <c r="H478" s="32"/>
    </row>
    <row r="479" spans="2:8" s="1" customFormat="1" ht="16.850000000000001" customHeight="1">
      <c r="B479" s="32"/>
      <c r="C479" s="201" t="s">
        <v>232</v>
      </c>
      <c r="D479" s="202" t="s">
        <v>1</v>
      </c>
      <c r="E479" s="203" t="s">
        <v>1</v>
      </c>
      <c r="F479" s="204">
        <v>90.617999999999995</v>
      </c>
      <c r="H479" s="32"/>
    </row>
    <row r="480" spans="2:8" s="1" customFormat="1" ht="16.850000000000001" customHeight="1">
      <c r="B480" s="32"/>
      <c r="C480" s="205" t="s">
        <v>1</v>
      </c>
      <c r="D480" s="205" t="s">
        <v>3192</v>
      </c>
      <c r="E480" s="17" t="s">
        <v>1</v>
      </c>
      <c r="F480" s="206">
        <v>272.11799999999999</v>
      </c>
      <c r="H480" s="32"/>
    </row>
    <row r="481" spans="2:8" s="1" customFormat="1" ht="16.850000000000001" customHeight="1">
      <c r="B481" s="32"/>
      <c r="C481" s="205" t="s">
        <v>1</v>
      </c>
      <c r="D481" s="205" t="s">
        <v>3193</v>
      </c>
      <c r="E481" s="17" t="s">
        <v>1</v>
      </c>
      <c r="F481" s="206">
        <v>-181.5</v>
      </c>
      <c r="H481" s="32"/>
    </row>
    <row r="482" spans="2:8" s="1" customFormat="1" ht="16.850000000000001" customHeight="1">
      <c r="B482" s="32"/>
      <c r="C482" s="205" t="s">
        <v>232</v>
      </c>
      <c r="D482" s="205" t="s">
        <v>299</v>
      </c>
      <c r="E482" s="17" t="s">
        <v>1</v>
      </c>
      <c r="F482" s="206">
        <v>90.617999999999995</v>
      </c>
      <c r="H482" s="32"/>
    </row>
    <row r="483" spans="2:8" s="1" customFormat="1" ht="16.850000000000001" customHeight="1">
      <c r="B483" s="32"/>
      <c r="C483" s="207" t="s">
        <v>4267</v>
      </c>
      <c r="H483" s="32"/>
    </row>
    <row r="484" spans="2:8" s="1" customFormat="1" ht="20.75">
      <c r="B484" s="32"/>
      <c r="C484" s="205" t="s">
        <v>308</v>
      </c>
      <c r="D484" s="205" t="s">
        <v>309</v>
      </c>
      <c r="E484" s="17" t="s">
        <v>294</v>
      </c>
      <c r="F484" s="206">
        <v>90.617999999999995</v>
      </c>
      <c r="H484" s="32"/>
    </row>
    <row r="485" spans="2:8" s="1" customFormat="1" ht="20.75">
      <c r="B485" s="32"/>
      <c r="C485" s="205" t="s">
        <v>311</v>
      </c>
      <c r="D485" s="205" t="s">
        <v>312</v>
      </c>
      <c r="E485" s="17" t="s">
        <v>294</v>
      </c>
      <c r="F485" s="206">
        <v>1812.36</v>
      </c>
      <c r="H485" s="32"/>
    </row>
    <row r="486" spans="2:8" s="1" customFormat="1" ht="20.75">
      <c r="B486" s="32"/>
      <c r="C486" s="205" t="s">
        <v>320</v>
      </c>
      <c r="D486" s="205" t="s">
        <v>321</v>
      </c>
      <c r="E486" s="17" t="s">
        <v>322</v>
      </c>
      <c r="F486" s="206">
        <v>163.11199999999999</v>
      </c>
      <c r="H486" s="32"/>
    </row>
    <row r="487" spans="2:8" s="1" customFormat="1" ht="16.850000000000001" customHeight="1">
      <c r="B487" s="32"/>
      <c r="C487" s="205" t="s">
        <v>326</v>
      </c>
      <c r="D487" s="205" t="s">
        <v>327</v>
      </c>
      <c r="E487" s="17" t="s">
        <v>294</v>
      </c>
      <c r="F487" s="206">
        <v>90.617999999999995</v>
      </c>
      <c r="H487" s="32"/>
    </row>
    <row r="488" spans="2:8" s="1" customFormat="1" ht="16.850000000000001" customHeight="1">
      <c r="B488" s="32"/>
      <c r="C488" s="201" t="s">
        <v>3109</v>
      </c>
      <c r="D488" s="202" t="s">
        <v>1</v>
      </c>
      <c r="E488" s="203" t="s">
        <v>1</v>
      </c>
      <c r="F488" s="204">
        <v>58.518000000000001</v>
      </c>
      <c r="H488" s="32"/>
    </row>
    <row r="489" spans="2:8" s="1" customFormat="1" ht="16.850000000000001" customHeight="1">
      <c r="B489" s="32"/>
      <c r="C489" s="205" t="s">
        <v>1</v>
      </c>
      <c r="D489" s="205" t="s">
        <v>3139</v>
      </c>
      <c r="E489" s="17" t="s">
        <v>1</v>
      </c>
      <c r="F489" s="206">
        <v>0</v>
      </c>
      <c r="H489" s="32"/>
    </row>
    <row r="490" spans="2:8" s="1" customFormat="1" ht="16.850000000000001" customHeight="1">
      <c r="B490" s="32"/>
      <c r="C490" s="205" t="s">
        <v>1</v>
      </c>
      <c r="D490" s="205" t="s">
        <v>3140</v>
      </c>
      <c r="E490" s="17" t="s">
        <v>1</v>
      </c>
      <c r="F490" s="206">
        <v>0</v>
      </c>
      <c r="H490" s="32"/>
    </row>
    <row r="491" spans="2:8" s="1" customFormat="1" ht="16.850000000000001" customHeight="1">
      <c r="B491" s="32"/>
      <c r="C491" s="205" t="s">
        <v>1</v>
      </c>
      <c r="D491" s="205" t="s">
        <v>3141</v>
      </c>
      <c r="E491" s="17" t="s">
        <v>1</v>
      </c>
      <c r="F491" s="206">
        <v>4.4000000000000004</v>
      </c>
      <c r="H491" s="32"/>
    </row>
    <row r="492" spans="2:8" s="1" customFormat="1" ht="16.850000000000001" customHeight="1">
      <c r="B492" s="32"/>
      <c r="C492" s="205" t="s">
        <v>1</v>
      </c>
      <c r="D492" s="205" t="s">
        <v>3142</v>
      </c>
      <c r="E492" s="17" t="s">
        <v>1</v>
      </c>
      <c r="F492" s="206">
        <v>0</v>
      </c>
      <c r="H492" s="32"/>
    </row>
    <row r="493" spans="2:8" s="1" customFormat="1" ht="16.850000000000001" customHeight="1">
      <c r="B493" s="32"/>
      <c r="C493" s="205" t="s">
        <v>1</v>
      </c>
      <c r="D493" s="205" t="s">
        <v>3143</v>
      </c>
      <c r="E493" s="17" t="s">
        <v>1</v>
      </c>
      <c r="F493" s="206">
        <v>1.44</v>
      </c>
      <c r="H493" s="32"/>
    </row>
    <row r="494" spans="2:8" s="1" customFormat="1" ht="16.850000000000001" customHeight="1">
      <c r="B494" s="32"/>
      <c r="C494" s="205" t="s">
        <v>1</v>
      </c>
      <c r="D494" s="205" t="s">
        <v>3144</v>
      </c>
      <c r="E494" s="17" t="s">
        <v>1</v>
      </c>
      <c r="F494" s="206">
        <v>0</v>
      </c>
      <c r="H494" s="32"/>
    </row>
    <row r="495" spans="2:8" s="1" customFormat="1" ht="16.850000000000001" customHeight="1">
      <c r="B495" s="32"/>
      <c r="C495" s="205" t="s">
        <v>1</v>
      </c>
      <c r="D495" s="205" t="s">
        <v>3145</v>
      </c>
      <c r="E495" s="17" t="s">
        <v>1</v>
      </c>
      <c r="F495" s="206">
        <v>3.75</v>
      </c>
      <c r="H495" s="32"/>
    </row>
    <row r="496" spans="2:8" s="1" customFormat="1" ht="16.850000000000001" customHeight="1">
      <c r="B496" s="32"/>
      <c r="C496" s="205" t="s">
        <v>1</v>
      </c>
      <c r="D496" s="205" t="s">
        <v>3146</v>
      </c>
      <c r="E496" s="17" t="s">
        <v>1</v>
      </c>
      <c r="F496" s="206">
        <v>1.08</v>
      </c>
      <c r="H496" s="32"/>
    </row>
    <row r="497" spans="2:8" s="1" customFormat="1" ht="16.850000000000001" customHeight="1">
      <c r="B497" s="32"/>
      <c r="C497" s="205" t="s">
        <v>1</v>
      </c>
      <c r="D497" s="205" t="s">
        <v>3147</v>
      </c>
      <c r="E497" s="17" t="s">
        <v>1</v>
      </c>
      <c r="F497" s="206">
        <v>1.41</v>
      </c>
      <c r="H497" s="32"/>
    </row>
    <row r="498" spans="2:8" s="1" customFormat="1" ht="16.850000000000001" customHeight="1">
      <c r="B498" s="32"/>
      <c r="C498" s="205" t="s">
        <v>1</v>
      </c>
      <c r="D498" s="205" t="s">
        <v>3148</v>
      </c>
      <c r="E498" s="17" t="s">
        <v>1</v>
      </c>
      <c r="F498" s="206">
        <v>3.3</v>
      </c>
      <c r="H498" s="32"/>
    </row>
    <row r="499" spans="2:8" s="1" customFormat="1" ht="16.850000000000001" customHeight="1">
      <c r="B499" s="32"/>
      <c r="C499" s="205" t="s">
        <v>1</v>
      </c>
      <c r="D499" s="205" t="s">
        <v>3149</v>
      </c>
      <c r="E499" s="17" t="s">
        <v>1</v>
      </c>
      <c r="F499" s="206">
        <v>0.40500000000000003</v>
      </c>
      <c r="H499" s="32"/>
    </row>
    <row r="500" spans="2:8" s="1" customFormat="1" ht="16.850000000000001" customHeight="1">
      <c r="B500" s="32"/>
      <c r="C500" s="205" t="s">
        <v>1</v>
      </c>
      <c r="D500" s="205" t="s">
        <v>3150</v>
      </c>
      <c r="E500" s="17" t="s">
        <v>1</v>
      </c>
      <c r="F500" s="206">
        <v>0.443</v>
      </c>
      <c r="H500" s="32"/>
    </row>
    <row r="501" spans="2:8" s="1" customFormat="1" ht="16.850000000000001" customHeight="1">
      <c r="B501" s="32"/>
      <c r="C501" s="205" t="s">
        <v>1</v>
      </c>
      <c r="D501" s="205" t="s">
        <v>3151</v>
      </c>
      <c r="E501" s="17" t="s">
        <v>1</v>
      </c>
      <c r="F501" s="206">
        <v>0.19400000000000001</v>
      </c>
      <c r="H501" s="32"/>
    </row>
    <row r="502" spans="2:8" s="1" customFormat="1" ht="16.850000000000001" customHeight="1">
      <c r="B502" s="32"/>
      <c r="C502" s="205" t="s">
        <v>1</v>
      </c>
      <c r="D502" s="205" t="s">
        <v>3152</v>
      </c>
      <c r="E502" s="17" t="s">
        <v>1</v>
      </c>
      <c r="F502" s="206">
        <v>2.8439999999999999</v>
      </c>
      <c r="H502" s="32"/>
    </row>
    <row r="503" spans="2:8" s="1" customFormat="1" ht="16.850000000000001" customHeight="1">
      <c r="B503" s="32"/>
      <c r="C503" s="205" t="s">
        <v>1</v>
      </c>
      <c r="D503" s="205" t="s">
        <v>3153</v>
      </c>
      <c r="E503" s="17" t="s">
        <v>1</v>
      </c>
      <c r="F503" s="206">
        <v>0.22500000000000001</v>
      </c>
      <c r="H503" s="32"/>
    </row>
    <row r="504" spans="2:8" s="1" customFormat="1" ht="16.850000000000001" customHeight="1">
      <c r="B504" s="32"/>
      <c r="C504" s="205" t="s">
        <v>1</v>
      </c>
      <c r="D504" s="205" t="s">
        <v>3154</v>
      </c>
      <c r="E504" s="17" t="s">
        <v>1</v>
      </c>
      <c r="F504" s="206">
        <v>0.75</v>
      </c>
      <c r="H504" s="32"/>
    </row>
    <row r="505" spans="2:8" s="1" customFormat="1" ht="16.850000000000001" customHeight="1">
      <c r="B505" s="32"/>
      <c r="C505" s="205" t="s">
        <v>1</v>
      </c>
      <c r="D505" s="205" t="s">
        <v>3155</v>
      </c>
      <c r="E505" s="17" t="s">
        <v>1</v>
      </c>
      <c r="F505" s="206">
        <v>1.44</v>
      </c>
      <c r="H505" s="32"/>
    </row>
    <row r="506" spans="2:8" s="1" customFormat="1" ht="16.850000000000001" customHeight="1">
      <c r="B506" s="32"/>
      <c r="C506" s="205" t="s">
        <v>1</v>
      </c>
      <c r="D506" s="205" t="s">
        <v>3156</v>
      </c>
      <c r="E506" s="17" t="s">
        <v>1</v>
      </c>
      <c r="F506" s="206">
        <v>0.41399999999999998</v>
      </c>
      <c r="H506" s="32"/>
    </row>
    <row r="507" spans="2:8" s="1" customFormat="1" ht="16.850000000000001" customHeight="1">
      <c r="B507" s="32"/>
      <c r="C507" s="205" t="s">
        <v>1</v>
      </c>
      <c r="D507" s="205" t="s">
        <v>3157</v>
      </c>
      <c r="E507" s="17" t="s">
        <v>1</v>
      </c>
      <c r="F507" s="206">
        <v>0.69</v>
      </c>
      <c r="H507" s="32"/>
    </row>
    <row r="508" spans="2:8" s="1" customFormat="1" ht="16.850000000000001" customHeight="1">
      <c r="B508" s="32"/>
      <c r="C508" s="205" t="s">
        <v>1</v>
      </c>
      <c r="D508" s="205" t="s">
        <v>3158</v>
      </c>
      <c r="E508" s="17" t="s">
        <v>1</v>
      </c>
      <c r="F508" s="206">
        <v>0</v>
      </c>
      <c r="H508" s="32"/>
    </row>
    <row r="509" spans="2:8" s="1" customFormat="1" ht="16.850000000000001" customHeight="1">
      <c r="B509" s="32"/>
      <c r="C509" s="205" t="s">
        <v>1</v>
      </c>
      <c r="D509" s="205" t="s">
        <v>3159</v>
      </c>
      <c r="E509" s="17" t="s">
        <v>1</v>
      </c>
      <c r="F509" s="206">
        <v>0.36899999999999999</v>
      </c>
      <c r="H509" s="32"/>
    </row>
    <row r="510" spans="2:8" s="1" customFormat="1" ht="16.850000000000001" customHeight="1">
      <c r="B510" s="32"/>
      <c r="C510" s="205" t="s">
        <v>1</v>
      </c>
      <c r="D510" s="205" t="s">
        <v>3160</v>
      </c>
      <c r="E510" s="17" t="s">
        <v>1</v>
      </c>
      <c r="F510" s="206">
        <v>1.163</v>
      </c>
      <c r="H510" s="32"/>
    </row>
    <row r="511" spans="2:8" s="1" customFormat="1" ht="16.850000000000001" customHeight="1">
      <c r="B511" s="32"/>
      <c r="C511" s="205" t="s">
        <v>1</v>
      </c>
      <c r="D511" s="205" t="s">
        <v>3161</v>
      </c>
      <c r="E511" s="17" t="s">
        <v>1</v>
      </c>
      <c r="F511" s="206">
        <v>1.4590000000000001</v>
      </c>
      <c r="H511" s="32"/>
    </row>
    <row r="512" spans="2:8" s="1" customFormat="1" ht="16.850000000000001" customHeight="1">
      <c r="B512" s="32"/>
      <c r="C512" s="205" t="s">
        <v>1</v>
      </c>
      <c r="D512" s="205" t="s">
        <v>3162</v>
      </c>
      <c r="E512" s="17" t="s">
        <v>1</v>
      </c>
      <c r="F512" s="206">
        <v>0.41</v>
      </c>
      <c r="H512" s="32"/>
    </row>
    <row r="513" spans="2:8" s="1" customFormat="1" ht="16.850000000000001" customHeight="1">
      <c r="B513" s="32"/>
      <c r="C513" s="205" t="s">
        <v>1</v>
      </c>
      <c r="D513" s="205" t="s">
        <v>3163</v>
      </c>
      <c r="E513" s="17" t="s">
        <v>1</v>
      </c>
      <c r="F513" s="206">
        <v>0.32800000000000001</v>
      </c>
      <c r="H513" s="32"/>
    </row>
    <row r="514" spans="2:8" s="1" customFormat="1" ht="16.850000000000001" customHeight="1">
      <c r="B514" s="32"/>
      <c r="C514" s="205" t="s">
        <v>1</v>
      </c>
      <c r="D514" s="205" t="s">
        <v>3164</v>
      </c>
      <c r="E514" s="17" t="s">
        <v>1</v>
      </c>
      <c r="F514" s="206">
        <v>0.27400000000000002</v>
      </c>
      <c r="H514" s="32"/>
    </row>
    <row r="515" spans="2:8" s="1" customFormat="1" ht="16.850000000000001" customHeight="1">
      <c r="B515" s="32"/>
      <c r="C515" s="205" t="s">
        <v>1</v>
      </c>
      <c r="D515" s="205" t="s">
        <v>3165</v>
      </c>
      <c r="E515" s="17" t="s">
        <v>1</v>
      </c>
      <c r="F515" s="206">
        <v>0.71799999999999997</v>
      </c>
      <c r="H515" s="32"/>
    </row>
    <row r="516" spans="2:8" s="1" customFormat="1" ht="16.850000000000001" customHeight="1">
      <c r="B516" s="32"/>
      <c r="C516" s="205" t="s">
        <v>1</v>
      </c>
      <c r="D516" s="205" t="s">
        <v>3166</v>
      </c>
      <c r="E516" s="17" t="s">
        <v>1</v>
      </c>
      <c r="F516" s="206">
        <v>0.98</v>
      </c>
      <c r="H516" s="32"/>
    </row>
    <row r="517" spans="2:8" s="1" customFormat="1" ht="16.850000000000001" customHeight="1">
      <c r="B517" s="32"/>
      <c r="C517" s="205" t="s">
        <v>1</v>
      </c>
      <c r="D517" s="205" t="s">
        <v>3167</v>
      </c>
      <c r="E517" s="17" t="s">
        <v>1</v>
      </c>
      <c r="F517" s="206">
        <v>0.23300000000000001</v>
      </c>
      <c r="H517" s="32"/>
    </row>
    <row r="518" spans="2:8" s="1" customFormat="1" ht="16.850000000000001" customHeight="1">
      <c r="B518" s="32"/>
      <c r="C518" s="205" t="s">
        <v>1</v>
      </c>
      <c r="D518" s="205" t="s">
        <v>3168</v>
      </c>
      <c r="E518" s="17" t="s">
        <v>1</v>
      </c>
      <c r="F518" s="206">
        <v>0.54700000000000004</v>
      </c>
      <c r="H518" s="32"/>
    </row>
    <row r="519" spans="2:8" s="1" customFormat="1" ht="16.850000000000001" customHeight="1">
      <c r="B519" s="32"/>
      <c r="C519" s="205" t="s">
        <v>1</v>
      </c>
      <c r="D519" s="205" t="s">
        <v>3162</v>
      </c>
      <c r="E519" s="17" t="s">
        <v>1</v>
      </c>
      <c r="F519" s="206">
        <v>0.41</v>
      </c>
      <c r="H519" s="32"/>
    </row>
    <row r="520" spans="2:8" s="1" customFormat="1" ht="16.850000000000001" customHeight="1">
      <c r="B520" s="32"/>
      <c r="C520" s="205" t="s">
        <v>1</v>
      </c>
      <c r="D520" s="205" t="s">
        <v>3169</v>
      </c>
      <c r="E520" s="17" t="s">
        <v>1</v>
      </c>
      <c r="F520" s="206">
        <v>2.8730000000000002</v>
      </c>
      <c r="H520" s="32"/>
    </row>
    <row r="521" spans="2:8" s="1" customFormat="1" ht="16.850000000000001" customHeight="1">
      <c r="B521" s="32"/>
      <c r="C521" s="205" t="s">
        <v>1</v>
      </c>
      <c r="D521" s="205" t="s">
        <v>3170</v>
      </c>
      <c r="E521" s="17" t="s">
        <v>1</v>
      </c>
      <c r="F521" s="206">
        <v>0.40300000000000002</v>
      </c>
      <c r="H521" s="32"/>
    </row>
    <row r="522" spans="2:8" s="1" customFormat="1" ht="16.850000000000001" customHeight="1">
      <c r="B522" s="32"/>
      <c r="C522" s="205" t="s">
        <v>1</v>
      </c>
      <c r="D522" s="205" t="s">
        <v>3171</v>
      </c>
      <c r="E522" s="17" t="s">
        <v>1</v>
      </c>
      <c r="F522" s="206">
        <v>1.0489999999999999</v>
      </c>
      <c r="H522" s="32"/>
    </row>
    <row r="523" spans="2:8" s="1" customFormat="1" ht="16.850000000000001" customHeight="1">
      <c r="B523" s="32"/>
      <c r="C523" s="205" t="s">
        <v>1</v>
      </c>
      <c r="D523" s="205" t="s">
        <v>3172</v>
      </c>
      <c r="E523" s="17" t="s">
        <v>1</v>
      </c>
      <c r="F523" s="206">
        <v>0.49399999999999999</v>
      </c>
      <c r="H523" s="32"/>
    </row>
    <row r="524" spans="2:8" s="1" customFormat="1" ht="16.850000000000001" customHeight="1">
      <c r="B524" s="32"/>
      <c r="C524" s="205" t="s">
        <v>1</v>
      </c>
      <c r="D524" s="205" t="s">
        <v>3173</v>
      </c>
      <c r="E524" s="17" t="s">
        <v>1</v>
      </c>
      <c r="F524" s="206">
        <v>1.373</v>
      </c>
      <c r="H524" s="32"/>
    </row>
    <row r="525" spans="2:8" s="1" customFormat="1" ht="16.850000000000001" customHeight="1">
      <c r="B525" s="32"/>
      <c r="C525" s="205" t="s">
        <v>1</v>
      </c>
      <c r="D525" s="205" t="s">
        <v>3174</v>
      </c>
      <c r="E525" s="17" t="s">
        <v>1</v>
      </c>
      <c r="F525" s="206">
        <v>1.0920000000000001</v>
      </c>
      <c r="H525" s="32"/>
    </row>
    <row r="526" spans="2:8" s="1" customFormat="1" ht="16.850000000000001" customHeight="1">
      <c r="B526" s="32"/>
      <c r="C526" s="205" t="s">
        <v>1</v>
      </c>
      <c r="D526" s="205" t="s">
        <v>3175</v>
      </c>
      <c r="E526" s="17" t="s">
        <v>1</v>
      </c>
      <c r="F526" s="206">
        <v>2.375</v>
      </c>
      <c r="H526" s="32"/>
    </row>
    <row r="527" spans="2:8" s="1" customFormat="1" ht="16.850000000000001" customHeight="1">
      <c r="B527" s="32"/>
      <c r="C527" s="205" t="s">
        <v>1</v>
      </c>
      <c r="D527" s="205" t="s">
        <v>3176</v>
      </c>
      <c r="E527" s="17" t="s">
        <v>1</v>
      </c>
      <c r="F527" s="206">
        <v>0.49099999999999999</v>
      </c>
      <c r="H527" s="32"/>
    </row>
    <row r="528" spans="2:8" s="1" customFormat="1" ht="16.850000000000001" customHeight="1">
      <c r="B528" s="32"/>
      <c r="C528" s="205" t="s">
        <v>1</v>
      </c>
      <c r="D528" s="205" t="s">
        <v>3177</v>
      </c>
      <c r="E528" s="17" t="s">
        <v>1</v>
      </c>
      <c r="F528" s="206">
        <v>0.41</v>
      </c>
      <c r="H528" s="32"/>
    </row>
    <row r="529" spans="2:8" s="1" customFormat="1" ht="16.850000000000001" customHeight="1">
      <c r="B529" s="32"/>
      <c r="C529" s="205" t="s">
        <v>1</v>
      </c>
      <c r="D529" s="205" t="s">
        <v>3178</v>
      </c>
      <c r="E529" s="17" t="s">
        <v>1</v>
      </c>
      <c r="F529" s="206">
        <v>0.32900000000000001</v>
      </c>
      <c r="H529" s="32"/>
    </row>
    <row r="530" spans="2:8" s="1" customFormat="1" ht="16.850000000000001" customHeight="1">
      <c r="B530" s="32"/>
      <c r="C530" s="205" t="s">
        <v>1</v>
      </c>
      <c r="D530" s="205" t="s">
        <v>3179</v>
      </c>
      <c r="E530" s="17" t="s">
        <v>1</v>
      </c>
      <c r="F530" s="206">
        <v>0.191</v>
      </c>
      <c r="H530" s="32"/>
    </row>
    <row r="531" spans="2:8" s="1" customFormat="1" ht="16.850000000000001" customHeight="1">
      <c r="B531" s="32"/>
      <c r="C531" s="205" t="s">
        <v>1</v>
      </c>
      <c r="D531" s="205" t="s">
        <v>3180</v>
      </c>
      <c r="E531" s="17" t="s">
        <v>1</v>
      </c>
      <c r="F531" s="206">
        <v>0.82099999999999995</v>
      </c>
      <c r="H531" s="32"/>
    </row>
    <row r="532" spans="2:8" s="1" customFormat="1" ht="16.850000000000001" customHeight="1">
      <c r="B532" s="32"/>
      <c r="C532" s="205" t="s">
        <v>1</v>
      </c>
      <c r="D532" s="205" t="s">
        <v>3181</v>
      </c>
      <c r="E532" s="17" t="s">
        <v>1</v>
      </c>
      <c r="F532" s="206">
        <v>1.218</v>
      </c>
      <c r="H532" s="32"/>
    </row>
    <row r="533" spans="2:8" s="1" customFormat="1" ht="16.850000000000001" customHeight="1">
      <c r="B533" s="32"/>
      <c r="C533" s="205" t="s">
        <v>1</v>
      </c>
      <c r="D533" s="205" t="s">
        <v>3182</v>
      </c>
      <c r="E533" s="17" t="s">
        <v>1</v>
      </c>
      <c r="F533" s="206">
        <v>0.16400000000000001</v>
      </c>
      <c r="H533" s="32"/>
    </row>
    <row r="534" spans="2:8" s="1" customFormat="1" ht="16.850000000000001" customHeight="1">
      <c r="B534" s="32"/>
      <c r="C534" s="205" t="s">
        <v>1</v>
      </c>
      <c r="D534" s="205" t="s">
        <v>3183</v>
      </c>
      <c r="E534" s="17" t="s">
        <v>1</v>
      </c>
      <c r="F534" s="206">
        <v>1.0369999999999999</v>
      </c>
      <c r="H534" s="32"/>
    </row>
    <row r="535" spans="2:8" s="1" customFormat="1" ht="16.850000000000001" customHeight="1">
      <c r="B535" s="32"/>
      <c r="C535" s="205" t="s">
        <v>1</v>
      </c>
      <c r="D535" s="205" t="s">
        <v>3184</v>
      </c>
      <c r="E535" s="17" t="s">
        <v>1</v>
      </c>
      <c r="F535" s="206">
        <v>0.752</v>
      </c>
      <c r="H535" s="32"/>
    </row>
    <row r="536" spans="2:8" s="1" customFormat="1" ht="16.850000000000001" customHeight="1">
      <c r="B536" s="32"/>
      <c r="C536" s="205" t="s">
        <v>1</v>
      </c>
      <c r="D536" s="205" t="s">
        <v>3185</v>
      </c>
      <c r="E536" s="17" t="s">
        <v>1</v>
      </c>
      <c r="F536" s="206">
        <v>0.90100000000000002</v>
      </c>
      <c r="H536" s="32"/>
    </row>
    <row r="537" spans="2:8" s="1" customFormat="1" ht="16.850000000000001" customHeight="1">
      <c r="B537" s="32"/>
      <c r="C537" s="205" t="s">
        <v>1</v>
      </c>
      <c r="D537" s="205" t="s">
        <v>3186</v>
      </c>
      <c r="E537" s="17" t="s">
        <v>1</v>
      </c>
      <c r="F537" s="206">
        <v>1.2290000000000001</v>
      </c>
      <c r="H537" s="32"/>
    </row>
    <row r="538" spans="2:8" s="1" customFormat="1" ht="16.850000000000001" customHeight="1">
      <c r="B538" s="32"/>
      <c r="C538" s="205" t="s">
        <v>1</v>
      </c>
      <c r="D538" s="205" t="s">
        <v>3187</v>
      </c>
      <c r="E538" s="17" t="s">
        <v>1</v>
      </c>
      <c r="F538" s="206">
        <v>1.0980000000000001</v>
      </c>
      <c r="H538" s="32"/>
    </row>
    <row r="539" spans="2:8" s="1" customFormat="1" ht="16.850000000000001" customHeight="1">
      <c r="B539" s="32"/>
      <c r="C539" s="205" t="s">
        <v>1</v>
      </c>
      <c r="D539" s="205" t="s">
        <v>3188</v>
      </c>
      <c r="E539" s="17" t="s">
        <v>1</v>
      </c>
      <c r="F539" s="206">
        <v>1.802</v>
      </c>
      <c r="H539" s="32"/>
    </row>
    <row r="540" spans="2:8" s="1" customFormat="1" ht="16.850000000000001" customHeight="1">
      <c r="B540" s="32"/>
      <c r="C540" s="205" t="s">
        <v>1</v>
      </c>
      <c r="D540" s="205" t="s">
        <v>3189</v>
      </c>
      <c r="E540" s="17" t="s">
        <v>1</v>
      </c>
      <c r="F540" s="206">
        <v>3.44</v>
      </c>
      <c r="H540" s="32"/>
    </row>
    <row r="541" spans="2:8" s="1" customFormat="1" ht="16.850000000000001" customHeight="1">
      <c r="B541" s="32"/>
      <c r="C541" s="205" t="s">
        <v>1</v>
      </c>
      <c r="D541" s="205" t="s">
        <v>3190</v>
      </c>
      <c r="E541" s="17" t="s">
        <v>1</v>
      </c>
      <c r="F541" s="206">
        <v>5.3</v>
      </c>
      <c r="H541" s="32"/>
    </row>
    <row r="542" spans="2:8" s="1" customFormat="1" ht="16.850000000000001" customHeight="1">
      <c r="B542" s="32"/>
      <c r="C542" s="205" t="s">
        <v>3109</v>
      </c>
      <c r="D542" s="205" t="s">
        <v>299</v>
      </c>
      <c r="E542" s="17" t="s">
        <v>1</v>
      </c>
      <c r="F542" s="206">
        <v>58.518000000000001</v>
      </c>
      <c r="H542" s="32"/>
    </row>
    <row r="543" spans="2:8" s="1" customFormat="1" ht="16.850000000000001" customHeight="1">
      <c r="B543" s="32"/>
      <c r="C543" s="207" t="s">
        <v>4267</v>
      </c>
      <c r="H543" s="32"/>
    </row>
    <row r="544" spans="2:8" s="1" customFormat="1" ht="20.75">
      <c r="B544" s="32"/>
      <c r="C544" s="205" t="s">
        <v>3136</v>
      </c>
      <c r="D544" s="205" t="s">
        <v>3137</v>
      </c>
      <c r="E544" s="17" t="s">
        <v>294</v>
      </c>
      <c r="F544" s="206">
        <v>58.518000000000001</v>
      </c>
      <c r="H544" s="32"/>
    </row>
    <row r="545" spans="2:8" s="1" customFormat="1" ht="20.75">
      <c r="B545" s="32"/>
      <c r="C545" s="205" t="s">
        <v>308</v>
      </c>
      <c r="D545" s="205" t="s">
        <v>309</v>
      </c>
      <c r="E545" s="17" t="s">
        <v>294</v>
      </c>
      <c r="F545" s="206">
        <v>90.617999999999995</v>
      </c>
      <c r="H545" s="32"/>
    </row>
    <row r="546" spans="2:8" s="1" customFormat="1" ht="16.850000000000001" customHeight="1">
      <c r="B546" s="32"/>
      <c r="C546" s="201" t="s">
        <v>3111</v>
      </c>
      <c r="D546" s="202" t="s">
        <v>1</v>
      </c>
      <c r="E546" s="203" t="s">
        <v>1</v>
      </c>
      <c r="F546" s="204">
        <v>142.5</v>
      </c>
      <c r="H546" s="32"/>
    </row>
    <row r="547" spans="2:8" s="1" customFormat="1" ht="16.850000000000001" customHeight="1">
      <c r="B547" s="32"/>
      <c r="C547" s="205" t="s">
        <v>1</v>
      </c>
      <c r="D547" s="205" t="s">
        <v>3200</v>
      </c>
      <c r="E547" s="17" t="s">
        <v>1</v>
      </c>
      <c r="F547" s="206">
        <v>97.5</v>
      </c>
      <c r="H547" s="32"/>
    </row>
    <row r="548" spans="2:8" s="1" customFormat="1" ht="16.850000000000001" customHeight="1">
      <c r="B548" s="32"/>
      <c r="C548" s="205" t="s">
        <v>1</v>
      </c>
      <c r="D548" s="205" t="s">
        <v>3201</v>
      </c>
      <c r="E548" s="17" t="s">
        <v>1</v>
      </c>
      <c r="F548" s="206">
        <v>45</v>
      </c>
      <c r="H548" s="32"/>
    </row>
    <row r="549" spans="2:8" s="1" customFormat="1" ht="16.850000000000001" customHeight="1">
      <c r="B549" s="32"/>
      <c r="C549" s="205" t="s">
        <v>3111</v>
      </c>
      <c r="D549" s="205" t="s">
        <v>299</v>
      </c>
      <c r="E549" s="17" t="s">
        <v>1</v>
      </c>
      <c r="F549" s="206">
        <v>142.5</v>
      </c>
      <c r="H549" s="32"/>
    </row>
    <row r="550" spans="2:8" s="1" customFormat="1" ht="16.850000000000001" customHeight="1">
      <c r="B550" s="32"/>
      <c r="C550" s="207" t="s">
        <v>4267</v>
      </c>
      <c r="H550" s="32"/>
    </row>
    <row r="551" spans="2:8" s="1" customFormat="1" ht="16.850000000000001" customHeight="1">
      <c r="B551" s="32"/>
      <c r="C551" s="205" t="s">
        <v>3197</v>
      </c>
      <c r="D551" s="205" t="s">
        <v>3198</v>
      </c>
      <c r="E551" s="17" t="s">
        <v>294</v>
      </c>
      <c r="F551" s="206">
        <v>142.5</v>
      </c>
      <c r="H551" s="32"/>
    </row>
    <row r="552" spans="2:8" s="1" customFormat="1" ht="20.75">
      <c r="B552" s="32"/>
      <c r="C552" s="205" t="s">
        <v>308</v>
      </c>
      <c r="D552" s="205" t="s">
        <v>309</v>
      </c>
      <c r="E552" s="17" t="s">
        <v>294</v>
      </c>
      <c r="F552" s="206">
        <v>90.617999999999995</v>
      </c>
      <c r="H552" s="32"/>
    </row>
    <row r="553" spans="2:8" s="1" customFormat="1" ht="16.850000000000001" customHeight="1">
      <c r="B553" s="32"/>
      <c r="C553" s="201" t="s">
        <v>3113</v>
      </c>
      <c r="D553" s="202" t="s">
        <v>1</v>
      </c>
      <c r="E553" s="203" t="s">
        <v>1</v>
      </c>
      <c r="F553" s="204">
        <v>39</v>
      </c>
      <c r="H553" s="32"/>
    </row>
    <row r="554" spans="2:8" s="1" customFormat="1" ht="16.850000000000001" customHeight="1">
      <c r="B554" s="32"/>
      <c r="C554" s="205" t="s">
        <v>1</v>
      </c>
      <c r="D554" s="205" t="s">
        <v>3205</v>
      </c>
      <c r="E554" s="17" t="s">
        <v>1</v>
      </c>
      <c r="F554" s="206">
        <v>0</v>
      </c>
      <c r="H554" s="32"/>
    </row>
    <row r="555" spans="2:8" s="1" customFormat="1" ht="16.850000000000001" customHeight="1">
      <c r="B555" s="32"/>
      <c r="C555" s="205" t="s">
        <v>1</v>
      </c>
      <c r="D555" s="205" t="s">
        <v>3206</v>
      </c>
      <c r="E555" s="17" t="s">
        <v>1</v>
      </c>
      <c r="F555" s="206">
        <v>39</v>
      </c>
      <c r="H555" s="32"/>
    </row>
    <row r="556" spans="2:8" s="1" customFormat="1" ht="16.850000000000001" customHeight="1">
      <c r="B556" s="32"/>
      <c r="C556" s="205" t="s">
        <v>3113</v>
      </c>
      <c r="D556" s="205" t="s">
        <v>299</v>
      </c>
      <c r="E556" s="17" t="s">
        <v>1</v>
      </c>
      <c r="F556" s="206">
        <v>39</v>
      </c>
      <c r="H556" s="32"/>
    </row>
    <row r="557" spans="2:8" s="1" customFormat="1" ht="16.850000000000001" customHeight="1">
      <c r="B557" s="32"/>
      <c r="C557" s="207" t="s">
        <v>4267</v>
      </c>
      <c r="H557" s="32"/>
    </row>
    <row r="558" spans="2:8" s="1" customFormat="1" ht="16.850000000000001" customHeight="1">
      <c r="B558" s="32"/>
      <c r="C558" s="205" t="s">
        <v>3202</v>
      </c>
      <c r="D558" s="205" t="s">
        <v>3203</v>
      </c>
      <c r="E558" s="17" t="s">
        <v>294</v>
      </c>
      <c r="F558" s="206">
        <v>39</v>
      </c>
      <c r="H558" s="32"/>
    </row>
    <row r="559" spans="2:8" s="1" customFormat="1" ht="20.75">
      <c r="B559" s="32"/>
      <c r="C559" s="205" t="s">
        <v>308</v>
      </c>
      <c r="D559" s="205" t="s">
        <v>309</v>
      </c>
      <c r="E559" s="17" t="s">
        <v>294</v>
      </c>
      <c r="F559" s="206">
        <v>90.617999999999995</v>
      </c>
      <c r="H559" s="32"/>
    </row>
    <row r="560" spans="2:8" s="1" customFormat="1" ht="26.35" customHeight="1">
      <c r="B560" s="32"/>
      <c r="C560" s="200" t="s">
        <v>4268</v>
      </c>
      <c r="D560" s="200" t="s">
        <v>150</v>
      </c>
      <c r="H560" s="32"/>
    </row>
    <row r="561" spans="2:8" s="1" customFormat="1" ht="16.850000000000001" customHeight="1">
      <c r="B561" s="32"/>
      <c r="C561" s="201" t="s">
        <v>3893</v>
      </c>
      <c r="D561" s="202" t="s">
        <v>1</v>
      </c>
      <c r="E561" s="203" t="s">
        <v>1</v>
      </c>
      <c r="F561" s="204">
        <v>7.766</v>
      </c>
      <c r="H561" s="32"/>
    </row>
    <row r="562" spans="2:8" s="1" customFormat="1" ht="16.850000000000001" customHeight="1">
      <c r="B562" s="32"/>
      <c r="C562" s="205" t="s">
        <v>1</v>
      </c>
      <c r="D562" s="205" t="s">
        <v>3894</v>
      </c>
      <c r="E562" s="17" t="s">
        <v>1</v>
      </c>
      <c r="F562" s="206">
        <v>7.766</v>
      </c>
      <c r="H562" s="32"/>
    </row>
    <row r="563" spans="2:8" s="1" customFormat="1" ht="16.850000000000001" customHeight="1">
      <c r="B563" s="32"/>
      <c r="C563" s="205" t="s">
        <v>3893</v>
      </c>
      <c r="D563" s="205" t="s">
        <v>299</v>
      </c>
      <c r="E563" s="17" t="s">
        <v>1</v>
      </c>
      <c r="F563" s="206">
        <v>7.766</v>
      </c>
      <c r="H563" s="32"/>
    </row>
    <row r="564" spans="2:8" s="1" customFormat="1" ht="16.850000000000001" customHeight="1">
      <c r="B564" s="32"/>
      <c r="C564" s="207" t="s">
        <v>4267</v>
      </c>
      <c r="H564" s="32"/>
    </row>
    <row r="565" spans="2:8" s="1" customFormat="1" ht="20.75">
      <c r="B565" s="32"/>
      <c r="C565" s="205" t="s">
        <v>4173</v>
      </c>
      <c r="D565" s="205" t="s">
        <v>4174</v>
      </c>
      <c r="E565" s="17" t="s">
        <v>322</v>
      </c>
      <c r="F565" s="206">
        <v>7.766</v>
      </c>
      <c r="H565" s="32"/>
    </row>
    <row r="566" spans="2:8" s="1" customFormat="1" ht="16.850000000000001" customHeight="1">
      <c r="B566" s="32"/>
      <c r="C566" s="205" t="s">
        <v>4150</v>
      </c>
      <c r="D566" s="205" t="s">
        <v>4151</v>
      </c>
      <c r="E566" s="17" t="s">
        <v>322</v>
      </c>
      <c r="F566" s="206">
        <v>29.556999999999999</v>
      </c>
      <c r="H566" s="32"/>
    </row>
    <row r="567" spans="2:8" s="1" customFormat="1" ht="16.850000000000001" customHeight="1">
      <c r="B567" s="32"/>
      <c r="C567" s="205" t="s">
        <v>4153</v>
      </c>
      <c r="D567" s="205" t="s">
        <v>4154</v>
      </c>
      <c r="E567" s="17" t="s">
        <v>322</v>
      </c>
      <c r="F567" s="206">
        <v>413.798</v>
      </c>
      <c r="H567" s="32"/>
    </row>
    <row r="568" spans="2:8" s="1" customFormat="1" ht="16.850000000000001" customHeight="1">
      <c r="B568" s="32"/>
      <c r="C568" s="201" t="s">
        <v>3888</v>
      </c>
      <c r="D568" s="202" t="s">
        <v>1</v>
      </c>
      <c r="E568" s="203" t="s">
        <v>1</v>
      </c>
      <c r="F568" s="204">
        <v>12.430999999999999</v>
      </c>
      <c r="H568" s="32"/>
    </row>
    <row r="569" spans="2:8" s="1" customFormat="1" ht="16.850000000000001" customHeight="1">
      <c r="B569" s="32"/>
      <c r="C569" s="205" t="s">
        <v>1</v>
      </c>
      <c r="D569" s="205" t="s">
        <v>4165</v>
      </c>
      <c r="E569" s="17" t="s">
        <v>1</v>
      </c>
      <c r="F569" s="206">
        <v>12.430999999999999</v>
      </c>
      <c r="H569" s="32"/>
    </row>
    <row r="570" spans="2:8" s="1" customFormat="1" ht="16.850000000000001" customHeight="1">
      <c r="B570" s="32"/>
      <c r="C570" s="205" t="s">
        <v>3888</v>
      </c>
      <c r="D570" s="205" t="s">
        <v>299</v>
      </c>
      <c r="E570" s="17" t="s">
        <v>1</v>
      </c>
      <c r="F570" s="206">
        <v>12.430999999999999</v>
      </c>
      <c r="H570" s="32"/>
    </row>
    <row r="571" spans="2:8" s="1" customFormat="1" ht="16.850000000000001" customHeight="1">
      <c r="B571" s="32"/>
      <c r="C571" s="207" t="s">
        <v>4267</v>
      </c>
      <c r="H571" s="32"/>
    </row>
    <row r="572" spans="2:8" s="1" customFormat="1" ht="20.75">
      <c r="B572" s="32"/>
      <c r="C572" s="205" t="s">
        <v>4162</v>
      </c>
      <c r="D572" s="205" t="s">
        <v>4163</v>
      </c>
      <c r="E572" s="17" t="s">
        <v>322</v>
      </c>
      <c r="F572" s="206">
        <v>12.430999999999999</v>
      </c>
      <c r="H572" s="32"/>
    </row>
    <row r="573" spans="2:8" s="1" customFormat="1" ht="16.850000000000001" customHeight="1">
      <c r="B573" s="32"/>
      <c r="C573" s="205" t="s">
        <v>4150</v>
      </c>
      <c r="D573" s="205" t="s">
        <v>4151</v>
      </c>
      <c r="E573" s="17" t="s">
        <v>322</v>
      </c>
      <c r="F573" s="206">
        <v>29.556999999999999</v>
      </c>
      <c r="H573" s="32"/>
    </row>
    <row r="574" spans="2:8" s="1" customFormat="1" ht="16.850000000000001" customHeight="1">
      <c r="B574" s="32"/>
      <c r="C574" s="205" t="s">
        <v>4153</v>
      </c>
      <c r="D574" s="205" t="s">
        <v>4154</v>
      </c>
      <c r="E574" s="17" t="s">
        <v>322</v>
      </c>
      <c r="F574" s="206">
        <v>413.798</v>
      </c>
      <c r="H574" s="32"/>
    </row>
    <row r="575" spans="2:8" s="1" customFormat="1" ht="16.850000000000001" customHeight="1">
      <c r="B575" s="32"/>
      <c r="C575" s="201" t="s">
        <v>3877</v>
      </c>
      <c r="D575" s="202" t="s">
        <v>1</v>
      </c>
      <c r="E575" s="203" t="s">
        <v>1</v>
      </c>
      <c r="F575" s="204">
        <v>31.637</v>
      </c>
      <c r="H575" s="32"/>
    </row>
    <row r="576" spans="2:8" s="1" customFormat="1" ht="16.850000000000001" customHeight="1">
      <c r="B576" s="32"/>
      <c r="C576" s="205" t="s">
        <v>1</v>
      </c>
      <c r="D576" s="205" t="s">
        <v>3922</v>
      </c>
      <c r="E576" s="17" t="s">
        <v>1</v>
      </c>
      <c r="F576" s="206">
        <v>10.608000000000001</v>
      </c>
      <c r="H576" s="32"/>
    </row>
    <row r="577" spans="2:8" s="1" customFormat="1" ht="16.850000000000001" customHeight="1">
      <c r="B577" s="32"/>
      <c r="C577" s="205" t="s">
        <v>1</v>
      </c>
      <c r="D577" s="205" t="s">
        <v>3923</v>
      </c>
      <c r="E577" s="17" t="s">
        <v>1</v>
      </c>
      <c r="F577" s="206">
        <v>18.501999999999999</v>
      </c>
      <c r="H577" s="32"/>
    </row>
    <row r="578" spans="2:8" s="1" customFormat="1" ht="16.850000000000001" customHeight="1">
      <c r="B578" s="32"/>
      <c r="C578" s="205" t="s">
        <v>1</v>
      </c>
      <c r="D578" s="205" t="s">
        <v>3924</v>
      </c>
      <c r="E578" s="17" t="s">
        <v>1</v>
      </c>
      <c r="F578" s="206">
        <v>2.5270000000000001</v>
      </c>
      <c r="H578" s="32"/>
    </row>
    <row r="579" spans="2:8" s="1" customFormat="1" ht="16.850000000000001" customHeight="1">
      <c r="B579" s="32"/>
      <c r="C579" s="205" t="s">
        <v>3877</v>
      </c>
      <c r="D579" s="205" t="s">
        <v>299</v>
      </c>
      <c r="E579" s="17" t="s">
        <v>1</v>
      </c>
      <c r="F579" s="206">
        <v>31.637</v>
      </c>
      <c r="H579" s="32"/>
    </row>
    <row r="580" spans="2:8" s="1" customFormat="1" ht="16.850000000000001" customHeight="1">
      <c r="B580" s="32"/>
      <c r="C580" s="207" t="s">
        <v>4267</v>
      </c>
      <c r="H580" s="32"/>
    </row>
    <row r="581" spans="2:8" s="1" customFormat="1" ht="16.850000000000001" customHeight="1">
      <c r="B581" s="32"/>
      <c r="C581" s="205" t="s">
        <v>3919</v>
      </c>
      <c r="D581" s="205" t="s">
        <v>3920</v>
      </c>
      <c r="E581" s="17" t="s">
        <v>294</v>
      </c>
      <c r="F581" s="206">
        <v>31.637</v>
      </c>
      <c r="H581" s="32"/>
    </row>
    <row r="582" spans="2:8" s="1" customFormat="1" ht="16.850000000000001" customHeight="1">
      <c r="B582" s="32"/>
      <c r="C582" s="205" t="s">
        <v>3931</v>
      </c>
      <c r="D582" s="205" t="s">
        <v>3932</v>
      </c>
      <c r="E582" s="17" t="s">
        <v>294</v>
      </c>
      <c r="F582" s="206">
        <v>12.72</v>
      </c>
      <c r="H582" s="32"/>
    </row>
    <row r="583" spans="2:8" s="1" customFormat="1" ht="16.850000000000001" customHeight="1">
      <c r="B583" s="32"/>
      <c r="C583" s="205" t="s">
        <v>3939</v>
      </c>
      <c r="D583" s="205" t="s">
        <v>3940</v>
      </c>
      <c r="E583" s="17" t="s">
        <v>294</v>
      </c>
      <c r="F583" s="206">
        <v>34.976999999999997</v>
      </c>
      <c r="H583" s="32"/>
    </row>
    <row r="584" spans="2:8" s="1" customFormat="1" ht="16.850000000000001" customHeight="1">
      <c r="B584" s="32"/>
      <c r="C584" s="201" t="s">
        <v>3891</v>
      </c>
      <c r="D584" s="202" t="s">
        <v>1</v>
      </c>
      <c r="E584" s="203" t="s">
        <v>1</v>
      </c>
      <c r="F584" s="204">
        <v>10.237</v>
      </c>
      <c r="H584" s="32"/>
    </row>
    <row r="585" spans="2:8" s="1" customFormat="1" ht="16.850000000000001" customHeight="1">
      <c r="B585" s="32"/>
      <c r="C585" s="205" t="s">
        <v>1</v>
      </c>
      <c r="D585" s="205" t="s">
        <v>3892</v>
      </c>
      <c r="E585" s="17" t="s">
        <v>1</v>
      </c>
      <c r="F585" s="206">
        <v>10.237</v>
      </c>
      <c r="H585" s="32"/>
    </row>
    <row r="586" spans="2:8" s="1" customFormat="1" ht="16.850000000000001" customHeight="1">
      <c r="B586" s="32"/>
      <c r="C586" s="205" t="s">
        <v>3891</v>
      </c>
      <c r="D586" s="205" t="s">
        <v>299</v>
      </c>
      <c r="E586" s="17" t="s">
        <v>1</v>
      </c>
      <c r="F586" s="206">
        <v>10.237</v>
      </c>
      <c r="H586" s="32"/>
    </row>
    <row r="587" spans="2:8" s="1" customFormat="1" ht="16.850000000000001" customHeight="1">
      <c r="B587" s="32"/>
      <c r="C587" s="207" t="s">
        <v>4267</v>
      </c>
      <c r="H587" s="32"/>
    </row>
    <row r="588" spans="2:8" s="1" customFormat="1" ht="20.75">
      <c r="B588" s="32"/>
      <c r="C588" s="205" t="s">
        <v>4170</v>
      </c>
      <c r="D588" s="205" t="s">
        <v>4171</v>
      </c>
      <c r="E588" s="17" t="s">
        <v>322</v>
      </c>
      <c r="F588" s="206">
        <v>10.237</v>
      </c>
      <c r="H588" s="32"/>
    </row>
    <row r="589" spans="2:8" s="1" customFormat="1" ht="16.850000000000001" customHeight="1">
      <c r="B589" s="32"/>
      <c r="C589" s="205" t="s">
        <v>4143</v>
      </c>
      <c r="D589" s="205" t="s">
        <v>4144</v>
      </c>
      <c r="E589" s="17" t="s">
        <v>322</v>
      </c>
      <c r="F589" s="206">
        <v>10.237</v>
      </c>
      <c r="H589" s="32"/>
    </row>
    <row r="590" spans="2:8" s="1" customFormat="1" ht="16.850000000000001" customHeight="1">
      <c r="B590" s="32"/>
      <c r="C590" s="205" t="s">
        <v>4146</v>
      </c>
      <c r="D590" s="205" t="s">
        <v>4147</v>
      </c>
      <c r="E590" s="17" t="s">
        <v>322</v>
      </c>
      <c r="F590" s="206">
        <v>153.55500000000001</v>
      </c>
      <c r="H590" s="32"/>
    </row>
    <row r="591" spans="2:8" s="1" customFormat="1" ht="16.850000000000001" customHeight="1">
      <c r="B591" s="32"/>
      <c r="C591" s="201" t="s">
        <v>3884</v>
      </c>
      <c r="D591" s="202" t="s">
        <v>1</v>
      </c>
      <c r="E591" s="203" t="s">
        <v>1</v>
      </c>
      <c r="F591" s="204">
        <v>50.55</v>
      </c>
      <c r="H591" s="32"/>
    </row>
    <row r="592" spans="2:8" s="1" customFormat="1" ht="16.850000000000001" customHeight="1">
      <c r="B592" s="32"/>
      <c r="C592" s="205" t="s">
        <v>1</v>
      </c>
      <c r="D592" s="205" t="s">
        <v>3918</v>
      </c>
      <c r="E592" s="17" t="s">
        <v>1</v>
      </c>
      <c r="F592" s="206">
        <v>50.55</v>
      </c>
      <c r="H592" s="32"/>
    </row>
    <row r="593" spans="2:8" s="1" customFormat="1" ht="16.850000000000001" customHeight="1">
      <c r="B593" s="32"/>
      <c r="C593" s="205" t="s">
        <v>3884</v>
      </c>
      <c r="D593" s="205" t="s">
        <v>299</v>
      </c>
      <c r="E593" s="17" t="s">
        <v>1</v>
      </c>
      <c r="F593" s="206">
        <v>50.55</v>
      </c>
      <c r="H593" s="32"/>
    </row>
    <row r="594" spans="2:8" s="1" customFormat="1" ht="16.850000000000001" customHeight="1">
      <c r="B594" s="32"/>
      <c r="C594" s="207" t="s">
        <v>4267</v>
      </c>
      <c r="H594" s="32"/>
    </row>
    <row r="595" spans="2:8" s="1" customFormat="1" ht="16.850000000000001" customHeight="1">
      <c r="B595" s="32"/>
      <c r="C595" s="205" t="s">
        <v>3915</v>
      </c>
      <c r="D595" s="205" t="s">
        <v>3916</v>
      </c>
      <c r="E595" s="17" t="s">
        <v>351</v>
      </c>
      <c r="F595" s="206">
        <v>50.55</v>
      </c>
      <c r="H595" s="32"/>
    </row>
    <row r="596" spans="2:8" s="1" customFormat="1" ht="16.850000000000001" customHeight="1">
      <c r="B596" s="32"/>
      <c r="C596" s="205" t="s">
        <v>3964</v>
      </c>
      <c r="D596" s="205" t="s">
        <v>3965</v>
      </c>
      <c r="E596" s="17" t="s">
        <v>351</v>
      </c>
      <c r="F596" s="206">
        <v>50.55</v>
      </c>
      <c r="H596" s="32"/>
    </row>
    <row r="597" spans="2:8" s="1" customFormat="1" ht="16.850000000000001" customHeight="1">
      <c r="B597" s="32"/>
      <c r="C597" s="205" t="s">
        <v>3967</v>
      </c>
      <c r="D597" s="205" t="s">
        <v>3968</v>
      </c>
      <c r="E597" s="17" t="s">
        <v>351</v>
      </c>
      <c r="F597" s="206">
        <v>50.55</v>
      </c>
      <c r="H597" s="32"/>
    </row>
    <row r="598" spans="2:8" s="1" customFormat="1" ht="16.850000000000001" customHeight="1">
      <c r="B598" s="32"/>
      <c r="C598" s="205" t="s">
        <v>3974</v>
      </c>
      <c r="D598" s="205" t="s">
        <v>3975</v>
      </c>
      <c r="E598" s="17" t="s">
        <v>351</v>
      </c>
      <c r="F598" s="206">
        <v>50.55</v>
      </c>
      <c r="H598" s="32"/>
    </row>
    <row r="599" spans="2:8" s="1" customFormat="1" ht="16.850000000000001" customHeight="1">
      <c r="B599" s="32"/>
      <c r="C599" s="201" t="s">
        <v>3879</v>
      </c>
      <c r="D599" s="202" t="s">
        <v>1</v>
      </c>
      <c r="E599" s="203" t="s">
        <v>1</v>
      </c>
      <c r="F599" s="204">
        <v>34.976999999999997</v>
      </c>
      <c r="H599" s="32"/>
    </row>
    <row r="600" spans="2:8" s="1" customFormat="1" ht="16.850000000000001" customHeight="1">
      <c r="B600" s="32"/>
      <c r="C600" s="205" t="s">
        <v>1</v>
      </c>
      <c r="D600" s="205" t="s">
        <v>3942</v>
      </c>
      <c r="E600" s="17" t="s">
        <v>1</v>
      </c>
      <c r="F600" s="206">
        <v>84.796999999999997</v>
      </c>
      <c r="H600" s="32"/>
    </row>
    <row r="601" spans="2:8" s="1" customFormat="1" ht="16.850000000000001" customHeight="1">
      <c r="B601" s="32"/>
      <c r="C601" s="205" t="s">
        <v>1</v>
      </c>
      <c r="D601" s="205" t="s">
        <v>3943</v>
      </c>
      <c r="E601" s="17" t="s">
        <v>1</v>
      </c>
      <c r="F601" s="206">
        <v>-49.82</v>
      </c>
      <c r="H601" s="32"/>
    </row>
    <row r="602" spans="2:8" s="1" customFormat="1" ht="16.850000000000001" customHeight="1">
      <c r="B602" s="32"/>
      <c r="C602" s="205" t="s">
        <v>3879</v>
      </c>
      <c r="D602" s="205" t="s">
        <v>299</v>
      </c>
      <c r="E602" s="17" t="s">
        <v>1</v>
      </c>
      <c r="F602" s="206">
        <v>34.976999999999997</v>
      </c>
      <c r="H602" s="32"/>
    </row>
    <row r="603" spans="2:8" s="1" customFormat="1" ht="16.850000000000001" customHeight="1">
      <c r="B603" s="32"/>
      <c r="C603" s="207" t="s">
        <v>4267</v>
      </c>
      <c r="H603" s="32"/>
    </row>
    <row r="604" spans="2:8" s="1" customFormat="1" ht="16.850000000000001" customHeight="1">
      <c r="B604" s="32"/>
      <c r="C604" s="205" t="s">
        <v>3939</v>
      </c>
      <c r="D604" s="205" t="s">
        <v>3940</v>
      </c>
      <c r="E604" s="17" t="s">
        <v>294</v>
      </c>
      <c r="F604" s="206">
        <v>34.976999999999997</v>
      </c>
      <c r="H604" s="32"/>
    </row>
    <row r="605" spans="2:8" s="1" customFormat="1" ht="20.75">
      <c r="B605" s="32"/>
      <c r="C605" s="205" t="s">
        <v>308</v>
      </c>
      <c r="D605" s="205" t="s">
        <v>309</v>
      </c>
      <c r="E605" s="17" t="s">
        <v>294</v>
      </c>
      <c r="F605" s="206">
        <v>34.976999999999997</v>
      </c>
      <c r="H605" s="32"/>
    </row>
    <row r="606" spans="2:8" s="1" customFormat="1" ht="20.75">
      <c r="B606" s="32"/>
      <c r="C606" s="205" t="s">
        <v>311</v>
      </c>
      <c r="D606" s="205" t="s">
        <v>312</v>
      </c>
      <c r="E606" s="17" t="s">
        <v>294</v>
      </c>
      <c r="F606" s="206">
        <v>174.88499999999999</v>
      </c>
      <c r="H606" s="32"/>
    </row>
    <row r="607" spans="2:8" s="1" customFormat="1" ht="20.75">
      <c r="B607" s="32"/>
      <c r="C607" s="205" t="s">
        <v>320</v>
      </c>
      <c r="D607" s="205" t="s">
        <v>321</v>
      </c>
      <c r="E607" s="17" t="s">
        <v>322</v>
      </c>
      <c r="F607" s="206">
        <v>64.706999999999994</v>
      </c>
      <c r="H607" s="32"/>
    </row>
    <row r="608" spans="2:8" s="1" customFormat="1" ht="16.850000000000001" customHeight="1">
      <c r="B608" s="32"/>
      <c r="C608" s="205" t="s">
        <v>326</v>
      </c>
      <c r="D608" s="205" t="s">
        <v>327</v>
      </c>
      <c r="E608" s="17" t="s">
        <v>294</v>
      </c>
      <c r="F608" s="206">
        <v>34.976999999999997</v>
      </c>
      <c r="H608" s="32"/>
    </row>
    <row r="609" spans="2:8" s="1" customFormat="1" ht="16.850000000000001" customHeight="1">
      <c r="B609" s="32"/>
      <c r="C609" s="201" t="s">
        <v>3881</v>
      </c>
      <c r="D609" s="202" t="s">
        <v>1</v>
      </c>
      <c r="E609" s="203" t="s">
        <v>1</v>
      </c>
      <c r="F609" s="204">
        <v>53.16</v>
      </c>
      <c r="H609" s="32"/>
    </row>
    <row r="610" spans="2:8" s="1" customFormat="1" ht="16.850000000000001" customHeight="1">
      <c r="B610" s="32"/>
      <c r="C610" s="205" t="s">
        <v>1</v>
      </c>
      <c r="D610" s="205" t="s">
        <v>3928</v>
      </c>
      <c r="E610" s="17" t="s">
        <v>1</v>
      </c>
      <c r="F610" s="206">
        <v>1.92</v>
      </c>
      <c r="H610" s="32"/>
    </row>
    <row r="611" spans="2:8" s="1" customFormat="1" ht="16.850000000000001" customHeight="1">
      <c r="B611" s="32"/>
      <c r="C611" s="205" t="s">
        <v>1</v>
      </c>
      <c r="D611" s="205" t="s">
        <v>3929</v>
      </c>
      <c r="E611" s="17" t="s">
        <v>1</v>
      </c>
      <c r="F611" s="206">
        <v>22.44</v>
      </c>
      <c r="H611" s="32"/>
    </row>
    <row r="612" spans="2:8" s="1" customFormat="1" ht="16.850000000000001" customHeight="1">
      <c r="B612" s="32"/>
      <c r="C612" s="205" t="s">
        <v>1</v>
      </c>
      <c r="D612" s="205" t="s">
        <v>3930</v>
      </c>
      <c r="E612" s="17" t="s">
        <v>1</v>
      </c>
      <c r="F612" s="206">
        <v>28.8</v>
      </c>
      <c r="H612" s="32"/>
    </row>
    <row r="613" spans="2:8" s="1" customFormat="1" ht="16.850000000000001" customHeight="1">
      <c r="B613" s="32"/>
      <c r="C613" s="205" t="s">
        <v>3881</v>
      </c>
      <c r="D613" s="205" t="s">
        <v>299</v>
      </c>
      <c r="E613" s="17" t="s">
        <v>1</v>
      </c>
      <c r="F613" s="206">
        <v>53.16</v>
      </c>
      <c r="H613" s="32"/>
    </row>
    <row r="614" spans="2:8" s="1" customFormat="1" ht="16.850000000000001" customHeight="1">
      <c r="B614" s="32"/>
      <c r="C614" s="207" t="s">
        <v>4267</v>
      </c>
      <c r="H614" s="32"/>
    </row>
    <row r="615" spans="2:8" s="1" customFormat="1" ht="20.75">
      <c r="B615" s="32"/>
      <c r="C615" s="205" t="s">
        <v>3925</v>
      </c>
      <c r="D615" s="205" t="s">
        <v>3926</v>
      </c>
      <c r="E615" s="17" t="s">
        <v>294</v>
      </c>
      <c r="F615" s="206">
        <v>53.16</v>
      </c>
      <c r="H615" s="32"/>
    </row>
    <row r="616" spans="2:8" s="1" customFormat="1" ht="16.850000000000001" customHeight="1">
      <c r="B616" s="32"/>
      <c r="C616" s="205" t="s">
        <v>3931</v>
      </c>
      <c r="D616" s="205" t="s">
        <v>3932</v>
      </c>
      <c r="E616" s="17" t="s">
        <v>294</v>
      </c>
      <c r="F616" s="206">
        <v>12.72</v>
      </c>
      <c r="H616" s="32"/>
    </row>
    <row r="617" spans="2:8" s="1" customFormat="1" ht="16.850000000000001" customHeight="1">
      <c r="B617" s="32"/>
      <c r="C617" s="205" t="s">
        <v>3939</v>
      </c>
      <c r="D617" s="205" t="s">
        <v>3940</v>
      </c>
      <c r="E617" s="17" t="s">
        <v>294</v>
      </c>
      <c r="F617" s="206">
        <v>34.976999999999997</v>
      </c>
      <c r="H617" s="32"/>
    </row>
    <row r="618" spans="2:8" s="1" customFormat="1" ht="16.850000000000001" customHeight="1">
      <c r="B618" s="32"/>
      <c r="C618" s="201" t="s">
        <v>256</v>
      </c>
      <c r="D618" s="202" t="s">
        <v>1</v>
      </c>
      <c r="E618" s="203" t="s">
        <v>1</v>
      </c>
      <c r="F618" s="204">
        <v>49.82</v>
      </c>
      <c r="H618" s="32"/>
    </row>
    <row r="619" spans="2:8" s="1" customFormat="1" ht="16.850000000000001" customHeight="1">
      <c r="B619" s="32"/>
      <c r="C619" s="205" t="s">
        <v>1</v>
      </c>
      <c r="D619" s="205" t="s">
        <v>3948</v>
      </c>
      <c r="E619" s="17" t="s">
        <v>1</v>
      </c>
      <c r="F619" s="206">
        <v>6.24</v>
      </c>
      <c r="H619" s="32"/>
    </row>
    <row r="620" spans="2:8" s="1" customFormat="1" ht="16.850000000000001" customHeight="1">
      <c r="B620" s="32"/>
      <c r="C620" s="205" t="s">
        <v>1</v>
      </c>
      <c r="D620" s="205" t="s">
        <v>3949</v>
      </c>
      <c r="E620" s="17" t="s">
        <v>1</v>
      </c>
      <c r="F620" s="206">
        <v>10.56</v>
      </c>
      <c r="H620" s="32"/>
    </row>
    <row r="621" spans="2:8" s="1" customFormat="1" ht="16.850000000000001" customHeight="1">
      <c r="B621" s="32"/>
      <c r="C621" s="205" t="s">
        <v>1</v>
      </c>
      <c r="D621" s="205" t="s">
        <v>3950</v>
      </c>
      <c r="E621" s="17" t="s">
        <v>1</v>
      </c>
      <c r="F621" s="206">
        <v>1.96</v>
      </c>
      <c r="H621" s="32"/>
    </row>
    <row r="622" spans="2:8" s="1" customFormat="1" ht="16.850000000000001" customHeight="1">
      <c r="B622" s="32"/>
      <c r="C622" s="205" t="s">
        <v>1</v>
      </c>
      <c r="D622" s="205" t="s">
        <v>3951</v>
      </c>
      <c r="E622" s="17" t="s">
        <v>1</v>
      </c>
      <c r="F622" s="206">
        <v>1.24</v>
      </c>
      <c r="H622" s="32"/>
    </row>
    <row r="623" spans="2:8" s="1" customFormat="1" ht="16.850000000000001" customHeight="1">
      <c r="B623" s="32"/>
      <c r="C623" s="205" t="s">
        <v>1</v>
      </c>
      <c r="D623" s="205" t="s">
        <v>3952</v>
      </c>
      <c r="E623" s="17" t="s">
        <v>1</v>
      </c>
      <c r="F623" s="206">
        <v>11.22</v>
      </c>
      <c r="H623" s="32"/>
    </row>
    <row r="624" spans="2:8" s="1" customFormat="1" ht="16.850000000000001" customHeight="1">
      <c r="B624" s="32"/>
      <c r="C624" s="205" t="s">
        <v>1</v>
      </c>
      <c r="D624" s="205" t="s">
        <v>3953</v>
      </c>
      <c r="E624" s="17" t="s">
        <v>1</v>
      </c>
      <c r="F624" s="206">
        <v>18.600000000000001</v>
      </c>
      <c r="H624" s="32"/>
    </row>
    <row r="625" spans="2:8" s="1" customFormat="1" ht="16.850000000000001" customHeight="1">
      <c r="B625" s="32"/>
      <c r="C625" s="205" t="s">
        <v>256</v>
      </c>
      <c r="D625" s="205" t="s">
        <v>299</v>
      </c>
      <c r="E625" s="17" t="s">
        <v>1</v>
      </c>
      <c r="F625" s="206">
        <v>49.82</v>
      </c>
      <c r="H625" s="32"/>
    </row>
    <row r="626" spans="2:8" s="1" customFormat="1" ht="16.850000000000001" customHeight="1">
      <c r="B626" s="32"/>
      <c r="C626" s="207" t="s">
        <v>4267</v>
      </c>
      <c r="H626" s="32"/>
    </row>
    <row r="627" spans="2:8" s="1" customFormat="1" ht="16.850000000000001" customHeight="1">
      <c r="B627" s="32"/>
      <c r="C627" s="205" t="s">
        <v>3197</v>
      </c>
      <c r="D627" s="205" t="s">
        <v>3198</v>
      </c>
      <c r="E627" s="17" t="s">
        <v>294</v>
      </c>
      <c r="F627" s="206">
        <v>49.82</v>
      </c>
      <c r="H627" s="32"/>
    </row>
    <row r="628" spans="2:8" s="1" customFormat="1" ht="16.850000000000001" customHeight="1">
      <c r="B628" s="32"/>
      <c r="C628" s="205" t="s">
        <v>3939</v>
      </c>
      <c r="D628" s="205" t="s">
        <v>3940</v>
      </c>
      <c r="E628" s="17" t="s">
        <v>294</v>
      </c>
      <c r="F628" s="206">
        <v>34.976999999999997</v>
      </c>
      <c r="H628" s="32"/>
    </row>
    <row r="629" spans="2:8" s="1" customFormat="1" ht="16.850000000000001" customHeight="1">
      <c r="B629" s="32"/>
      <c r="C629" s="201" t="s">
        <v>4269</v>
      </c>
      <c r="D629" s="202" t="s">
        <v>1</v>
      </c>
      <c r="E629" s="203" t="s">
        <v>1</v>
      </c>
      <c r="F629" s="204">
        <v>0</v>
      </c>
      <c r="H629" s="32"/>
    </row>
    <row r="630" spans="2:8" s="1" customFormat="1" ht="16.850000000000001" customHeight="1">
      <c r="B630" s="32"/>
      <c r="C630" s="201" t="s">
        <v>4270</v>
      </c>
      <c r="D630" s="202" t="s">
        <v>1</v>
      </c>
      <c r="E630" s="203" t="s">
        <v>1</v>
      </c>
      <c r="F630" s="204">
        <v>104.166</v>
      </c>
      <c r="H630" s="32"/>
    </row>
    <row r="631" spans="2:8" s="1" customFormat="1" ht="16.850000000000001" customHeight="1">
      <c r="B631" s="32"/>
      <c r="C631" s="201" t="s">
        <v>3886</v>
      </c>
      <c r="D631" s="202" t="s">
        <v>1</v>
      </c>
      <c r="E631" s="203" t="s">
        <v>1</v>
      </c>
      <c r="F631" s="204">
        <v>9.36</v>
      </c>
      <c r="H631" s="32"/>
    </row>
    <row r="632" spans="2:8" s="1" customFormat="1" ht="16.850000000000001" customHeight="1">
      <c r="B632" s="32"/>
      <c r="C632" s="205" t="s">
        <v>1</v>
      </c>
      <c r="D632" s="205" t="s">
        <v>4169</v>
      </c>
      <c r="E632" s="17" t="s">
        <v>1</v>
      </c>
      <c r="F632" s="206">
        <v>9.36</v>
      </c>
      <c r="H632" s="32"/>
    </row>
    <row r="633" spans="2:8" s="1" customFormat="1" ht="16.850000000000001" customHeight="1">
      <c r="B633" s="32"/>
      <c r="C633" s="205" t="s">
        <v>3886</v>
      </c>
      <c r="D633" s="205" t="s">
        <v>299</v>
      </c>
      <c r="E633" s="17" t="s">
        <v>1</v>
      </c>
      <c r="F633" s="206">
        <v>9.36</v>
      </c>
      <c r="H633" s="32"/>
    </row>
    <row r="634" spans="2:8" s="1" customFormat="1" ht="16.850000000000001" customHeight="1">
      <c r="B634" s="32"/>
      <c r="C634" s="207" t="s">
        <v>4267</v>
      </c>
      <c r="H634" s="32"/>
    </row>
    <row r="635" spans="2:8" s="1" customFormat="1" ht="20.75">
      <c r="B635" s="32"/>
      <c r="C635" s="205" t="s">
        <v>4166</v>
      </c>
      <c r="D635" s="205" t="s">
        <v>4167</v>
      </c>
      <c r="E635" s="17" t="s">
        <v>322</v>
      </c>
      <c r="F635" s="206">
        <v>9.36</v>
      </c>
      <c r="H635" s="32"/>
    </row>
    <row r="636" spans="2:8" s="1" customFormat="1" ht="16.850000000000001" customHeight="1">
      <c r="B636" s="32"/>
      <c r="C636" s="205" t="s">
        <v>4150</v>
      </c>
      <c r="D636" s="205" t="s">
        <v>4151</v>
      </c>
      <c r="E636" s="17" t="s">
        <v>322</v>
      </c>
      <c r="F636" s="206">
        <v>29.556999999999999</v>
      </c>
      <c r="H636" s="32"/>
    </row>
    <row r="637" spans="2:8" s="1" customFormat="1" ht="16.850000000000001" customHeight="1">
      <c r="B637" s="32"/>
      <c r="C637" s="205" t="s">
        <v>4153</v>
      </c>
      <c r="D637" s="205" t="s">
        <v>4154</v>
      </c>
      <c r="E637" s="17" t="s">
        <v>322</v>
      </c>
      <c r="F637" s="206">
        <v>413.798</v>
      </c>
      <c r="H637" s="32"/>
    </row>
    <row r="638" spans="2:8" s="1" customFormat="1" ht="26.35" customHeight="1">
      <c r="B638" s="32"/>
      <c r="C638" s="200" t="s">
        <v>4271</v>
      </c>
      <c r="D638" s="200" t="s">
        <v>153</v>
      </c>
      <c r="H638" s="32"/>
    </row>
    <row r="639" spans="2:8" s="1" customFormat="1" ht="16.850000000000001" customHeight="1">
      <c r="B639" s="32"/>
      <c r="C639" s="201" t="s">
        <v>3893</v>
      </c>
      <c r="D639" s="202" t="s">
        <v>1</v>
      </c>
      <c r="E639" s="203" t="s">
        <v>1</v>
      </c>
      <c r="F639" s="204">
        <v>7.766</v>
      </c>
      <c r="H639" s="32"/>
    </row>
    <row r="640" spans="2:8" s="1" customFormat="1" ht="16.850000000000001" customHeight="1">
      <c r="B640" s="32"/>
      <c r="C640" s="201" t="s">
        <v>3888</v>
      </c>
      <c r="D640" s="202" t="s">
        <v>1</v>
      </c>
      <c r="E640" s="203" t="s">
        <v>1</v>
      </c>
      <c r="F640" s="204">
        <v>12.430999999999999</v>
      </c>
      <c r="H640" s="32"/>
    </row>
    <row r="641" spans="2:8" s="1" customFormat="1" ht="16.850000000000001" customHeight="1">
      <c r="B641" s="32"/>
      <c r="C641" s="201" t="s">
        <v>3877</v>
      </c>
      <c r="D641" s="202" t="s">
        <v>1</v>
      </c>
      <c r="E641" s="203" t="s">
        <v>1</v>
      </c>
      <c r="F641" s="204">
        <v>31.637</v>
      </c>
      <c r="H641" s="32"/>
    </row>
    <row r="642" spans="2:8" s="1" customFormat="1" ht="16.850000000000001" customHeight="1">
      <c r="B642" s="32"/>
      <c r="C642" s="201" t="s">
        <v>3891</v>
      </c>
      <c r="D642" s="202" t="s">
        <v>1</v>
      </c>
      <c r="E642" s="203" t="s">
        <v>1</v>
      </c>
      <c r="F642" s="204">
        <v>10.237</v>
      </c>
      <c r="H642" s="32"/>
    </row>
    <row r="643" spans="2:8" s="1" customFormat="1" ht="16.850000000000001" customHeight="1">
      <c r="B643" s="32"/>
      <c r="C643" s="201" t="s">
        <v>3884</v>
      </c>
      <c r="D643" s="202" t="s">
        <v>1</v>
      </c>
      <c r="E643" s="203" t="s">
        <v>1</v>
      </c>
      <c r="F643" s="204">
        <v>50.55</v>
      </c>
      <c r="H643" s="32"/>
    </row>
    <row r="644" spans="2:8" s="1" customFormat="1" ht="16.850000000000001" customHeight="1">
      <c r="B644" s="32"/>
      <c r="C644" s="201" t="s">
        <v>3879</v>
      </c>
      <c r="D644" s="202" t="s">
        <v>1</v>
      </c>
      <c r="E644" s="203" t="s">
        <v>1</v>
      </c>
      <c r="F644" s="204">
        <v>34.976999999999997</v>
      </c>
      <c r="H644" s="32"/>
    </row>
    <row r="645" spans="2:8" s="1" customFormat="1" ht="16.850000000000001" customHeight="1">
      <c r="B645" s="32"/>
      <c r="C645" s="201" t="s">
        <v>3881</v>
      </c>
      <c r="D645" s="202" t="s">
        <v>1</v>
      </c>
      <c r="E645" s="203" t="s">
        <v>1</v>
      </c>
      <c r="F645" s="204">
        <v>53.16</v>
      </c>
      <c r="H645" s="32"/>
    </row>
    <row r="646" spans="2:8" s="1" customFormat="1" ht="16.850000000000001" customHeight="1">
      <c r="B646" s="32"/>
      <c r="C646" s="201" t="s">
        <v>256</v>
      </c>
      <c r="D646" s="202" t="s">
        <v>1</v>
      </c>
      <c r="E646" s="203" t="s">
        <v>1</v>
      </c>
      <c r="F646" s="204">
        <v>49.82</v>
      </c>
      <c r="H646" s="32"/>
    </row>
    <row r="647" spans="2:8" s="1" customFormat="1" ht="16.850000000000001" customHeight="1">
      <c r="B647" s="32"/>
      <c r="C647" s="201" t="s">
        <v>4269</v>
      </c>
      <c r="D647" s="202" t="s">
        <v>1</v>
      </c>
      <c r="E647" s="203" t="s">
        <v>1</v>
      </c>
      <c r="F647" s="204">
        <v>0</v>
      </c>
      <c r="H647" s="32"/>
    </row>
    <row r="648" spans="2:8" s="1" customFormat="1" ht="16.850000000000001" customHeight="1">
      <c r="B648" s="32"/>
      <c r="C648" s="201" t="s">
        <v>4270</v>
      </c>
      <c r="D648" s="202" t="s">
        <v>1</v>
      </c>
      <c r="E648" s="203" t="s">
        <v>1</v>
      </c>
      <c r="F648" s="204">
        <v>104.166</v>
      </c>
      <c r="H648" s="32"/>
    </row>
    <row r="649" spans="2:8" s="1" customFormat="1" ht="16.850000000000001" customHeight="1">
      <c r="B649" s="32"/>
      <c r="C649" s="201" t="s">
        <v>3886</v>
      </c>
      <c r="D649" s="202" t="s">
        <v>1</v>
      </c>
      <c r="E649" s="203" t="s">
        <v>1</v>
      </c>
      <c r="F649" s="204">
        <v>9.36</v>
      </c>
      <c r="H649" s="32"/>
    </row>
    <row r="650" spans="2:8" s="1" customFormat="1" ht="7.35" customHeight="1">
      <c r="B650" s="44"/>
      <c r="C650" s="45"/>
      <c r="D650" s="45"/>
      <c r="E650" s="45"/>
      <c r="F650" s="45"/>
      <c r="G650" s="45"/>
      <c r="H650" s="32"/>
    </row>
    <row r="651" spans="2:8" s="1" customFormat="1" ht="10.4"/>
  </sheetData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42</vt:i4>
      </vt:variant>
    </vt:vector>
  </HeadingPairs>
  <TitlesOfParts>
    <vt:vector size="63" baseType="lpstr">
      <vt:lpstr>Rekapitulace stavby</vt:lpstr>
      <vt:lpstr>000 - Vedlejší a ostatní ...</vt:lpstr>
      <vt:lpstr>001-01 - Stavební část</vt:lpstr>
      <vt:lpstr>001-02 - Zdravotně techni...</vt:lpstr>
      <vt:lpstr>001-03 - Vytápění</vt:lpstr>
      <vt:lpstr>001-04 - Chlazení</vt:lpstr>
      <vt:lpstr>001-05 - Vzduchotechnika</vt:lpstr>
      <vt:lpstr>001-06 - Silnoproud</vt:lpstr>
      <vt:lpstr>001-07 - Slaboproud</vt:lpstr>
      <vt:lpstr>001-08-02 - Technické prvky</vt:lpstr>
      <vt:lpstr>001-08-04 - Atypický nábytek</vt:lpstr>
      <vt:lpstr>001-08-05 - Sanita a sani...</vt:lpstr>
      <vt:lpstr>001-09 - Informační a ori...</vt:lpstr>
      <vt:lpstr>002 - Venkovní úpravy pia...</vt:lpstr>
      <vt:lpstr>003 - Venkovní vodovod a ...</vt:lpstr>
      <vt:lpstr>004-01 - Rostliny</vt:lpstr>
      <vt:lpstr>004-02 - Sadové úpravy</vt:lpstr>
      <vt:lpstr>005 - Přeložka kanalizace</vt:lpstr>
      <vt:lpstr>SK24047 - Rekonstrukce te...</vt:lpstr>
      <vt:lpstr>T - Trubní vedení</vt:lpstr>
      <vt:lpstr>Seznam figur</vt:lpstr>
      <vt:lpstr>'000 - Vedlejší a ostatní ...'!Názvy_tisku</vt:lpstr>
      <vt:lpstr>'001-01 - Stavební část'!Názvy_tisku</vt:lpstr>
      <vt:lpstr>'001-02 - Zdravotně techni...'!Názvy_tisku</vt:lpstr>
      <vt:lpstr>'001-03 - Vytápění'!Názvy_tisku</vt:lpstr>
      <vt:lpstr>'001-04 - Chlazení'!Názvy_tisku</vt:lpstr>
      <vt:lpstr>'001-05 - Vzduchotechnika'!Názvy_tisku</vt:lpstr>
      <vt:lpstr>'001-06 - Silnoproud'!Názvy_tisku</vt:lpstr>
      <vt:lpstr>'001-07 - Slaboproud'!Názvy_tisku</vt:lpstr>
      <vt:lpstr>'001-08-02 - Technické prvky'!Názvy_tisku</vt:lpstr>
      <vt:lpstr>'001-08-04 - Atypický nábytek'!Názvy_tisku</vt:lpstr>
      <vt:lpstr>'001-08-05 - Sanita a sani...'!Názvy_tisku</vt:lpstr>
      <vt:lpstr>'001-09 - Informační a ori...'!Názvy_tisku</vt:lpstr>
      <vt:lpstr>'002 - Venkovní úpravy pia...'!Názvy_tisku</vt:lpstr>
      <vt:lpstr>'003 - Venkovní vodovod a ...'!Názvy_tisku</vt:lpstr>
      <vt:lpstr>'004-01 - Rostliny'!Názvy_tisku</vt:lpstr>
      <vt:lpstr>'004-02 - Sadové úpravy'!Názvy_tisku</vt:lpstr>
      <vt:lpstr>'005 - Přeložka kanalizace'!Názvy_tisku</vt:lpstr>
      <vt:lpstr>'Rekapitulace stavby'!Názvy_tisku</vt:lpstr>
      <vt:lpstr>'Seznam figur'!Názvy_tisku</vt:lpstr>
      <vt:lpstr>'SK24047 - Rekonstrukce te...'!Názvy_tisku</vt:lpstr>
      <vt:lpstr>'T - Trubní vedení'!Názvy_tisku</vt:lpstr>
      <vt:lpstr>'000 - Vedlejší a ostatní ...'!Oblast_tisku</vt:lpstr>
      <vt:lpstr>'001-01 - Stavební část'!Oblast_tisku</vt:lpstr>
      <vt:lpstr>'001-02 - Zdravotně techni...'!Oblast_tisku</vt:lpstr>
      <vt:lpstr>'001-03 - Vytápění'!Oblast_tisku</vt:lpstr>
      <vt:lpstr>'001-04 - Chlazení'!Oblast_tisku</vt:lpstr>
      <vt:lpstr>'001-05 - Vzduchotechnika'!Oblast_tisku</vt:lpstr>
      <vt:lpstr>'001-06 - Silnoproud'!Oblast_tisku</vt:lpstr>
      <vt:lpstr>'001-07 - Slaboproud'!Oblast_tisku</vt:lpstr>
      <vt:lpstr>'001-08-02 - Technické prvky'!Oblast_tisku</vt:lpstr>
      <vt:lpstr>'001-08-04 - Atypický nábytek'!Oblast_tisku</vt:lpstr>
      <vt:lpstr>'001-08-05 - Sanita a sani...'!Oblast_tisku</vt:lpstr>
      <vt:lpstr>'001-09 - Informační a ori...'!Oblast_tisku</vt:lpstr>
      <vt:lpstr>'002 - Venkovní úpravy pia...'!Oblast_tisku</vt:lpstr>
      <vt:lpstr>'003 - Venkovní vodovod a ...'!Oblast_tisku</vt:lpstr>
      <vt:lpstr>'004-01 - Rostliny'!Oblast_tisku</vt:lpstr>
      <vt:lpstr>'004-02 - Sadové úpravy'!Oblast_tisku</vt:lpstr>
      <vt:lpstr>'005 - Přeložka kanalizace'!Oblast_tisku</vt:lpstr>
      <vt:lpstr>'Rekapitulace stavby'!Oblast_tisku</vt:lpstr>
      <vt:lpstr>'Seznam figur'!Oblast_tisku</vt:lpstr>
      <vt:lpstr>'SK24047 - Rekonstrukce te...'!Oblast_tisku</vt:lpstr>
      <vt:lpstr>'T - Trubní vedení'!Oblast_tisku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KASPEROVANB\Lenka</dc:creator>
  <cp:lastModifiedBy>Černecký David</cp:lastModifiedBy>
  <dcterms:created xsi:type="dcterms:W3CDTF">2025-01-22T11:06:34Z</dcterms:created>
  <dcterms:modified xsi:type="dcterms:W3CDTF">2025-01-30T15:09:40Z</dcterms:modified>
</cp:coreProperties>
</file>