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ayer\Desktop\Disk D\Dok May\Bedrč Hasičská Zbrojnice 2023\Soutěž 01 2025\R1 06.02.2025\"/>
    </mc:Choice>
  </mc:AlternateContent>
  <xr:revisionPtr revIDLastSave="0" documentId="8_{250EC53B-3483-40DE-8002-F8D771020853}" xr6:coauthVersionLast="36" xr6:coauthVersionMax="36" xr10:uidLastSave="{00000000-0000-0000-0000-000000000000}"/>
  <bookViews>
    <workbookView xWindow="0" yWindow="0" windowWidth="28800" windowHeight="11760" activeTab="1" xr2:uid="{00000000-000D-0000-FFFF-FFFF00000000}"/>
  </bookViews>
  <sheets>
    <sheet name="Rekapitulace stavby" sheetId="1" r:id="rId1"/>
    <sheet name="Objekt0 - NOVOSTAVBA HASI..." sheetId="2" r:id="rId2"/>
    <sheet name="Seznam figur" sheetId="3" r:id="rId3"/>
    <sheet name="Pokyny pro vyplnění" sheetId="4" r:id="rId4"/>
  </sheets>
  <definedNames>
    <definedName name="_xlnm._FilterDatabase" localSheetId="1" hidden="1">'Objekt0 - NOVOSTAVBA HASI...'!$C$119:$L$1617</definedName>
    <definedName name="_xlnm.Print_Titles" localSheetId="1">'Objekt0 - NOVOSTAVBA HASI...'!$119:$119</definedName>
    <definedName name="_xlnm.Print_Titles" localSheetId="0">'Rekapitulace stavby'!$52:$52</definedName>
    <definedName name="_xlnm.Print_Titles" localSheetId="2">'Seznam figur'!$9:$9</definedName>
    <definedName name="_xlnm.Print_Area" localSheetId="1">'Objekt0 - NOVOSTAVBA HASI...'!$C$4:$K$41,'Objekt0 - NOVOSTAVBA HASI...'!$C$47:$K$101,'Objekt0 - NOVOSTAVBA HASI...'!$C$107:$K$1617</definedName>
    <definedName name="_xlnm.Print_Area" localSheetId="3">'Pokyny pro vyplnění'!$B$2:$K$71,'Pokyny pro vyplnění'!$B$74:$K$118,'Pokyny pro vyplnění'!$B$121:$K$161,'Pokyny pro vyplnění'!$B$164:$K$219</definedName>
    <definedName name="_xlnm.Print_Area" localSheetId="0">'Rekapitulace stavby'!$D$4:$AO$36,'Rekapitulace stavby'!$C$42:$AQ$56</definedName>
    <definedName name="_xlnm.Print_Area" localSheetId="2">'Seznam figur'!$C$4:$G$27</definedName>
  </definedNames>
  <calcPr calcId="191029" iterateDelta="1E-4"/>
</workbook>
</file>

<file path=xl/calcChain.xml><?xml version="1.0" encoding="utf-8"?>
<calcChain xmlns="http://schemas.openxmlformats.org/spreadsheetml/2006/main">
  <c r="D7" i="3" l="1"/>
  <c r="K39" i="2"/>
  <c r="K38" i="2"/>
  <c r="BA55" i="1"/>
  <c r="K37" i="2"/>
  <c r="AZ55" i="1"/>
  <c r="BI1616" i="2"/>
  <c r="BH1616" i="2"/>
  <c r="BG1616" i="2"/>
  <c r="BF1616" i="2"/>
  <c r="X1616" i="2"/>
  <c r="V1616" i="2"/>
  <c r="T1616" i="2"/>
  <c r="P1616" i="2"/>
  <c r="BI1609" i="2"/>
  <c r="BH1609" i="2"/>
  <c r="BG1609" i="2"/>
  <c r="BF1609" i="2"/>
  <c r="X1609" i="2"/>
  <c r="V1609" i="2"/>
  <c r="T1609" i="2"/>
  <c r="P1609" i="2"/>
  <c r="BI1606" i="2"/>
  <c r="BH1606" i="2"/>
  <c r="BG1606" i="2"/>
  <c r="BF1606" i="2"/>
  <c r="X1606" i="2"/>
  <c r="V1606" i="2"/>
  <c r="T1606" i="2"/>
  <c r="P1606" i="2"/>
  <c r="BI1604" i="2"/>
  <c r="BH1604" i="2"/>
  <c r="BG1604" i="2"/>
  <c r="BF1604" i="2"/>
  <c r="X1604" i="2"/>
  <c r="V1604" i="2"/>
  <c r="T1604" i="2"/>
  <c r="P1604" i="2"/>
  <c r="BI1602" i="2"/>
  <c r="BH1602" i="2"/>
  <c r="BG1602" i="2"/>
  <c r="BF1602" i="2"/>
  <c r="X1602" i="2"/>
  <c r="V1602" i="2"/>
  <c r="T1602" i="2"/>
  <c r="P1602" i="2"/>
  <c r="BI1600" i="2"/>
  <c r="BH1600" i="2"/>
  <c r="BG1600" i="2"/>
  <c r="BF1600" i="2"/>
  <c r="X1600" i="2"/>
  <c r="V1600" i="2"/>
  <c r="T1600" i="2"/>
  <c r="P1600" i="2"/>
  <c r="BI1598" i="2"/>
  <c r="BH1598" i="2"/>
  <c r="BG1598" i="2"/>
  <c r="BF1598" i="2"/>
  <c r="X1598" i="2"/>
  <c r="V1598" i="2"/>
  <c r="T1598" i="2"/>
  <c r="P1598" i="2"/>
  <c r="BI1596" i="2"/>
  <c r="BH1596" i="2"/>
  <c r="BG1596" i="2"/>
  <c r="BF1596" i="2"/>
  <c r="X1596" i="2"/>
  <c r="V1596" i="2"/>
  <c r="T1596" i="2"/>
  <c r="P1596" i="2"/>
  <c r="BI1595" i="2"/>
  <c r="BH1595" i="2"/>
  <c r="BG1595" i="2"/>
  <c r="BF1595" i="2"/>
  <c r="X1595" i="2"/>
  <c r="V1595" i="2"/>
  <c r="T1595" i="2"/>
  <c r="P1595" i="2"/>
  <c r="BI1593" i="2"/>
  <c r="BH1593" i="2"/>
  <c r="BG1593" i="2"/>
  <c r="BF1593" i="2"/>
  <c r="X1593" i="2"/>
  <c r="V1593" i="2"/>
  <c r="T1593" i="2"/>
  <c r="P1593" i="2"/>
  <c r="BI1589" i="2"/>
  <c r="BH1589" i="2"/>
  <c r="BG1589" i="2"/>
  <c r="BF1589" i="2"/>
  <c r="X1589" i="2"/>
  <c r="V1589" i="2"/>
  <c r="T1589" i="2"/>
  <c r="P1589" i="2"/>
  <c r="BI1588" i="2"/>
  <c r="BH1588" i="2"/>
  <c r="BG1588" i="2"/>
  <c r="BF1588" i="2"/>
  <c r="X1588" i="2"/>
  <c r="V1588" i="2"/>
  <c r="T1588" i="2"/>
  <c r="P1588" i="2"/>
  <c r="BI1587" i="2"/>
  <c r="BH1587" i="2"/>
  <c r="BG1587" i="2"/>
  <c r="BF1587" i="2"/>
  <c r="X1587" i="2"/>
  <c r="V1587" i="2"/>
  <c r="T1587" i="2"/>
  <c r="P1587" i="2"/>
  <c r="BI1586" i="2"/>
  <c r="BH1586" i="2"/>
  <c r="BG1586" i="2"/>
  <c r="BF1586" i="2"/>
  <c r="X1586" i="2"/>
  <c r="V1586" i="2"/>
  <c r="T1586" i="2"/>
  <c r="P1586" i="2"/>
  <c r="BI1584" i="2"/>
  <c r="BH1584" i="2"/>
  <c r="BG1584" i="2"/>
  <c r="BF1584" i="2"/>
  <c r="X1584" i="2"/>
  <c r="V1584" i="2"/>
  <c r="T1584" i="2"/>
  <c r="P1584" i="2"/>
  <c r="BI1580" i="2"/>
  <c r="BH1580" i="2"/>
  <c r="BG1580" i="2"/>
  <c r="BF1580" i="2"/>
  <c r="X1580" i="2"/>
  <c r="V1580" i="2"/>
  <c r="T1580" i="2"/>
  <c r="P1580" i="2"/>
  <c r="BI1578" i="2"/>
  <c r="BH1578" i="2"/>
  <c r="BG1578" i="2"/>
  <c r="BF1578" i="2"/>
  <c r="X1578" i="2"/>
  <c r="V1578" i="2"/>
  <c r="T1578" i="2"/>
  <c r="P1578" i="2"/>
  <c r="BI1575" i="2"/>
  <c r="BH1575" i="2"/>
  <c r="BG1575" i="2"/>
  <c r="BF1575" i="2"/>
  <c r="X1575" i="2"/>
  <c r="V1575" i="2"/>
  <c r="T1575" i="2"/>
  <c r="P1575" i="2"/>
  <c r="BI1572" i="2"/>
  <c r="BH1572" i="2"/>
  <c r="BG1572" i="2"/>
  <c r="BF1572" i="2"/>
  <c r="X1572" i="2"/>
  <c r="V1572" i="2"/>
  <c r="T1572" i="2"/>
  <c r="P1572" i="2"/>
  <c r="BI1570" i="2"/>
  <c r="BH1570" i="2"/>
  <c r="BG1570" i="2"/>
  <c r="BF1570" i="2"/>
  <c r="X1570" i="2"/>
  <c r="V1570" i="2"/>
  <c r="T1570" i="2"/>
  <c r="P1570" i="2"/>
  <c r="BI1567" i="2"/>
  <c r="BH1567" i="2"/>
  <c r="BG1567" i="2"/>
  <c r="BF1567" i="2"/>
  <c r="X1567" i="2"/>
  <c r="V1567" i="2"/>
  <c r="T1567" i="2"/>
  <c r="P1567" i="2"/>
  <c r="BI1565" i="2"/>
  <c r="BH1565" i="2"/>
  <c r="BG1565" i="2"/>
  <c r="BF1565" i="2"/>
  <c r="X1565" i="2"/>
  <c r="V1565" i="2"/>
  <c r="T1565" i="2"/>
  <c r="P1565" i="2"/>
  <c r="BI1563" i="2"/>
  <c r="BH1563" i="2"/>
  <c r="BG1563" i="2"/>
  <c r="BF1563" i="2"/>
  <c r="X1563" i="2"/>
  <c r="V1563" i="2"/>
  <c r="T1563" i="2"/>
  <c r="P1563" i="2"/>
  <c r="BI1560" i="2"/>
  <c r="BH1560" i="2"/>
  <c r="BG1560" i="2"/>
  <c r="BF1560" i="2"/>
  <c r="X1560" i="2"/>
  <c r="V1560" i="2"/>
  <c r="T1560" i="2"/>
  <c r="P1560" i="2"/>
  <c r="BI1554" i="2"/>
  <c r="BH1554" i="2"/>
  <c r="BG1554" i="2"/>
  <c r="BF1554" i="2"/>
  <c r="X1554" i="2"/>
  <c r="V1554" i="2"/>
  <c r="T1554" i="2"/>
  <c r="P1554" i="2"/>
  <c r="BI1551" i="2"/>
  <c r="BH1551" i="2"/>
  <c r="BG1551" i="2"/>
  <c r="BF1551" i="2"/>
  <c r="X1551" i="2"/>
  <c r="V1551" i="2"/>
  <c r="T1551" i="2"/>
  <c r="P1551" i="2"/>
  <c r="BI1549" i="2"/>
  <c r="BH1549" i="2"/>
  <c r="BG1549" i="2"/>
  <c r="BF1549" i="2"/>
  <c r="X1549" i="2"/>
  <c r="V1549" i="2"/>
  <c r="T1549" i="2"/>
  <c r="P1549" i="2"/>
  <c r="BI1546" i="2"/>
  <c r="BH1546" i="2"/>
  <c r="BG1546" i="2"/>
  <c r="BF1546" i="2"/>
  <c r="X1546" i="2"/>
  <c r="V1546" i="2"/>
  <c r="T1546" i="2"/>
  <c r="P1546" i="2"/>
  <c r="BI1542" i="2"/>
  <c r="BH1542" i="2"/>
  <c r="BG1542" i="2"/>
  <c r="BF1542" i="2"/>
  <c r="X1542" i="2"/>
  <c r="V1542" i="2"/>
  <c r="T1542" i="2"/>
  <c r="P1542" i="2"/>
  <c r="BI1540" i="2"/>
  <c r="BH1540" i="2"/>
  <c r="BG1540" i="2"/>
  <c r="BF1540" i="2"/>
  <c r="X1540" i="2"/>
  <c r="V1540" i="2"/>
  <c r="T1540" i="2"/>
  <c r="P1540" i="2"/>
  <c r="BI1538" i="2"/>
  <c r="BH1538" i="2"/>
  <c r="BG1538" i="2"/>
  <c r="BF1538" i="2"/>
  <c r="X1538" i="2"/>
  <c r="V1538" i="2"/>
  <c r="T1538" i="2"/>
  <c r="P1538" i="2"/>
  <c r="BI1536" i="2"/>
  <c r="BH1536" i="2"/>
  <c r="BG1536" i="2"/>
  <c r="BF1536" i="2"/>
  <c r="X1536" i="2"/>
  <c r="V1536" i="2"/>
  <c r="T1536" i="2"/>
  <c r="P1536" i="2"/>
  <c r="BI1534" i="2"/>
  <c r="BH1534" i="2"/>
  <c r="BG1534" i="2"/>
  <c r="BF1534" i="2"/>
  <c r="X1534" i="2"/>
  <c r="V1534" i="2"/>
  <c r="T1534" i="2"/>
  <c r="P1534" i="2"/>
  <c r="BI1532" i="2"/>
  <c r="BH1532" i="2"/>
  <c r="BG1532" i="2"/>
  <c r="BF1532" i="2"/>
  <c r="X1532" i="2"/>
  <c r="V1532" i="2"/>
  <c r="T1532" i="2"/>
  <c r="P1532" i="2"/>
  <c r="BI1529" i="2"/>
  <c r="BH1529" i="2"/>
  <c r="BG1529" i="2"/>
  <c r="BF1529" i="2"/>
  <c r="X1529" i="2"/>
  <c r="V1529" i="2"/>
  <c r="T1529" i="2"/>
  <c r="P1529" i="2"/>
  <c r="BI1524" i="2"/>
  <c r="BH1524" i="2"/>
  <c r="BG1524" i="2"/>
  <c r="BF1524" i="2"/>
  <c r="X1524" i="2"/>
  <c r="V1524" i="2"/>
  <c r="T1524" i="2"/>
  <c r="P1524" i="2"/>
  <c r="BI1517" i="2"/>
  <c r="BH1517" i="2"/>
  <c r="BG1517" i="2"/>
  <c r="BF1517" i="2"/>
  <c r="X1517" i="2"/>
  <c r="V1517" i="2"/>
  <c r="T1517" i="2"/>
  <c r="P1517" i="2"/>
  <c r="BI1514" i="2"/>
  <c r="BH1514" i="2"/>
  <c r="BG1514" i="2"/>
  <c r="BF1514" i="2"/>
  <c r="X1514" i="2"/>
  <c r="V1514" i="2"/>
  <c r="T1514" i="2"/>
  <c r="P1514" i="2"/>
  <c r="BI1513" i="2"/>
  <c r="BH1513" i="2"/>
  <c r="BG1513" i="2"/>
  <c r="BF1513" i="2"/>
  <c r="X1513" i="2"/>
  <c r="V1513" i="2"/>
  <c r="T1513" i="2"/>
  <c r="P1513" i="2"/>
  <c r="BI1512" i="2"/>
  <c r="BH1512" i="2"/>
  <c r="BG1512" i="2"/>
  <c r="BF1512" i="2"/>
  <c r="X1512" i="2"/>
  <c r="V1512" i="2"/>
  <c r="T1512" i="2"/>
  <c r="P1512" i="2"/>
  <c r="BI1510" i="2"/>
  <c r="BH1510" i="2"/>
  <c r="BG1510" i="2"/>
  <c r="BF1510" i="2"/>
  <c r="X1510" i="2"/>
  <c r="V1510" i="2"/>
  <c r="T1510" i="2"/>
  <c r="P1510" i="2"/>
  <c r="BI1507" i="2"/>
  <c r="BH1507" i="2"/>
  <c r="BG1507" i="2"/>
  <c r="BF1507" i="2"/>
  <c r="X1507" i="2"/>
  <c r="V1507" i="2"/>
  <c r="T1507" i="2"/>
  <c r="P1507" i="2"/>
  <c r="BI1505" i="2"/>
  <c r="BH1505" i="2"/>
  <c r="BG1505" i="2"/>
  <c r="BF1505" i="2"/>
  <c r="X1505" i="2"/>
  <c r="V1505" i="2"/>
  <c r="T1505" i="2"/>
  <c r="P1505" i="2"/>
  <c r="BI1503" i="2"/>
  <c r="BH1503" i="2"/>
  <c r="BG1503" i="2"/>
  <c r="BF1503" i="2"/>
  <c r="X1503" i="2"/>
  <c r="V1503" i="2"/>
  <c r="T1503" i="2"/>
  <c r="P1503" i="2"/>
  <c r="BI1498" i="2"/>
  <c r="BH1498" i="2"/>
  <c r="BG1498" i="2"/>
  <c r="BF1498" i="2"/>
  <c r="X1498" i="2"/>
  <c r="V1498" i="2"/>
  <c r="T1498" i="2"/>
  <c r="P1498" i="2"/>
  <c r="BI1497" i="2"/>
  <c r="BH1497" i="2"/>
  <c r="BG1497" i="2"/>
  <c r="BF1497" i="2"/>
  <c r="X1497" i="2"/>
  <c r="V1497" i="2"/>
  <c r="T1497" i="2"/>
  <c r="P1497" i="2"/>
  <c r="BI1495" i="2"/>
  <c r="BH1495" i="2"/>
  <c r="BG1495" i="2"/>
  <c r="BF1495" i="2"/>
  <c r="X1495" i="2"/>
  <c r="V1495" i="2"/>
  <c r="T1495" i="2"/>
  <c r="P1495" i="2"/>
  <c r="BI1493" i="2"/>
  <c r="BH1493" i="2"/>
  <c r="BG1493" i="2"/>
  <c r="BF1493" i="2"/>
  <c r="X1493" i="2"/>
  <c r="V1493" i="2"/>
  <c r="T1493" i="2"/>
  <c r="P1493" i="2"/>
  <c r="BI1492" i="2"/>
  <c r="BH1492" i="2"/>
  <c r="BG1492" i="2"/>
  <c r="BF1492" i="2"/>
  <c r="X1492" i="2"/>
  <c r="V1492" i="2"/>
  <c r="T1492" i="2"/>
  <c r="P1492" i="2"/>
  <c r="BI1490" i="2"/>
  <c r="BH1490" i="2"/>
  <c r="BG1490" i="2"/>
  <c r="BF1490" i="2"/>
  <c r="X1490" i="2"/>
  <c r="V1490" i="2"/>
  <c r="T1490" i="2"/>
  <c r="P1490" i="2"/>
  <c r="BI1489" i="2"/>
  <c r="BH1489" i="2"/>
  <c r="BG1489" i="2"/>
  <c r="BF1489" i="2"/>
  <c r="X1489" i="2"/>
  <c r="V1489" i="2"/>
  <c r="T1489" i="2"/>
  <c r="P1489" i="2"/>
  <c r="BI1487" i="2"/>
  <c r="BH1487" i="2"/>
  <c r="BG1487" i="2"/>
  <c r="BF1487" i="2"/>
  <c r="X1487" i="2"/>
  <c r="V1487" i="2"/>
  <c r="T1487" i="2"/>
  <c r="P1487" i="2"/>
  <c r="BI1486" i="2"/>
  <c r="BH1486" i="2"/>
  <c r="BG1486" i="2"/>
  <c r="BF1486" i="2"/>
  <c r="X1486" i="2"/>
  <c r="V1486" i="2"/>
  <c r="T1486" i="2"/>
  <c r="P1486" i="2"/>
  <c r="BI1484" i="2"/>
  <c r="BH1484" i="2"/>
  <c r="BG1484" i="2"/>
  <c r="BF1484" i="2"/>
  <c r="X1484" i="2"/>
  <c r="V1484" i="2"/>
  <c r="T1484" i="2"/>
  <c r="P1484" i="2"/>
  <c r="BI1483" i="2"/>
  <c r="BH1483" i="2"/>
  <c r="BG1483" i="2"/>
  <c r="BF1483" i="2"/>
  <c r="X1483" i="2"/>
  <c r="V1483" i="2"/>
  <c r="T1483" i="2"/>
  <c r="P1483" i="2"/>
  <c r="BI1481" i="2"/>
  <c r="BH1481" i="2"/>
  <c r="BG1481" i="2"/>
  <c r="BF1481" i="2"/>
  <c r="X1481" i="2"/>
  <c r="V1481" i="2"/>
  <c r="T1481" i="2"/>
  <c r="P1481" i="2"/>
  <c r="BI1480" i="2"/>
  <c r="BH1480" i="2"/>
  <c r="BG1480" i="2"/>
  <c r="BF1480" i="2"/>
  <c r="X1480" i="2"/>
  <c r="V1480" i="2"/>
  <c r="T1480" i="2"/>
  <c r="P1480" i="2"/>
  <c r="BI1478" i="2"/>
  <c r="BH1478" i="2"/>
  <c r="BG1478" i="2"/>
  <c r="BF1478" i="2"/>
  <c r="X1478" i="2"/>
  <c r="V1478" i="2"/>
  <c r="T1478" i="2"/>
  <c r="P1478" i="2"/>
  <c r="BI1477" i="2"/>
  <c r="BH1477" i="2"/>
  <c r="BG1477" i="2"/>
  <c r="BF1477" i="2"/>
  <c r="X1477" i="2"/>
  <c r="V1477" i="2"/>
  <c r="T1477" i="2"/>
  <c r="P1477" i="2"/>
  <c r="BI1475" i="2"/>
  <c r="BH1475" i="2"/>
  <c r="BG1475" i="2"/>
  <c r="BF1475" i="2"/>
  <c r="X1475" i="2"/>
  <c r="V1475" i="2"/>
  <c r="T1475" i="2"/>
  <c r="P1475" i="2"/>
  <c r="BI1474" i="2"/>
  <c r="BH1474" i="2"/>
  <c r="BG1474" i="2"/>
  <c r="BF1474" i="2"/>
  <c r="X1474" i="2"/>
  <c r="V1474" i="2"/>
  <c r="T1474" i="2"/>
  <c r="P1474" i="2"/>
  <c r="BI1472" i="2"/>
  <c r="BH1472" i="2"/>
  <c r="BG1472" i="2"/>
  <c r="BF1472" i="2"/>
  <c r="X1472" i="2"/>
  <c r="V1472" i="2"/>
  <c r="T1472" i="2"/>
  <c r="P1472" i="2"/>
  <c r="BI1466" i="2"/>
  <c r="BH1466" i="2"/>
  <c r="BG1466" i="2"/>
  <c r="BF1466" i="2"/>
  <c r="X1466" i="2"/>
  <c r="V1466" i="2"/>
  <c r="T1466" i="2"/>
  <c r="P1466" i="2"/>
  <c r="BI1464" i="2"/>
  <c r="BH1464" i="2"/>
  <c r="BG1464" i="2"/>
  <c r="BF1464" i="2"/>
  <c r="X1464" i="2"/>
  <c r="V1464" i="2"/>
  <c r="T1464" i="2"/>
  <c r="P1464" i="2"/>
  <c r="BI1461" i="2"/>
  <c r="BH1461" i="2"/>
  <c r="BG1461" i="2"/>
  <c r="BF1461" i="2"/>
  <c r="X1461" i="2"/>
  <c r="V1461" i="2"/>
  <c r="T1461" i="2"/>
  <c r="P1461" i="2"/>
  <c r="BI1459" i="2"/>
  <c r="BH1459" i="2"/>
  <c r="BG1459" i="2"/>
  <c r="BF1459" i="2"/>
  <c r="X1459" i="2"/>
  <c r="V1459" i="2"/>
  <c r="T1459" i="2"/>
  <c r="P1459" i="2"/>
  <c r="BI1456" i="2"/>
  <c r="BH1456" i="2"/>
  <c r="BG1456" i="2"/>
  <c r="BF1456" i="2"/>
  <c r="X1456" i="2"/>
  <c r="V1456" i="2"/>
  <c r="T1456" i="2"/>
  <c r="P1456" i="2"/>
  <c r="BI1454" i="2"/>
  <c r="BH1454" i="2"/>
  <c r="BG1454" i="2"/>
  <c r="BF1454" i="2"/>
  <c r="X1454" i="2"/>
  <c r="V1454" i="2"/>
  <c r="T1454" i="2"/>
  <c r="P1454" i="2"/>
  <c r="BI1451" i="2"/>
  <c r="BH1451" i="2"/>
  <c r="BG1451" i="2"/>
  <c r="BF1451" i="2"/>
  <c r="X1451" i="2"/>
  <c r="V1451" i="2"/>
  <c r="T1451" i="2"/>
  <c r="P1451" i="2"/>
  <c r="BI1445" i="2"/>
  <c r="BH1445" i="2"/>
  <c r="BG1445" i="2"/>
  <c r="BF1445" i="2"/>
  <c r="X1445" i="2"/>
  <c r="V1445" i="2"/>
  <c r="T1445" i="2"/>
  <c r="P1445" i="2"/>
  <c r="BI1443" i="2"/>
  <c r="BH1443" i="2"/>
  <c r="BG1443" i="2"/>
  <c r="BF1443" i="2"/>
  <c r="X1443" i="2"/>
  <c r="V1443" i="2"/>
  <c r="T1443" i="2"/>
  <c r="P1443" i="2"/>
  <c r="BI1440" i="2"/>
  <c r="BH1440" i="2"/>
  <c r="BG1440" i="2"/>
  <c r="BF1440" i="2"/>
  <c r="X1440" i="2"/>
  <c r="V1440" i="2"/>
  <c r="T1440" i="2"/>
  <c r="P1440" i="2"/>
  <c r="BI1437" i="2"/>
  <c r="BH1437" i="2"/>
  <c r="BG1437" i="2"/>
  <c r="BF1437" i="2"/>
  <c r="X1437" i="2"/>
  <c r="V1437" i="2"/>
  <c r="T1437" i="2"/>
  <c r="P1437" i="2"/>
  <c r="BI1435" i="2"/>
  <c r="BH1435" i="2"/>
  <c r="BG1435" i="2"/>
  <c r="BF1435" i="2"/>
  <c r="X1435" i="2"/>
  <c r="V1435" i="2"/>
  <c r="T1435" i="2"/>
  <c r="P1435" i="2"/>
  <c r="BI1431" i="2"/>
  <c r="BH1431" i="2"/>
  <c r="BG1431" i="2"/>
  <c r="BF1431" i="2"/>
  <c r="X1431" i="2"/>
  <c r="V1431" i="2"/>
  <c r="T1431" i="2"/>
  <c r="P1431" i="2"/>
  <c r="BI1428" i="2"/>
  <c r="BH1428" i="2"/>
  <c r="BG1428" i="2"/>
  <c r="BF1428" i="2"/>
  <c r="X1428" i="2"/>
  <c r="V1428" i="2"/>
  <c r="T1428" i="2"/>
  <c r="P1428" i="2"/>
  <c r="BI1426" i="2"/>
  <c r="BH1426" i="2"/>
  <c r="BG1426" i="2"/>
  <c r="BF1426" i="2"/>
  <c r="X1426" i="2"/>
  <c r="V1426" i="2"/>
  <c r="T1426" i="2"/>
  <c r="P1426" i="2"/>
  <c r="BI1420" i="2"/>
  <c r="BH1420" i="2"/>
  <c r="BG1420" i="2"/>
  <c r="BF1420" i="2"/>
  <c r="X1420" i="2"/>
  <c r="V1420" i="2"/>
  <c r="T1420" i="2"/>
  <c r="P1420" i="2"/>
  <c r="BI1414" i="2"/>
  <c r="BH1414" i="2"/>
  <c r="BG1414" i="2"/>
  <c r="BF1414" i="2"/>
  <c r="X1414" i="2"/>
  <c r="V1414" i="2"/>
  <c r="T1414" i="2"/>
  <c r="P1414" i="2"/>
  <c r="BI1412" i="2"/>
  <c r="BH1412" i="2"/>
  <c r="BG1412" i="2"/>
  <c r="BF1412" i="2"/>
  <c r="X1412" i="2"/>
  <c r="V1412" i="2"/>
  <c r="T1412" i="2"/>
  <c r="P1412" i="2"/>
  <c r="BI1411" i="2"/>
  <c r="BH1411" i="2"/>
  <c r="BG1411" i="2"/>
  <c r="BF1411" i="2"/>
  <c r="X1411" i="2"/>
  <c r="V1411" i="2"/>
  <c r="T1411" i="2"/>
  <c r="P1411" i="2"/>
  <c r="BI1408" i="2"/>
  <c r="BH1408" i="2"/>
  <c r="BG1408" i="2"/>
  <c r="BF1408" i="2"/>
  <c r="X1408" i="2"/>
  <c r="V1408" i="2"/>
  <c r="T1408" i="2"/>
  <c r="P1408" i="2"/>
  <c r="BI1407" i="2"/>
  <c r="BH1407" i="2"/>
  <c r="BG1407" i="2"/>
  <c r="BF1407" i="2"/>
  <c r="X1407" i="2"/>
  <c r="V1407" i="2"/>
  <c r="T1407" i="2"/>
  <c r="P1407" i="2"/>
  <c r="BI1404" i="2"/>
  <c r="BH1404" i="2"/>
  <c r="BG1404" i="2"/>
  <c r="BF1404" i="2"/>
  <c r="X1404" i="2"/>
  <c r="V1404" i="2"/>
  <c r="T1404" i="2"/>
  <c r="P1404" i="2"/>
  <c r="BI1403" i="2"/>
  <c r="BH1403" i="2"/>
  <c r="BG1403" i="2"/>
  <c r="BF1403" i="2"/>
  <c r="X1403" i="2"/>
  <c r="V1403" i="2"/>
  <c r="T1403" i="2"/>
  <c r="P1403" i="2"/>
  <c r="BI1400" i="2"/>
  <c r="BH1400" i="2"/>
  <c r="BG1400" i="2"/>
  <c r="BF1400" i="2"/>
  <c r="X1400" i="2"/>
  <c r="V1400" i="2"/>
  <c r="T1400" i="2"/>
  <c r="P1400" i="2"/>
  <c r="BI1399" i="2"/>
  <c r="BH1399" i="2"/>
  <c r="BG1399" i="2"/>
  <c r="BF1399" i="2"/>
  <c r="X1399" i="2"/>
  <c r="V1399" i="2"/>
  <c r="T1399" i="2"/>
  <c r="P1399" i="2"/>
  <c r="BI1397" i="2"/>
  <c r="BH1397" i="2"/>
  <c r="BG1397" i="2"/>
  <c r="BF1397" i="2"/>
  <c r="X1397" i="2"/>
  <c r="V1397" i="2"/>
  <c r="T1397" i="2"/>
  <c r="P1397" i="2"/>
  <c r="BI1395" i="2"/>
  <c r="BH1395" i="2"/>
  <c r="BG1395" i="2"/>
  <c r="BF1395" i="2"/>
  <c r="X1395" i="2"/>
  <c r="V1395" i="2"/>
  <c r="T1395" i="2"/>
  <c r="P1395" i="2"/>
  <c r="BI1392" i="2"/>
  <c r="BH1392" i="2"/>
  <c r="BG1392" i="2"/>
  <c r="BF1392" i="2"/>
  <c r="X1392" i="2"/>
  <c r="V1392" i="2"/>
  <c r="T1392" i="2"/>
  <c r="P1392" i="2"/>
  <c r="BI1389" i="2"/>
  <c r="BH1389" i="2"/>
  <c r="BG1389" i="2"/>
  <c r="BF1389" i="2"/>
  <c r="X1389" i="2"/>
  <c r="V1389" i="2"/>
  <c r="T1389" i="2"/>
  <c r="P1389" i="2"/>
  <c r="BI1388" i="2"/>
  <c r="BH1388" i="2"/>
  <c r="BG1388" i="2"/>
  <c r="BF1388" i="2"/>
  <c r="X1388" i="2"/>
  <c r="V1388" i="2"/>
  <c r="T1388" i="2"/>
  <c r="P1388" i="2"/>
  <c r="BI1386" i="2"/>
  <c r="BH1386" i="2"/>
  <c r="BG1386" i="2"/>
  <c r="BF1386" i="2"/>
  <c r="X1386" i="2"/>
  <c r="V1386" i="2"/>
  <c r="T1386" i="2"/>
  <c r="P1386" i="2"/>
  <c r="BI1385" i="2"/>
  <c r="BH1385" i="2"/>
  <c r="BG1385" i="2"/>
  <c r="BF1385" i="2"/>
  <c r="X1385" i="2"/>
  <c r="V1385" i="2"/>
  <c r="T1385" i="2"/>
  <c r="P1385" i="2"/>
  <c r="BI1383" i="2"/>
  <c r="BH1383" i="2"/>
  <c r="BG1383" i="2"/>
  <c r="BF1383" i="2"/>
  <c r="X1383" i="2"/>
  <c r="V1383" i="2"/>
  <c r="T1383" i="2"/>
  <c r="P1383" i="2"/>
  <c r="BI1382" i="2"/>
  <c r="BH1382" i="2"/>
  <c r="BG1382" i="2"/>
  <c r="BF1382" i="2"/>
  <c r="X1382" i="2"/>
  <c r="V1382" i="2"/>
  <c r="T1382" i="2"/>
  <c r="P1382" i="2"/>
  <c r="BI1379" i="2"/>
  <c r="BH1379" i="2"/>
  <c r="BG1379" i="2"/>
  <c r="BF1379" i="2"/>
  <c r="X1379" i="2"/>
  <c r="V1379" i="2"/>
  <c r="T1379" i="2"/>
  <c r="P1379" i="2"/>
  <c r="BI1378" i="2"/>
  <c r="BH1378" i="2"/>
  <c r="BG1378" i="2"/>
  <c r="BF1378" i="2"/>
  <c r="X1378" i="2"/>
  <c r="V1378" i="2"/>
  <c r="T1378" i="2"/>
  <c r="P1378" i="2"/>
  <c r="BI1376" i="2"/>
  <c r="BH1376" i="2"/>
  <c r="BG1376" i="2"/>
  <c r="BF1376" i="2"/>
  <c r="X1376" i="2"/>
  <c r="V1376" i="2"/>
  <c r="T1376" i="2"/>
  <c r="P1376" i="2"/>
  <c r="BI1375" i="2"/>
  <c r="BH1375" i="2"/>
  <c r="BG1375" i="2"/>
  <c r="BF1375" i="2"/>
  <c r="X1375" i="2"/>
  <c r="V1375" i="2"/>
  <c r="T1375" i="2"/>
  <c r="P1375" i="2"/>
  <c r="BI1373" i="2"/>
  <c r="BH1373" i="2"/>
  <c r="BG1373" i="2"/>
  <c r="BF1373" i="2"/>
  <c r="X1373" i="2"/>
  <c r="V1373" i="2"/>
  <c r="T1373" i="2"/>
  <c r="P1373" i="2"/>
  <c r="BI1372" i="2"/>
  <c r="BH1372" i="2"/>
  <c r="BG1372" i="2"/>
  <c r="BF1372" i="2"/>
  <c r="X1372" i="2"/>
  <c r="V1372" i="2"/>
  <c r="T1372" i="2"/>
  <c r="P1372" i="2"/>
  <c r="BI1370" i="2"/>
  <c r="BH1370" i="2"/>
  <c r="BG1370" i="2"/>
  <c r="BF1370" i="2"/>
  <c r="X1370" i="2"/>
  <c r="V1370" i="2"/>
  <c r="T1370" i="2"/>
  <c r="P1370" i="2"/>
  <c r="BI1368" i="2"/>
  <c r="BH1368" i="2"/>
  <c r="BG1368" i="2"/>
  <c r="BF1368" i="2"/>
  <c r="X1368" i="2"/>
  <c r="V1368" i="2"/>
  <c r="T1368" i="2"/>
  <c r="P1368" i="2"/>
  <c r="BI1366" i="2"/>
  <c r="BH1366" i="2"/>
  <c r="BG1366" i="2"/>
  <c r="BF1366" i="2"/>
  <c r="X1366" i="2"/>
  <c r="V1366" i="2"/>
  <c r="T1366" i="2"/>
  <c r="P1366" i="2"/>
  <c r="BI1364" i="2"/>
  <c r="BH1364" i="2"/>
  <c r="BG1364" i="2"/>
  <c r="BF1364" i="2"/>
  <c r="X1364" i="2"/>
  <c r="V1364" i="2"/>
  <c r="T1364" i="2"/>
  <c r="P1364" i="2"/>
  <c r="BI1361" i="2"/>
  <c r="BH1361" i="2"/>
  <c r="BG1361" i="2"/>
  <c r="BF1361" i="2"/>
  <c r="X1361" i="2"/>
  <c r="V1361" i="2"/>
  <c r="T1361" i="2"/>
  <c r="P1361" i="2"/>
  <c r="BI1355" i="2"/>
  <c r="BH1355" i="2"/>
  <c r="BG1355" i="2"/>
  <c r="BF1355" i="2"/>
  <c r="X1355" i="2"/>
  <c r="V1355" i="2"/>
  <c r="T1355" i="2"/>
  <c r="P1355" i="2"/>
  <c r="BI1353" i="2"/>
  <c r="BH1353" i="2"/>
  <c r="BG1353" i="2"/>
  <c r="BF1353" i="2"/>
  <c r="X1353" i="2"/>
  <c r="V1353" i="2"/>
  <c r="T1353" i="2"/>
  <c r="P1353" i="2"/>
  <c r="BI1351" i="2"/>
  <c r="BH1351" i="2"/>
  <c r="BG1351" i="2"/>
  <c r="BF1351" i="2"/>
  <c r="X1351" i="2"/>
  <c r="V1351" i="2"/>
  <c r="T1351" i="2"/>
  <c r="P1351" i="2"/>
  <c r="BI1348" i="2"/>
  <c r="BH1348" i="2"/>
  <c r="BG1348" i="2"/>
  <c r="BF1348" i="2"/>
  <c r="X1348" i="2"/>
  <c r="V1348" i="2"/>
  <c r="T1348" i="2"/>
  <c r="P1348" i="2"/>
  <c r="BI1346" i="2"/>
  <c r="BH1346" i="2"/>
  <c r="BG1346" i="2"/>
  <c r="BF1346" i="2"/>
  <c r="X1346" i="2"/>
  <c r="V1346" i="2"/>
  <c r="T1346" i="2"/>
  <c r="P1346" i="2"/>
  <c r="BI1342" i="2"/>
  <c r="BH1342" i="2"/>
  <c r="BG1342" i="2"/>
  <c r="BF1342" i="2"/>
  <c r="X1342" i="2"/>
  <c r="V1342" i="2"/>
  <c r="T1342" i="2"/>
  <c r="P1342" i="2"/>
  <c r="BI1340" i="2"/>
  <c r="BH1340" i="2"/>
  <c r="BG1340" i="2"/>
  <c r="BF1340" i="2"/>
  <c r="X1340" i="2"/>
  <c r="V1340" i="2"/>
  <c r="T1340" i="2"/>
  <c r="P1340" i="2"/>
  <c r="BI1336" i="2"/>
  <c r="BH1336" i="2"/>
  <c r="BG1336" i="2"/>
  <c r="BF1336" i="2"/>
  <c r="X1336" i="2"/>
  <c r="V1336" i="2"/>
  <c r="T1336" i="2"/>
  <c r="P1336" i="2"/>
  <c r="BI1333" i="2"/>
  <c r="BH1333" i="2"/>
  <c r="BG1333" i="2"/>
  <c r="BF1333" i="2"/>
  <c r="X1333" i="2"/>
  <c r="V1333" i="2"/>
  <c r="T1333" i="2"/>
  <c r="P1333" i="2"/>
  <c r="BI1325" i="2"/>
  <c r="BH1325" i="2"/>
  <c r="BG1325" i="2"/>
  <c r="BF1325" i="2"/>
  <c r="X1325" i="2"/>
  <c r="V1325" i="2"/>
  <c r="T1325" i="2"/>
  <c r="P1325" i="2"/>
  <c r="BI1322" i="2"/>
  <c r="BH1322" i="2"/>
  <c r="BG1322" i="2"/>
  <c r="BF1322" i="2"/>
  <c r="X1322" i="2"/>
  <c r="V1322" i="2"/>
  <c r="T1322" i="2"/>
  <c r="P1322" i="2"/>
  <c r="BI1316" i="2"/>
  <c r="BH1316" i="2"/>
  <c r="BG1316" i="2"/>
  <c r="BF1316" i="2"/>
  <c r="X1316" i="2"/>
  <c r="V1316" i="2"/>
  <c r="T1316" i="2"/>
  <c r="P1316" i="2"/>
  <c r="BI1315" i="2"/>
  <c r="BH1315" i="2"/>
  <c r="BG1315" i="2"/>
  <c r="BF1315" i="2"/>
  <c r="X1315" i="2"/>
  <c r="V1315" i="2"/>
  <c r="T1315" i="2"/>
  <c r="P1315" i="2"/>
  <c r="BI1311" i="2"/>
  <c r="BH1311" i="2"/>
  <c r="BG1311" i="2"/>
  <c r="BF1311" i="2"/>
  <c r="X1311" i="2"/>
  <c r="V1311" i="2"/>
  <c r="T1311" i="2"/>
  <c r="P1311" i="2"/>
  <c r="BI1307" i="2"/>
  <c r="BH1307" i="2"/>
  <c r="BG1307" i="2"/>
  <c r="BF1307" i="2"/>
  <c r="X1307" i="2"/>
  <c r="V1307" i="2"/>
  <c r="T1307" i="2"/>
  <c r="P1307" i="2"/>
  <c r="BI1302" i="2"/>
  <c r="BH1302" i="2"/>
  <c r="BG1302" i="2"/>
  <c r="BF1302" i="2"/>
  <c r="X1302" i="2"/>
  <c r="V1302" i="2"/>
  <c r="T1302" i="2"/>
  <c r="P1302" i="2"/>
  <c r="BI1297" i="2"/>
  <c r="BH1297" i="2"/>
  <c r="BG1297" i="2"/>
  <c r="BF1297" i="2"/>
  <c r="X1297" i="2"/>
  <c r="V1297" i="2"/>
  <c r="T1297" i="2"/>
  <c r="P1297" i="2"/>
  <c r="BI1294" i="2"/>
  <c r="BH1294" i="2"/>
  <c r="BG1294" i="2"/>
  <c r="BF1294" i="2"/>
  <c r="X1294" i="2"/>
  <c r="V1294" i="2"/>
  <c r="T1294" i="2"/>
  <c r="P1294" i="2"/>
  <c r="BI1291" i="2"/>
  <c r="BH1291" i="2"/>
  <c r="BG1291" i="2"/>
  <c r="BF1291" i="2"/>
  <c r="X1291" i="2"/>
  <c r="V1291" i="2"/>
  <c r="T1291" i="2"/>
  <c r="P1291" i="2"/>
  <c r="BI1288" i="2"/>
  <c r="BH1288" i="2"/>
  <c r="BG1288" i="2"/>
  <c r="BF1288" i="2"/>
  <c r="X1288" i="2"/>
  <c r="V1288" i="2"/>
  <c r="T1288" i="2"/>
  <c r="P1288" i="2"/>
  <c r="BI1285" i="2"/>
  <c r="BH1285" i="2"/>
  <c r="BG1285" i="2"/>
  <c r="BF1285" i="2"/>
  <c r="X1285" i="2"/>
  <c r="V1285" i="2"/>
  <c r="T1285" i="2"/>
  <c r="P1285" i="2"/>
  <c r="BI1281" i="2"/>
  <c r="BH1281" i="2"/>
  <c r="BG1281" i="2"/>
  <c r="BF1281" i="2"/>
  <c r="X1281" i="2"/>
  <c r="V1281" i="2"/>
  <c r="T1281" i="2"/>
  <c r="P1281" i="2"/>
  <c r="BI1279" i="2"/>
  <c r="BH1279" i="2"/>
  <c r="BG1279" i="2"/>
  <c r="BF1279" i="2"/>
  <c r="X1279" i="2"/>
  <c r="V1279" i="2"/>
  <c r="T1279" i="2"/>
  <c r="P1279" i="2"/>
  <c r="BI1274" i="2"/>
  <c r="BH1274" i="2"/>
  <c r="BG1274" i="2"/>
  <c r="BF1274" i="2"/>
  <c r="X1274" i="2"/>
  <c r="V1274" i="2"/>
  <c r="T1274" i="2"/>
  <c r="P1274" i="2"/>
  <c r="BI1270" i="2"/>
  <c r="BH1270" i="2"/>
  <c r="BG1270" i="2"/>
  <c r="BF1270" i="2"/>
  <c r="X1270" i="2"/>
  <c r="V1270" i="2"/>
  <c r="T1270" i="2"/>
  <c r="P1270" i="2"/>
  <c r="BI1268" i="2"/>
  <c r="BH1268" i="2"/>
  <c r="BG1268" i="2"/>
  <c r="BF1268" i="2"/>
  <c r="X1268" i="2"/>
  <c r="V1268" i="2"/>
  <c r="T1268" i="2"/>
  <c r="P1268" i="2"/>
  <c r="BI1265" i="2"/>
  <c r="BH1265" i="2"/>
  <c r="BG1265" i="2"/>
  <c r="BF1265" i="2"/>
  <c r="X1265" i="2"/>
  <c r="V1265" i="2"/>
  <c r="T1265" i="2"/>
  <c r="P1265" i="2"/>
  <c r="BI1259" i="2"/>
  <c r="BH1259" i="2"/>
  <c r="BG1259" i="2"/>
  <c r="BF1259" i="2"/>
  <c r="X1259" i="2"/>
  <c r="V1259" i="2"/>
  <c r="T1259" i="2"/>
  <c r="P1259" i="2"/>
  <c r="BI1252" i="2"/>
  <c r="BH1252" i="2"/>
  <c r="BG1252" i="2"/>
  <c r="BF1252" i="2"/>
  <c r="X1252" i="2"/>
  <c r="V1252" i="2"/>
  <c r="T1252" i="2"/>
  <c r="P1252" i="2"/>
  <c r="BI1239" i="2"/>
  <c r="BH1239" i="2"/>
  <c r="BG1239" i="2"/>
  <c r="BF1239" i="2"/>
  <c r="X1239" i="2"/>
  <c r="V1239" i="2"/>
  <c r="T1239" i="2"/>
  <c r="P1239" i="2"/>
  <c r="BI1236" i="2"/>
  <c r="BH1236" i="2"/>
  <c r="BG1236" i="2"/>
  <c r="BF1236" i="2"/>
  <c r="X1236" i="2"/>
  <c r="V1236" i="2"/>
  <c r="T1236" i="2"/>
  <c r="P1236" i="2"/>
  <c r="BI1233" i="2"/>
  <c r="BH1233" i="2"/>
  <c r="BG1233" i="2"/>
  <c r="BF1233" i="2"/>
  <c r="X1233" i="2"/>
  <c r="V1233" i="2"/>
  <c r="T1233" i="2"/>
  <c r="P1233" i="2"/>
  <c r="BI1232" i="2"/>
  <c r="BH1232" i="2"/>
  <c r="BG1232" i="2"/>
  <c r="BF1232" i="2"/>
  <c r="X1232" i="2"/>
  <c r="V1232" i="2"/>
  <c r="T1232" i="2"/>
  <c r="P1232" i="2"/>
  <c r="BI1230" i="2"/>
  <c r="BH1230" i="2"/>
  <c r="BG1230" i="2"/>
  <c r="BF1230" i="2"/>
  <c r="X1230" i="2"/>
  <c r="V1230" i="2"/>
  <c r="T1230" i="2"/>
  <c r="P1230" i="2"/>
  <c r="BI1228" i="2"/>
  <c r="BH1228" i="2"/>
  <c r="BG1228" i="2"/>
  <c r="BF1228" i="2"/>
  <c r="X1228" i="2"/>
  <c r="V1228" i="2"/>
  <c r="T1228" i="2"/>
  <c r="P1228" i="2"/>
  <c r="BI1226" i="2"/>
  <c r="BH1226" i="2"/>
  <c r="BG1226" i="2"/>
  <c r="BF1226" i="2"/>
  <c r="X1226" i="2"/>
  <c r="V1226" i="2"/>
  <c r="T1226" i="2"/>
  <c r="P1226" i="2"/>
  <c r="BI1224" i="2"/>
  <c r="BH1224" i="2"/>
  <c r="BG1224" i="2"/>
  <c r="BF1224" i="2"/>
  <c r="X1224" i="2"/>
  <c r="V1224" i="2"/>
  <c r="T1224" i="2"/>
  <c r="P1224" i="2"/>
  <c r="BI1222" i="2"/>
  <c r="BH1222" i="2"/>
  <c r="BG1222" i="2"/>
  <c r="BF1222" i="2"/>
  <c r="X1222" i="2"/>
  <c r="V1222" i="2"/>
  <c r="T1222" i="2"/>
  <c r="P1222" i="2"/>
  <c r="BI1221" i="2"/>
  <c r="BH1221" i="2"/>
  <c r="BG1221" i="2"/>
  <c r="BF1221" i="2"/>
  <c r="X1221" i="2"/>
  <c r="V1221" i="2"/>
  <c r="T1221" i="2"/>
  <c r="P1221" i="2"/>
  <c r="BI1219" i="2"/>
  <c r="BH1219" i="2"/>
  <c r="BG1219" i="2"/>
  <c r="BF1219" i="2"/>
  <c r="X1219" i="2"/>
  <c r="V1219" i="2"/>
  <c r="T1219" i="2"/>
  <c r="P1219" i="2"/>
  <c r="BI1218" i="2"/>
  <c r="BH1218" i="2"/>
  <c r="BG1218" i="2"/>
  <c r="BF1218" i="2"/>
  <c r="X1218" i="2"/>
  <c r="V1218" i="2"/>
  <c r="T1218" i="2"/>
  <c r="P1218" i="2"/>
  <c r="BI1216" i="2"/>
  <c r="BH1216" i="2"/>
  <c r="BG1216" i="2"/>
  <c r="BF1216" i="2"/>
  <c r="X1216" i="2"/>
  <c r="V1216" i="2"/>
  <c r="T1216" i="2"/>
  <c r="P1216" i="2"/>
  <c r="BI1213" i="2"/>
  <c r="BH1213" i="2"/>
  <c r="BG1213" i="2"/>
  <c r="BF1213" i="2"/>
  <c r="X1213" i="2"/>
  <c r="V1213" i="2"/>
  <c r="T1213" i="2"/>
  <c r="P1213" i="2"/>
  <c r="BI1211" i="2"/>
  <c r="BH1211" i="2"/>
  <c r="BG1211" i="2"/>
  <c r="BF1211" i="2"/>
  <c r="X1211" i="2"/>
  <c r="V1211" i="2"/>
  <c r="T1211" i="2"/>
  <c r="P1211" i="2"/>
  <c r="BI1210" i="2"/>
  <c r="BH1210" i="2"/>
  <c r="BG1210" i="2"/>
  <c r="BF1210" i="2"/>
  <c r="X1210" i="2"/>
  <c r="V1210" i="2"/>
  <c r="T1210" i="2"/>
  <c r="P1210" i="2"/>
  <c r="BI1208" i="2"/>
  <c r="BH1208" i="2"/>
  <c r="BG1208" i="2"/>
  <c r="BF1208" i="2"/>
  <c r="X1208" i="2"/>
  <c r="V1208" i="2"/>
  <c r="T1208" i="2"/>
  <c r="P1208" i="2"/>
  <c r="BI1207" i="2"/>
  <c r="BH1207" i="2"/>
  <c r="BG1207" i="2"/>
  <c r="BF1207" i="2"/>
  <c r="X1207" i="2"/>
  <c r="V1207" i="2"/>
  <c r="T1207" i="2"/>
  <c r="P1207" i="2"/>
  <c r="BI1205" i="2"/>
  <c r="BH1205" i="2"/>
  <c r="BG1205" i="2"/>
  <c r="BF1205" i="2"/>
  <c r="X1205" i="2"/>
  <c r="V1205" i="2"/>
  <c r="T1205" i="2"/>
  <c r="P1205" i="2"/>
  <c r="BI1204" i="2"/>
  <c r="BH1204" i="2"/>
  <c r="BG1204" i="2"/>
  <c r="BF1204" i="2"/>
  <c r="X1204" i="2"/>
  <c r="V1204" i="2"/>
  <c r="T1204" i="2"/>
  <c r="P1204" i="2"/>
  <c r="BI1202" i="2"/>
  <c r="BH1202" i="2"/>
  <c r="BG1202" i="2"/>
  <c r="BF1202" i="2"/>
  <c r="X1202" i="2"/>
  <c r="V1202" i="2"/>
  <c r="T1202" i="2"/>
  <c r="P1202" i="2"/>
  <c r="BI1199" i="2"/>
  <c r="BH1199" i="2"/>
  <c r="BG1199" i="2"/>
  <c r="BF1199" i="2"/>
  <c r="X1199" i="2"/>
  <c r="V1199" i="2"/>
  <c r="T1199" i="2"/>
  <c r="P1199" i="2"/>
  <c r="BI1197" i="2"/>
  <c r="BH1197" i="2"/>
  <c r="BG1197" i="2"/>
  <c r="BF1197" i="2"/>
  <c r="X1197" i="2"/>
  <c r="V1197" i="2"/>
  <c r="T1197" i="2"/>
  <c r="P1197" i="2"/>
  <c r="BI1195" i="2"/>
  <c r="BH1195" i="2"/>
  <c r="BG1195" i="2"/>
  <c r="BF1195" i="2"/>
  <c r="X1195" i="2"/>
  <c r="V1195" i="2"/>
  <c r="T1195" i="2"/>
  <c r="P1195" i="2"/>
  <c r="BI1194" i="2"/>
  <c r="BH1194" i="2"/>
  <c r="BG1194" i="2"/>
  <c r="BF1194" i="2"/>
  <c r="X1194" i="2"/>
  <c r="V1194" i="2"/>
  <c r="T1194" i="2"/>
  <c r="P1194" i="2"/>
  <c r="BI1192" i="2"/>
  <c r="BH1192" i="2"/>
  <c r="BG1192" i="2"/>
  <c r="BF1192" i="2"/>
  <c r="X1192" i="2"/>
  <c r="V1192" i="2"/>
  <c r="T1192" i="2"/>
  <c r="P1192" i="2"/>
  <c r="BI1191" i="2"/>
  <c r="BH1191" i="2"/>
  <c r="BG1191" i="2"/>
  <c r="BF1191" i="2"/>
  <c r="X1191" i="2"/>
  <c r="V1191" i="2"/>
  <c r="T1191" i="2"/>
  <c r="P1191" i="2"/>
  <c r="BI1189" i="2"/>
  <c r="BH1189" i="2"/>
  <c r="BG1189" i="2"/>
  <c r="BF1189" i="2"/>
  <c r="X1189" i="2"/>
  <c r="V1189" i="2"/>
  <c r="T1189" i="2"/>
  <c r="P1189" i="2"/>
  <c r="BI1188" i="2"/>
  <c r="BH1188" i="2"/>
  <c r="BG1188" i="2"/>
  <c r="BF1188" i="2"/>
  <c r="X1188" i="2"/>
  <c r="V1188" i="2"/>
  <c r="T1188" i="2"/>
  <c r="P1188" i="2"/>
  <c r="BI1186" i="2"/>
  <c r="BH1186" i="2"/>
  <c r="BG1186" i="2"/>
  <c r="BF1186" i="2"/>
  <c r="X1186" i="2"/>
  <c r="V1186" i="2"/>
  <c r="T1186" i="2"/>
  <c r="P1186" i="2"/>
  <c r="BI1185" i="2"/>
  <c r="BH1185" i="2"/>
  <c r="BG1185" i="2"/>
  <c r="BF1185" i="2"/>
  <c r="X1185" i="2"/>
  <c r="V1185" i="2"/>
  <c r="T1185" i="2"/>
  <c r="P1185" i="2"/>
  <c r="BI1183" i="2"/>
  <c r="BH1183" i="2"/>
  <c r="BG1183" i="2"/>
  <c r="BF1183" i="2"/>
  <c r="X1183" i="2"/>
  <c r="V1183" i="2"/>
  <c r="T1183" i="2"/>
  <c r="P1183" i="2"/>
  <c r="BI1182" i="2"/>
  <c r="BH1182" i="2"/>
  <c r="BG1182" i="2"/>
  <c r="BF1182" i="2"/>
  <c r="X1182" i="2"/>
  <c r="V1182" i="2"/>
  <c r="T1182" i="2"/>
  <c r="P1182" i="2"/>
  <c r="BI1180" i="2"/>
  <c r="BH1180" i="2"/>
  <c r="BG1180" i="2"/>
  <c r="BF1180" i="2"/>
  <c r="X1180" i="2"/>
  <c r="V1180" i="2"/>
  <c r="T1180" i="2"/>
  <c r="P1180" i="2"/>
  <c r="BI1179" i="2"/>
  <c r="BH1179" i="2"/>
  <c r="BG1179" i="2"/>
  <c r="BF1179" i="2"/>
  <c r="X1179" i="2"/>
  <c r="V1179" i="2"/>
  <c r="T1179" i="2"/>
  <c r="P1179" i="2"/>
  <c r="BI1177" i="2"/>
  <c r="BH1177" i="2"/>
  <c r="BG1177" i="2"/>
  <c r="BF1177" i="2"/>
  <c r="X1177" i="2"/>
  <c r="V1177" i="2"/>
  <c r="T1177" i="2"/>
  <c r="P1177" i="2"/>
  <c r="BI1176" i="2"/>
  <c r="BH1176" i="2"/>
  <c r="BG1176" i="2"/>
  <c r="BF1176" i="2"/>
  <c r="X1176" i="2"/>
  <c r="V1176" i="2"/>
  <c r="T1176" i="2"/>
  <c r="P1176" i="2"/>
  <c r="BI1174" i="2"/>
  <c r="BH1174" i="2"/>
  <c r="BG1174" i="2"/>
  <c r="BF1174" i="2"/>
  <c r="X1174" i="2"/>
  <c r="V1174" i="2"/>
  <c r="T1174" i="2"/>
  <c r="P1174" i="2"/>
  <c r="BI1173" i="2"/>
  <c r="BH1173" i="2"/>
  <c r="BG1173" i="2"/>
  <c r="BF1173" i="2"/>
  <c r="X1173" i="2"/>
  <c r="V1173" i="2"/>
  <c r="T1173" i="2"/>
  <c r="P1173" i="2"/>
  <c r="BI1171" i="2"/>
  <c r="BH1171" i="2"/>
  <c r="BG1171" i="2"/>
  <c r="BF1171" i="2"/>
  <c r="X1171" i="2"/>
  <c r="V1171" i="2"/>
  <c r="T1171" i="2"/>
  <c r="P1171" i="2"/>
  <c r="BI1170" i="2"/>
  <c r="BH1170" i="2"/>
  <c r="BG1170" i="2"/>
  <c r="BF1170" i="2"/>
  <c r="X1170" i="2"/>
  <c r="V1170" i="2"/>
  <c r="T1170" i="2"/>
  <c r="P1170" i="2"/>
  <c r="BI1168" i="2"/>
  <c r="BH1168" i="2"/>
  <c r="BG1168" i="2"/>
  <c r="BF1168" i="2"/>
  <c r="X1168" i="2"/>
  <c r="V1168" i="2"/>
  <c r="T1168" i="2"/>
  <c r="P1168" i="2"/>
  <c r="BI1167" i="2"/>
  <c r="BH1167" i="2"/>
  <c r="BG1167" i="2"/>
  <c r="BF1167" i="2"/>
  <c r="X1167" i="2"/>
  <c r="V1167" i="2"/>
  <c r="T1167" i="2"/>
  <c r="P1167" i="2"/>
  <c r="BI1165" i="2"/>
  <c r="BH1165" i="2"/>
  <c r="BG1165" i="2"/>
  <c r="BF1165" i="2"/>
  <c r="X1165" i="2"/>
  <c r="V1165" i="2"/>
  <c r="T1165" i="2"/>
  <c r="P1165" i="2"/>
  <c r="BI1164" i="2"/>
  <c r="BH1164" i="2"/>
  <c r="BG1164" i="2"/>
  <c r="BF1164" i="2"/>
  <c r="X1164" i="2"/>
  <c r="V1164" i="2"/>
  <c r="T1164" i="2"/>
  <c r="P1164" i="2"/>
  <c r="BI1162" i="2"/>
  <c r="BH1162" i="2"/>
  <c r="BG1162" i="2"/>
  <c r="BF1162" i="2"/>
  <c r="X1162" i="2"/>
  <c r="V1162" i="2"/>
  <c r="T1162" i="2"/>
  <c r="P1162" i="2"/>
  <c r="BI1161" i="2"/>
  <c r="BH1161" i="2"/>
  <c r="BG1161" i="2"/>
  <c r="BF1161" i="2"/>
  <c r="X1161" i="2"/>
  <c r="V1161" i="2"/>
  <c r="T1161" i="2"/>
  <c r="P1161" i="2"/>
  <c r="BI1159" i="2"/>
  <c r="BH1159" i="2"/>
  <c r="BG1159" i="2"/>
  <c r="BF1159" i="2"/>
  <c r="X1159" i="2"/>
  <c r="V1159" i="2"/>
  <c r="T1159" i="2"/>
  <c r="P1159" i="2"/>
  <c r="BI1158" i="2"/>
  <c r="BH1158" i="2"/>
  <c r="BG1158" i="2"/>
  <c r="BF1158" i="2"/>
  <c r="X1158" i="2"/>
  <c r="V1158" i="2"/>
  <c r="T1158" i="2"/>
  <c r="P1158" i="2"/>
  <c r="BI1156" i="2"/>
  <c r="BH1156" i="2"/>
  <c r="BG1156" i="2"/>
  <c r="BF1156" i="2"/>
  <c r="X1156" i="2"/>
  <c r="V1156" i="2"/>
  <c r="T1156" i="2"/>
  <c r="P1156" i="2"/>
  <c r="BI1155" i="2"/>
  <c r="BH1155" i="2"/>
  <c r="BG1155" i="2"/>
  <c r="BF1155" i="2"/>
  <c r="X1155" i="2"/>
  <c r="V1155" i="2"/>
  <c r="T1155" i="2"/>
  <c r="P1155" i="2"/>
  <c r="BI1153" i="2"/>
  <c r="BH1153" i="2"/>
  <c r="BG1153" i="2"/>
  <c r="BF1153" i="2"/>
  <c r="X1153" i="2"/>
  <c r="V1153" i="2"/>
  <c r="T1153" i="2"/>
  <c r="P1153" i="2"/>
  <c r="BI1152" i="2"/>
  <c r="BH1152" i="2"/>
  <c r="BG1152" i="2"/>
  <c r="BF1152" i="2"/>
  <c r="X1152" i="2"/>
  <c r="V1152" i="2"/>
  <c r="T1152" i="2"/>
  <c r="P1152" i="2"/>
  <c r="BI1150" i="2"/>
  <c r="BH1150" i="2"/>
  <c r="BG1150" i="2"/>
  <c r="BF1150" i="2"/>
  <c r="X1150" i="2"/>
  <c r="V1150" i="2"/>
  <c r="T1150" i="2"/>
  <c r="P1150" i="2"/>
  <c r="BI1149" i="2"/>
  <c r="BH1149" i="2"/>
  <c r="BG1149" i="2"/>
  <c r="BF1149" i="2"/>
  <c r="X1149" i="2"/>
  <c r="V1149" i="2"/>
  <c r="T1149" i="2"/>
  <c r="P1149" i="2"/>
  <c r="BI1147" i="2"/>
  <c r="BH1147" i="2"/>
  <c r="BG1147" i="2"/>
  <c r="BF1147" i="2"/>
  <c r="X1147" i="2"/>
  <c r="V1147" i="2"/>
  <c r="T1147" i="2"/>
  <c r="P1147" i="2"/>
  <c r="BI1146" i="2"/>
  <c r="BH1146" i="2"/>
  <c r="BG1146" i="2"/>
  <c r="BF1146" i="2"/>
  <c r="X1146" i="2"/>
  <c r="V1146" i="2"/>
  <c r="T1146" i="2"/>
  <c r="P1146" i="2"/>
  <c r="BI1143" i="2"/>
  <c r="BH1143" i="2"/>
  <c r="BG1143" i="2"/>
  <c r="BF1143" i="2"/>
  <c r="X1143" i="2"/>
  <c r="V1143" i="2"/>
  <c r="T1143" i="2"/>
  <c r="P1143" i="2"/>
  <c r="BI1142" i="2"/>
  <c r="BH1142" i="2"/>
  <c r="BG1142" i="2"/>
  <c r="BF1142" i="2"/>
  <c r="X1142" i="2"/>
  <c r="V1142" i="2"/>
  <c r="T1142" i="2"/>
  <c r="P1142" i="2"/>
  <c r="BI1140" i="2"/>
  <c r="BH1140" i="2"/>
  <c r="BG1140" i="2"/>
  <c r="BF1140" i="2"/>
  <c r="X1140" i="2"/>
  <c r="V1140" i="2"/>
  <c r="T1140" i="2"/>
  <c r="P1140" i="2"/>
  <c r="BI1138" i="2"/>
  <c r="BH1138" i="2"/>
  <c r="BG1138" i="2"/>
  <c r="BF1138" i="2"/>
  <c r="X1138" i="2"/>
  <c r="V1138" i="2"/>
  <c r="T1138" i="2"/>
  <c r="P1138" i="2"/>
  <c r="BI1136" i="2"/>
  <c r="BH1136" i="2"/>
  <c r="BG1136" i="2"/>
  <c r="BF1136" i="2"/>
  <c r="X1136" i="2"/>
  <c r="V1136" i="2"/>
  <c r="T1136" i="2"/>
  <c r="P1136" i="2"/>
  <c r="BI1134" i="2"/>
  <c r="BH1134" i="2"/>
  <c r="BG1134" i="2"/>
  <c r="BF1134" i="2"/>
  <c r="X1134" i="2"/>
  <c r="V1134" i="2"/>
  <c r="T1134" i="2"/>
  <c r="P1134" i="2"/>
  <c r="BI1132" i="2"/>
  <c r="BH1132" i="2"/>
  <c r="BG1132" i="2"/>
  <c r="BF1132" i="2"/>
  <c r="X1132" i="2"/>
  <c r="V1132" i="2"/>
  <c r="T1132" i="2"/>
  <c r="P1132" i="2"/>
  <c r="BI1129" i="2"/>
  <c r="BH1129" i="2"/>
  <c r="BG1129" i="2"/>
  <c r="BF1129" i="2"/>
  <c r="X1129" i="2"/>
  <c r="V1129" i="2"/>
  <c r="T1129" i="2"/>
  <c r="P1129" i="2"/>
  <c r="BI1126" i="2"/>
  <c r="BH1126" i="2"/>
  <c r="BG1126" i="2"/>
  <c r="BF1126" i="2"/>
  <c r="X1126" i="2"/>
  <c r="V1126" i="2"/>
  <c r="T1126" i="2"/>
  <c r="P1126" i="2"/>
  <c r="BI1124" i="2"/>
  <c r="BH1124" i="2"/>
  <c r="BG1124" i="2"/>
  <c r="BF1124" i="2"/>
  <c r="X1124" i="2"/>
  <c r="V1124" i="2"/>
  <c r="T1124" i="2"/>
  <c r="P1124" i="2"/>
  <c r="BI1123" i="2"/>
  <c r="BH1123" i="2"/>
  <c r="BG1123" i="2"/>
  <c r="BF1123" i="2"/>
  <c r="X1123" i="2"/>
  <c r="V1123" i="2"/>
  <c r="T1123" i="2"/>
  <c r="P1123" i="2"/>
  <c r="BI1121" i="2"/>
  <c r="BH1121" i="2"/>
  <c r="BG1121" i="2"/>
  <c r="BF1121" i="2"/>
  <c r="X1121" i="2"/>
  <c r="V1121" i="2"/>
  <c r="T1121" i="2"/>
  <c r="P1121" i="2"/>
  <c r="BI1118" i="2"/>
  <c r="BH1118" i="2"/>
  <c r="BG1118" i="2"/>
  <c r="BF1118" i="2"/>
  <c r="X1118" i="2"/>
  <c r="V1118" i="2"/>
  <c r="T1118" i="2"/>
  <c r="P1118" i="2"/>
  <c r="BI1117" i="2"/>
  <c r="BH1117" i="2"/>
  <c r="BG1117" i="2"/>
  <c r="BF1117" i="2"/>
  <c r="X1117" i="2"/>
  <c r="V1117" i="2"/>
  <c r="T1117" i="2"/>
  <c r="P1117" i="2"/>
  <c r="BI1116" i="2"/>
  <c r="BH1116" i="2"/>
  <c r="BG1116" i="2"/>
  <c r="BF1116" i="2"/>
  <c r="X1116" i="2"/>
  <c r="V1116" i="2"/>
  <c r="T1116" i="2"/>
  <c r="P1116" i="2"/>
  <c r="BI1113" i="2"/>
  <c r="BH1113" i="2"/>
  <c r="BG1113" i="2"/>
  <c r="BF1113" i="2"/>
  <c r="X1113" i="2"/>
  <c r="V1113" i="2"/>
  <c r="T1113" i="2"/>
  <c r="P1113" i="2"/>
  <c r="BI1112" i="2"/>
  <c r="BH1112" i="2"/>
  <c r="BG1112" i="2"/>
  <c r="BF1112" i="2"/>
  <c r="X1112" i="2"/>
  <c r="V1112" i="2"/>
  <c r="T1112" i="2"/>
  <c r="P1112" i="2"/>
  <c r="BI1110" i="2"/>
  <c r="BH1110" i="2"/>
  <c r="BG1110" i="2"/>
  <c r="BF1110" i="2"/>
  <c r="X1110" i="2"/>
  <c r="V1110" i="2"/>
  <c r="T1110" i="2"/>
  <c r="P1110" i="2"/>
  <c r="BI1109" i="2"/>
  <c r="BH1109" i="2"/>
  <c r="BG1109" i="2"/>
  <c r="BF1109" i="2"/>
  <c r="X1109" i="2"/>
  <c r="V1109" i="2"/>
  <c r="T1109" i="2"/>
  <c r="P1109" i="2"/>
  <c r="BI1107" i="2"/>
  <c r="BH1107" i="2"/>
  <c r="BG1107" i="2"/>
  <c r="BF1107" i="2"/>
  <c r="X1107" i="2"/>
  <c r="V1107" i="2"/>
  <c r="T1107" i="2"/>
  <c r="P1107" i="2"/>
  <c r="BI1106" i="2"/>
  <c r="BH1106" i="2"/>
  <c r="BG1106" i="2"/>
  <c r="BF1106" i="2"/>
  <c r="X1106" i="2"/>
  <c r="V1106" i="2"/>
  <c r="T1106" i="2"/>
  <c r="P1106" i="2"/>
  <c r="BI1104" i="2"/>
  <c r="BH1104" i="2"/>
  <c r="BG1104" i="2"/>
  <c r="BF1104" i="2"/>
  <c r="X1104" i="2"/>
  <c r="V1104" i="2"/>
  <c r="T1104" i="2"/>
  <c r="P1104" i="2"/>
  <c r="BI1103" i="2"/>
  <c r="BH1103" i="2"/>
  <c r="BG1103" i="2"/>
  <c r="BF1103" i="2"/>
  <c r="X1103" i="2"/>
  <c r="V1103" i="2"/>
  <c r="T1103" i="2"/>
  <c r="P1103" i="2"/>
  <c r="BI1101" i="2"/>
  <c r="BH1101" i="2"/>
  <c r="BG1101" i="2"/>
  <c r="BF1101" i="2"/>
  <c r="X1101" i="2"/>
  <c r="V1101" i="2"/>
  <c r="T1101" i="2"/>
  <c r="P1101" i="2"/>
  <c r="BI1100" i="2"/>
  <c r="BH1100" i="2"/>
  <c r="BG1100" i="2"/>
  <c r="BF1100" i="2"/>
  <c r="X1100" i="2"/>
  <c r="V1100" i="2"/>
  <c r="T1100" i="2"/>
  <c r="P1100" i="2"/>
  <c r="BI1098" i="2"/>
  <c r="BH1098" i="2"/>
  <c r="BG1098" i="2"/>
  <c r="BF1098" i="2"/>
  <c r="X1098" i="2"/>
  <c r="V1098" i="2"/>
  <c r="T1098" i="2"/>
  <c r="P1098" i="2"/>
  <c r="BI1097" i="2"/>
  <c r="BH1097" i="2"/>
  <c r="BG1097" i="2"/>
  <c r="BF1097" i="2"/>
  <c r="X1097" i="2"/>
  <c r="V1097" i="2"/>
  <c r="T1097" i="2"/>
  <c r="P1097" i="2"/>
  <c r="BI1095" i="2"/>
  <c r="BH1095" i="2"/>
  <c r="BG1095" i="2"/>
  <c r="BF1095" i="2"/>
  <c r="X1095" i="2"/>
  <c r="V1095" i="2"/>
  <c r="T1095" i="2"/>
  <c r="P1095" i="2"/>
  <c r="BI1093" i="2"/>
  <c r="BH1093" i="2"/>
  <c r="BG1093" i="2"/>
  <c r="BF1093" i="2"/>
  <c r="X1093" i="2"/>
  <c r="V1093" i="2"/>
  <c r="T1093" i="2"/>
  <c r="P1093" i="2"/>
  <c r="BI1091" i="2"/>
  <c r="BH1091" i="2"/>
  <c r="BG1091" i="2"/>
  <c r="BF1091" i="2"/>
  <c r="X1091" i="2"/>
  <c r="V1091" i="2"/>
  <c r="T1091" i="2"/>
  <c r="P1091" i="2"/>
  <c r="BI1088" i="2"/>
  <c r="BH1088" i="2"/>
  <c r="BG1088" i="2"/>
  <c r="BF1088" i="2"/>
  <c r="X1088" i="2"/>
  <c r="V1088" i="2"/>
  <c r="T1088" i="2"/>
  <c r="P1088" i="2"/>
  <c r="BI1087" i="2"/>
  <c r="BH1087" i="2"/>
  <c r="BG1087" i="2"/>
  <c r="BF1087" i="2"/>
  <c r="X1087" i="2"/>
  <c r="V1087" i="2"/>
  <c r="T1087" i="2"/>
  <c r="P1087" i="2"/>
  <c r="BI1085" i="2"/>
  <c r="BH1085" i="2"/>
  <c r="BG1085" i="2"/>
  <c r="BF1085" i="2"/>
  <c r="X1085" i="2"/>
  <c r="V1085" i="2"/>
  <c r="T1085" i="2"/>
  <c r="P1085" i="2"/>
  <c r="BI1084" i="2"/>
  <c r="BH1084" i="2"/>
  <c r="BG1084" i="2"/>
  <c r="BF1084" i="2"/>
  <c r="X1084" i="2"/>
  <c r="V1084" i="2"/>
  <c r="T1084" i="2"/>
  <c r="P1084" i="2"/>
  <c r="BI1083" i="2"/>
  <c r="BH1083" i="2"/>
  <c r="BG1083" i="2"/>
  <c r="BF1083" i="2"/>
  <c r="X1083" i="2"/>
  <c r="V1083" i="2"/>
  <c r="T1083" i="2"/>
  <c r="P1083" i="2"/>
  <c r="BI1080" i="2"/>
  <c r="BH1080" i="2"/>
  <c r="BG1080" i="2"/>
  <c r="BF1080" i="2"/>
  <c r="X1080" i="2"/>
  <c r="V1080" i="2"/>
  <c r="T1080" i="2"/>
  <c r="P1080" i="2"/>
  <c r="BI1079" i="2"/>
  <c r="BH1079" i="2"/>
  <c r="BG1079" i="2"/>
  <c r="BF1079" i="2"/>
  <c r="X1079" i="2"/>
  <c r="V1079" i="2"/>
  <c r="T1079" i="2"/>
  <c r="P1079" i="2"/>
  <c r="BI1077" i="2"/>
  <c r="BH1077" i="2"/>
  <c r="BG1077" i="2"/>
  <c r="BF1077" i="2"/>
  <c r="X1077" i="2"/>
  <c r="V1077" i="2"/>
  <c r="T1077" i="2"/>
  <c r="P1077" i="2"/>
  <c r="BI1076" i="2"/>
  <c r="BH1076" i="2"/>
  <c r="BG1076" i="2"/>
  <c r="BF1076" i="2"/>
  <c r="X1076" i="2"/>
  <c r="V1076" i="2"/>
  <c r="T1076" i="2"/>
  <c r="P1076" i="2"/>
  <c r="BI1074" i="2"/>
  <c r="BH1074" i="2"/>
  <c r="BG1074" i="2"/>
  <c r="BF1074" i="2"/>
  <c r="X1074" i="2"/>
  <c r="V1074" i="2"/>
  <c r="T1074" i="2"/>
  <c r="P1074" i="2"/>
  <c r="BI1073" i="2"/>
  <c r="BH1073" i="2"/>
  <c r="BG1073" i="2"/>
  <c r="BF1073" i="2"/>
  <c r="X1073" i="2"/>
  <c r="V1073" i="2"/>
  <c r="T1073" i="2"/>
  <c r="P1073" i="2"/>
  <c r="BI1071" i="2"/>
  <c r="BH1071" i="2"/>
  <c r="BG1071" i="2"/>
  <c r="BF1071" i="2"/>
  <c r="X1071" i="2"/>
  <c r="V1071" i="2"/>
  <c r="T1071" i="2"/>
  <c r="P1071" i="2"/>
  <c r="BI1070" i="2"/>
  <c r="BH1070" i="2"/>
  <c r="BG1070" i="2"/>
  <c r="BF1070" i="2"/>
  <c r="X1070" i="2"/>
  <c r="V1070" i="2"/>
  <c r="T1070" i="2"/>
  <c r="P1070" i="2"/>
  <c r="BI1069" i="2"/>
  <c r="BH1069" i="2"/>
  <c r="BG1069" i="2"/>
  <c r="BF1069" i="2"/>
  <c r="X1069" i="2"/>
  <c r="V1069" i="2"/>
  <c r="T1069" i="2"/>
  <c r="P1069" i="2"/>
  <c r="BI1067" i="2"/>
  <c r="BH1067" i="2"/>
  <c r="BG1067" i="2"/>
  <c r="BF1067" i="2"/>
  <c r="X1067" i="2"/>
  <c r="V1067" i="2"/>
  <c r="T1067" i="2"/>
  <c r="P1067" i="2"/>
  <c r="BI1066" i="2"/>
  <c r="BH1066" i="2"/>
  <c r="BG1066" i="2"/>
  <c r="BF1066" i="2"/>
  <c r="X1066" i="2"/>
  <c r="V1066" i="2"/>
  <c r="T1066" i="2"/>
  <c r="P1066" i="2"/>
  <c r="BI1064" i="2"/>
  <c r="BH1064" i="2"/>
  <c r="BG1064" i="2"/>
  <c r="BF1064" i="2"/>
  <c r="X1064" i="2"/>
  <c r="V1064" i="2"/>
  <c r="T1064" i="2"/>
  <c r="P1064" i="2"/>
  <c r="BI1063" i="2"/>
  <c r="BH1063" i="2"/>
  <c r="BG1063" i="2"/>
  <c r="BF1063" i="2"/>
  <c r="X1063" i="2"/>
  <c r="V1063" i="2"/>
  <c r="T1063" i="2"/>
  <c r="P1063" i="2"/>
  <c r="BI1061" i="2"/>
  <c r="BH1061" i="2"/>
  <c r="BG1061" i="2"/>
  <c r="BF1061" i="2"/>
  <c r="X1061" i="2"/>
  <c r="V1061" i="2"/>
  <c r="T1061" i="2"/>
  <c r="P1061" i="2"/>
  <c r="BI1060" i="2"/>
  <c r="BH1060" i="2"/>
  <c r="BG1060" i="2"/>
  <c r="BF1060" i="2"/>
  <c r="X1060" i="2"/>
  <c r="V1060" i="2"/>
  <c r="T1060" i="2"/>
  <c r="P1060" i="2"/>
  <c r="BI1058" i="2"/>
  <c r="BH1058" i="2"/>
  <c r="BG1058" i="2"/>
  <c r="BF1058" i="2"/>
  <c r="X1058" i="2"/>
  <c r="V1058" i="2"/>
  <c r="T1058" i="2"/>
  <c r="P1058" i="2"/>
  <c r="BI1057" i="2"/>
  <c r="BH1057" i="2"/>
  <c r="BG1057" i="2"/>
  <c r="BF1057" i="2"/>
  <c r="X1057" i="2"/>
  <c r="V1057" i="2"/>
  <c r="T1057" i="2"/>
  <c r="P1057" i="2"/>
  <c r="BI1056" i="2"/>
  <c r="BH1056" i="2"/>
  <c r="BG1056" i="2"/>
  <c r="BF1056" i="2"/>
  <c r="X1056" i="2"/>
  <c r="V1056" i="2"/>
  <c r="T1056" i="2"/>
  <c r="P1056" i="2"/>
  <c r="BI1054" i="2"/>
  <c r="BH1054" i="2"/>
  <c r="BG1054" i="2"/>
  <c r="BF1054" i="2"/>
  <c r="X1054" i="2"/>
  <c r="V1054" i="2"/>
  <c r="T1054" i="2"/>
  <c r="P1054" i="2"/>
  <c r="BI1053" i="2"/>
  <c r="BH1053" i="2"/>
  <c r="BG1053" i="2"/>
  <c r="BF1053" i="2"/>
  <c r="X1053" i="2"/>
  <c r="V1053" i="2"/>
  <c r="T1053" i="2"/>
  <c r="P1053" i="2"/>
  <c r="BI1051" i="2"/>
  <c r="BH1051" i="2"/>
  <c r="BG1051" i="2"/>
  <c r="BF1051" i="2"/>
  <c r="X1051" i="2"/>
  <c r="V1051" i="2"/>
  <c r="T1051" i="2"/>
  <c r="P1051" i="2"/>
  <c r="BI1050" i="2"/>
  <c r="BH1050" i="2"/>
  <c r="BG1050" i="2"/>
  <c r="BF1050" i="2"/>
  <c r="X1050" i="2"/>
  <c r="V1050" i="2"/>
  <c r="T1050" i="2"/>
  <c r="P1050" i="2"/>
  <c r="BI1048" i="2"/>
  <c r="BH1048" i="2"/>
  <c r="BG1048" i="2"/>
  <c r="BF1048" i="2"/>
  <c r="X1048" i="2"/>
  <c r="V1048" i="2"/>
  <c r="T1048" i="2"/>
  <c r="P1048" i="2"/>
  <c r="BI1047" i="2"/>
  <c r="BH1047" i="2"/>
  <c r="BG1047" i="2"/>
  <c r="BF1047" i="2"/>
  <c r="X1047" i="2"/>
  <c r="V1047" i="2"/>
  <c r="T1047" i="2"/>
  <c r="P1047" i="2"/>
  <c r="BI1045" i="2"/>
  <c r="BH1045" i="2"/>
  <c r="BG1045" i="2"/>
  <c r="BF1045" i="2"/>
  <c r="X1045" i="2"/>
  <c r="V1045" i="2"/>
  <c r="T1045" i="2"/>
  <c r="P1045" i="2"/>
  <c r="BI1044" i="2"/>
  <c r="BH1044" i="2"/>
  <c r="BG1044" i="2"/>
  <c r="BF1044" i="2"/>
  <c r="X1044" i="2"/>
  <c r="V1044" i="2"/>
  <c r="T1044" i="2"/>
  <c r="P1044" i="2"/>
  <c r="BI1042" i="2"/>
  <c r="BH1042" i="2"/>
  <c r="BG1042" i="2"/>
  <c r="BF1042" i="2"/>
  <c r="X1042" i="2"/>
  <c r="V1042" i="2"/>
  <c r="T1042" i="2"/>
  <c r="P1042" i="2"/>
  <c r="BI1041" i="2"/>
  <c r="BH1041" i="2"/>
  <c r="BG1041" i="2"/>
  <c r="BF1041" i="2"/>
  <c r="X1041" i="2"/>
  <c r="V1041" i="2"/>
  <c r="T1041" i="2"/>
  <c r="P1041" i="2"/>
  <c r="BI1039" i="2"/>
  <c r="BH1039" i="2"/>
  <c r="BG1039" i="2"/>
  <c r="BF1039" i="2"/>
  <c r="X1039" i="2"/>
  <c r="V1039" i="2"/>
  <c r="T1039" i="2"/>
  <c r="P1039" i="2"/>
  <c r="BI1038" i="2"/>
  <c r="BH1038" i="2"/>
  <c r="BG1038" i="2"/>
  <c r="BF1038" i="2"/>
  <c r="X1038" i="2"/>
  <c r="V1038" i="2"/>
  <c r="T1038" i="2"/>
  <c r="P1038" i="2"/>
  <c r="BI1037" i="2"/>
  <c r="BH1037" i="2"/>
  <c r="BG1037" i="2"/>
  <c r="BF1037" i="2"/>
  <c r="X1037" i="2"/>
  <c r="V1037" i="2"/>
  <c r="T1037" i="2"/>
  <c r="P1037" i="2"/>
  <c r="BI1036" i="2"/>
  <c r="BH1036" i="2"/>
  <c r="BG1036" i="2"/>
  <c r="BF1036" i="2"/>
  <c r="X1036" i="2"/>
  <c r="V1036" i="2"/>
  <c r="T1036" i="2"/>
  <c r="P1036" i="2"/>
  <c r="BI1034" i="2"/>
  <c r="BH1034" i="2"/>
  <c r="BG1034" i="2"/>
  <c r="BF1034" i="2"/>
  <c r="X1034" i="2"/>
  <c r="V1034" i="2"/>
  <c r="T1034" i="2"/>
  <c r="P1034" i="2"/>
  <c r="BI1033" i="2"/>
  <c r="BH1033" i="2"/>
  <c r="BG1033" i="2"/>
  <c r="BF1033" i="2"/>
  <c r="X1033" i="2"/>
  <c r="V1033" i="2"/>
  <c r="T1033" i="2"/>
  <c r="P1033" i="2"/>
  <c r="BI1031" i="2"/>
  <c r="BH1031" i="2"/>
  <c r="BG1031" i="2"/>
  <c r="BF1031" i="2"/>
  <c r="X1031" i="2"/>
  <c r="V1031" i="2"/>
  <c r="T1031" i="2"/>
  <c r="P1031" i="2"/>
  <c r="BI1030" i="2"/>
  <c r="BH1030" i="2"/>
  <c r="BG1030" i="2"/>
  <c r="BF1030" i="2"/>
  <c r="X1030" i="2"/>
  <c r="V1030" i="2"/>
  <c r="T1030" i="2"/>
  <c r="P1030" i="2"/>
  <c r="BI1028" i="2"/>
  <c r="BH1028" i="2"/>
  <c r="BG1028" i="2"/>
  <c r="BF1028" i="2"/>
  <c r="X1028" i="2"/>
  <c r="V1028" i="2"/>
  <c r="T1028" i="2"/>
  <c r="P1028" i="2"/>
  <c r="BI1027" i="2"/>
  <c r="BH1027" i="2"/>
  <c r="BG1027" i="2"/>
  <c r="BF1027" i="2"/>
  <c r="X1027" i="2"/>
  <c r="V1027" i="2"/>
  <c r="T1027" i="2"/>
  <c r="P1027" i="2"/>
  <c r="BI1025" i="2"/>
  <c r="BH1025" i="2"/>
  <c r="BG1025" i="2"/>
  <c r="BF1025" i="2"/>
  <c r="X1025" i="2"/>
  <c r="V1025" i="2"/>
  <c r="T1025" i="2"/>
  <c r="P1025" i="2"/>
  <c r="BI1024" i="2"/>
  <c r="BH1024" i="2"/>
  <c r="BG1024" i="2"/>
  <c r="BF1024" i="2"/>
  <c r="X1024" i="2"/>
  <c r="V1024" i="2"/>
  <c r="T1024" i="2"/>
  <c r="P1024" i="2"/>
  <c r="BI1022" i="2"/>
  <c r="BH1022" i="2"/>
  <c r="BG1022" i="2"/>
  <c r="BF1022" i="2"/>
  <c r="X1022" i="2"/>
  <c r="V1022" i="2"/>
  <c r="T1022" i="2"/>
  <c r="P1022" i="2"/>
  <c r="BI1021" i="2"/>
  <c r="BH1021" i="2"/>
  <c r="BG1021" i="2"/>
  <c r="BF1021" i="2"/>
  <c r="X1021" i="2"/>
  <c r="V1021" i="2"/>
  <c r="T1021" i="2"/>
  <c r="P1021" i="2"/>
  <c r="BI1019" i="2"/>
  <c r="BH1019" i="2"/>
  <c r="BG1019" i="2"/>
  <c r="BF1019" i="2"/>
  <c r="X1019" i="2"/>
  <c r="V1019" i="2"/>
  <c r="T1019" i="2"/>
  <c r="P1019" i="2"/>
  <c r="BI1018" i="2"/>
  <c r="BH1018" i="2"/>
  <c r="BG1018" i="2"/>
  <c r="BF1018" i="2"/>
  <c r="X1018" i="2"/>
  <c r="V1018" i="2"/>
  <c r="T1018" i="2"/>
  <c r="P1018" i="2"/>
  <c r="BI1016" i="2"/>
  <c r="BH1016" i="2"/>
  <c r="BG1016" i="2"/>
  <c r="BF1016" i="2"/>
  <c r="X1016" i="2"/>
  <c r="V1016" i="2"/>
  <c r="T1016" i="2"/>
  <c r="P1016" i="2"/>
  <c r="BI1015" i="2"/>
  <c r="BH1015" i="2"/>
  <c r="BG1015" i="2"/>
  <c r="BF1015" i="2"/>
  <c r="X1015" i="2"/>
  <c r="V1015" i="2"/>
  <c r="T1015" i="2"/>
  <c r="P1015" i="2"/>
  <c r="BI1013" i="2"/>
  <c r="BH1013" i="2"/>
  <c r="BG1013" i="2"/>
  <c r="BF1013" i="2"/>
  <c r="X1013" i="2"/>
  <c r="V1013" i="2"/>
  <c r="T1013" i="2"/>
  <c r="P1013" i="2"/>
  <c r="BI1012" i="2"/>
  <c r="BH1012" i="2"/>
  <c r="BG1012" i="2"/>
  <c r="BF1012" i="2"/>
  <c r="X1012" i="2"/>
  <c r="V1012" i="2"/>
  <c r="T1012" i="2"/>
  <c r="P1012" i="2"/>
  <c r="BI1010" i="2"/>
  <c r="BH1010" i="2"/>
  <c r="BG1010" i="2"/>
  <c r="BF1010" i="2"/>
  <c r="X1010" i="2"/>
  <c r="V1010" i="2"/>
  <c r="T1010" i="2"/>
  <c r="P1010" i="2"/>
  <c r="BI1009" i="2"/>
  <c r="BH1009" i="2"/>
  <c r="BG1009" i="2"/>
  <c r="BF1009" i="2"/>
  <c r="X1009" i="2"/>
  <c r="V1009" i="2"/>
  <c r="T1009" i="2"/>
  <c r="P1009" i="2"/>
  <c r="BI1008" i="2"/>
  <c r="BH1008" i="2"/>
  <c r="BG1008" i="2"/>
  <c r="BF1008" i="2"/>
  <c r="X1008" i="2"/>
  <c r="V1008" i="2"/>
  <c r="T1008" i="2"/>
  <c r="P1008" i="2"/>
  <c r="BI1007" i="2"/>
  <c r="BH1007" i="2"/>
  <c r="BG1007" i="2"/>
  <c r="BF1007" i="2"/>
  <c r="X1007" i="2"/>
  <c r="V1007" i="2"/>
  <c r="T1007" i="2"/>
  <c r="P1007" i="2"/>
  <c r="BI1005" i="2"/>
  <c r="BH1005" i="2"/>
  <c r="BG1005" i="2"/>
  <c r="BF1005" i="2"/>
  <c r="X1005" i="2"/>
  <c r="V1005" i="2"/>
  <c r="T1005" i="2"/>
  <c r="P1005" i="2"/>
  <c r="BI1004" i="2"/>
  <c r="BH1004" i="2"/>
  <c r="BG1004" i="2"/>
  <c r="BF1004" i="2"/>
  <c r="X1004" i="2"/>
  <c r="V1004" i="2"/>
  <c r="T1004" i="2"/>
  <c r="P1004" i="2"/>
  <c r="BI1002" i="2"/>
  <c r="BH1002" i="2"/>
  <c r="BG1002" i="2"/>
  <c r="BF1002" i="2"/>
  <c r="X1002" i="2"/>
  <c r="V1002" i="2"/>
  <c r="T1002" i="2"/>
  <c r="P1002" i="2"/>
  <c r="BI999" i="2"/>
  <c r="BH999" i="2"/>
  <c r="BG999" i="2"/>
  <c r="BF999" i="2"/>
  <c r="X999" i="2"/>
  <c r="V999" i="2"/>
  <c r="T999" i="2"/>
  <c r="P999" i="2"/>
  <c r="BI997" i="2"/>
  <c r="BH997" i="2"/>
  <c r="BG997" i="2"/>
  <c r="BF997" i="2"/>
  <c r="X997" i="2"/>
  <c r="V997" i="2"/>
  <c r="T997" i="2"/>
  <c r="P997" i="2"/>
  <c r="BI995" i="2"/>
  <c r="BH995" i="2"/>
  <c r="BG995" i="2"/>
  <c r="BF995" i="2"/>
  <c r="X995" i="2"/>
  <c r="V995" i="2"/>
  <c r="T995" i="2"/>
  <c r="P995" i="2"/>
  <c r="BI993" i="2"/>
  <c r="BH993" i="2"/>
  <c r="BG993" i="2"/>
  <c r="BF993" i="2"/>
  <c r="X993" i="2"/>
  <c r="V993" i="2"/>
  <c r="T993" i="2"/>
  <c r="P993" i="2"/>
  <c r="BI991" i="2"/>
  <c r="BH991" i="2"/>
  <c r="BG991" i="2"/>
  <c r="BF991" i="2"/>
  <c r="X991" i="2"/>
  <c r="V991" i="2"/>
  <c r="T991" i="2"/>
  <c r="P991" i="2"/>
  <c r="BI989" i="2"/>
  <c r="BH989" i="2"/>
  <c r="BG989" i="2"/>
  <c r="BF989" i="2"/>
  <c r="X989" i="2"/>
  <c r="V989" i="2"/>
  <c r="T989" i="2"/>
  <c r="P989" i="2"/>
  <c r="BI987" i="2"/>
  <c r="BH987" i="2"/>
  <c r="BG987" i="2"/>
  <c r="BF987" i="2"/>
  <c r="X987" i="2"/>
  <c r="V987" i="2"/>
  <c r="T987" i="2"/>
  <c r="P987" i="2"/>
  <c r="BI985" i="2"/>
  <c r="BH985" i="2"/>
  <c r="BG985" i="2"/>
  <c r="BF985" i="2"/>
  <c r="X985" i="2"/>
  <c r="V985" i="2"/>
  <c r="T985" i="2"/>
  <c r="P985" i="2"/>
  <c r="BI982" i="2"/>
  <c r="BH982" i="2"/>
  <c r="BG982" i="2"/>
  <c r="BF982" i="2"/>
  <c r="X982" i="2"/>
  <c r="V982" i="2"/>
  <c r="T982" i="2"/>
  <c r="P982" i="2"/>
  <c r="BI979" i="2"/>
  <c r="BH979" i="2"/>
  <c r="BG979" i="2"/>
  <c r="BF979" i="2"/>
  <c r="X979" i="2"/>
  <c r="V979" i="2"/>
  <c r="T979" i="2"/>
  <c r="P979" i="2"/>
  <c r="BI976" i="2"/>
  <c r="BH976" i="2"/>
  <c r="BG976" i="2"/>
  <c r="BF976" i="2"/>
  <c r="X976" i="2"/>
  <c r="V976" i="2"/>
  <c r="T976" i="2"/>
  <c r="P976" i="2"/>
  <c r="BI974" i="2"/>
  <c r="BH974" i="2"/>
  <c r="BG974" i="2"/>
  <c r="BF974" i="2"/>
  <c r="X974" i="2"/>
  <c r="V974" i="2"/>
  <c r="T974" i="2"/>
  <c r="P974" i="2"/>
  <c r="BI972" i="2"/>
  <c r="BH972" i="2"/>
  <c r="BG972" i="2"/>
  <c r="BF972" i="2"/>
  <c r="X972" i="2"/>
  <c r="V972" i="2"/>
  <c r="T972" i="2"/>
  <c r="P972" i="2"/>
  <c r="BI970" i="2"/>
  <c r="BH970" i="2"/>
  <c r="BG970" i="2"/>
  <c r="BF970" i="2"/>
  <c r="X970" i="2"/>
  <c r="V970" i="2"/>
  <c r="T970" i="2"/>
  <c r="P970" i="2"/>
  <c r="BI968" i="2"/>
  <c r="BH968" i="2"/>
  <c r="BG968" i="2"/>
  <c r="BF968" i="2"/>
  <c r="X968" i="2"/>
  <c r="V968" i="2"/>
  <c r="T968" i="2"/>
  <c r="P968" i="2"/>
  <c r="BI966" i="2"/>
  <c r="BH966" i="2"/>
  <c r="BG966" i="2"/>
  <c r="BF966" i="2"/>
  <c r="X966" i="2"/>
  <c r="V966" i="2"/>
  <c r="T966" i="2"/>
  <c r="P966" i="2"/>
  <c r="BI964" i="2"/>
  <c r="BH964" i="2"/>
  <c r="BG964" i="2"/>
  <c r="BF964" i="2"/>
  <c r="X964" i="2"/>
  <c r="V964" i="2"/>
  <c r="T964" i="2"/>
  <c r="P964" i="2"/>
  <c r="BI962" i="2"/>
  <c r="BH962" i="2"/>
  <c r="BG962" i="2"/>
  <c r="BF962" i="2"/>
  <c r="X962" i="2"/>
  <c r="V962" i="2"/>
  <c r="T962" i="2"/>
  <c r="P962" i="2"/>
  <c r="BI960" i="2"/>
  <c r="BH960" i="2"/>
  <c r="BG960" i="2"/>
  <c r="BF960" i="2"/>
  <c r="X960" i="2"/>
  <c r="V960" i="2"/>
  <c r="T960" i="2"/>
  <c r="P960" i="2"/>
  <c r="BI958" i="2"/>
  <c r="BH958" i="2"/>
  <c r="BG958" i="2"/>
  <c r="BF958" i="2"/>
  <c r="X958" i="2"/>
  <c r="V958" i="2"/>
  <c r="T958" i="2"/>
  <c r="P958" i="2"/>
  <c r="BI956" i="2"/>
  <c r="BH956" i="2"/>
  <c r="BG956" i="2"/>
  <c r="BF956" i="2"/>
  <c r="X956" i="2"/>
  <c r="V956" i="2"/>
  <c r="T956" i="2"/>
  <c r="P956" i="2"/>
  <c r="BI954" i="2"/>
  <c r="BH954" i="2"/>
  <c r="BG954" i="2"/>
  <c r="BF954" i="2"/>
  <c r="X954" i="2"/>
  <c r="V954" i="2"/>
  <c r="T954" i="2"/>
  <c r="P954" i="2"/>
  <c r="BI952" i="2"/>
  <c r="BH952" i="2"/>
  <c r="BG952" i="2"/>
  <c r="BF952" i="2"/>
  <c r="X952" i="2"/>
  <c r="V952" i="2"/>
  <c r="T952" i="2"/>
  <c r="P952" i="2"/>
  <c r="BI950" i="2"/>
  <c r="BH950" i="2"/>
  <c r="BG950" i="2"/>
  <c r="BF950" i="2"/>
  <c r="X950" i="2"/>
  <c r="V950" i="2"/>
  <c r="T950" i="2"/>
  <c r="P950" i="2"/>
  <c r="BI948" i="2"/>
  <c r="BH948" i="2"/>
  <c r="BG948" i="2"/>
  <c r="BF948" i="2"/>
  <c r="X948" i="2"/>
  <c r="V948" i="2"/>
  <c r="T948" i="2"/>
  <c r="P948" i="2"/>
  <c r="BI947" i="2"/>
  <c r="BH947" i="2"/>
  <c r="BG947" i="2"/>
  <c r="BF947" i="2"/>
  <c r="X947" i="2"/>
  <c r="V947" i="2"/>
  <c r="T947" i="2"/>
  <c r="P947" i="2"/>
  <c r="BI946" i="2"/>
  <c r="BH946" i="2"/>
  <c r="BG946" i="2"/>
  <c r="BF946" i="2"/>
  <c r="X946" i="2"/>
  <c r="V946" i="2"/>
  <c r="T946" i="2"/>
  <c r="P946" i="2"/>
  <c r="BI944" i="2"/>
  <c r="BH944" i="2"/>
  <c r="BG944" i="2"/>
  <c r="BF944" i="2"/>
  <c r="X944" i="2"/>
  <c r="V944" i="2"/>
  <c r="T944" i="2"/>
  <c r="P944" i="2"/>
  <c r="BI943" i="2"/>
  <c r="BH943" i="2"/>
  <c r="BG943" i="2"/>
  <c r="BF943" i="2"/>
  <c r="X943" i="2"/>
  <c r="V943" i="2"/>
  <c r="T943" i="2"/>
  <c r="P943" i="2"/>
  <c r="BI941" i="2"/>
  <c r="BH941" i="2"/>
  <c r="BG941" i="2"/>
  <c r="BF941" i="2"/>
  <c r="X941" i="2"/>
  <c r="V941" i="2"/>
  <c r="T941" i="2"/>
  <c r="P941" i="2"/>
  <c r="BI939" i="2"/>
  <c r="BH939" i="2"/>
  <c r="BG939" i="2"/>
  <c r="BF939" i="2"/>
  <c r="X939" i="2"/>
  <c r="V939" i="2"/>
  <c r="T939" i="2"/>
  <c r="P939" i="2"/>
  <c r="BI937" i="2"/>
  <c r="BH937" i="2"/>
  <c r="BG937" i="2"/>
  <c r="BF937" i="2"/>
  <c r="X937" i="2"/>
  <c r="V937" i="2"/>
  <c r="T937" i="2"/>
  <c r="P937" i="2"/>
  <c r="BI936" i="2"/>
  <c r="BH936" i="2"/>
  <c r="BG936" i="2"/>
  <c r="BF936" i="2"/>
  <c r="X936" i="2"/>
  <c r="V936" i="2"/>
  <c r="T936" i="2"/>
  <c r="P936" i="2"/>
  <c r="BI935" i="2"/>
  <c r="BH935" i="2"/>
  <c r="BG935" i="2"/>
  <c r="BF935" i="2"/>
  <c r="X935" i="2"/>
  <c r="V935" i="2"/>
  <c r="T935" i="2"/>
  <c r="P935" i="2"/>
  <c r="BI933" i="2"/>
  <c r="BH933" i="2"/>
  <c r="BG933" i="2"/>
  <c r="BF933" i="2"/>
  <c r="X933" i="2"/>
  <c r="V933" i="2"/>
  <c r="T933" i="2"/>
  <c r="P933" i="2"/>
  <c r="BI931" i="2"/>
  <c r="BH931" i="2"/>
  <c r="BG931" i="2"/>
  <c r="BF931" i="2"/>
  <c r="X931" i="2"/>
  <c r="V931" i="2"/>
  <c r="T931" i="2"/>
  <c r="P931" i="2"/>
  <c r="BI930" i="2"/>
  <c r="BH930" i="2"/>
  <c r="BG930" i="2"/>
  <c r="BF930" i="2"/>
  <c r="X930" i="2"/>
  <c r="V930" i="2"/>
  <c r="T930" i="2"/>
  <c r="P930" i="2"/>
  <c r="BI928" i="2"/>
  <c r="BH928" i="2"/>
  <c r="BG928" i="2"/>
  <c r="BF928" i="2"/>
  <c r="X928" i="2"/>
  <c r="V928" i="2"/>
  <c r="T928" i="2"/>
  <c r="P928" i="2"/>
  <c r="BI926" i="2"/>
  <c r="BH926" i="2"/>
  <c r="BG926" i="2"/>
  <c r="BF926" i="2"/>
  <c r="X926" i="2"/>
  <c r="V926" i="2"/>
  <c r="T926" i="2"/>
  <c r="P926" i="2"/>
  <c r="BI924" i="2"/>
  <c r="BH924" i="2"/>
  <c r="BG924" i="2"/>
  <c r="BF924" i="2"/>
  <c r="X924" i="2"/>
  <c r="V924" i="2"/>
  <c r="T924" i="2"/>
  <c r="P924" i="2"/>
  <c r="BI922" i="2"/>
  <c r="BH922" i="2"/>
  <c r="BG922" i="2"/>
  <c r="BF922" i="2"/>
  <c r="X922" i="2"/>
  <c r="V922" i="2"/>
  <c r="T922" i="2"/>
  <c r="P922" i="2"/>
  <c r="BI920" i="2"/>
  <c r="BH920" i="2"/>
  <c r="BG920" i="2"/>
  <c r="BF920" i="2"/>
  <c r="X920" i="2"/>
  <c r="V920" i="2"/>
  <c r="T920" i="2"/>
  <c r="P920" i="2"/>
  <c r="BI918" i="2"/>
  <c r="BH918" i="2"/>
  <c r="BG918" i="2"/>
  <c r="BF918" i="2"/>
  <c r="X918" i="2"/>
  <c r="V918" i="2"/>
  <c r="T918" i="2"/>
  <c r="P918" i="2"/>
  <c r="BI916" i="2"/>
  <c r="BH916" i="2"/>
  <c r="BG916" i="2"/>
  <c r="BF916" i="2"/>
  <c r="X916" i="2"/>
  <c r="V916" i="2"/>
  <c r="T916" i="2"/>
  <c r="P916" i="2"/>
  <c r="BI914" i="2"/>
  <c r="BH914" i="2"/>
  <c r="BG914" i="2"/>
  <c r="BF914" i="2"/>
  <c r="X914" i="2"/>
  <c r="V914" i="2"/>
  <c r="T914" i="2"/>
  <c r="P914" i="2"/>
  <c r="BI912" i="2"/>
  <c r="BH912" i="2"/>
  <c r="BG912" i="2"/>
  <c r="BF912" i="2"/>
  <c r="X912" i="2"/>
  <c r="V912" i="2"/>
  <c r="T912" i="2"/>
  <c r="P912" i="2"/>
  <c r="BI909" i="2"/>
  <c r="BH909" i="2"/>
  <c r="BG909" i="2"/>
  <c r="BF909" i="2"/>
  <c r="X909" i="2"/>
  <c r="V909" i="2"/>
  <c r="T909" i="2"/>
  <c r="P909" i="2"/>
  <c r="BI907" i="2"/>
  <c r="BH907" i="2"/>
  <c r="BG907" i="2"/>
  <c r="BF907" i="2"/>
  <c r="X907" i="2"/>
  <c r="V907" i="2"/>
  <c r="T907" i="2"/>
  <c r="P907" i="2"/>
  <c r="BI905" i="2"/>
  <c r="BH905" i="2"/>
  <c r="BG905" i="2"/>
  <c r="BF905" i="2"/>
  <c r="X905" i="2"/>
  <c r="V905" i="2"/>
  <c r="T905" i="2"/>
  <c r="P905" i="2"/>
  <c r="BI904" i="2"/>
  <c r="BH904" i="2"/>
  <c r="BG904" i="2"/>
  <c r="BF904" i="2"/>
  <c r="X904" i="2"/>
  <c r="V904" i="2"/>
  <c r="T904" i="2"/>
  <c r="P904" i="2"/>
  <c r="BI902" i="2"/>
  <c r="BH902" i="2"/>
  <c r="BG902" i="2"/>
  <c r="BF902" i="2"/>
  <c r="X902" i="2"/>
  <c r="V902" i="2"/>
  <c r="T902" i="2"/>
  <c r="P902" i="2"/>
  <c r="BI901" i="2"/>
  <c r="BH901" i="2"/>
  <c r="BG901" i="2"/>
  <c r="BF901" i="2"/>
  <c r="X901" i="2"/>
  <c r="V901" i="2"/>
  <c r="T901" i="2"/>
  <c r="P901" i="2"/>
  <c r="BI900" i="2"/>
  <c r="BH900" i="2"/>
  <c r="BG900" i="2"/>
  <c r="BF900" i="2"/>
  <c r="X900" i="2"/>
  <c r="V900" i="2"/>
  <c r="T900" i="2"/>
  <c r="P900" i="2"/>
  <c r="BI898" i="2"/>
  <c r="BH898" i="2"/>
  <c r="BG898" i="2"/>
  <c r="BF898" i="2"/>
  <c r="X898" i="2"/>
  <c r="V898" i="2"/>
  <c r="T898" i="2"/>
  <c r="P898" i="2"/>
  <c r="BI897" i="2"/>
  <c r="BH897" i="2"/>
  <c r="BG897" i="2"/>
  <c r="BF897" i="2"/>
  <c r="X897" i="2"/>
  <c r="V897" i="2"/>
  <c r="T897" i="2"/>
  <c r="P897" i="2"/>
  <c r="BI895" i="2"/>
  <c r="BH895" i="2"/>
  <c r="BG895" i="2"/>
  <c r="BF895" i="2"/>
  <c r="X895" i="2"/>
  <c r="V895" i="2"/>
  <c r="T895" i="2"/>
  <c r="P895" i="2"/>
  <c r="BI892" i="2"/>
  <c r="BH892" i="2"/>
  <c r="BG892" i="2"/>
  <c r="BF892" i="2"/>
  <c r="X892" i="2"/>
  <c r="V892" i="2"/>
  <c r="T892" i="2"/>
  <c r="P892" i="2"/>
  <c r="BI888" i="2"/>
  <c r="BH888" i="2"/>
  <c r="BG888" i="2"/>
  <c r="BF888" i="2"/>
  <c r="X888" i="2"/>
  <c r="V888" i="2"/>
  <c r="T888" i="2"/>
  <c r="P888" i="2"/>
  <c r="BI885" i="2"/>
  <c r="BH885" i="2"/>
  <c r="BG885" i="2"/>
  <c r="BF885" i="2"/>
  <c r="X885" i="2"/>
  <c r="V885" i="2"/>
  <c r="T885" i="2"/>
  <c r="P885" i="2"/>
  <c r="BI884" i="2"/>
  <c r="BH884" i="2"/>
  <c r="BG884" i="2"/>
  <c r="BF884" i="2"/>
  <c r="X884" i="2"/>
  <c r="V884" i="2"/>
  <c r="T884" i="2"/>
  <c r="P884" i="2"/>
  <c r="BI882" i="2"/>
  <c r="BH882" i="2"/>
  <c r="BG882" i="2"/>
  <c r="BF882" i="2"/>
  <c r="X882" i="2"/>
  <c r="V882" i="2"/>
  <c r="T882" i="2"/>
  <c r="P882" i="2"/>
  <c r="BI881" i="2"/>
  <c r="BH881" i="2"/>
  <c r="BG881" i="2"/>
  <c r="BF881" i="2"/>
  <c r="X881" i="2"/>
  <c r="V881" i="2"/>
  <c r="T881" i="2"/>
  <c r="P881" i="2"/>
  <c r="BI879" i="2"/>
  <c r="BH879" i="2"/>
  <c r="BG879" i="2"/>
  <c r="BF879" i="2"/>
  <c r="X879" i="2"/>
  <c r="V879" i="2"/>
  <c r="T879" i="2"/>
  <c r="P879" i="2"/>
  <c r="BI876" i="2"/>
  <c r="BH876" i="2"/>
  <c r="BG876" i="2"/>
  <c r="BF876" i="2"/>
  <c r="X876" i="2"/>
  <c r="V876" i="2"/>
  <c r="T876" i="2"/>
  <c r="P876" i="2"/>
  <c r="BI875" i="2"/>
  <c r="BH875" i="2"/>
  <c r="BG875" i="2"/>
  <c r="BF875" i="2"/>
  <c r="X875" i="2"/>
  <c r="V875" i="2"/>
  <c r="T875" i="2"/>
  <c r="P875" i="2"/>
  <c r="BI873" i="2"/>
  <c r="BH873" i="2"/>
  <c r="BG873" i="2"/>
  <c r="BF873" i="2"/>
  <c r="X873" i="2"/>
  <c r="V873" i="2"/>
  <c r="T873" i="2"/>
  <c r="P873" i="2"/>
  <c r="BI871" i="2"/>
  <c r="BH871" i="2"/>
  <c r="BG871" i="2"/>
  <c r="BF871" i="2"/>
  <c r="X871" i="2"/>
  <c r="V871" i="2"/>
  <c r="T871" i="2"/>
  <c r="P871" i="2"/>
  <c r="BI869" i="2"/>
  <c r="BH869" i="2"/>
  <c r="BG869" i="2"/>
  <c r="BF869" i="2"/>
  <c r="X869" i="2"/>
  <c r="V869" i="2"/>
  <c r="T869" i="2"/>
  <c r="P869" i="2"/>
  <c r="BI867" i="2"/>
  <c r="BH867" i="2"/>
  <c r="BG867" i="2"/>
  <c r="BF867" i="2"/>
  <c r="X867" i="2"/>
  <c r="V867" i="2"/>
  <c r="T867" i="2"/>
  <c r="P867" i="2"/>
  <c r="BI864" i="2"/>
  <c r="BH864" i="2"/>
  <c r="BG864" i="2"/>
  <c r="BF864" i="2"/>
  <c r="X864" i="2"/>
  <c r="V864" i="2"/>
  <c r="T864" i="2"/>
  <c r="P864" i="2"/>
  <c r="BI863" i="2"/>
  <c r="BH863" i="2"/>
  <c r="BG863" i="2"/>
  <c r="BF863" i="2"/>
  <c r="X863" i="2"/>
  <c r="V863" i="2"/>
  <c r="T863" i="2"/>
  <c r="P863" i="2"/>
  <c r="BI861" i="2"/>
  <c r="BH861" i="2"/>
  <c r="BG861" i="2"/>
  <c r="BF861" i="2"/>
  <c r="X861" i="2"/>
  <c r="V861" i="2"/>
  <c r="T861" i="2"/>
  <c r="P861" i="2"/>
  <c r="BI859" i="2"/>
  <c r="BH859" i="2"/>
  <c r="BG859" i="2"/>
  <c r="BF859" i="2"/>
  <c r="X859" i="2"/>
  <c r="V859" i="2"/>
  <c r="T859" i="2"/>
  <c r="P859" i="2"/>
  <c r="BI858" i="2"/>
  <c r="BH858" i="2"/>
  <c r="BG858" i="2"/>
  <c r="BF858" i="2"/>
  <c r="X858" i="2"/>
  <c r="V858" i="2"/>
  <c r="T858" i="2"/>
  <c r="P858" i="2"/>
  <c r="BI856" i="2"/>
  <c r="BH856" i="2"/>
  <c r="BG856" i="2"/>
  <c r="BF856" i="2"/>
  <c r="X856" i="2"/>
  <c r="V856" i="2"/>
  <c r="T856" i="2"/>
  <c r="P856" i="2"/>
  <c r="BI854" i="2"/>
  <c r="BH854" i="2"/>
  <c r="BG854" i="2"/>
  <c r="BF854" i="2"/>
  <c r="X854" i="2"/>
  <c r="V854" i="2"/>
  <c r="T854" i="2"/>
  <c r="P854" i="2"/>
  <c r="BI853" i="2"/>
  <c r="BH853" i="2"/>
  <c r="BG853" i="2"/>
  <c r="BF853" i="2"/>
  <c r="X853" i="2"/>
  <c r="V853" i="2"/>
  <c r="T853" i="2"/>
  <c r="P853" i="2"/>
  <c r="BI851" i="2"/>
  <c r="BH851" i="2"/>
  <c r="BG851" i="2"/>
  <c r="BF851" i="2"/>
  <c r="X851" i="2"/>
  <c r="V851" i="2"/>
  <c r="T851" i="2"/>
  <c r="P851" i="2"/>
  <c r="BI849" i="2"/>
  <c r="BH849" i="2"/>
  <c r="BG849" i="2"/>
  <c r="BF849" i="2"/>
  <c r="X849" i="2"/>
  <c r="V849" i="2"/>
  <c r="T849" i="2"/>
  <c r="P849" i="2"/>
  <c r="BI848" i="2"/>
  <c r="BH848" i="2"/>
  <c r="BG848" i="2"/>
  <c r="BF848" i="2"/>
  <c r="X848" i="2"/>
  <c r="V848" i="2"/>
  <c r="T848" i="2"/>
  <c r="P848" i="2"/>
  <c r="BI846" i="2"/>
  <c r="BH846" i="2"/>
  <c r="BG846" i="2"/>
  <c r="BF846" i="2"/>
  <c r="X846" i="2"/>
  <c r="V846" i="2"/>
  <c r="T846" i="2"/>
  <c r="P846" i="2"/>
  <c r="BI844" i="2"/>
  <c r="BH844" i="2"/>
  <c r="BG844" i="2"/>
  <c r="BF844" i="2"/>
  <c r="X844" i="2"/>
  <c r="V844" i="2"/>
  <c r="T844" i="2"/>
  <c r="P844" i="2"/>
  <c r="BI843" i="2"/>
  <c r="BH843" i="2"/>
  <c r="BG843" i="2"/>
  <c r="BF843" i="2"/>
  <c r="X843" i="2"/>
  <c r="V843" i="2"/>
  <c r="T843" i="2"/>
  <c r="P843" i="2"/>
  <c r="BI842" i="2"/>
  <c r="BH842" i="2"/>
  <c r="BG842" i="2"/>
  <c r="BF842" i="2"/>
  <c r="X842" i="2"/>
  <c r="V842" i="2"/>
  <c r="T842" i="2"/>
  <c r="P842" i="2"/>
  <c r="BI840" i="2"/>
  <c r="BH840" i="2"/>
  <c r="BG840" i="2"/>
  <c r="BF840" i="2"/>
  <c r="X840" i="2"/>
  <c r="V840" i="2"/>
  <c r="T840" i="2"/>
  <c r="P840" i="2"/>
  <c r="BI838" i="2"/>
  <c r="BH838" i="2"/>
  <c r="BG838" i="2"/>
  <c r="BF838" i="2"/>
  <c r="X838" i="2"/>
  <c r="V838" i="2"/>
  <c r="T838" i="2"/>
  <c r="P838" i="2"/>
  <c r="BI836" i="2"/>
  <c r="BH836" i="2"/>
  <c r="BG836" i="2"/>
  <c r="BF836" i="2"/>
  <c r="X836" i="2"/>
  <c r="V836" i="2"/>
  <c r="T836" i="2"/>
  <c r="P836" i="2"/>
  <c r="BI835" i="2"/>
  <c r="BH835" i="2"/>
  <c r="BG835" i="2"/>
  <c r="BF835" i="2"/>
  <c r="X835" i="2"/>
  <c r="V835" i="2"/>
  <c r="T835" i="2"/>
  <c r="P835" i="2"/>
  <c r="BI833" i="2"/>
  <c r="BH833" i="2"/>
  <c r="BG833" i="2"/>
  <c r="BF833" i="2"/>
  <c r="X833" i="2"/>
  <c r="V833" i="2"/>
  <c r="T833" i="2"/>
  <c r="P833" i="2"/>
  <c r="BI831" i="2"/>
  <c r="BH831" i="2"/>
  <c r="BG831" i="2"/>
  <c r="BF831" i="2"/>
  <c r="X831" i="2"/>
  <c r="V831" i="2"/>
  <c r="T831" i="2"/>
  <c r="P831" i="2"/>
  <c r="BI830" i="2"/>
  <c r="BH830" i="2"/>
  <c r="BG830" i="2"/>
  <c r="BF830" i="2"/>
  <c r="X830" i="2"/>
  <c r="V830" i="2"/>
  <c r="T830" i="2"/>
  <c r="P830" i="2"/>
  <c r="BI828" i="2"/>
  <c r="BH828" i="2"/>
  <c r="BG828" i="2"/>
  <c r="BF828" i="2"/>
  <c r="X828" i="2"/>
  <c r="V828" i="2"/>
  <c r="T828" i="2"/>
  <c r="P828" i="2"/>
  <c r="BI826" i="2"/>
  <c r="BH826" i="2"/>
  <c r="BG826" i="2"/>
  <c r="BF826" i="2"/>
  <c r="X826" i="2"/>
  <c r="V826" i="2"/>
  <c r="T826" i="2"/>
  <c r="P826" i="2"/>
  <c r="BI825" i="2"/>
  <c r="BH825" i="2"/>
  <c r="BG825" i="2"/>
  <c r="BF825" i="2"/>
  <c r="X825" i="2"/>
  <c r="V825" i="2"/>
  <c r="T825" i="2"/>
  <c r="P825" i="2"/>
  <c r="BI823" i="2"/>
  <c r="BH823" i="2"/>
  <c r="BG823" i="2"/>
  <c r="BF823" i="2"/>
  <c r="X823" i="2"/>
  <c r="V823" i="2"/>
  <c r="T823" i="2"/>
  <c r="P823" i="2"/>
  <c r="BI821" i="2"/>
  <c r="BH821" i="2"/>
  <c r="BG821" i="2"/>
  <c r="BF821" i="2"/>
  <c r="X821" i="2"/>
  <c r="V821" i="2"/>
  <c r="T821" i="2"/>
  <c r="P821" i="2"/>
  <c r="BI820" i="2"/>
  <c r="BH820" i="2"/>
  <c r="BG820" i="2"/>
  <c r="BF820" i="2"/>
  <c r="X820" i="2"/>
  <c r="V820" i="2"/>
  <c r="T820" i="2"/>
  <c r="P820" i="2"/>
  <c r="BI818" i="2"/>
  <c r="BH818" i="2"/>
  <c r="BG818" i="2"/>
  <c r="BF818" i="2"/>
  <c r="X818" i="2"/>
  <c r="V818" i="2"/>
  <c r="T818" i="2"/>
  <c r="P818" i="2"/>
  <c r="BI817" i="2"/>
  <c r="BH817" i="2"/>
  <c r="BG817" i="2"/>
  <c r="BF817" i="2"/>
  <c r="X817" i="2"/>
  <c r="V817" i="2"/>
  <c r="T817" i="2"/>
  <c r="P817" i="2"/>
  <c r="BI815" i="2"/>
  <c r="BH815" i="2"/>
  <c r="BG815" i="2"/>
  <c r="BF815" i="2"/>
  <c r="X815" i="2"/>
  <c r="V815" i="2"/>
  <c r="T815" i="2"/>
  <c r="P815" i="2"/>
  <c r="BI814" i="2"/>
  <c r="BH814" i="2"/>
  <c r="BG814" i="2"/>
  <c r="BF814" i="2"/>
  <c r="X814" i="2"/>
  <c r="V814" i="2"/>
  <c r="T814" i="2"/>
  <c r="P814" i="2"/>
  <c r="BI812" i="2"/>
  <c r="BH812" i="2"/>
  <c r="BG812" i="2"/>
  <c r="BF812" i="2"/>
  <c r="X812" i="2"/>
  <c r="V812" i="2"/>
  <c r="T812" i="2"/>
  <c r="P812" i="2"/>
  <c r="BI811" i="2"/>
  <c r="BH811" i="2"/>
  <c r="BG811" i="2"/>
  <c r="BF811" i="2"/>
  <c r="X811" i="2"/>
  <c r="V811" i="2"/>
  <c r="T811" i="2"/>
  <c r="P811" i="2"/>
  <c r="BI809" i="2"/>
  <c r="BH809" i="2"/>
  <c r="BG809" i="2"/>
  <c r="BF809" i="2"/>
  <c r="X809" i="2"/>
  <c r="V809" i="2"/>
  <c r="T809" i="2"/>
  <c r="P809" i="2"/>
  <c r="BI807" i="2"/>
  <c r="BH807" i="2"/>
  <c r="BG807" i="2"/>
  <c r="BF807" i="2"/>
  <c r="X807" i="2"/>
  <c r="V807" i="2"/>
  <c r="T807" i="2"/>
  <c r="P807" i="2"/>
  <c r="BI805" i="2"/>
  <c r="BH805" i="2"/>
  <c r="BG805" i="2"/>
  <c r="BF805" i="2"/>
  <c r="X805" i="2"/>
  <c r="V805" i="2"/>
  <c r="T805" i="2"/>
  <c r="P805" i="2"/>
  <c r="BI804" i="2"/>
  <c r="BH804" i="2"/>
  <c r="BG804" i="2"/>
  <c r="BF804" i="2"/>
  <c r="X804" i="2"/>
  <c r="V804" i="2"/>
  <c r="T804" i="2"/>
  <c r="P804" i="2"/>
  <c r="BI802" i="2"/>
  <c r="BH802" i="2"/>
  <c r="BG802" i="2"/>
  <c r="BF802" i="2"/>
  <c r="X802" i="2"/>
  <c r="V802" i="2"/>
  <c r="T802" i="2"/>
  <c r="P802" i="2"/>
  <c r="BI801" i="2"/>
  <c r="BH801" i="2"/>
  <c r="BG801" i="2"/>
  <c r="BF801" i="2"/>
  <c r="X801" i="2"/>
  <c r="V801" i="2"/>
  <c r="T801" i="2"/>
  <c r="P801" i="2"/>
  <c r="BI799" i="2"/>
  <c r="BH799" i="2"/>
  <c r="BG799" i="2"/>
  <c r="BF799" i="2"/>
  <c r="X799" i="2"/>
  <c r="V799" i="2"/>
  <c r="T799" i="2"/>
  <c r="P799" i="2"/>
  <c r="BI797" i="2"/>
  <c r="BH797" i="2"/>
  <c r="BG797" i="2"/>
  <c r="BF797" i="2"/>
  <c r="X797" i="2"/>
  <c r="V797" i="2"/>
  <c r="T797" i="2"/>
  <c r="P797" i="2"/>
  <c r="BI795" i="2"/>
  <c r="BH795" i="2"/>
  <c r="BG795" i="2"/>
  <c r="BF795" i="2"/>
  <c r="X795" i="2"/>
  <c r="V795" i="2"/>
  <c r="T795" i="2"/>
  <c r="P795" i="2"/>
  <c r="BI793" i="2"/>
  <c r="BH793" i="2"/>
  <c r="BG793" i="2"/>
  <c r="BF793" i="2"/>
  <c r="X793" i="2"/>
  <c r="V793" i="2"/>
  <c r="T793" i="2"/>
  <c r="P793" i="2"/>
  <c r="BI791" i="2"/>
  <c r="BH791" i="2"/>
  <c r="BG791" i="2"/>
  <c r="BF791" i="2"/>
  <c r="X791" i="2"/>
  <c r="V791" i="2"/>
  <c r="T791" i="2"/>
  <c r="P791" i="2"/>
  <c r="BI788" i="2"/>
  <c r="BH788" i="2"/>
  <c r="BG788" i="2"/>
  <c r="BF788" i="2"/>
  <c r="X788" i="2"/>
  <c r="V788" i="2"/>
  <c r="T788" i="2"/>
  <c r="P788" i="2"/>
  <c r="BI787" i="2"/>
  <c r="BH787" i="2"/>
  <c r="BG787" i="2"/>
  <c r="BF787" i="2"/>
  <c r="X787" i="2"/>
  <c r="V787" i="2"/>
  <c r="T787" i="2"/>
  <c r="P787" i="2"/>
  <c r="BI785" i="2"/>
  <c r="BH785" i="2"/>
  <c r="BG785" i="2"/>
  <c r="BF785" i="2"/>
  <c r="X785" i="2"/>
  <c r="V785" i="2"/>
  <c r="T785" i="2"/>
  <c r="P785" i="2"/>
  <c r="BI783" i="2"/>
  <c r="BH783" i="2"/>
  <c r="BG783" i="2"/>
  <c r="BF783" i="2"/>
  <c r="X783" i="2"/>
  <c r="V783" i="2"/>
  <c r="T783" i="2"/>
  <c r="P783" i="2"/>
  <c r="BI781" i="2"/>
  <c r="BH781" i="2"/>
  <c r="BG781" i="2"/>
  <c r="BF781" i="2"/>
  <c r="X781" i="2"/>
  <c r="V781" i="2"/>
  <c r="T781" i="2"/>
  <c r="P781" i="2"/>
  <c r="BI779" i="2"/>
  <c r="BH779" i="2"/>
  <c r="BG779" i="2"/>
  <c r="BF779" i="2"/>
  <c r="X779" i="2"/>
  <c r="V779" i="2"/>
  <c r="T779" i="2"/>
  <c r="P779" i="2"/>
  <c r="BI777" i="2"/>
  <c r="BH777" i="2"/>
  <c r="BG777" i="2"/>
  <c r="BF777" i="2"/>
  <c r="X777" i="2"/>
  <c r="V777" i="2"/>
  <c r="T777" i="2"/>
  <c r="P777" i="2"/>
  <c r="BI775" i="2"/>
  <c r="BH775" i="2"/>
  <c r="BG775" i="2"/>
  <c r="BF775" i="2"/>
  <c r="X775" i="2"/>
  <c r="V775" i="2"/>
  <c r="T775" i="2"/>
  <c r="P775" i="2"/>
  <c r="BI772" i="2"/>
  <c r="BH772" i="2"/>
  <c r="BG772" i="2"/>
  <c r="BF772" i="2"/>
  <c r="X772" i="2"/>
  <c r="V772" i="2"/>
  <c r="T772" i="2"/>
  <c r="P772" i="2"/>
  <c r="BI769" i="2"/>
  <c r="BH769" i="2"/>
  <c r="BG769" i="2"/>
  <c r="BF769" i="2"/>
  <c r="X769" i="2"/>
  <c r="V769" i="2"/>
  <c r="T769" i="2"/>
  <c r="P769" i="2"/>
  <c r="BI767" i="2"/>
  <c r="BH767" i="2"/>
  <c r="BG767" i="2"/>
  <c r="BF767" i="2"/>
  <c r="X767" i="2"/>
  <c r="V767" i="2"/>
  <c r="T767" i="2"/>
  <c r="P767" i="2"/>
  <c r="BI765" i="2"/>
  <c r="BH765" i="2"/>
  <c r="BG765" i="2"/>
  <c r="BF765" i="2"/>
  <c r="X765" i="2"/>
  <c r="V765" i="2"/>
  <c r="T765" i="2"/>
  <c r="P765" i="2"/>
  <c r="BI763" i="2"/>
  <c r="BH763" i="2"/>
  <c r="BG763" i="2"/>
  <c r="BF763" i="2"/>
  <c r="X763" i="2"/>
  <c r="V763" i="2"/>
  <c r="T763" i="2"/>
  <c r="P763" i="2"/>
  <c r="BI759" i="2"/>
  <c r="BH759" i="2"/>
  <c r="BG759" i="2"/>
  <c r="BF759" i="2"/>
  <c r="X759" i="2"/>
  <c r="V759" i="2"/>
  <c r="T759" i="2"/>
  <c r="P759" i="2"/>
  <c r="BI755" i="2"/>
  <c r="BH755" i="2"/>
  <c r="BG755" i="2"/>
  <c r="BF755" i="2"/>
  <c r="X755" i="2"/>
  <c r="V755" i="2"/>
  <c r="T755" i="2"/>
  <c r="P755" i="2"/>
  <c r="BI751" i="2"/>
  <c r="BH751" i="2"/>
  <c r="BG751" i="2"/>
  <c r="BF751" i="2"/>
  <c r="X751" i="2"/>
  <c r="V751" i="2"/>
  <c r="T751" i="2"/>
  <c r="P751" i="2"/>
  <c r="BI747" i="2"/>
  <c r="BH747" i="2"/>
  <c r="BG747" i="2"/>
  <c r="BF747" i="2"/>
  <c r="X747" i="2"/>
  <c r="V747" i="2"/>
  <c r="T747" i="2"/>
  <c r="P747" i="2"/>
  <c r="BI744" i="2"/>
  <c r="BH744" i="2"/>
  <c r="BG744" i="2"/>
  <c r="BF744" i="2"/>
  <c r="X744" i="2"/>
  <c r="V744" i="2"/>
  <c r="T744" i="2"/>
  <c r="P744" i="2"/>
  <c r="BI742" i="2"/>
  <c r="BH742" i="2"/>
  <c r="BG742" i="2"/>
  <c r="BF742" i="2"/>
  <c r="X742" i="2"/>
  <c r="V742" i="2"/>
  <c r="T742" i="2"/>
  <c r="P742" i="2"/>
  <c r="BI740" i="2"/>
  <c r="BH740" i="2"/>
  <c r="BG740" i="2"/>
  <c r="BF740" i="2"/>
  <c r="X740" i="2"/>
  <c r="V740" i="2"/>
  <c r="T740" i="2"/>
  <c r="P740" i="2"/>
  <c r="BI738" i="2"/>
  <c r="BH738" i="2"/>
  <c r="BG738" i="2"/>
  <c r="BF738" i="2"/>
  <c r="X738" i="2"/>
  <c r="V738" i="2"/>
  <c r="T738" i="2"/>
  <c r="P738" i="2"/>
  <c r="BI736" i="2"/>
  <c r="BH736" i="2"/>
  <c r="BG736" i="2"/>
  <c r="BF736" i="2"/>
  <c r="X736" i="2"/>
  <c r="V736" i="2"/>
  <c r="T736" i="2"/>
  <c r="P736" i="2"/>
  <c r="BI732" i="2"/>
  <c r="BH732" i="2"/>
  <c r="BG732" i="2"/>
  <c r="BF732" i="2"/>
  <c r="X732" i="2"/>
  <c r="V732" i="2"/>
  <c r="T732" i="2"/>
  <c r="P732" i="2"/>
  <c r="BI728" i="2"/>
  <c r="BH728" i="2"/>
  <c r="BG728" i="2"/>
  <c r="BF728" i="2"/>
  <c r="X728" i="2"/>
  <c r="V728" i="2"/>
  <c r="T728" i="2"/>
  <c r="P728" i="2"/>
  <c r="BI724" i="2"/>
  <c r="BH724" i="2"/>
  <c r="BG724" i="2"/>
  <c r="BF724" i="2"/>
  <c r="X724" i="2"/>
  <c r="V724" i="2"/>
  <c r="T724" i="2"/>
  <c r="P724" i="2"/>
  <c r="BI720" i="2"/>
  <c r="BH720" i="2"/>
  <c r="BG720" i="2"/>
  <c r="BF720" i="2"/>
  <c r="X720" i="2"/>
  <c r="V720" i="2"/>
  <c r="T720" i="2"/>
  <c r="P720" i="2"/>
  <c r="BI716" i="2"/>
  <c r="BH716" i="2"/>
  <c r="BG716" i="2"/>
  <c r="BF716" i="2"/>
  <c r="X716" i="2"/>
  <c r="V716" i="2"/>
  <c r="T716" i="2"/>
  <c r="P716" i="2"/>
  <c r="BI712" i="2"/>
  <c r="BH712" i="2"/>
  <c r="BG712" i="2"/>
  <c r="BF712" i="2"/>
  <c r="X712" i="2"/>
  <c r="V712" i="2"/>
  <c r="T712" i="2"/>
  <c r="P712" i="2"/>
  <c r="BI708" i="2"/>
  <c r="BH708" i="2"/>
  <c r="BG708" i="2"/>
  <c r="BF708" i="2"/>
  <c r="X708" i="2"/>
  <c r="V708" i="2"/>
  <c r="T708" i="2"/>
  <c r="P708" i="2"/>
  <c r="BI704" i="2"/>
  <c r="BH704" i="2"/>
  <c r="BG704" i="2"/>
  <c r="BF704" i="2"/>
  <c r="X704" i="2"/>
  <c r="V704" i="2"/>
  <c r="T704" i="2"/>
  <c r="P704" i="2"/>
  <c r="BI701" i="2"/>
  <c r="BH701" i="2"/>
  <c r="BG701" i="2"/>
  <c r="BF701" i="2"/>
  <c r="X701" i="2"/>
  <c r="V701" i="2"/>
  <c r="T701" i="2"/>
  <c r="P701" i="2"/>
  <c r="BI698" i="2"/>
  <c r="BH698" i="2"/>
  <c r="BG698" i="2"/>
  <c r="BF698" i="2"/>
  <c r="X698" i="2"/>
  <c r="V698" i="2"/>
  <c r="T698" i="2"/>
  <c r="P698" i="2"/>
  <c r="BI695" i="2"/>
  <c r="BH695" i="2"/>
  <c r="BG695" i="2"/>
  <c r="BF695" i="2"/>
  <c r="X695" i="2"/>
  <c r="V695" i="2"/>
  <c r="T695" i="2"/>
  <c r="P695" i="2"/>
  <c r="BI694" i="2"/>
  <c r="BH694" i="2"/>
  <c r="BG694" i="2"/>
  <c r="BF694" i="2"/>
  <c r="X694" i="2"/>
  <c r="V694" i="2"/>
  <c r="T694" i="2"/>
  <c r="P694" i="2"/>
  <c r="BI691" i="2"/>
  <c r="BH691" i="2"/>
  <c r="BG691" i="2"/>
  <c r="BF691" i="2"/>
  <c r="X691" i="2"/>
  <c r="V691" i="2"/>
  <c r="T691" i="2"/>
  <c r="P691" i="2"/>
  <c r="BI688" i="2"/>
  <c r="BH688" i="2"/>
  <c r="BG688" i="2"/>
  <c r="BF688" i="2"/>
  <c r="X688" i="2"/>
  <c r="V688" i="2"/>
  <c r="T688" i="2"/>
  <c r="P688" i="2"/>
  <c r="BI686" i="2"/>
  <c r="BH686" i="2"/>
  <c r="BG686" i="2"/>
  <c r="BF686" i="2"/>
  <c r="X686" i="2"/>
  <c r="V686" i="2"/>
  <c r="T686" i="2"/>
  <c r="P686" i="2"/>
  <c r="BI684" i="2"/>
  <c r="BH684" i="2"/>
  <c r="BG684" i="2"/>
  <c r="BF684" i="2"/>
  <c r="X684" i="2"/>
  <c r="V684" i="2"/>
  <c r="T684" i="2"/>
  <c r="P684" i="2"/>
  <c r="BI682" i="2"/>
  <c r="BH682" i="2"/>
  <c r="BG682" i="2"/>
  <c r="BF682" i="2"/>
  <c r="X682" i="2"/>
  <c r="V682" i="2"/>
  <c r="T682" i="2"/>
  <c r="P682" i="2"/>
  <c r="BI679" i="2"/>
  <c r="BH679" i="2"/>
  <c r="BG679" i="2"/>
  <c r="BF679" i="2"/>
  <c r="X679" i="2"/>
  <c r="V679" i="2"/>
  <c r="T679" i="2"/>
  <c r="P679" i="2"/>
  <c r="BI677" i="2"/>
  <c r="BH677" i="2"/>
  <c r="BG677" i="2"/>
  <c r="BF677" i="2"/>
  <c r="X677" i="2"/>
  <c r="V677" i="2"/>
  <c r="T677" i="2"/>
  <c r="P677" i="2"/>
  <c r="BI673" i="2"/>
  <c r="BH673" i="2"/>
  <c r="BG673" i="2"/>
  <c r="BF673" i="2"/>
  <c r="X673" i="2"/>
  <c r="V673" i="2"/>
  <c r="T673" i="2"/>
  <c r="P673" i="2"/>
  <c r="BI671" i="2"/>
  <c r="BH671" i="2"/>
  <c r="BG671" i="2"/>
  <c r="BF671" i="2"/>
  <c r="X671" i="2"/>
  <c r="V671" i="2"/>
  <c r="T671" i="2"/>
  <c r="P671" i="2"/>
  <c r="BI666" i="2"/>
  <c r="BH666" i="2"/>
  <c r="BG666" i="2"/>
  <c r="BF666" i="2"/>
  <c r="X666" i="2"/>
  <c r="V666" i="2"/>
  <c r="T666" i="2"/>
  <c r="P666" i="2"/>
  <c r="BI664" i="2"/>
  <c r="BH664" i="2"/>
  <c r="BG664" i="2"/>
  <c r="BF664" i="2"/>
  <c r="X664" i="2"/>
  <c r="V664" i="2"/>
  <c r="T664" i="2"/>
  <c r="P664" i="2"/>
  <c r="BI662" i="2"/>
  <c r="BH662" i="2"/>
  <c r="BG662" i="2"/>
  <c r="BF662" i="2"/>
  <c r="X662" i="2"/>
  <c r="V662" i="2"/>
  <c r="T662" i="2"/>
  <c r="P662" i="2"/>
  <c r="BI659" i="2"/>
  <c r="BH659" i="2"/>
  <c r="BG659" i="2"/>
  <c r="BF659" i="2"/>
  <c r="X659" i="2"/>
  <c r="V659" i="2"/>
  <c r="T659" i="2"/>
  <c r="P659" i="2"/>
  <c r="BI657" i="2"/>
  <c r="BH657" i="2"/>
  <c r="BG657" i="2"/>
  <c r="BF657" i="2"/>
  <c r="X657" i="2"/>
  <c r="V657" i="2"/>
  <c r="T657" i="2"/>
  <c r="P657" i="2"/>
  <c r="BI652" i="2"/>
  <c r="BH652" i="2"/>
  <c r="BG652" i="2"/>
  <c r="BF652" i="2"/>
  <c r="X652" i="2"/>
  <c r="V652" i="2"/>
  <c r="T652" i="2"/>
  <c r="P652" i="2"/>
  <c r="BI650" i="2"/>
  <c r="BH650" i="2"/>
  <c r="BG650" i="2"/>
  <c r="BF650" i="2"/>
  <c r="X650" i="2"/>
  <c r="V650" i="2"/>
  <c r="T650" i="2"/>
  <c r="P650" i="2"/>
  <c r="BI648" i="2"/>
  <c r="BH648" i="2"/>
  <c r="BG648" i="2"/>
  <c r="BF648" i="2"/>
  <c r="X648" i="2"/>
  <c r="V648" i="2"/>
  <c r="T648" i="2"/>
  <c r="P648" i="2"/>
  <c r="BI646" i="2"/>
  <c r="BH646" i="2"/>
  <c r="BG646" i="2"/>
  <c r="BF646" i="2"/>
  <c r="X646" i="2"/>
  <c r="V646" i="2"/>
  <c r="T646" i="2"/>
  <c r="P646" i="2"/>
  <c r="BI641" i="2"/>
  <c r="BH641" i="2"/>
  <c r="BG641" i="2"/>
  <c r="BF641" i="2"/>
  <c r="X641" i="2"/>
  <c r="V641" i="2"/>
  <c r="T641" i="2"/>
  <c r="P641" i="2"/>
  <c r="BI639" i="2"/>
  <c r="BH639" i="2"/>
  <c r="BG639" i="2"/>
  <c r="BF639" i="2"/>
  <c r="X639" i="2"/>
  <c r="V639" i="2"/>
  <c r="T639" i="2"/>
  <c r="P639" i="2"/>
  <c r="BI637" i="2"/>
  <c r="BH637" i="2"/>
  <c r="BG637" i="2"/>
  <c r="BF637" i="2"/>
  <c r="X637" i="2"/>
  <c r="V637" i="2"/>
  <c r="T637" i="2"/>
  <c r="P637" i="2"/>
  <c r="BI635" i="2"/>
  <c r="BH635" i="2"/>
  <c r="BG635" i="2"/>
  <c r="BF635" i="2"/>
  <c r="X635" i="2"/>
  <c r="V635" i="2"/>
  <c r="T635" i="2"/>
  <c r="P635" i="2"/>
  <c r="BI633" i="2"/>
  <c r="BH633" i="2"/>
  <c r="BG633" i="2"/>
  <c r="BF633" i="2"/>
  <c r="X633" i="2"/>
  <c r="V633" i="2"/>
  <c r="T633" i="2"/>
  <c r="P633" i="2"/>
  <c r="BI631" i="2"/>
  <c r="BH631" i="2"/>
  <c r="BG631" i="2"/>
  <c r="BF631" i="2"/>
  <c r="X631" i="2"/>
  <c r="V631" i="2"/>
  <c r="T631" i="2"/>
  <c r="P631" i="2"/>
  <c r="BI626" i="2"/>
  <c r="BH626" i="2"/>
  <c r="BG626" i="2"/>
  <c r="BF626" i="2"/>
  <c r="X626" i="2"/>
  <c r="V626" i="2"/>
  <c r="T626" i="2"/>
  <c r="P626" i="2"/>
  <c r="BI624" i="2"/>
  <c r="BH624" i="2"/>
  <c r="BG624" i="2"/>
  <c r="BF624" i="2"/>
  <c r="X624" i="2"/>
  <c r="V624" i="2"/>
  <c r="T624" i="2"/>
  <c r="P624" i="2"/>
  <c r="BI622" i="2"/>
  <c r="BH622" i="2"/>
  <c r="BG622" i="2"/>
  <c r="BF622" i="2"/>
  <c r="X622" i="2"/>
  <c r="V622" i="2"/>
  <c r="T622" i="2"/>
  <c r="P622" i="2"/>
  <c r="BI620" i="2"/>
  <c r="BH620" i="2"/>
  <c r="BG620" i="2"/>
  <c r="BF620" i="2"/>
  <c r="X620" i="2"/>
  <c r="V620" i="2"/>
  <c r="T620" i="2"/>
  <c r="P620" i="2"/>
  <c r="BI615" i="2"/>
  <c r="BH615" i="2"/>
  <c r="BG615" i="2"/>
  <c r="BF615" i="2"/>
  <c r="X615" i="2"/>
  <c r="V615" i="2"/>
  <c r="T615" i="2"/>
  <c r="P615" i="2"/>
  <c r="BI610" i="2"/>
  <c r="BH610" i="2"/>
  <c r="BG610" i="2"/>
  <c r="BF610" i="2"/>
  <c r="X610" i="2"/>
  <c r="V610" i="2"/>
  <c r="T610" i="2"/>
  <c r="P610" i="2"/>
  <c r="BI608" i="2"/>
  <c r="BH608" i="2"/>
  <c r="BG608" i="2"/>
  <c r="BF608" i="2"/>
  <c r="X608" i="2"/>
  <c r="V608" i="2"/>
  <c r="T608" i="2"/>
  <c r="P608" i="2"/>
  <c r="BI606" i="2"/>
  <c r="BH606" i="2"/>
  <c r="BG606" i="2"/>
  <c r="BF606" i="2"/>
  <c r="X606" i="2"/>
  <c r="V606" i="2"/>
  <c r="T606" i="2"/>
  <c r="P606" i="2"/>
  <c r="BI603" i="2"/>
  <c r="BH603" i="2"/>
  <c r="BG603" i="2"/>
  <c r="BF603" i="2"/>
  <c r="X603" i="2"/>
  <c r="V603" i="2"/>
  <c r="T603" i="2"/>
  <c r="P603" i="2"/>
  <c r="BI600" i="2"/>
  <c r="BH600" i="2"/>
  <c r="BG600" i="2"/>
  <c r="BF600" i="2"/>
  <c r="X600" i="2"/>
  <c r="V600" i="2"/>
  <c r="T600" i="2"/>
  <c r="P600" i="2"/>
  <c r="BI597" i="2"/>
  <c r="BH597" i="2"/>
  <c r="BG597" i="2"/>
  <c r="BF597" i="2"/>
  <c r="X597" i="2"/>
  <c r="V597" i="2"/>
  <c r="T597" i="2"/>
  <c r="P597" i="2"/>
  <c r="BI594" i="2"/>
  <c r="BH594" i="2"/>
  <c r="BG594" i="2"/>
  <c r="BF594" i="2"/>
  <c r="X594" i="2"/>
  <c r="V594" i="2"/>
  <c r="T594" i="2"/>
  <c r="P594" i="2"/>
  <c r="BI590" i="2"/>
  <c r="BH590" i="2"/>
  <c r="BG590" i="2"/>
  <c r="BF590" i="2"/>
  <c r="X590" i="2"/>
  <c r="V590" i="2"/>
  <c r="T590" i="2"/>
  <c r="P590" i="2"/>
  <c r="BI588" i="2"/>
  <c r="BH588" i="2"/>
  <c r="BG588" i="2"/>
  <c r="BF588" i="2"/>
  <c r="X588" i="2"/>
  <c r="V588" i="2"/>
  <c r="T588" i="2"/>
  <c r="P588" i="2"/>
  <c r="BI584" i="2"/>
  <c r="BH584" i="2"/>
  <c r="BG584" i="2"/>
  <c r="BF584" i="2"/>
  <c r="X584" i="2"/>
  <c r="V584" i="2"/>
  <c r="T584" i="2"/>
  <c r="P584" i="2"/>
  <c r="BI582" i="2"/>
  <c r="BH582" i="2"/>
  <c r="BG582" i="2"/>
  <c r="BF582" i="2"/>
  <c r="X582" i="2"/>
  <c r="V582" i="2"/>
  <c r="T582" i="2"/>
  <c r="P582" i="2"/>
  <c r="BI578" i="2"/>
  <c r="BH578" i="2"/>
  <c r="BG578" i="2"/>
  <c r="BF578" i="2"/>
  <c r="X578" i="2"/>
  <c r="V578" i="2"/>
  <c r="T578" i="2"/>
  <c r="P578" i="2"/>
  <c r="BI576" i="2"/>
  <c r="BH576" i="2"/>
  <c r="BG576" i="2"/>
  <c r="BF576" i="2"/>
  <c r="X576" i="2"/>
  <c r="V576" i="2"/>
  <c r="T576" i="2"/>
  <c r="P576" i="2"/>
  <c r="BI574" i="2"/>
  <c r="BH574" i="2"/>
  <c r="BG574" i="2"/>
  <c r="BF574" i="2"/>
  <c r="X574" i="2"/>
  <c r="V574" i="2"/>
  <c r="T574" i="2"/>
  <c r="P574" i="2"/>
  <c r="BI571" i="2"/>
  <c r="BH571" i="2"/>
  <c r="BG571" i="2"/>
  <c r="BF571" i="2"/>
  <c r="X571" i="2"/>
  <c r="V571" i="2"/>
  <c r="T571" i="2"/>
  <c r="P571" i="2"/>
  <c r="BI570" i="2"/>
  <c r="BH570" i="2"/>
  <c r="BG570" i="2"/>
  <c r="BF570" i="2"/>
  <c r="X570" i="2"/>
  <c r="V570" i="2"/>
  <c r="T570" i="2"/>
  <c r="P570" i="2"/>
  <c r="BI569" i="2"/>
  <c r="BH569" i="2"/>
  <c r="BG569" i="2"/>
  <c r="BF569" i="2"/>
  <c r="X569" i="2"/>
  <c r="V569" i="2"/>
  <c r="T569" i="2"/>
  <c r="P569" i="2"/>
  <c r="BI568" i="2"/>
  <c r="BH568" i="2"/>
  <c r="BG568" i="2"/>
  <c r="BF568" i="2"/>
  <c r="X568" i="2"/>
  <c r="V568" i="2"/>
  <c r="T568" i="2"/>
  <c r="P568" i="2"/>
  <c r="BI566" i="2"/>
  <c r="BH566" i="2"/>
  <c r="BG566" i="2"/>
  <c r="BF566" i="2"/>
  <c r="X566" i="2"/>
  <c r="V566" i="2"/>
  <c r="T566" i="2"/>
  <c r="P566" i="2"/>
  <c r="BI563" i="2"/>
  <c r="BH563" i="2"/>
  <c r="BG563" i="2"/>
  <c r="BF563" i="2"/>
  <c r="X563" i="2"/>
  <c r="V563" i="2"/>
  <c r="T563" i="2"/>
  <c r="P563" i="2"/>
  <c r="BI561" i="2"/>
  <c r="BH561" i="2"/>
  <c r="BG561" i="2"/>
  <c r="BF561" i="2"/>
  <c r="X561" i="2"/>
  <c r="V561" i="2"/>
  <c r="T561" i="2"/>
  <c r="P561" i="2"/>
  <c r="BI560" i="2"/>
  <c r="BH560" i="2"/>
  <c r="BG560" i="2"/>
  <c r="BF560" i="2"/>
  <c r="X560" i="2"/>
  <c r="V560" i="2"/>
  <c r="T560" i="2"/>
  <c r="P560" i="2"/>
  <c r="BI558" i="2"/>
  <c r="BH558" i="2"/>
  <c r="BG558" i="2"/>
  <c r="BF558" i="2"/>
  <c r="X558" i="2"/>
  <c r="V558" i="2"/>
  <c r="T558" i="2"/>
  <c r="P558" i="2"/>
  <c r="BI557" i="2"/>
  <c r="BH557" i="2"/>
  <c r="BG557" i="2"/>
  <c r="BF557" i="2"/>
  <c r="X557" i="2"/>
  <c r="V557" i="2"/>
  <c r="T557" i="2"/>
  <c r="P557" i="2"/>
  <c r="BI555" i="2"/>
  <c r="BH555" i="2"/>
  <c r="BG555" i="2"/>
  <c r="BF555" i="2"/>
  <c r="X555" i="2"/>
  <c r="V555" i="2"/>
  <c r="T555" i="2"/>
  <c r="P555" i="2"/>
  <c r="BI554" i="2"/>
  <c r="BH554" i="2"/>
  <c r="BG554" i="2"/>
  <c r="BF554" i="2"/>
  <c r="X554" i="2"/>
  <c r="V554" i="2"/>
  <c r="T554" i="2"/>
  <c r="P554" i="2"/>
  <c r="BI553" i="2"/>
  <c r="BH553" i="2"/>
  <c r="BG553" i="2"/>
  <c r="BF553" i="2"/>
  <c r="X553" i="2"/>
  <c r="V553" i="2"/>
  <c r="T553" i="2"/>
  <c r="P553" i="2"/>
  <c r="BI551" i="2"/>
  <c r="BH551" i="2"/>
  <c r="BG551" i="2"/>
  <c r="BF551" i="2"/>
  <c r="X551" i="2"/>
  <c r="V551" i="2"/>
  <c r="T551" i="2"/>
  <c r="P551" i="2"/>
  <c r="BI549" i="2"/>
  <c r="BH549" i="2"/>
  <c r="BG549" i="2"/>
  <c r="BF549" i="2"/>
  <c r="X549" i="2"/>
  <c r="V549" i="2"/>
  <c r="T549" i="2"/>
  <c r="P549" i="2"/>
  <c r="BI544" i="2"/>
  <c r="BH544" i="2"/>
  <c r="BG544" i="2"/>
  <c r="BF544" i="2"/>
  <c r="X544" i="2"/>
  <c r="V544" i="2"/>
  <c r="T544" i="2"/>
  <c r="P544" i="2"/>
  <c r="BI538" i="2"/>
  <c r="BH538" i="2"/>
  <c r="BG538" i="2"/>
  <c r="BF538" i="2"/>
  <c r="X538" i="2"/>
  <c r="V538" i="2"/>
  <c r="T538" i="2"/>
  <c r="P538" i="2"/>
  <c r="BI531" i="2"/>
  <c r="BH531" i="2"/>
  <c r="BG531" i="2"/>
  <c r="BF531" i="2"/>
  <c r="X531" i="2"/>
  <c r="V531" i="2"/>
  <c r="T531" i="2"/>
  <c r="P531" i="2"/>
  <c r="BI530" i="2"/>
  <c r="BH530" i="2"/>
  <c r="BG530" i="2"/>
  <c r="BF530" i="2"/>
  <c r="X530" i="2"/>
  <c r="V530" i="2"/>
  <c r="T530" i="2"/>
  <c r="P530" i="2"/>
  <c r="BI529" i="2"/>
  <c r="BH529" i="2"/>
  <c r="BG529" i="2"/>
  <c r="BF529" i="2"/>
  <c r="X529" i="2"/>
  <c r="V529" i="2"/>
  <c r="T529" i="2"/>
  <c r="P529" i="2"/>
  <c r="BI527" i="2"/>
  <c r="BH527" i="2"/>
  <c r="BG527" i="2"/>
  <c r="BF527" i="2"/>
  <c r="X527" i="2"/>
  <c r="V527" i="2"/>
  <c r="T527" i="2"/>
  <c r="P527" i="2"/>
  <c r="BI519" i="2"/>
  <c r="BH519" i="2"/>
  <c r="BG519" i="2"/>
  <c r="BF519" i="2"/>
  <c r="X519" i="2"/>
  <c r="V519" i="2"/>
  <c r="T519" i="2"/>
  <c r="P519" i="2"/>
  <c r="BI513" i="2"/>
  <c r="BH513" i="2"/>
  <c r="BG513" i="2"/>
  <c r="BF513" i="2"/>
  <c r="X513" i="2"/>
  <c r="V513" i="2"/>
  <c r="T513" i="2"/>
  <c r="P513" i="2"/>
  <c r="BI508" i="2"/>
  <c r="BH508" i="2"/>
  <c r="BG508" i="2"/>
  <c r="BF508" i="2"/>
  <c r="X508" i="2"/>
  <c r="V508" i="2"/>
  <c r="T508" i="2"/>
  <c r="P508" i="2"/>
  <c r="BI497" i="2"/>
  <c r="BH497" i="2"/>
  <c r="BG497" i="2"/>
  <c r="BF497" i="2"/>
  <c r="X497" i="2"/>
  <c r="V497" i="2"/>
  <c r="T497" i="2"/>
  <c r="P497" i="2"/>
  <c r="BI491" i="2"/>
  <c r="BH491" i="2"/>
  <c r="BG491" i="2"/>
  <c r="BF491" i="2"/>
  <c r="X491" i="2"/>
  <c r="V491" i="2"/>
  <c r="T491" i="2"/>
  <c r="P491" i="2"/>
  <c r="BI486" i="2"/>
  <c r="BH486" i="2"/>
  <c r="BG486" i="2"/>
  <c r="BF486" i="2"/>
  <c r="X486" i="2"/>
  <c r="V486" i="2"/>
  <c r="T486" i="2"/>
  <c r="P486" i="2"/>
  <c r="BI482" i="2"/>
  <c r="BH482" i="2"/>
  <c r="BG482" i="2"/>
  <c r="BF482" i="2"/>
  <c r="X482" i="2"/>
  <c r="V482" i="2"/>
  <c r="T482" i="2"/>
  <c r="P482" i="2"/>
  <c r="BI479" i="2"/>
  <c r="BH479" i="2"/>
  <c r="BG479" i="2"/>
  <c r="BF479" i="2"/>
  <c r="X479" i="2"/>
  <c r="V479" i="2"/>
  <c r="T479" i="2"/>
  <c r="P479" i="2"/>
  <c r="BI477" i="2"/>
  <c r="BH477" i="2"/>
  <c r="BG477" i="2"/>
  <c r="BF477" i="2"/>
  <c r="X477" i="2"/>
  <c r="V477" i="2"/>
  <c r="T477" i="2"/>
  <c r="P477" i="2"/>
  <c r="BI473" i="2"/>
  <c r="BH473" i="2"/>
  <c r="BG473" i="2"/>
  <c r="BF473" i="2"/>
  <c r="X473" i="2"/>
  <c r="V473" i="2"/>
  <c r="T473" i="2"/>
  <c r="P473" i="2"/>
  <c r="BI469" i="2"/>
  <c r="BH469" i="2"/>
  <c r="BG469" i="2"/>
  <c r="BF469" i="2"/>
  <c r="X469" i="2"/>
  <c r="V469" i="2"/>
  <c r="T469" i="2"/>
  <c r="P469" i="2"/>
  <c r="BI468" i="2"/>
  <c r="BH468" i="2"/>
  <c r="BG468" i="2"/>
  <c r="BF468" i="2"/>
  <c r="X468" i="2"/>
  <c r="V468" i="2"/>
  <c r="T468" i="2"/>
  <c r="P468" i="2"/>
  <c r="BI465" i="2"/>
  <c r="BH465" i="2"/>
  <c r="BG465" i="2"/>
  <c r="BF465" i="2"/>
  <c r="X465" i="2"/>
  <c r="V465" i="2"/>
  <c r="T465" i="2"/>
  <c r="P465" i="2"/>
  <c r="BI463" i="2"/>
  <c r="BH463" i="2"/>
  <c r="BG463" i="2"/>
  <c r="BF463" i="2"/>
  <c r="X463" i="2"/>
  <c r="V463" i="2"/>
  <c r="T463" i="2"/>
  <c r="P463" i="2"/>
  <c r="BI458" i="2"/>
  <c r="BH458" i="2"/>
  <c r="BG458" i="2"/>
  <c r="BF458" i="2"/>
  <c r="X458" i="2"/>
  <c r="V458" i="2"/>
  <c r="T458" i="2"/>
  <c r="P458" i="2"/>
  <c r="BI456" i="2"/>
  <c r="BH456" i="2"/>
  <c r="BG456" i="2"/>
  <c r="BF456" i="2"/>
  <c r="X456" i="2"/>
  <c r="V456" i="2"/>
  <c r="T456" i="2"/>
  <c r="P456" i="2"/>
  <c r="BI454" i="2"/>
  <c r="BH454" i="2"/>
  <c r="BG454" i="2"/>
  <c r="BF454" i="2"/>
  <c r="X454" i="2"/>
  <c r="V454" i="2"/>
  <c r="T454" i="2"/>
  <c r="P454" i="2"/>
  <c r="BI452" i="2"/>
  <c r="BH452" i="2"/>
  <c r="BG452" i="2"/>
  <c r="BF452" i="2"/>
  <c r="X452" i="2"/>
  <c r="V452" i="2"/>
  <c r="T452" i="2"/>
  <c r="P452" i="2"/>
  <c r="BI450" i="2"/>
  <c r="BH450" i="2"/>
  <c r="BG450" i="2"/>
  <c r="BF450" i="2"/>
  <c r="X450" i="2"/>
  <c r="V450" i="2"/>
  <c r="T450" i="2"/>
  <c r="P450" i="2"/>
  <c r="BI448" i="2"/>
  <c r="BH448" i="2"/>
  <c r="BG448" i="2"/>
  <c r="BF448" i="2"/>
  <c r="X448" i="2"/>
  <c r="V448" i="2"/>
  <c r="T448" i="2"/>
  <c r="P448" i="2"/>
  <c r="BI446" i="2"/>
  <c r="BH446" i="2"/>
  <c r="BG446" i="2"/>
  <c r="BF446" i="2"/>
  <c r="X446" i="2"/>
  <c r="V446" i="2"/>
  <c r="T446" i="2"/>
  <c r="P446" i="2"/>
  <c r="BI441" i="2"/>
  <c r="BH441" i="2"/>
  <c r="BG441" i="2"/>
  <c r="BF441" i="2"/>
  <c r="X441" i="2"/>
  <c r="V441" i="2"/>
  <c r="T441" i="2"/>
  <c r="P441" i="2"/>
  <c r="BI437" i="2"/>
  <c r="BH437" i="2"/>
  <c r="BG437" i="2"/>
  <c r="BF437" i="2"/>
  <c r="X437" i="2"/>
  <c r="V437" i="2"/>
  <c r="T437" i="2"/>
  <c r="P437" i="2"/>
  <c r="BI432" i="2"/>
  <c r="BH432" i="2"/>
  <c r="BG432" i="2"/>
  <c r="BF432" i="2"/>
  <c r="X432" i="2"/>
  <c r="V432" i="2"/>
  <c r="T432" i="2"/>
  <c r="P432" i="2"/>
  <c r="BI428" i="2"/>
  <c r="BH428" i="2"/>
  <c r="BG428" i="2"/>
  <c r="BF428" i="2"/>
  <c r="X428" i="2"/>
  <c r="V428" i="2"/>
  <c r="T428" i="2"/>
  <c r="P428" i="2"/>
  <c r="BI425" i="2"/>
  <c r="BH425" i="2"/>
  <c r="BG425" i="2"/>
  <c r="BF425" i="2"/>
  <c r="X425" i="2"/>
  <c r="V425" i="2"/>
  <c r="T425" i="2"/>
  <c r="P425" i="2"/>
  <c r="BI421" i="2"/>
  <c r="BH421" i="2"/>
  <c r="BG421" i="2"/>
  <c r="BF421" i="2"/>
  <c r="X421" i="2"/>
  <c r="V421" i="2"/>
  <c r="T421" i="2"/>
  <c r="P421" i="2"/>
  <c r="BI415" i="2"/>
  <c r="BH415" i="2"/>
  <c r="BG415" i="2"/>
  <c r="BF415" i="2"/>
  <c r="X415" i="2"/>
  <c r="V415" i="2"/>
  <c r="T415" i="2"/>
  <c r="P415" i="2"/>
  <c r="BI411" i="2"/>
  <c r="BH411" i="2"/>
  <c r="BG411" i="2"/>
  <c r="BF411" i="2"/>
  <c r="X411" i="2"/>
  <c r="V411" i="2"/>
  <c r="T411" i="2"/>
  <c r="P411" i="2"/>
  <c r="BI407" i="2"/>
  <c r="BH407" i="2"/>
  <c r="BG407" i="2"/>
  <c r="BF407" i="2"/>
  <c r="X407" i="2"/>
  <c r="V407" i="2"/>
  <c r="T407" i="2"/>
  <c r="P407" i="2"/>
  <c r="BI403" i="2"/>
  <c r="BH403" i="2"/>
  <c r="BG403" i="2"/>
  <c r="BF403" i="2"/>
  <c r="X403" i="2"/>
  <c r="V403" i="2"/>
  <c r="T403" i="2"/>
  <c r="P403" i="2"/>
  <c r="BI399" i="2"/>
  <c r="BH399" i="2"/>
  <c r="BG399" i="2"/>
  <c r="BF399" i="2"/>
  <c r="X399" i="2"/>
  <c r="V399" i="2"/>
  <c r="T399" i="2"/>
  <c r="P399" i="2"/>
  <c r="BI395" i="2"/>
  <c r="BH395" i="2"/>
  <c r="BG395" i="2"/>
  <c r="BF395" i="2"/>
  <c r="X395" i="2"/>
  <c r="V395" i="2"/>
  <c r="T395" i="2"/>
  <c r="P395" i="2"/>
  <c r="BI393" i="2"/>
  <c r="BH393" i="2"/>
  <c r="BG393" i="2"/>
  <c r="BF393" i="2"/>
  <c r="X393" i="2"/>
  <c r="V393" i="2"/>
  <c r="T393" i="2"/>
  <c r="P393" i="2"/>
  <c r="BI391" i="2"/>
  <c r="BH391" i="2"/>
  <c r="BG391" i="2"/>
  <c r="BF391" i="2"/>
  <c r="X391" i="2"/>
  <c r="V391" i="2"/>
  <c r="T391" i="2"/>
  <c r="P391" i="2"/>
  <c r="BI389" i="2"/>
  <c r="BH389" i="2"/>
  <c r="BG389" i="2"/>
  <c r="BF389" i="2"/>
  <c r="X389" i="2"/>
  <c r="V389" i="2"/>
  <c r="T389" i="2"/>
  <c r="P389" i="2"/>
  <c r="BI387" i="2"/>
  <c r="BH387" i="2"/>
  <c r="BG387" i="2"/>
  <c r="BF387" i="2"/>
  <c r="X387" i="2"/>
  <c r="V387" i="2"/>
  <c r="T387" i="2"/>
  <c r="P387" i="2"/>
  <c r="BI385" i="2"/>
  <c r="BH385" i="2"/>
  <c r="BG385" i="2"/>
  <c r="BF385" i="2"/>
  <c r="X385" i="2"/>
  <c r="V385" i="2"/>
  <c r="T385" i="2"/>
  <c r="P385" i="2"/>
  <c r="BI382" i="2"/>
  <c r="BH382" i="2"/>
  <c r="BG382" i="2"/>
  <c r="BF382" i="2"/>
  <c r="X382" i="2"/>
  <c r="V382" i="2"/>
  <c r="T382" i="2"/>
  <c r="P382" i="2"/>
  <c r="BI379" i="2"/>
  <c r="BH379" i="2"/>
  <c r="BG379" i="2"/>
  <c r="BF379" i="2"/>
  <c r="X379" i="2"/>
  <c r="V379" i="2"/>
  <c r="T379" i="2"/>
  <c r="P379" i="2"/>
  <c r="BI377" i="2"/>
  <c r="BH377" i="2"/>
  <c r="BG377" i="2"/>
  <c r="BF377" i="2"/>
  <c r="X377" i="2"/>
  <c r="V377" i="2"/>
  <c r="T377" i="2"/>
  <c r="P377" i="2"/>
  <c r="BI375" i="2"/>
  <c r="BH375" i="2"/>
  <c r="BG375" i="2"/>
  <c r="BF375" i="2"/>
  <c r="X375" i="2"/>
  <c r="V375" i="2"/>
  <c r="T375" i="2"/>
  <c r="P375" i="2"/>
  <c r="BI373" i="2"/>
  <c r="BH373" i="2"/>
  <c r="BG373" i="2"/>
  <c r="BF373" i="2"/>
  <c r="X373" i="2"/>
  <c r="V373" i="2"/>
  <c r="T373" i="2"/>
  <c r="P373" i="2"/>
  <c r="BI371" i="2"/>
  <c r="BH371" i="2"/>
  <c r="BG371" i="2"/>
  <c r="BF371" i="2"/>
  <c r="X371" i="2"/>
  <c r="V371" i="2"/>
  <c r="T371" i="2"/>
  <c r="P371" i="2"/>
  <c r="BI369" i="2"/>
  <c r="BH369" i="2"/>
  <c r="BG369" i="2"/>
  <c r="BF369" i="2"/>
  <c r="X369" i="2"/>
  <c r="V369" i="2"/>
  <c r="T369" i="2"/>
  <c r="P369" i="2"/>
  <c r="BI367" i="2"/>
  <c r="BH367" i="2"/>
  <c r="BG367" i="2"/>
  <c r="BF367" i="2"/>
  <c r="X367" i="2"/>
  <c r="V367" i="2"/>
  <c r="T367" i="2"/>
  <c r="P367" i="2"/>
  <c r="BI365" i="2"/>
  <c r="BH365" i="2"/>
  <c r="BG365" i="2"/>
  <c r="BF365" i="2"/>
  <c r="X365" i="2"/>
  <c r="V365" i="2"/>
  <c r="T365" i="2"/>
  <c r="P365" i="2"/>
  <c r="BI362" i="2"/>
  <c r="BH362" i="2"/>
  <c r="BG362" i="2"/>
  <c r="BF362" i="2"/>
  <c r="X362" i="2"/>
  <c r="V362" i="2"/>
  <c r="T362" i="2"/>
  <c r="P362" i="2"/>
  <c r="BI359" i="2"/>
  <c r="BH359" i="2"/>
  <c r="BG359" i="2"/>
  <c r="BF359" i="2"/>
  <c r="X359" i="2"/>
  <c r="V359" i="2"/>
  <c r="T359" i="2"/>
  <c r="P359" i="2"/>
  <c r="BI357" i="2"/>
  <c r="BH357" i="2"/>
  <c r="BG357" i="2"/>
  <c r="BF357" i="2"/>
  <c r="X357" i="2"/>
  <c r="V357" i="2"/>
  <c r="T357" i="2"/>
  <c r="P357" i="2"/>
  <c r="BI355" i="2"/>
  <c r="BH355" i="2"/>
  <c r="BG355" i="2"/>
  <c r="BF355" i="2"/>
  <c r="X355" i="2"/>
  <c r="V355" i="2"/>
  <c r="T355" i="2"/>
  <c r="P355" i="2"/>
  <c r="BI353" i="2"/>
  <c r="BH353" i="2"/>
  <c r="BG353" i="2"/>
  <c r="BF353" i="2"/>
  <c r="X353" i="2"/>
  <c r="V353" i="2"/>
  <c r="T353" i="2"/>
  <c r="P353" i="2"/>
  <c r="BI351" i="2"/>
  <c r="BH351" i="2"/>
  <c r="BG351" i="2"/>
  <c r="BF351" i="2"/>
  <c r="X351" i="2"/>
  <c r="V351" i="2"/>
  <c r="T351" i="2"/>
  <c r="P351" i="2"/>
  <c r="BI349" i="2"/>
  <c r="BH349" i="2"/>
  <c r="BG349" i="2"/>
  <c r="BF349" i="2"/>
  <c r="X349" i="2"/>
  <c r="V349" i="2"/>
  <c r="T349" i="2"/>
  <c r="P349" i="2"/>
  <c r="BI347" i="2"/>
  <c r="BH347" i="2"/>
  <c r="BG347" i="2"/>
  <c r="BF347" i="2"/>
  <c r="X347" i="2"/>
  <c r="V347" i="2"/>
  <c r="T347" i="2"/>
  <c r="P347" i="2"/>
  <c r="BI345" i="2"/>
  <c r="BH345" i="2"/>
  <c r="BG345" i="2"/>
  <c r="BF345" i="2"/>
  <c r="X345" i="2"/>
  <c r="V345" i="2"/>
  <c r="T345" i="2"/>
  <c r="P345" i="2"/>
  <c r="BI343" i="2"/>
  <c r="BH343" i="2"/>
  <c r="BG343" i="2"/>
  <c r="BF343" i="2"/>
  <c r="X343" i="2"/>
  <c r="V343" i="2"/>
  <c r="T343" i="2"/>
  <c r="P343" i="2"/>
  <c r="BI341" i="2"/>
  <c r="BH341" i="2"/>
  <c r="BG341" i="2"/>
  <c r="BF341" i="2"/>
  <c r="X341" i="2"/>
  <c r="V341" i="2"/>
  <c r="T341" i="2"/>
  <c r="P341" i="2"/>
  <c r="BI339" i="2"/>
  <c r="BH339" i="2"/>
  <c r="BG339" i="2"/>
  <c r="BF339" i="2"/>
  <c r="X339" i="2"/>
  <c r="V339" i="2"/>
  <c r="T339" i="2"/>
  <c r="P339" i="2"/>
  <c r="BI337" i="2"/>
  <c r="BH337" i="2"/>
  <c r="BG337" i="2"/>
  <c r="BF337" i="2"/>
  <c r="X337" i="2"/>
  <c r="V337" i="2"/>
  <c r="T337" i="2"/>
  <c r="P337" i="2"/>
  <c r="BI335" i="2"/>
  <c r="BH335" i="2"/>
  <c r="BG335" i="2"/>
  <c r="BF335" i="2"/>
  <c r="X335" i="2"/>
  <c r="V335" i="2"/>
  <c r="T335" i="2"/>
  <c r="P335" i="2"/>
  <c r="BI333" i="2"/>
  <c r="BH333" i="2"/>
  <c r="BG333" i="2"/>
  <c r="BF333" i="2"/>
  <c r="X333" i="2"/>
  <c r="V333" i="2"/>
  <c r="T333" i="2"/>
  <c r="P333" i="2"/>
  <c r="BI331" i="2"/>
  <c r="BH331" i="2"/>
  <c r="BG331" i="2"/>
  <c r="BF331" i="2"/>
  <c r="X331" i="2"/>
  <c r="V331" i="2"/>
  <c r="T331" i="2"/>
  <c r="P331" i="2"/>
  <c r="BI326" i="2"/>
  <c r="BH326" i="2"/>
  <c r="BG326" i="2"/>
  <c r="BF326" i="2"/>
  <c r="X326" i="2"/>
  <c r="V326" i="2"/>
  <c r="T326" i="2"/>
  <c r="P326" i="2"/>
  <c r="BI319" i="2"/>
  <c r="BH319" i="2"/>
  <c r="BG319" i="2"/>
  <c r="BF319" i="2"/>
  <c r="X319" i="2"/>
  <c r="V319" i="2"/>
  <c r="T319" i="2"/>
  <c r="P319" i="2"/>
  <c r="BI312" i="2"/>
  <c r="BH312" i="2"/>
  <c r="BG312" i="2"/>
  <c r="BF312" i="2"/>
  <c r="X312" i="2"/>
  <c r="V312" i="2"/>
  <c r="T312" i="2"/>
  <c r="P312" i="2"/>
  <c r="BI308" i="2"/>
  <c r="BH308" i="2"/>
  <c r="BG308" i="2"/>
  <c r="BF308" i="2"/>
  <c r="X308" i="2"/>
  <c r="V308" i="2"/>
  <c r="T308" i="2"/>
  <c r="P308" i="2"/>
  <c r="BI301" i="2"/>
  <c r="BH301" i="2"/>
  <c r="BG301" i="2"/>
  <c r="BF301" i="2"/>
  <c r="X301" i="2"/>
  <c r="V301" i="2"/>
  <c r="T301" i="2"/>
  <c r="P301" i="2"/>
  <c r="BI298" i="2"/>
  <c r="BH298" i="2"/>
  <c r="BG298" i="2"/>
  <c r="BF298" i="2"/>
  <c r="X298" i="2"/>
  <c r="V298" i="2"/>
  <c r="T298" i="2"/>
  <c r="P298" i="2"/>
  <c r="BI291" i="2"/>
  <c r="BH291" i="2"/>
  <c r="BG291" i="2"/>
  <c r="BF291" i="2"/>
  <c r="X291" i="2"/>
  <c r="V291" i="2"/>
  <c r="T291" i="2"/>
  <c r="P291" i="2"/>
  <c r="BI285" i="2"/>
  <c r="BH285" i="2"/>
  <c r="BG285" i="2"/>
  <c r="BF285" i="2"/>
  <c r="X285" i="2"/>
  <c r="V285" i="2"/>
  <c r="T285" i="2"/>
  <c r="P285" i="2"/>
  <c r="BI280" i="2"/>
  <c r="BH280" i="2"/>
  <c r="BG280" i="2"/>
  <c r="BF280" i="2"/>
  <c r="X280" i="2"/>
  <c r="V280" i="2"/>
  <c r="T280" i="2"/>
  <c r="P280" i="2"/>
  <c r="BI274" i="2"/>
  <c r="BH274" i="2"/>
  <c r="BG274" i="2"/>
  <c r="BF274" i="2"/>
  <c r="X274" i="2"/>
  <c r="V274" i="2"/>
  <c r="T274" i="2"/>
  <c r="P274" i="2"/>
  <c r="BI271" i="2"/>
  <c r="BH271" i="2"/>
  <c r="BG271" i="2"/>
  <c r="BF271" i="2"/>
  <c r="X271" i="2"/>
  <c r="V271" i="2"/>
  <c r="T271" i="2"/>
  <c r="P271" i="2"/>
  <c r="BI269" i="2"/>
  <c r="BH269" i="2"/>
  <c r="BG269" i="2"/>
  <c r="BF269" i="2"/>
  <c r="X269" i="2"/>
  <c r="V269" i="2"/>
  <c r="T269" i="2"/>
  <c r="P269" i="2"/>
  <c r="BI267" i="2"/>
  <c r="BH267" i="2"/>
  <c r="BG267" i="2"/>
  <c r="BF267" i="2"/>
  <c r="X267" i="2"/>
  <c r="V267" i="2"/>
  <c r="T267" i="2"/>
  <c r="P267" i="2"/>
  <c r="BI266" i="2"/>
  <c r="BH266" i="2"/>
  <c r="BG266" i="2"/>
  <c r="BF266" i="2"/>
  <c r="X266" i="2"/>
  <c r="V266" i="2"/>
  <c r="T266" i="2"/>
  <c r="P266" i="2"/>
  <c r="BI263" i="2"/>
  <c r="BH263" i="2"/>
  <c r="BG263" i="2"/>
  <c r="BF263" i="2"/>
  <c r="X263" i="2"/>
  <c r="V263" i="2"/>
  <c r="T263" i="2"/>
  <c r="P263" i="2"/>
  <c r="BI261" i="2"/>
  <c r="BH261" i="2"/>
  <c r="BG261" i="2"/>
  <c r="BF261" i="2"/>
  <c r="X261" i="2"/>
  <c r="V261" i="2"/>
  <c r="T261" i="2"/>
  <c r="P261" i="2"/>
  <c r="BI255" i="2"/>
  <c r="BH255" i="2"/>
  <c r="BG255" i="2"/>
  <c r="BF255" i="2"/>
  <c r="X255" i="2"/>
  <c r="V255" i="2"/>
  <c r="T255" i="2"/>
  <c r="P255" i="2"/>
  <c r="BI250" i="2"/>
  <c r="BH250" i="2"/>
  <c r="BG250" i="2"/>
  <c r="BF250" i="2"/>
  <c r="X250" i="2"/>
  <c r="V250" i="2"/>
  <c r="T250" i="2"/>
  <c r="P250" i="2"/>
  <c r="BI245" i="2"/>
  <c r="BH245" i="2"/>
  <c r="BG245" i="2"/>
  <c r="BF245" i="2"/>
  <c r="X245" i="2"/>
  <c r="V245" i="2"/>
  <c r="T245" i="2"/>
  <c r="P245" i="2"/>
  <c r="BI242" i="2"/>
  <c r="BH242" i="2"/>
  <c r="BG242" i="2"/>
  <c r="BF242" i="2"/>
  <c r="X242" i="2"/>
  <c r="V242" i="2"/>
  <c r="T242" i="2"/>
  <c r="P242" i="2"/>
  <c r="BI238" i="2"/>
  <c r="BH238" i="2"/>
  <c r="BG238" i="2"/>
  <c r="BF238" i="2"/>
  <c r="X238" i="2"/>
  <c r="V238" i="2"/>
  <c r="T238" i="2"/>
  <c r="P238" i="2"/>
  <c r="BI233" i="2"/>
  <c r="BH233" i="2"/>
  <c r="BG233" i="2"/>
  <c r="BF233" i="2"/>
  <c r="X233" i="2"/>
  <c r="V233" i="2"/>
  <c r="T233" i="2"/>
  <c r="P233" i="2"/>
  <c r="BI229" i="2"/>
  <c r="BH229" i="2"/>
  <c r="BG229" i="2"/>
  <c r="BF229" i="2"/>
  <c r="X229" i="2"/>
  <c r="V229" i="2"/>
  <c r="T229" i="2"/>
  <c r="P229" i="2"/>
  <c r="BI227" i="2"/>
  <c r="BH227" i="2"/>
  <c r="BG227" i="2"/>
  <c r="BF227" i="2"/>
  <c r="X227" i="2"/>
  <c r="V227" i="2"/>
  <c r="T227" i="2"/>
  <c r="P227" i="2"/>
  <c r="BI220" i="2"/>
  <c r="BH220" i="2"/>
  <c r="BG220" i="2"/>
  <c r="BF220" i="2"/>
  <c r="X220" i="2"/>
  <c r="V220" i="2"/>
  <c r="T220" i="2"/>
  <c r="P220" i="2"/>
  <c r="BI216" i="2"/>
  <c r="BH216" i="2"/>
  <c r="BG216" i="2"/>
  <c r="BF216" i="2"/>
  <c r="X216" i="2"/>
  <c r="V216" i="2"/>
  <c r="T216" i="2"/>
  <c r="P216" i="2"/>
  <c r="BI212" i="2"/>
  <c r="BH212" i="2"/>
  <c r="BG212" i="2"/>
  <c r="BF212" i="2"/>
  <c r="X212" i="2"/>
  <c r="V212" i="2"/>
  <c r="T212" i="2"/>
  <c r="P212" i="2"/>
  <c r="BI209" i="2"/>
  <c r="BH209" i="2"/>
  <c r="BG209" i="2"/>
  <c r="BF209" i="2"/>
  <c r="X209" i="2"/>
  <c r="V209" i="2"/>
  <c r="T209" i="2"/>
  <c r="P209" i="2"/>
  <c r="BI202" i="2"/>
  <c r="BH202" i="2"/>
  <c r="BG202" i="2"/>
  <c r="BF202" i="2"/>
  <c r="X202" i="2"/>
  <c r="V202" i="2"/>
  <c r="T202" i="2"/>
  <c r="P202" i="2"/>
  <c r="BI199" i="2"/>
  <c r="BH199" i="2"/>
  <c r="BG199" i="2"/>
  <c r="BF199" i="2"/>
  <c r="X199" i="2"/>
  <c r="V199" i="2"/>
  <c r="T199" i="2"/>
  <c r="P199" i="2"/>
  <c r="BI196" i="2"/>
  <c r="BH196" i="2"/>
  <c r="BG196" i="2"/>
  <c r="BF196" i="2"/>
  <c r="X196" i="2"/>
  <c r="V196" i="2"/>
  <c r="T196" i="2"/>
  <c r="P196" i="2"/>
  <c r="BI194" i="2"/>
  <c r="BH194" i="2"/>
  <c r="BG194" i="2"/>
  <c r="BF194" i="2"/>
  <c r="X194" i="2"/>
  <c r="V194" i="2"/>
  <c r="T194" i="2"/>
  <c r="P194" i="2"/>
  <c r="BI192" i="2"/>
  <c r="BH192" i="2"/>
  <c r="BG192" i="2"/>
  <c r="BF192" i="2"/>
  <c r="X192" i="2"/>
  <c r="V192" i="2"/>
  <c r="T192" i="2"/>
  <c r="P192" i="2"/>
  <c r="BI190" i="2"/>
  <c r="BH190" i="2"/>
  <c r="BG190" i="2"/>
  <c r="BF190" i="2"/>
  <c r="X190" i="2"/>
  <c r="V190" i="2"/>
  <c r="T190" i="2"/>
  <c r="P190" i="2"/>
  <c r="BI186" i="2"/>
  <c r="BH186" i="2"/>
  <c r="BG186" i="2"/>
  <c r="BF186" i="2"/>
  <c r="X186" i="2"/>
  <c r="V186" i="2"/>
  <c r="T186" i="2"/>
  <c r="P186" i="2"/>
  <c r="BI184" i="2"/>
  <c r="BH184" i="2"/>
  <c r="BG184" i="2"/>
  <c r="BF184" i="2"/>
  <c r="X184" i="2"/>
  <c r="V184" i="2"/>
  <c r="T184" i="2"/>
  <c r="P184" i="2"/>
  <c r="BI181" i="2"/>
  <c r="BH181" i="2"/>
  <c r="BG181" i="2"/>
  <c r="BF181" i="2"/>
  <c r="X181" i="2"/>
  <c r="V181" i="2"/>
  <c r="T181" i="2"/>
  <c r="P181" i="2"/>
  <c r="BI179" i="2"/>
  <c r="BH179" i="2"/>
  <c r="BG179" i="2"/>
  <c r="BF179" i="2"/>
  <c r="X179" i="2"/>
  <c r="V179" i="2"/>
  <c r="T179" i="2"/>
  <c r="P179" i="2"/>
  <c r="BI175" i="2"/>
  <c r="BH175" i="2"/>
  <c r="BG175" i="2"/>
  <c r="BF175" i="2"/>
  <c r="X175" i="2"/>
  <c r="V175" i="2"/>
  <c r="T175" i="2"/>
  <c r="P175" i="2"/>
  <c r="BI173" i="2"/>
  <c r="BH173" i="2"/>
  <c r="BG173" i="2"/>
  <c r="BF173" i="2"/>
  <c r="X173" i="2"/>
  <c r="V173" i="2"/>
  <c r="T173" i="2"/>
  <c r="P173" i="2"/>
  <c r="BI171" i="2"/>
  <c r="BH171" i="2"/>
  <c r="BG171" i="2"/>
  <c r="BF171" i="2"/>
  <c r="X171" i="2"/>
  <c r="V171" i="2"/>
  <c r="T171" i="2"/>
  <c r="P171" i="2"/>
  <c r="BI168" i="2"/>
  <c r="BH168" i="2"/>
  <c r="BG168" i="2"/>
  <c r="BF168" i="2"/>
  <c r="X168" i="2"/>
  <c r="V168" i="2"/>
  <c r="T168" i="2"/>
  <c r="P168" i="2"/>
  <c r="BI164" i="2"/>
  <c r="BH164" i="2"/>
  <c r="BG164" i="2"/>
  <c r="BF164" i="2"/>
  <c r="X164" i="2"/>
  <c r="V164" i="2"/>
  <c r="T164" i="2"/>
  <c r="P164" i="2"/>
  <c r="BI162" i="2"/>
  <c r="BH162" i="2"/>
  <c r="BG162" i="2"/>
  <c r="BF162" i="2"/>
  <c r="X162" i="2"/>
  <c r="V162" i="2"/>
  <c r="T162" i="2"/>
  <c r="P162" i="2"/>
  <c r="BI158" i="2"/>
  <c r="BH158" i="2"/>
  <c r="BG158" i="2"/>
  <c r="BF158" i="2"/>
  <c r="X158" i="2"/>
  <c r="V158" i="2"/>
  <c r="T158" i="2"/>
  <c r="P158" i="2"/>
  <c r="BI155" i="2"/>
  <c r="BH155" i="2"/>
  <c r="BG155" i="2"/>
  <c r="BF155" i="2"/>
  <c r="X155" i="2"/>
  <c r="V155" i="2"/>
  <c r="T155" i="2"/>
  <c r="P155" i="2"/>
  <c r="BI151" i="2"/>
  <c r="BH151" i="2"/>
  <c r="BG151" i="2"/>
  <c r="BF151" i="2"/>
  <c r="X151" i="2"/>
  <c r="V151" i="2"/>
  <c r="T151" i="2"/>
  <c r="P151" i="2"/>
  <c r="BI150" i="2"/>
  <c r="BH150" i="2"/>
  <c r="BG150" i="2"/>
  <c r="BF150" i="2"/>
  <c r="X150" i="2"/>
  <c r="V150" i="2"/>
  <c r="T150" i="2"/>
  <c r="P150" i="2"/>
  <c r="BI146" i="2"/>
  <c r="BH146" i="2"/>
  <c r="BG146" i="2"/>
  <c r="BF146" i="2"/>
  <c r="X146" i="2"/>
  <c r="V146" i="2"/>
  <c r="T146" i="2"/>
  <c r="P146" i="2"/>
  <c r="BI142" i="2"/>
  <c r="BH142" i="2"/>
  <c r="BG142" i="2"/>
  <c r="BF142" i="2"/>
  <c r="X142" i="2"/>
  <c r="V142" i="2"/>
  <c r="T142" i="2"/>
  <c r="P142" i="2"/>
  <c r="BI138" i="2"/>
  <c r="BH138" i="2"/>
  <c r="BG138" i="2"/>
  <c r="BF138" i="2"/>
  <c r="X138" i="2"/>
  <c r="V138" i="2"/>
  <c r="T138" i="2"/>
  <c r="P138" i="2"/>
  <c r="BI136" i="2"/>
  <c r="BH136" i="2"/>
  <c r="BG136" i="2"/>
  <c r="BF136" i="2"/>
  <c r="X136" i="2"/>
  <c r="V136" i="2"/>
  <c r="T136" i="2"/>
  <c r="P136" i="2"/>
  <c r="BI131" i="2"/>
  <c r="BH131" i="2"/>
  <c r="BG131" i="2"/>
  <c r="BF131" i="2"/>
  <c r="X131" i="2"/>
  <c r="V131" i="2"/>
  <c r="T131" i="2"/>
  <c r="P131" i="2"/>
  <c r="BI127" i="2"/>
  <c r="BH127" i="2"/>
  <c r="BG127" i="2"/>
  <c r="BF127" i="2"/>
  <c r="X127" i="2"/>
  <c r="V127" i="2"/>
  <c r="T127" i="2"/>
  <c r="P127" i="2"/>
  <c r="BI123" i="2"/>
  <c r="BH123" i="2"/>
  <c r="BG123" i="2"/>
  <c r="BF123" i="2"/>
  <c r="X123" i="2"/>
  <c r="V123" i="2"/>
  <c r="T123" i="2"/>
  <c r="P123" i="2"/>
  <c r="J117" i="2"/>
  <c r="J116" i="2"/>
  <c r="F116" i="2"/>
  <c r="F114" i="2"/>
  <c r="E112" i="2"/>
  <c r="J57" i="2"/>
  <c r="J56" i="2"/>
  <c r="F56" i="2"/>
  <c r="F54" i="2"/>
  <c r="E52" i="2"/>
  <c r="J18" i="2"/>
  <c r="E18" i="2"/>
  <c r="F57" i="2" s="1"/>
  <c r="J17" i="2"/>
  <c r="J12" i="2"/>
  <c r="J54" i="2" s="1"/>
  <c r="E7" i="2"/>
  <c r="E50" i="2"/>
  <c r="L50" i="1"/>
  <c r="AM50" i="1"/>
  <c r="AM49" i="1"/>
  <c r="L49" i="1"/>
  <c r="AM47" i="1"/>
  <c r="L47" i="1"/>
  <c r="L45" i="1"/>
  <c r="L44" i="1"/>
  <c r="R897" i="2"/>
  <c r="R843" i="2"/>
  <c r="Q944" i="2"/>
  <c r="R343" i="2"/>
  <c r="R1578" i="2"/>
  <c r="R1493" i="2"/>
  <c r="Q1404" i="2"/>
  <c r="R1364" i="2"/>
  <c r="Q1224" i="2"/>
  <c r="R1167" i="2"/>
  <c r="R1106" i="2"/>
  <c r="Q1042" i="2"/>
  <c r="R186" i="2"/>
  <c r="Q569" i="2"/>
  <c r="Q747" i="2"/>
  <c r="R979" i="2"/>
  <c r="R608" i="2"/>
  <c r="Q805" i="2"/>
  <c r="Q229" i="2"/>
  <c r="K606" i="2"/>
  <c r="BE606" i="2"/>
  <c r="BK1123" i="2"/>
  <c r="BK1437" i="2"/>
  <c r="BK1188" i="2"/>
  <c r="BK970" i="2"/>
  <c r="BK648" i="2"/>
  <c r="K972" i="2"/>
  <c r="BE972" i="2"/>
  <c r="BK1009" i="2"/>
  <c r="R991" i="2"/>
  <c r="R574" i="2"/>
  <c r="R933" i="2"/>
  <c r="Q463" i="2"/>
  <c r="Q544" i="2"/>
  <c r="R1565" i="2"/>
  <c r="Q1486" i="2"/>
  <c r="Q1395" i="2"/>
  <c r="R1316" i="2"/>
  <c r="R1252" i="2"/>
  <c r="Q1195" i="2"/>
  <c r="R1134" i="2"/>
  <c r="Q1085" i="2"/>
  <c r="R1048" i="2"/>
  <c r="R708" i="2"/>
  <c r="Q842" i="2"/>
  <c r="Q844" i="2"/>
  <c r="R377" i="2"/>
  <c r="Q345" i="2"/>
  <c r="Q708" i="2"/>
  <c r="BK1392" i="2"/>
  <c r="K448" i="2"/>
  <c r="BE448" i="2"/>
  <c r="BK797" i="2"/>
  <c r="BK650" i="2"/>
  <c r="BK1179" i="2"/>
  <c r="BK1480" i="2"/>
  <c r="BK1226" i="2"/>
  <c r="BK1593" i="2"/>
  <c r="BK301" i="2"/>
  <c r="BK738" i="2"/>
  <c r="Q905" i="2"/>
  <c r="R1598" i="2"/>
  <c r="R1532" i="2"/>
  <c r="R1477" i="2"/>
  <c r="R1375" i="2"/>
  <c r="R1268" i="2"/>
  <c r="R1213" i="2"/>
  <c r="R1142" i="2"/>
  <c r="Q1098" i="2"/>
  <c r="R1041" i="2"/>
  <c r="R437" i="2"/>
  <c r="R549" i="2"/>
  <c r="R755" i="2"/>
  <c r="Q150" i="2"/>
  <c r="R635" i="2"/>
  <c r="R801" i="2"/>
  <c r="BK1435" i="2"/>
  <c r="K428" i="2"/>
  <c r="BE428" i="2"/>
  <c r="BK1024" i="2"/>
  <c r="K966" i="2"/>
  <c r="BE966" i="2" s="1"/>
  <c r="BK1333" i="2"/>
  <c r="BK1315" i="2"/>
  <c r="BK1066" i="2"/>
  <c r="BK123" i="2"/>
  <c r="K538" i="2"/>
  <c r="BE538" i="2"/>
  <c r="K947" i="2"/>
  <c r="BE947" i="2" s="1"/>
  <c r="R904" i="2"/>
  <c r="Q450" i="2"/>
  <c r="Q664" i="2"/>
  <c r="R931" i="2"/>
  <c r="Q571" i="2"/>
  <c r="R1588" i="2"/>
  <c r="R1514" i="2"/>
  <c r="Q1454" i="2"/>
  <c r="R1368" i="2"/>
  <c r="R1265" i="2"/>
  <c r="Q1186" i="2"/>
  <c r="Q1140" i="2"/>
  <c r="Q1084" i="2"/>
  <c r="R1031" i="2"/>
  <c r="R508" i="2"/>
  <c r="Q563" i="2"/>
  <c r="Q1034" i="2"/>
  <c r="R395" i="2"/>
  <c r="Q854" i="2"/>
  <c r="Q415" i="2"/>
  <c r="R859" i="2"/>
  <c r="Q337" i="2"/>
  <c r="BK799" i="2"/>
  <c r="BK987" i="2"/>
  <c r="BK836" i="2"/>
  <c r="BK1197" i="2"/>
  <c r="BK1375" i="2"/>
  <c r="K127" i="2"/>
  <c r="BE127" i="2"/>
  <c r="K519" i="2"/>
  <c r="BE519" i="2" s="1"/>
  <c r="BK1058" i="2"/>
  <c r="BK1079" i="2"/>
  <c r="BK403" i="2"/>
  <c r="Q646" i="2"/>
  <c r="Q666" i="2"/>
  <c r="R835" i="2"/>
  <c r="Q127" i="2"/>
  <c r="R1513" i="2"/>
  <c r="R1437" i="2"/>
  <c r="Q1370" i="2"/>
  <c r="R1236" i="2"/>
  <c r="Q1185" i="2"/>
  <c r="Q1113" i="2"/>
  <c r="Q1060" i="2"/>
  <c r="R968" i="2"/>
  <c r="Q1012" i="2"/>
  <c r="Q554" i="2"/>
  <c r="Q948" i="2"/>
  <c r="Q469" i="2"/>
  <c r="R626" i="2"/>
  <c r="R1015" i="2"/>
  <c r="R456" i="2"/>
  <c r="BK1091" i="2"/>
  <c r="BK1596" i="2"/>
  <c r="K833" i="2"/>
  <c r="BE833" i="2" s="1"/>
  <c r="BK1053" i="2"/>
  <c r="BK1580" i="2"/>
  <c r="BK1498" i="2"/>
  <c r="K664" i="2"/>
  <c r="BE664" i="2"/>
  <c r="BK1150" i="2"/>
  <c r="BK1549" i="2"/>
  <c r="BK657" i="2"/>
  <c r="K679" i="2"/>
  <c r="BE679" i="2"/>
  <c r="R631" i="2"/>
  <c r="Q876" i="2"/>
  <c r="R280" i="2"/>
  <c r="R415" i="2"/>
  <c r="Q1588" i="2"/>
  <c r="R1492" i="2"/>
  <c r="Q1311" i="2"/>
  <c r="Q1213" i="2"/>
  <c r="Q1170" i="2"/>
  <c r="R1107" i="2"/>
  <c r="Q1038" i="2"/>
  <c r="R513" i="2"/>
  <c r="R662" i="2"/>
  <c r="R1028" i="2"/>
  <c r="R391" i="2"/>
  <c r="Q641" i="2"/>
  <c r="Q928" i="2"/>
  <c r="BK1259" i="2"/>
  <c r="BK1563" i="2"/>
  <c r="BK1048" i="2"/>
  <c r="BK1383" i="2"/>
  <c r="BK1097" i="2"/>
  <c r="R736" i="2"/>
  <c r="Q993" i="2"/>
  <c r="R181" i="2"/>
  <c r="Q909" i="2"/>
  <c r="R594" i="2"/>
  <c r="R1595" i="2"/>
  <c r="Q1489" i="2"/>
  <c r="R1411" i="2"/>
  <c r="R1372" i="2"/>
  <c r="R1270" i="2"/>
  <c r="R1204" i="2"/>
  <c r="Q1159" i="2"/>
  <c r="R1112" i="2"/>
  <c r="R1064" i="2"/>
  <c r="Q1028" i="2"/>
  <c r="Q326" i="2"/>
  <c r="R805" i="2"/>
  <c r="R357" i="2"/>
  <c r="R930" i="2"/>
  <c r="Q600" i="2"/>
  <c r="Q212" i="2"/>
  <c r="Q637" i="2"/>
  <c r="Q194" i="2"/>
  <c r="Q783" i="2"/>
  <c r="R192" i="2"/>
  <c r="BK976" i="2"/>
  <c r="K266" i="2"/>
  <c r="BE266" i="2"/>
  <c r="BK1095" i="2"/>
  <c r="BK1182" i="2"/>
  <c r="BK339" i="2"/>
  <c r="K783" i="2"/>
  <c r="BE783" i="2"/>
  <c r="BK769" i="2"/>
  <c r="K759" i="2"/>
  <c r="BE759" i="2"/>
  <c r="BK1109" i="2"/>
  <c r="BK1461" i="2"/>
  <c r="K582" i="2"/>
  <c r="BE582" i="2" s="1"/>
  <c r="R673" i="2"/>
  <c r="R928" i="2"/>
  <c r="R603" i="2"/>
  <c r="R882" i="2"/>
  <c r="Q365" i="2"/>
  <c r="Q1572" i="2"/>
  <c r="Q1507" i="2"/>
  <c r="Q1437" i="2"/>
  <c r="Q1382" i="2"/>
  <c r="Q1285" i="2"/>
  <c r="R1219" i="2"/>
  <c r="R1168" i="2"/>
  <c r="R1143" i="2"/>
  <c r="Q1066" i="2"/>
  <c r="R922" i="2"/>
  <c r="Q897" i="2"/>
  <c r="R519" i="2"/>
  <c r="Q712" i="2"/>
  <c r="Q190" i="2"/>
  <c r="Q785" i="2"/>
  <c r="R331" i="2"/>
  <c r="R821" i="2"/>
  <c r="BK1604" i="2"/>
  <c r="K924" i="2"/>
  <c r="BE924" i="2"/>
  <c r="BK1551" i="2"/>
  <c r="BK742" i="2"/>
  <c r="BK1085" i="2"/>
  <c r="BK1202" i="2"/>
  <c r="BK238" i="2"/>
  <c r="K677" i="2"/>
  <c r="BE677" i="2" s="1"/>
  <c r="BK1060" i="2"/>
  <c r="BK1361" i="2"/>
  <c r="BK637" i="2"/>
  <c r="BK1074" i="2"/>
  <c r="K365" i="2"/>
  <c r="BE365" i="2" s="1"/>
  <c r="R698" i="2"/>
  <c r="Q250" i="2"/>
  <c r="Q631" i="2"/>
  <c r="Q1019" i="2"/>
  <c r="R403" i="2"/>
  <c r="Q1524" i="2"/>
  <c r="Q1451" i="2"/>
  <c r="Q1325" i="2"/>
  <c r="R1230" i="2"/>
  <c r="Q1189" i="2"/>
  <c r="R1152" i="2"/>
  <c r="R1109" i="2"/>
  <c r="Q1054" i="2"/>
  <c r="Q812" i="2"/>
  <c r="Q802" i="2"/>
  <c r="R851" i="2"/>
  <c r="Q269" i="2"/>
  <c r="R871" i="2"/>
  <c r="R974" i="2"/>
  <c r="Q131" i="2"/>
  <c r="K454" i="2"/>
  <c r="BE454" i="2"/>
  <c r="K928" i="2"/>
  <c r="BE928" i="2" s="1"/>
  <c r="BK1101" i="2"/>
  <c r="BK1517" i="2"/>
  <c r="BK652" i="2"/>
  <c r="K825" i="2"/>
  <c r="BE825" i="2" s="1"/>
  <c r="K551" i="2"/>
  <c r="BE551" i="2"/>
  <c r="BK1083" i="2"/>
  <c r="BK1366" i="2"/>
  <c r="K600" i="2"/>
  <c r="BE600" i="2"/>
  <c r="Q763" i="2"/>
  <c r="R1010" i="2"/>
  <c r="R557" i="2"/>
  <c r="Q1013" i="2"/>
  <c r="R432" i="2"/>
  <c r="R1540" i="2"/>
  <c r="R1466" i="2"/>
  <c r="R1379" i="2"/>
  <c r="Q1294" i="2"/>
  <c r="Q1202" i="2"/>
  <c r="Q1155" i="2"/>
  <c r="Q1101" i="2"/>
  <c r="R1067" i="2"/>
  <c r="Q1044" i="2"/>
  <c r="R473" i="2"/>
  <c r="Q603" i="2"/>
  <c r="R682" i="2"/>
  <c r="R898" i="2"/>
  <c r="Q513" i="2"/>
  <c r="R884" i="2"/>
  <c r="Q331" i="2"/>
  <c r="BK1019" i="2"/>
  <c r="BK1173" i="2"/>
  <c r="BK1112" i="2"/>
  <c r="BK686" i="2"/>
  <c r="BK179" i="2"/>
  <c r="K740" i="2"/>
  <c r="BE740" i="2"/>
  <c r="BK1087" i="2"/>
  <c r="BK1346" i="2"/>
  <c r="K527" i="2"/>
  <c r="BE527" i="2"/>
  <c r="R867" i="2"/>
  <c r="Q1616" i="2"/>
  <c r="R1542" i="2"/>
  <c r="R1443" i="2"/>
  <c r="R1361" i="2"/>
  <c r="Q1252" i="2"/>
  <c r="R1185" i="2"/>
  <c r="Q1129" i="2"/>
  <c r="Q1074" i="2"/>
  <c r="Q1036" i="2"/>
  <c r="Q926" i="2"/>
  <c r="Q849" i="2"/>
  <c r="Q312" i="2"/>
  <c r="Q691" i="2"/>
  <c r="Q220" i="2"/>
  <c r="R740" i="2"/>
  <c r="R194" i="2"/>
  <c r="BK362" i="2"/>
  <c r="K138" i="2"/>
  <c r="BE138" i="2"/>
  <c r="BK747" i="2"/>
  <c r="BK1183" i="2"/>
  <c r="BK1451" i="2"/>
  <c r="BK1322" i="2"/>
  <c r="K479" i="2"/>
  <c r="BE479" i="2" s="1"/>
  <c r="BK851" i="2"/>
  <c r="BK802" i="2"/>
  <c r="Q851" i="2"/>
  <c r="Q341" i="2"/>
  <c r="R606" i="2"/>
  <c r="R854" i="2"/>
  <c r="Q1596" i="2"/>
  <c r="R1529" i="2"/>
  <c r="R1472" i="2"/>
  <c r="Q1392" i="2"/>
  <c r="Q1279" i="2"/>
  <c r="R1192" i="2"/>
  <c r="Q1146" i="2"/>
  <c r="R1098" i="2"/>
  <c r="R1051" i="2"/>
  <c r="R162" i="2"/>
  <c r="Q695" i="2"/>
  <c r="R138" i="2"/>
  <c r="K701" i="2"/>
  <c r="R888" i="2"/>
  <c r="Q566" i="2"/>
  <c r="R775" i="2"/>
  <c r="BK1156" i="2"/>
  <c r="BK415" i="2"/>
  <c r="K861" i="2"/>
  <c r="BE861" i="2"/>
  <c r="K1028" i="2"/>
  <c r="BE1028" i="2" s="1"/>
  <c r="BK1397" i="2"/>
  <c r="K930" i="2"/>
  <c r="BE930" i="2" s="1"/>
  <c r="K785" i="2"/>
  <c r="BE785" i="2"/>
  <c r="BK1420" i="2"/>
  <c r="K744" i="2"/>
  <c r="BE744" i="2" s="1"/>
  <c r="K920" i="2"/>
  <c r="BE920" i="2"/>
  <c r="K131" i="2"/>
  <c r="BE131" i="2" s="1"/>
  <c r="Q391" i="2"/>
  <c r="Q861" i="2"/>
  <c r="Q1021" i="2"/>
  <c r="Q751" i="2"/>
  <c r="Q1600" i="2"/>
  <c r="Q1483" i="2"/>
  <c r="R1388" i="2"/>
  <c r="R1315" i="2"/>
  <c r="Q1211" i="2"/>
  <c r="R1158" i="2"/>
  <c r="R1103" i="2"/>
  <c r="R1054" i="2"/>
  <c r="R568" i="2"/>
  <c r="Q871" i="2"/>
  <c r="Q508" i="2"/>
  <c r="Q848" i="2"/>
  <c r="Q291" i="2"/>
  <c r="Q671" i="2"/>
  <c r="R962" i="2"/>
  <c r="Q353" i="2"/>
  <c r="BK907" i="2"/>
  <c r="BK1456" i="2"/>
  <c r="K391" i="2"/>
  <c r="BE391" i="2" s="1"/>
  <c r="BK814" i="2"/>
  <c r="K486" i="2"/>
  <c r="BE486" i="2" s="1"/>
  <c r="K809" i="2"/>
  <c r="BE809" i="2" s="1"/>
  <c r="K777" i="2"/>
  <c r="BE777" i="2" s="1"/>
  <c r="BK1118" i="2"/>
  <c r="BK1385" i="2"/>
  <c r="R779" i="2"/>
  <c r="R1012" i="2"/>
  <c r="Q576" i="2"/>
  <c r="R657" i="2"/>
  <c r="R1593" i="2"/>
  <c r="R1536" i="2"/>
  <c r="Q1481" i="2"/>
  <c r="R1385" i="2"/>
  <c r="Q1291" i="2"/>
  <c r="R1188" i="2"/>
  <c r="Q1143" i="2"/>
  <c r="Q1088" i="2"/>
  <c r="R1044" i="2"/>
  <c r="Q179" i="2"/>
  <c r="Q192" i="2"/>
  <c r="Q701" i="2"/>
  <c r="R950" i="2"/>
  <c r="R184" i="2"/>
  <c r="R555" i="2"/>
  <c r="BK989" i="2"/>
  <c r="BK1355" i="2"/>
  <c r="BK1351" i="2"/>
  <c r="K446" i="2"/>
  <c r="BE446" i="2"/>
  <c r="R425" i="2"/>
  <c r="Q767" i="2"/>
  <c r="R1009" i="2"/>
  <c r="Q458" i="2"/>
  <c r="Q1546" i="2"/>
  <c r="R1474" i="2"/>
  <c r="Q1373" i="2"/>
  <c r="R1274" i="2"/>
  <c r="Q1204" i="2"/>
  <c r="Q1147" i="2"/>
  <c r="R1063" i="2"/>
  <c r="Q941" i="2"/>
  <c r="Q1002" i="2"/>
  <c r="R530" i="2"/>
  <c r="R695" i="2"/>
  <c r="Q924" i="2"/>
  <c r="R369" i="2"/>
  <c r="Q716" i="2"/>
  <c r="BK944" i="2"/>
  <c r="BK1038" i="2"/>
  <c r="BK1208" i="2"/>
  <c r="K308" i="2"/>
  <c r="BE308" i="2" s="1"/>
  <c r="BK173" i="2"/>
  <c r="K473" i="2"/>
  <c r="BE473" i="2" s="1"/>
  <c r="BK1379" i="2"/>
  <c r="BK807" i="2"/>
  <c r="K491" i="2"/>
  <c r="BE491" i="2"/>
  <c r="BK679" i="2"/>
  <c r="Q950" i="2"/>
  <c r="Q233" i="2"/>
  <c r="R952" i="2"/>
  <c r="R393" i="2"/>
  <c r="R1575" i="2"/>
  <c r="R1490" i="2"/>
  <c r="Q1426" i="2"/>
  <c r="R1370" i="2"/>
  <c r="R1232" i="2"/>
  <c r="Q1174" i="2"/>
  <c r="R1123" i="2"/>
  <c r="R1061" i="2"/>
  <c r="Q966" i="2"/>
  <c r="Q867" i="2"/>
  <c r="Q482" i="2"/>
  <c r="R570" i="2"/>
  <c r="Q633" i="2"/>
  <c r="Q809" i="2"/>
  <c r="R271" i="2"/>
  <c r="BK662" i="2"/>
  <c r="BK1098" i="2"/>
  <c r="BK1222" i="2"/>
  <c r="BK202" i="2"/>
  <c r="BK1228" i="2"/>
  <c r="BK1503" i="2"/>
  <c r="BK469" i="2"/>
  <c r="BK914" i="2"/>
  <c r="K943" i="2"/>
  <c r="BE943" i="2" s="1"/>
  <c r="BK298" i="2"/>
  <c r="Q956" i="2"/>
  <c r="Q301" i="2"/>
  <c r="Q1567" i="2"/>
  <c r="Q1466" i="2"/>
  <c r="Q1389" i="2"/>
  <c r="Q1288" i="2"/>
  <c r="Q1192" i="2"/>
  <c r="R1150" i="2"/>
  <c r="R1104" i="2"/>
  <c r="Q1067" i="2"/>
  <c r="R1025" i="2"/>
  <c r="R220" i="2"/>
  <c r="Q387" i="2"/>
  <c r="Q679" i="2"/>
  <c r="Q985" i="2"/>
  <c r="Q588" i="2"/>
  <c r="Q1008" i="2"/>
  <c r="Q347" i="2"/>
  <c r="BK1325" i="2"/>
  <c r="BK804" i="2"/>
  <c r="BK1126" i="2"/>
  <c r="BK1316" i="2"/>
  <c r="BK387" i="2"/>
  <c r="K513" i="2"/>
  <c r="BE513" i="2"/>
  <c r="K529" i="2"/>
  <c r="BE529" i="2"/>
  <c r="K732" i="2"/>
  <c r="BE732" i="2" s="1"/>
  <c r="BK1104" i="2"/>
  <c r="K151" i="2"/>
  <c r="BE151" i="2"/>
  <c r="BK704" i="2"/>
  <c r="Q652" i="2"/>
  <c r="Q799" i="2"/>
  <c r="Q186" i="2"/>
  <c r="R777" i="2"/>
  <c r="Q1563" i="2"/>
  <c r="Q1498" i="2"/>
  <c r="R1412" i="2"/>
  <c r="R1353" i="2"/>
  <c r="R1211" i="2"/>
  <c r="Q1167" i="2"/>
  <c r="Q1123" i="2"/>
  <c r="Q1047" i="2"/>
  <c r="R355" i="2"/>
  <c r="Q491" i="2"/>
  <c r="R997" i="2"/>
  <c r="R326" i="2"/>
  <c r="R747" i="2"/>
  <c r="Q171" i="2"/>
  <c r="R728" i="2"/>
  <c r="BK1475" i="2"/>
  <c r="BK1616" i="2"/>
  <c r="K421" i="2"/>
  <c r="BE421" i="2"/>
  <c r="K909" i="2"/>
  <c r="BE909" i="2" s="1"/>
  <c r="BK1088" i="2"/>
  <c r="BK1507" i="2"/>
  <c r="BK1302" i="2"/>
  <c r="BK1560" i="2"/>
  <c r="BK888" i="2"/>
  <c r="BK1042" i="2"/>
  <c r="R686" i="2"/>
  <c r="Q968" i="2"/>
  <c r="Q530" i="2"/>
  <c r="R999" i="2"/>
  <c r="Q335" i="2"/>
  <c r="Q1538" i="2"/>
  <c r="Q1456" i="2"/>
  <c r="Q1378" i="2"/>
  <c r="Q1265" i="2"/>
  <c r="Q1177" i="2"/>
  <c r="Q1126" i="2"/>
  <c r="R1074" i="2"/>
  <c r="R1005" i="2"/>
  <c r="R943" i="2"/>
  <c r="R367" i="2"/>
  <c r="Q740" i="2"/>
  <c r="Q818" i="2"/>
  <c r="R836" i="2"/>
  <c r="R146" i="2"/>
  <c r="BK701" i="2"/>
  <c r="BK1168" i="2"/>
  <c r="BK1554" i="2"/>
  <c r="K250" i="2"/>
  <c r="BE250" i="2"/>
  <c r="K772" i="2"/>
  <c r="BE772" i="2" s="1"/>
  <c r="K389" i="2"/>
  <c r="BE389" i="2"/>
  <c r="BK666" i="2"/>
  <c r="BK817" i="2"/>
  <c r="BK842" i="2"/>
  <c r="Q688" i="2"/>
  <c r="Q184" i="2"/>
  <c r="R529" i="2"/>
  <c r="R815" i="2"/>
  <c r="R1570" i="2"/>
  <c r="R1503" i="2"/>
  <c r="R1400" i="2"/>
  <c r="Q1346" i="2"/>
  <c r="Q1207" i="2"/>
  <c r="R1161" i="2"/>
  <c r="R1113" i="2"/>
  <c r="R1050" i="2"/>
  <c r="Q684" i="2"/>
  <c r="R783" i="2"/>
  <c r="Q1037" i="2"/>
  <c r="Q519" i="2"/>
  <c r="Q732" i="2"/>
  <c r="R250" i="2"/>
  <c r="Q755" i="2"/>
  <c r="R164" i="2"/>
  <c r="K369" i="2"/>
  <c r="BE369" i="2" s="1"/>
  <c r="K688" i="2"/>
  <c r="BE688" i="2" s="1"/>
  <c r="BK1600" i="2"/>
  <c r="BK458" i="2"/>
  <c r="K962" i="2"/>
  <c r="BE962" i="2"/>
  <c r="BK1138" i="2"/>
  <c r="K441" i="2"/>
  <c r="BE441" i="2" s="1"/>
  <c r="BK1336" i="2"/>
  <c r="K902" i="2"/>
  <c r="BE902" i="2" s="1"/>
  <c r="BK1510" i="2"/>
  <c r="K635" i="2"/>
  <c r="BE635" i="2"/>
  <c r="R869" i="2"/>
  <c r="Q382" i="2"/>
  <c r="R820" i="2"/>
  <c r="Q308" i="2"/>
  <c r="Q831" i="2"/>
  <c r="AU54" i="1"/>
  <c r="Q1542" i="2"/>
  <c r="R1478" i="2"/>
  <c r="R1428" i="2"/>
  <c r="Q1348" i="2"/>
  <c r="Q1239" i="2"/>
  <c r="Q1182" i="2"/>
  <c r="R1147" i="2"/>
  <c r="Q1106" i="2"/>
  <c r="Q1073" i="2"/>
  <c r="R1002" i="2"/>
  <c r="R479" i="2"/>
  <c r="R791" i="2"/>
  <c r="Q199" i="2"/>
  <c r="R716" i="2"/>
  <c r="Q900" i="2"/>
  <c r="R615" i="2"/>
  <c r="R909" i="2"/>
  <c r="R298" i="2"/>
  <c r="K379" i="2"/>
  <c r="BE379" i="2" s="1"/>
  <c r="BK728" i="2"/>
  <c r="K995" i="2"/>
  <c r="BE995" i="2"/>
  <c r="BK1572" i="2"/>
  <c r="BK594" i="2"/>
  <c r="BK1027" i="2"/>
  <c r="BK1454" i="2"/>
  <c r="BK1493" i="2"/>
  <c r="K905" i="2"/>
  <c r="BE905" i="2"/>
  <c r="BK1047" i="2"/>
  <c r="Q879" i="2"/>
  <c r="Q158" i="2"/>
  <c r="R701" i="2"/>
  <c r="Q146" i="2"/>
  <c r="Q597" i="2"/>
  <c r="R1606" i="2"/>
  <c r="Q1540" i="2"/>
  <c r="Q1477" i="2"/>
  <c r="Q1408" i="2"/>
  <c r="R1348" i="2"/>
  <c r="R1259" i="2"/>
  <c r="R1189" i="2"/>
  <c r="R1149" i="2"/>
  <c r="Q1103" i="2"/>
  <c r="R1053" i="2"/>
  <c r="Q742" i="2"/>
  <c r="R151" i="2"/>
  <c r="Q677" i="2"/>
  <c r="R960" i="2"/>
  <c r="Q557" i="2"/>
  <c r="Q982" i="2"/>
  <c r="Q650" i="2"/>
  <c r="Q151" i="2"/>
  <c r="Q497" i="2"/>
  <c r="BK1110" i="2"/>
  <c r="BK1180" i="2"/>
  <c r="K164" i="2"/>
  <c r="BE164" i="2" s="1"/>
  <c r="BK941" i="2"/>
  <c r="BK1606" i="2"/>
  <c r="K465" i="2"/>
  <c r="BE465" i="2"/>
  <c r="K1002" i="2"/>
  <c r="BE1002" i="2"/>
  <c r="BK828" i="2"/>
  <c r="BK1230" i="2"/>
  <c r="K931" i="2"/>
  <c r="BE931" i="2" s="1"/>
  <c r="BK1443" i="2"/>
  <c r="K186" i="2"/>
  <c r="BE186" i="2" s="1"/>
  <c r="R666" i="2"/>
  <c r="R873" i="2"/>
  <c r="BK1033" i="2"/>
  <c r="Q590" i="2"/>
  <c r="R1587" i="2"/>
  <c r="Q1503" i="2"/>
  <c r="Q1411" i="2"/>
  <c r="Q1315" i="2"/>
  <c r="R1195" i="2"/>
  <c r="R1140" i="2"/>
  <c r="R1097" i="2"/>
  <c r="R1058" i="2"/>
  <c r="Q657" i="2"/>
  <c r="Q720" i="2"/>
  <c r="Q979" i="2"/>
  <c r="R582" i="2"/>
  <c r="R446" i="2"/>
  <c r="R527" i="2"/>
  <c r="BK1195" i="2"/>
  <c r="BK357" i="2"/>
  <c r="K781" i="2"/>
  <c r="BE781" i="2"/>
  <c r="BK1016" i="2"/>
  <c r="BK1376" i="2"/>
  <c r="BK1534" i="2"/>
  <c r="BK1037" i="2"/>
  <c r="BK1134" i="2"/>
  <c r="BK162" i="2"/>
  <c r="K353" i="2"/>
  <c r="BE353" i="2"/>
  <c r="R385" i="2"/>
  <c r="R802" i="2"/>
  <c r="R349" i="2"/>
  <c r="R918" i="2"/>
  <c r="R274" i="2"/>
  <c r="Q1536" i="2"/>
  <c r="Q1440" i="2"/>
  <c r="Q1375" i="2"/>
  <c r="Q1221" i="2"/>
  <c r="R1186" i="2"/>
  <c r="R1117" i="2"/>
  <c r="R1080" i="2"/>
  <c r="R1024" i="2"/>
  <c r="R199" i="2"/>
  <c r="R671" i="2"/>
  <c r="R902" i="2"/>
  <c r="R441" i="2"/>
  <c r="Q825" i="2"/>
  <c r="R158" i="2"/>
  <c r="Q465" i="2"/>
  <c r="BK916" i="2"/>
  <c r="BK1411" i="2"/>
  <c r="BK1589" i="2"/>
  <c r="K805" i="2"/>
  <c r="BE805" i="2"/>
  <c r="BK477" i="2"/>
  <c r="BK763" i="2"/>
  <c r="K633" i="2"/>
  <c r="BE633" i="2" s="1"/>
  <c r="BK791" i="2"/>
  <c r="K622" i="2"/>
  <c r="BE622" i="2"/>
  <c r="Q1016" i="2"/>
  <c r="R371" i="2"/>
  <c r="Q1554" i="2"/>
  <c r="R1483" i="2"/>
  <c r="Q1400" i="2"/>
  <c r="Q1322" i="2"/>
  <c r="R1197" i="2"/>
  <c r="Q1164" i="2"/>
  <c r="Q1087" i="2"/>
  <c r="R1056" i="2"/>
  <c r="Q775" i="2"/>
  <c r="R639" i="2"/>
  <c r="Q823" i="2"/>
  <c r="R238" i="2"/>
  <c r="Q432" i="2"/>
  <c r="R407" i="2"/>
  <c r="BK1100" i="2"/>
  <c r="BK1270" i="2"/>
  <c r="BK1514" i="2"/>
  <c r="BK242" i="2"/>
  <c r="K838" i="2"/>
  <c r="BE838" i="2" s="1"/>
  <c r="K979" i="2"/>
  <c r="BE979" i="2"/>
  <c r="BK639" i="2"/>
  <c r="K1031" i="2"/>
  <c r="BE1031" i="2"/>
  <c r="BK1291" i="2"/>
  <c r="R966" i="2"/>
  <c r="Q196" i="2"/>
  <c r="Q456" i="2"/>
  <c r="Q895" i="2"/>
  <c r="Q411" i="2"/>
  <c r="Q1570" i="2"/>
  <c r="R1481" i="2"/>
  <c r="Q1407" i="2"/>
  <c r="Q1366" i="2"/>
  <c r="R1224" i="2"/>
  <c r="Q1152" i="2"/>
  <c r="Q1095" i="2"/>
  <c r="R1039" i="2"/>
  <c r="R569" i="2"/>
  <c r="Q856" i="2"/>
  <c r="R347" i="2"/>
  <c r="Q814" i="2"/>
  <c r="R155" i="2"/>
  <c r="R491" i="2"/>
  <c r="R600" i="2"/>
  <c r="BK1340" i="2"/>
  <c r="K255" i="2"/>
  <c r="BE255" i="2"/>
  <c r="BK1073" i="2"/>
  <c r="BK1142" i="2"/>
  <c r="BK1025" i="2"/>
  <c r="BK1205" i="2"/>
  <c r="BK1477" i="2"/>
  <c r="K393" i="2"/>
  <c r="BE393" i="2" s="1"/>
  <c r="K452" i="2"/>
  <c r="BE452" i="2"/>
  <c r="K568" i="2"/>
  <c r="BE568" i="2" s="1"/>
  <c r="Q769" i="2"/>
  <c r="R127" i="2"/>
  <c r="R421" i="2"/>
  <c r="R811" i="2"/>
  <c r="Q1606" i="2"/>
  <c r="Q1549" i="2"/>
  <c r="R1475" i="2"/>
  <c r="Q1397" i="2"/>
  <c r="Q1351" i="2"/>
  <c r="Q1205" i="2"/>
  <c r="Q1142" i="2"/>
  <c r="R1085" i="2"/>
  <c r="R751" i="2"/>
  <c r="R823" i="2"/>
  <c r="Q339" i="2"/>
  <c r="R691" i="2"/>
  <c r="Q1010" i="2"/>
  <c r="R463" i="2"/>
  <c r="Q765" i="2"/>
  <c r="BK1489" i="2"/>
  <c r="BK561" i="2"/>
  <c r="BK1239" i="2"/>
  <c r="K982" i="2"/>
  <c r="BE982" i="2" s="1"/>
  <c r="BK1440" i="2"/>
  <c r="K347" i="2"/>
  <c r="BE347" i="2" s="1"/>
  <c r="K150" i="2"/>
  <c r="BE150" i="2"/>
  <c r="BK168" i="2"/>
  <c r="BK1204" i="2"/>
  <c r="Q987" i="2"/>
  <c r="Q371" i="2"/>
  <c r="R844" i="2"/>
  <c r="R131" i="2"/>
  <c r="Q242" i="2"/>
  <c r="R1517" i="2"/>
  <c r="Q1475" i="2"/>
  <c r="Q1361" i="2"/>
  <c r="R1233" i="2"/>
  <c r="Q1176" i="2"/>
  <c r="Q1121" i="2"/>
  <c r="Q1069" i="2"/>
  <c r="R947" i="2"/>
  <c r="Q452" i="2"/>
  <c r="Q531" i="2"/>
  <c r="R842" i="2"/>
  <c r="R319" i="2"/>
  <c r="Q620" i="2"/>
  <c r="Q1031" i="2"/>
  <c r="R452" i="2"/>
  <c r="BK1116" i="2"/>
  <c r="BK1445" i="2"/>
  <c r="BK331" i="2"/>
  <c r="K881" i="2"/>
  <c r="BE881" i="2" s="1"/>
  <c r="K853" i="2"/>
  <c r="BE853" i="2"/>
  <c r="BK1373" i="2"/>
  <c r="K615" i="2"/>
  <c r="BE615" i="2"/>
  <c r="BK1051" i="2"/>
  <c r="BK1353" i="2"/>
  <c r="K576" i="2"/>
  <c r="BE576" i="2" s="1"/>
  <c r="R948" i="2"/>
  <c r="Q175" i="2"/>
  <c r="Q759" i="2"/>
  <c r="Q1025" i="2"/>
  <c r="Q662" i="2"/>
  <c r="R1572" i="2"/>
  <c r="Q1517" i="2"/>
  <c r="R1459" i="2"/>
  <c r="Q1399" i="2"/>
  <c r="R1311" i="2"/>
  <c r="Q1232" i="2"/>
  <c r="Q1188" i="2"/>
  <c r="Q1153" i="2"/>
  <c r="R1087" i="2"/>
  <c r="Q1051" i="2"/>
  <c r="R861" i="2"/>
  <c r="Q933" i="2"/>
  <c r="Q551" i="2"/>
  <c r="Q181" i="2"/>
  <c r="Q694" i="2"/>
  <c r="R285" i="2"/>
  <c r="R804" i="2"/>
  <c r="R269" i="2"/>
  <c r="R561" i="2"/>
  <c r="BK1297" i="2"/>
  <c r="K755" i="2"/>
  <c r="BE755" i="2" s="1"/>
  <c r="BK964" i="2"/>
  <c r="BK1378" i="2"/>
  <c r="BK1165" i="2"/>
  <c r="BK1399" i="2"/>
  <c r="BK1252" i="2"/>
  <c r="BK181" i="2"/>
  <c r="BK968" i="2"/>
  <c r="BK1218" i="2"/>
  <c r="BK691" i="2"/>
  <c r="R712" i="2"/>
  <c r="Q974" i="2"/>
  <c r="R652" i="2"/>
  <c r="Q920" i="2"/>
  <c r="Q473" i="2"/>
  <c r="R1589" i="2"/>
  <c r="Q1514" i="2"/>
  <c r="Q1459" i="2"/>
  <c r="R1404" i="2"/>
  <c r="R1366" i="2"/>
  <c r="R1302" i="2"/>
  <c r="R1208" i="2"/>
  <c r="Q1165" i="2"/>
  <c r="Q1112" i="2"/>
  <c r="R1071" i="2"/>
  <c r="R993" i="2"/>
  <c r="R373" i="2"/>
  <c r="Q781" i="2"/>
  <c r="R907" i="2"/>
  <c r="Q425" i="2"/>
  <c r="R935" i="2"/>
  <c r="Q527" i="2"/>
  <c r="R905" i="2"/>
  <c r="R339" i="2"/>
  <c r="K641" i="2"/>
  <c r="BE641" i="2" s="1"/>
  <c r="BK1342" i="2"/>
  <c r="BK1570" i="2"/>
  <c r="BK610" i="2"/>
  <c r="K823" i="2"/>
  <c r="BE823" i="2" s="1"/>
  <c r="BK1132" i="2"/>
  <c r="BK1192" i="2"/>
  <c r="BK1529" i="2"/>
  <c r="BK876" i="2"/>
  <c r="BK1124" i="2"/>
  <c r="BK779" i="2"/>
  <c r="Q846" i="2"/>
  <c r="Q155" i="2"/>
  <c r="Q227" i="2"/>
  <c r="R684" i="2"/>
  <c r="Q1595" i="2"/>
  <c r="R1534" i="2"/>
  <c r="R1461" i="2"/>
  <c r="R1378" i="2"/>
  <c r="Q1268" i="2"/>
  <c r="R1183" i="2"/>
  <c r="R1121" i="2"/>
  <c r="R1070" i="2"/>
  <c r="R881" i="2"/>
  <c r="R946" i="2"/>
  <c r="R379" i="2"/>
  <c r="R458" i="2"/>
  <c r="Q779" i="2"/>
  <c r="R212" i="2"/>
  <c r="Q441" i="2"/>
  <c r="BK1054" i="2"/>
  <c r="BK1536" i="2"/>
  <c r="BK904" i="2"/>
  <c r="BK974" i="2"/>
  <c r="BK1281" i="2"/>
  <c r="BK1274" i="2"/>
  <c r="K355" i="2"/>
  <c r="BE355" i="2"/>
  <c r="K407" i="2"/>
  <c r="BE407" i="2" s="1"/>
  <c r="BK751" i="2"/>
  <c r="Q937" i="2"/>
  <c r="R454" i="2"/>
  <c r="Q892" i="2"/>
  <c r="R1027" i="2"/>
  <c r="R781" i="2"/>
  <c r="R1596" i="2"/>
  <c r="R1498" i="2"/>
  <c r="R1414" i="2"/>
  <c r="Q1355" i="2"/>
  <c r="Q1281" i="2"/>
  <c r="R1179" i="2"/>
  <c r="R1126" i="2"/>
  <c r="Q1076" i="2"/>
  <c r="R901" i="2"/>
  <c r="R937" i="2"/>
  <c r="R1030" i="2"/>
  <c r="R954" i="2"/>
  <c r="R229" i="2"/>
  <c r="R769" i="2"/>
  <c r="Q162" i="2"/>
  <c r="BK1524" i="2"/>
  <c r="BK682" i="2"/>
  <c r="BK1036" i="2"/>
  <c r="BK1487" i="2"/>
  <c r="K261" i="2"/>
  <c r="BE261" i="2"/>
  <c r="BK482" i="2"/>
  <c r="BK291" i="2"/>
  <c r="K571" i="2"/>
  <c r="BE571" i="2"/>
  <c r="BK1056" i="2"/>
  <c r="R175" i="2"/>
  <c r="R450" i="2"/>
  <c r="Q1575" i="2"/>
  <c r="Q1490" i="2"/>
  <c r="Q1435" i="2"/>
  <c r="R1351" i="2"/>
  <c r="Q1230" i="2"/>
  <c r="Q1171" i="2"/>
  <c r="Q1110" i="2"/>
  <c r="Q1063" i="2"/>
  <c r="R486" i="2"/>
  <c r="R679" i="2"/>
  <c r="R892" i="2"/>
  <c r="Q389" i="2"/>
  <c r="R838" i="2"/>
  <c r="Q960" i="2"/>
  <c r="BK1584" i="2"/>
  <c r="K597" i="2"/>
  <c r="BE597" i="2"/>
  <c r="BK371" i="2"/>
  <c r="BK867" i="2"/>
  <c r="K1012" i="2"/>
  <c r="BE1012" i="2"/>
  <c r="BK1064" i="2"/>
  <c r="BK1216" i="2"/>
  <c r="BK1155" i="2"/>
  <c r="BK382" i="2"/>
  <c r="BK341" i="2"/>
  <c r="R694" i="2"/>
  <c r="Q922" i="2"/>
  <c r="Q285" i="2"/>
  <c r="Q817" i="2"/>
  <c r="Q355" i="2"/>
  <c r="R1549" i="2"/>
  <c r="Q1478" i="2"/>
  <c r="R1373" i="2"/>
  <c r="R1307" i="2"/>
  <c r="Q1199" i="2"/>
  <c r="Q1104" i="2"/>
  <c r="Q1064" i="2"/>
  <c r="R916" i="2"/>
  <c r="Q931" i="2"/>
  <c r="Q626" i="2"/>
  <c r="R190" i="2"/>
  <c r="R558" i="2"/>
  <c r="R812" i="2"/>
  <c r="K1033" i="2"/>
  <c r="R179" i="2"/>
  <c r="BK939" i="2"/>
  <c r="BK1464" i="2"/>
  <c r="BK1483" i="2"/>
  <c r="K175" i="2"/>
  <c r="BE175" i="2"/>
  <c r="K811" i="2"/>
  <c r="BE811" i="2"/>
  <c r="BK801" i="2"/>
  <c r="BK1210" i="2"/>
  <c r="K267" i="2"/>
  <c r="BE267" i="2"/>
  <c r="K936" i="2"/>
  <c r="BE936" i="2"/>
  <c r="BK1307" i="2"/>
  <c r="R1004" i="2"/>
  <c r="Q367" i="2"/>
  <c r="Q788" i="2"/>
  <c r="Q1015" i="2"/>
  <c r="R659" i="2"/>
  <c r="Q1593" i="2"/>
  <c r="R1505" i="2"/>
  <c r="Q1445" i="2"/>
  <c r="Q1364" i="2"/>
  <c r="R1279" i="2"/>
  <c r="R1191" i="2"/>
  <c r="R1146" i="2"/>
  <c r="R1091" i="2"/>
  <c r="Q1050" i="2"/>
  <c r="R633" i="2"/>
  <c r="Q772" i="2"/>
  <c r="Q901" i="2"/>
  <c r="R233" i="2"/>
  <c r="R571" i="2"/>
  <c r="R787" i="2"/>
  <c r="BK1368" i="2"/>
  <c r="K385" i="2"/>
  <c r="BE385" i="2"/>
  <c r="K767" i="2"/>
  <c r="BE767" i="2"/>
  <c r="BK620" i="2"/>
  <c r="K898" i="2"/>
  <c r="BE898" i="2" s="1"/>
  <c r="BK1189" i="2"/>
  <c r="BK1013" i="2"/>
  <c r="BK1158" i="2"/>
  <c r="K285" i="2"/>
  <c r="BE285" i="2"/>
  <c r="BK456" i="2"/>
  <c r="Q553" i="2"/>
  <c r="R732" i="2"/>
  <c r="R1019" i="2"/>
  <c r="Q736" i="2"/>
  <c r="R1580" i="2"/>
  <c r="R1486" i="2"/>
  <c r="R1392" i="2"/>
  <c r="Q1336" i="2"/>
  <c r="Q1218" i="2"/>
  <c r="R1171" i="2"/>
  <c r="Q1132" i="2"/>
  <c r="Q1071" i="2"/>
  <c r="Q1027" i="2"/>
  <c r="Q918" i="2"/>
  <c r="R359" i="2"/>
  <c r="Q610" i="2"/>
  <c r="R864" i="2"/>
  <c r="Q437" i="2"/>
  <c r="R807" i="2"/>
  <c r="BK1513" i="2"/>
  <c r="BK531" i="2"/>
  <c r="BK1565" i="2"/>
  <c r="K631" i="2"/>
  <c r="BE631" i="2" s="1"/>
  <c r="BK1153" i="2"/>
  <c r="BK624" i="2"/>
  <c r="BK1472" i="2"/>
  <c r="K646" i="2"/>
  <c r="BE646" i="2"/>
  <c r="K171" i="2"/>
  <c r="BE171" i="2"/>
  <c r="K869" i="2"/>
  <c r="BE869" i="2" s="1"/>
  <c r="BK1598" i="2"/>
  <c r="BK1162" i="2"/>
  <c r="K960" i="2"/>
  <c r="BE960" i="2"/>
  <c r="K437" i="2"/>
  <c r="BE437" i="2"/>
  <c r="BK991" i="2"/>
  <c r="BK375" i="2"/>
  <c r="Q615" i="2"/>
  <c r="Q939" i="2"/>
  <c r="R637" i="2"/>
  <c r="R1008" i="2"/>
  <c r="Q795" i="2"/>
  <c r="Q446" i="2"/>
  <c r="R1604" i="2"/>
  <c r="Q1532" i="2"/>
  <c r="Q1484" i="2"/>
  <c r="R1435" i="2"/>
  <c r="R1389" i="2"/>
  <c r="Q1368" i="2"/>
  <c r="R1291" i="2"/>
  <c r="Q1222" i="2"/>
  <c r="R1194" i="2"/>
  <c r="R1170" i="2"/>
  <c r="R1132" i="2"/>
  <c r="R1093" i="2"/>
  <c r="R1069" i="2"/>
  <c r="Q1045" i="2"/>
  <c r="R554" i="2"/>
  <c r="R972" i="2"/>
  <c r="Q728" i="2"/>
  <c r="R335" i="2"/>
  <c r="Q1033" i="2"/>
  <c r="R840" i="2"/>
  <c r="Q403" i="2"/>
  <c r="Q1009" i="2"/>
  <c r="Q698" i="2"/>
  <c r="Q486" i="2"/>
  <c r="R970" i="2"/>
  <c r="Q448" i="2"/>
  <c r="BK1542" i="2"/>
  <c r="BK912" i="2"/>
  <c r="BK1505" i="2"/>
  <c r="K337" i="2"/>
  <c r="BE337" i="2"/>
  <c r="BK1077" i="2"/>
  <c r="K578" i="2"/>
  <c r="BE578" i="2" s="1"/>
  <c r="K948" i="2"/>
  <c r="BE948" i="2"/>
  <c r="BK1602" i="2"/>
  <c r="K946" i="2"/>
  <c r="BE946" i="2"/>
  <c r="BK1567" i="2"/>
  <c r="BK463" i="2"/>
  <c r="BK1389" i="2"/>
  <c r="BK425" i="2"/>
  <c r="BK1121" i="2"/>
  <c r="K411" i="2"/>
  <c r="BE411" i="2"/>
  <c r="R809" i="2"/>
  <c r="Q351" i="2"/>
  <c r="R795" i="2"/>
  <c r="Q359" i="2"/>
  <c r="Q1004" i="2"/>
  <c r="Q673" i="2"/>
  <c r="Q421" i="2"/>
  <c r="Q1584" i="2"/>
  <c r="Q1551" i="2"/>
  <c r="R1497" i="2"/>
  <c r="Q1472" i="2"/>
  <c r="R1426" i="2"/>
  <c r="Q1388" i="2"/>
  <c r="R1333" i="2"/>
  <c r="Q1236" i="2"/>
  <c r="R1202" i="2"/>
  <c r="Q1179" i="2"/>
  <c r="Q1136" i="2"/>
  <c r="R1084" i="2"/>
  <c r="Q1061" i="2"/>
  <c r="R1036" i="2"/>
  <c r="R551" i="2"/>
  <c r="Q976" i="2"/>
  <c r="R584" i="2"/>
  <c r="Q838" i="2"/>
  <c r="Q375" i="2"/>
  <c r="R858" i="2"/>
  <c r="Q574" i="2"/>
  <c r="R1007" i="2"/>
  <c r="R677" i="2"/>
  <c r="BK1459" i="2"/>
  <c r="K835" i="2"/>
  <c r="BE835" i="2"/>
  <c r="K184" i="2"/>
  <c r="BE184" i="2" s="1"/>
  <c r="K999" i="2"/>
  <c r="BE999" i="2" s="1"/>
  <c r="BK359" i="2"/>
  <c r="BK1008" i="2"/>
  <c r="BK1466" i="2"/>
  <c r="BK671" i="2"/>
  <c r="BK1490" i="2"/>
  <c r="K820" i="2"/>
  <c r="BE820" i="2" s="1"/>
  <c r="BK1348" i="2"/>
  <c r="K274" i="2"/>
  <c r="BE274" i="2" s="1"/>
  <c r="BK1063" i="2"/>
  <c r="K497" i="2"/>
  <c r="BE497" i="2"/>
  <c r="BK1211" i="2"/>
  <c r="K864" i="2"/>
  <c r="BE864" i="2" s="1"/>
  <c r="R576" i="2"/>
  <c r="Q958" i="2"/>
  <c r="R341" i="2"/>
  <c r="R814" i="2"/>
  <c r="R1600" i="2"/>
  <c r="R1560" i="2"/>
  <c r="R1487" i="2"/>
  <c r="R1395" i="2"/>
  <c r="Q1353" i="2"/>
  <c r="R1239" i="2"/>
  <c r="R1177" i="2"/>
  <c r="R1129" i="2"/>
  <c r="R1083" i="2"/>
  <c r="R1033" i="2"/>
  <c r="Q560" i="2"/>
  <c r="K652" i="2"/>
  <c r="R828" i="2"/>
  <c r="R171" i="2"/>
  <c r="Q659" i="2"/>
  <c r="Q902" i="2"/>
  <c r="Q377" i="2"/>
  <c r="BK900" i="2"/>
  <c r="BK1224" i="2"/>
  <c r="BK190" i="2"/>
  <c r="K673" i="2"/>
  <c r="BE673" i="2" s="1"/>
  <c r="BK1080" i="2"/>
  <c r="BK1412" i="2"/>
  <c r="BK1512" i="2"/>
  <c r="BK1265" i="2"/>
  <c r="K590" i="2"/>
  <c r="BE590" i="2" s="1"/>
  <c r="BK884" i="2"/>
  <c r="Q864" i="2"/>
  <c r="R353" i="2"/>
  <c r="Q738" i="2"/>
  <c r="R1021" i="2"/>
  <c r="Q821" i="2"/>
  <c r="R1609" i="2"/>
  <c r="R1551" i="2"/>
  <c r="R1480" i="2"/>
  <c r="Q1412" i="2"/>
  <c r="R1336" i="2"/>
  <c r="Q1216" i="2"/>
  <c r="R1165" i="2"/>
  <c r="Q1107" i="2"/>
  <c r="Q1053" i="2"/>
  <c r="R590" i="2"/>
  <c r="Q777" i="2"/>
  <c r="Q947" i="2"/>
  <c r="Q168" i="2"/>
  <c r="Q682" i="2"/>
  <c r="Q578" i="2"/>
  <c r="BK1136" i="2"/>
  <c r="BK155" i="2"/>
  <c r="BK993" i="2"/>
  <c r="K879" i="2"/>
  <c r="BE879" i="2" s="1"/>
  <c r="BK1232" i="2"/>
  <c r="BK1540" i="2"/>
  <c r="BK1177" i="2"/>
  <c r="BK1185" i="2"/>
  <c r="BK1143" i="2"/>
  <c r="Q1024" i="2"/>
  <c r="R648" i="2"/>
  <c r="Q1505" i="2"/>
  <c r="Q1428" i="2"/>
  <c r="Q1340" i="2"/>
  <c r="R1222" i="2"/>
  <c r="Q1180" i="2"/>
  <c r="R1116" i="2"/>
  <c r="Q1070" i="2"/>
  <c r="R982" i="2"/>
  <c r="Q863" i="2"/>
  <c r="R936" i="2"/>
  <c r="R560" i="2"/>
  <c r="Q787" i="2"/>
  <c r="R142" i="2"/>
  <c r="R563" i="2"/>
  <c r="BK1161" i="2"/>
  <c r="BK1404" i="2"/>
  <c r="K716" i="2"/>
  <c r="BE716" i="2"/>
  <c r="BK1067" i="2"/>
  <c r="BK1069" i="2"/>
  <c r="BK1586" i="2"/>
  <c r="K209" i="2"/>
  <c r="BE209" i="2" s="1"/>
  <c r="K335" i="2"/>
  <c r="BE335" i="2" s="1"/>
  <c r="BK695" i="2"/>
  <c r="BK1061" i="2"/>
  <c r="K432" i="2"/>
  <c r="BE432" i="2" s="1"/>
  <c r="Q373" i="2"/>
  <c r="Q724" i="2"/>
  <c r="Q972" i="2"/>
  <c r="Q245" i="2"/>
  <c r="R1538" i="2"/>
  <c r="Q1487" i="2"/>
  <c r="R1408" i="2"/>
  <c r="Q1342" i="2"/>
  <c r="Q1233" i="2"/>
  <c r="R1174" i="2"/>
  <c r="Q1117" i="2"/>
  <c r="Q1057" i="2"/>
  <c r="Q836" i="2"/>
  <c r="Q801" i="2"/>
  <c r="R255" i="2"/>
  <c r="Q916" i="2"/>
  <c r="R989" i="2"/>
  <c r="R622" i="2"/>
  <c r="Q935" i="2"/>
  <c r="Q395" i="2"/>
  <c r="K897" i="2"/>
  <c r="BE897" i="2"/>
  <c r="BK1213" i="2"/>
  <c r="BK1587" i="2"/>
  <c r="K694" i="2"/>
  <c r="BE694" i="2" s="1"/>
  <c r="BK885" i="2"/>
  <c r="BK1010" i="2"/>
  <c r="BK1070" i="2"/>
  <c r="BK1294" i="2"/>
  <c r="K558" i="2"/>
  <c r="BE558" i="2"/>
  <c r="BK1191" i="2"/>
  <c r="BK312" i="2"/>
  <c r="R497" i="2"/>
  <c r="Q904" i="2"/>
  <c r="Q138" i="2"/>
  <c r="Q888" i="2"/>
  <c r="R389" i="2"/>
  <c r="Q1578" i="2"/>
  <c r="Q1529" i="2"/>
  <c r="R1464" i="2"/>
  <c r="Q1383" i="2"/>
  <c r="R1288" i="2"/>
  <c r="R1199" i="2"/>
  <c r="R1164" i="2"/>
  <c r="Q1109" i="2"/>
  <c r="R1042" i="2"/>
  <c r="Q216" i="2"/>
  <c r="Q686" i="2"/>
  <c r="R1034" i="2"/>
  <c r="Q820" i="2"/>
  <c r="Q970" i="2"/>
  <c r="R333" i="2"/>
  <c r="Q622" i="2"/>
  <c r="BK1176" i="2"/>
  <c r="K233" i="2"/>
  <c r="BE233" i="2" s="1"/>
  <c r="K952" i="2"/>
  <c r="BE952" i="2"/>
  <c r="BK1474" i="2"/>
  <c r="K508" i="2"/>
  <c r="BE508" i="2"/>
  <c r="BK1030" i="2"/>
  <c r="BK1044" i="2"/>
  <c r="BK1233" i="2"/>
  <c r="BK343" i="2"/>
  <c r="BK956" i="2"/>
  <c r="BK1071" i="2"/>
  <c r="Q885" i="2"/>
  <c r="Q333" i="2"/>
  <c r="Q648" i="2"/>
  <c r="Q898" i="2"/>
  <c r="Q349" i="2"/>
  <c r="R1554" i="2"/>
  <c r="R1454" i="2"/>
  <c r="Q1372" i="2"/>
  <c r="Q1259" i="2"/>
  <c r="Q1194" i="2"/>
  <c r="Q1149" i="2"/>
  <c r="R1095" i="2"/>
  <c r="R1060" i="2"/>
  <c r="R818" i="2"/>
  <c r="Q830" i="2"/>
  <c r="Q280" i="2"/>
  <c r="Q811" i="2"/>
  <c r="R817" i="2"/>
  <c r="R976" i="2"/>
  <c r="Q385" i="2"/>
  <c r="K765" i="2"/>
  <c r="BE765" i="2" s="1"/>
  <c r="BK1021" i="2"/>
  <c r="K918" i="2"/>
  <c r="BE918" i="2"/>
  <c r="K1018" i="2"/>
  <c r="BE1018" i="2"/>
  <c r="K846" i="2"/>
  <c r="BE846" i="2" s="1"/>
  <c r="R469" i="2"/>
  <c r="Q907" i="2"/>
  <c r="R477" i="2"/>
  <c r="R958" i="2"/>
  <c r="R291" i="2"/>
  <c r="Q1560" i="2"/>
  <c r="R1495" i="2"/>
  <c r="R1420" i="2"/>
  <c r="Q1379" i="2"/>
  <c r="Q1302" i="2"/>
  <c r="R1216" i="2"/>
  <c r="R1176" i="2"/>
  <c r="Q1124" i="2"/>
  <c r="Q1079" i="2"/>
  <c r="R1038" i="2"/>
  <c r="R738" i="2"/>
  <c r="Q853" i="2"/>
  <c r="Q479" i="2"/>
  <c r="Q881" i="2"/>
  <c r="Q477" i="2"/>
  <c r="Q962" i="2"/>
  <c r="Q393" i="2"/>
  <c r="Q826" i="2"/>
  <c r="BK1403" i="2"/>
  <c r="BK555" i="2"/>
  <c r="BK1149" i="2"/>
  <c r="BK1595" i="2"/>
  <c r="K708" i="2"/>
  <c r="BE708" i="2"/>
  <c r="BK1041" i="2"/>
  <c r="K843" i="2"/>
  <c r="BE843" i="2" s="1"/>
  <c r="BK926" i="2"/>
  <c r="BK1167" i="2"/>
  <c r="K736" i="2"/>
  <c r="BE736" i="2"/>
  <c r="K873" i="2"/>
  <c r="BE873" i="2"/>
  <c r="Q952" i="2"/>
  <c r="Q529" i="2"/>
  <c r="R895" i="2"/>
  <c r="R261" i="2"/>
  <c r="Q840" i="2"/>
  <c r="Q136" i="2"/>
  <c r="R1563" i="2"/>
  <c r="R1484" i="2"/>
  <c r="R1431" i="2"/>
  <c r="R1376" i="2"/>
  <c r="Q1316" i="2"/>
  <c r="Q1197" i="2"/>
  <c r="Q1161" i="2"/>
  <c r="Q1118" i="2"/>
  <c r="Q1077" i="2"/>
  <c r="Q1041" i="2"/>
  <c r="Q606" i="2"/>
  <c r="R846" i="2"/>
  <c r="Q173" i="2"/>
  <c r="Q635" i="2"/>
  <c r="R136" i="2"/>
  <c r="Q399" i="2"/>
  <c r="R964" i="2"/>
  <c r="R428" i="2"/>
  <c r="K1005" i="2"/>
  <c r="BE1005" i="2" s="1"/>
  <c r="K271" i="2"/>
  <c r="BE271" i="2" s="1"/>
  <c r="K892" i="2"/>
  <c r="BE892" i="2"/>
  <c r="BK1478" i="2"/>
  <c r="BK848" i="2"/>
  <c r="BK1140" i="2"/>
  <c r="BK1575" i="2"/>
  <c r="BK269" i="2"/>
  <c r="K557" i="2"/>
  <c r="BE557" i="2" s="1"/>
  <c r="BK985" i="2"/>
  <c r="K136" i="2"/>
  <c r="BE136" i="2"/>
  <c r="BK626" i="2"/>
  <c r="Q943" i="2"/>
  <c r="R926" i="2"/>
  <c r="R448" i="2"/>
  <c r="R853" i="2"/>
  <c r="Q1609" i="2"/>
  <c r="R1512" i="2"/>
  <c r="R1440" i="2"/>
  <c r="R1342" i="2"/>
  <c r="Q1208" i="2"/>
  <c r="Q1158" i="2"/>
  <c r="Q1116" i="2"/>
  <c r="R1076" i="2"/>
  <c r="Q989" i="2"/>
  <c r="Q884" i="2"/>
  <c r="R924" i="2"/>
  <c r="Q123" i="2"/>
  <c r="Q555" i="2"/>
  <c r="R767" i="2"/>
  <c r="BK1414" i="2"/>
  <c r="K192" i="2"/>
  <c r="BE192" i="2"/>
  <c r="BK399" i="2"/>
  <c r="K818" i="2"/>
  <c r="BE818" i="2" s="1"/>
  <c r="K854" i="2"/>
  <c r="BE854" i="2" s="1"/>
  <c r="BK1076" i="2"/>
  <c r="BK1170" i="2"/>
  <c r="K229" i="2"/>
  <c r="BE229" i="2"/>
  <c r="BK922" i="2"/>
  <c r="BK1117" i="2"/>
  <c r="BK227" i="2"/>
  <c r="R650" i="2"/>
  <c r="R168" i="2"/>
  <c r="Q608" i="2"/>
  <c r="R879" i="2"/>
  <c r="Q1602" i="2"/>
  <c r="R1524" i="2"/>
  <c r="Q1431" i="2"/>
  <c r="R1386" i="2"/>
  <c r="Q1307" i="2"/>
  <c r="R1210" i="2"/>
  <c r="Q1162" i="2"/>
  <c r="Q1097" i="2"/>
  <c r="Q1058" i="2"/>
  <c r="Q833" i="2"/>
  <c r="R985" i="2"/>
  <c r="R544" i="2"/>
  <c r="Q804" i="2"/>
  <c r="Q267" i="2"/>
  <c r="R765" i="2"/>
  <c r="R1013" i="2"/>
  <c r="R387" i="2"/>
  <c r="BK1279" i="2"/>
  <c r="BK319" i="2"/>
  <c r="BK263" i="2"/>
  <c r="K560" i="2"/>
  <c r="BE560" i="2" s="1"/>
  <c r="BK1045" i="2"/>
  <c r="BK937" i="2"/>
  <c r="BK895" i="2"/>
  <c r="BK1400" i="2"/>
  <c r="K142" i="2"/>
  <c r="BE142" i="2" s="1"/>
  <c r="Q454" i="2"/>
  <c r="Q791" i="2"/>
  <c r="R1584" i="2"/>
  <c r="Q1495" i="2"/>
  <c r="Q1420" i="2"/>
  <c r="R1294" i="2"/>
  <c r="R1207" i="2"/>
  <c r="R1156" i="2"/>
  <c r="Q1093" i="2"/>
  <c r="R1045" i="2"/>
  <c r="R588" i="2"/>
  <c r="R799" i="2"/>
  <c r="Q1005" i="2"/>
  <c r="R465" i="2"/>
  <c r="R941" i="2"/>
  <c r="R538" i="2"/>
  <c r="Q843" i="2"/>
  <c r="R312" i="2"/>
  <c r="K933" i="2"/>
  <c r="BE933" i="2"/>
  <c r="BK146" i="2"/>
  <c r="BK875" i="2"/>
  <c r="K574" i="2"/>
  <c r="BE574" i="2" s="1"/>
  <c r="BK720" i="2"/>
  <c r="K793" i="2"/>
  <c r="BE793" i="2" s="1"/>
  <c r="K858" i="2"/>
  <c r="BE858" i="2"/>
  <c r="BK1311" i="2"/>
  <c r="BK1152" i="2"/>
  <c r="K158" i="2"/>
  <c r="BE158" i="2" s="1"/>
  <c r="Q561" i="2"/>
  <c r="Q882" i="2"/>
  <c r="R1016" i="2"/>
  <c r="R468" i="2"/>
  <c r="Q1580" i="2"/>
  <c r="Q1493" i="2"/>
  <c r="R1399" i="2"/>
  <c r="R1285" i="2"/>
  <c r="R1205" i="2"/>
  <c r="R1159" i="2"/>
  <c r="R1110" i="2"/>
  <c r="R1073" i="2"/>
  <c r="Q704" i="2"/>
  <c r="R788" i="2"/>
  <c r="Q202" i="2"/>
  <c r="Q859" i="2"/>
  <c r="Q263" i="2"/>
  <c r="R664" i="2"/>
  <c r="Q997" i="2"/>
  <c r="Q468" i="2"/>
  <c r="K570" i="2"/>
  <c r="BE570" i="2" s="1"/>
  <c r="BK1107" i="2"/>
  <c r="BK1285" i="2"/>
  <c r="K345" i="2"/>
  <c r="BE345" i="2" s="1"/>
  <c r="BK544" i="2"/>
  <c r="BK349" i="2"/>
  <c r="BK935" i="2"/>
  <c r="K1007" i="2"/>
  <c r="BE1007" i="2" s="1"/>
  <c r="BK1492" i="2"/>
  <c r="BK659" i="2"/>
  <c r="R830" i="2"/>
  <c r="Q936" i="2"/>
  <c r="R267" i="2"/>
  <c r="R553" i="2"/>
  <c r="R1586" i="2"/>
  <c r="Q1497" i="2"/>
  <c r="R1407" i="2"/>
  <c r="R1325" i="2"/>
  <c r="R1221" i="2"/>
  <c r="Q1168" i="2"/>
  <c r="R1118" i="2"/>
  <c r="R1066" i="2"/>
  <c r="R900" i="2"/>
  <c r="R785" i="2"/>
  <c r="R196" i="2"/>
  <c r="R597" i="2"/>
  <c r="R912" i="2"/>
  <c r="R202" i="2"/>
  <c r="Q538" i="2"/>
  <c r="BK840" i="2"/>
  <c r="BK1084" i="2"/>
  <c r="BK1147" i="2"/>
  <c r="BK1174" i="2"/>
  <c r="K950" i="2"/>
  <c r="BE950" i="2" s="1"/>
  <c r="BK1372" i="2"/>
  <c r="BK530" i="2"/>
  <c r="BK588" i="2"/>
  <c r="R833" i="2"/>
  <c r="Q912" i="2"/>
  <c r="Q964" i="2"/>
  <c r="R1616" i="2"/>
  <c r="Q1512" i="2"/>
  <c r="Q1464" i="2"/>
  <c r="Q1376" i="2"/>
  <c r="Q1274" i="2"/>
  <c r="Q1183" i="2"/>
  <c r="Q1138" i="2"/>
  <c r="R1077" i="2"/>
  <c r="R885" i="2"/>
  <c r="Q995" i="2"/>
  <c r="R578" i="2"/>
  <c r="R939" i="2"/>
  <c r="R245" i="2"/>
  <c r="R337" i="2"/>
  <c r="R856" i="2"/>
  <c r="Q261" i="2"/>
  <c r="BK871" i="2"/>
  <c r="BK1199" i="2"/>
  <c r="BK1159" i="2"/>
  <c r="BK1194" i="2"/>
  <c r="Q797" i="2"/>
  <c r="Q362" i="2"/>
  <c r="R566" i="2"/>
  <c r="Q914" i="2"/>
  <c r="R173" i="2"/>
  <c r="R1567" i="2"/>
  <c r="Q1480" i="2"/>
  <c r="R1383" i="2"/>
  <c r="Q1297" i="2"/>
  <c r="Q1219" i="2"/>
  <c r="R1162" i="2"/>
  <c r="R1101" i="2"/>
  <c r="Q1048" i="2"/>
  <c r="R482" i="2"/>
  <c r="Q164" i="2"/>
  <c r="R382" i="2"/>
  <c r="Q835" i="2"/>
  <c r="Q298" i="2"/>
  <c r="Q319" i="2"/>
  <c r="BK826" i="2"/>
  <c r="BK1426" i="2"/>
  <c r="BK1578" i="2"/>
  <c r="K549" i="2"/>
  <c r="BE549" i="2"/>
  <c r="K450" i="2"/>
  <c r="BE450" i="2" s="1"/>
  <c r="BK684" i="2"/>
  <c r="K831" i="2"/>
  <c r="BE831" i="2" s="1"/>
  <c r="BK1538" i="2"/>
  <c r="BK1186" i="2"/>
  <c r="R826" i="2"/>
  <c r="R266" i="2"/>
  <c r="Q858" i="2"/>
  <c r="R688" i="2"/>
  <c r="R610" i="2"/>
  <c r="Q1587" i="2"/>
  <c r="R1510" i="2"/>
  <c r="R1451" i="2"/>
  <c r="Q1403" i="2"/>
  <c r="R1346" i="2"/>
  <c r="Q1228" i="2"/>
  <c r="Q1191" i="2"/>
  <c r="Q1150" i="2"/>
  <c r="R1088" i="2"/>
  <c r="Q1039" i="2"/>
  <c r="Q369" i="2"/>
  <c r="R744" i="2"/>
  <c r="R720" i="2"/>
  <c r="Q991" i="2"/>
  <c r="Q568" i="2"/>
  <c r="R956" i="2"/>
  <c r="BK1484" i="2"/>
  <c r="K844" i="2"/>
  <c r="BE844" i="2"/>
  <c r="BK1288" i="2"/>
  <c r="BK1407" i="2"/>
  <c r="K367" i="2"/>
  <c r="BE367" i="2" s="1"/>
  <c r="K863" i="2"/>
  <c r="BE863" i="2"/>
  <c r="BK1057" i="2"/>
  <c r="BK1050" i="2"/>
  <c r="BK997" i="2"/>
  <c r="K812" i="2"/>
  <c r="BE812" i="2" s="1"/>
  <c r="Q271" i="2"/>
  <c r="R825" i="2"/>
  <c r="Q1589" i="2"/>
  <c r="Q1513" i="2"/>
  <c r="R1456" i="2"/>
  <c r="R1382" i="2"/>
  <c r="R1218" i="2"/>
  <c r="R1173" i="2"/>
  <c r="R1136" i="2"/>
  <c r="R1079" i="2"/>
  <c r="R914" i="2"/>
  <c r="Q1030" i="2"/>
  <c r="R123" i="2"/>
  <c r="R704" i="2"/>
  <c r="Q875" i="2"/>
  <c r="R308" i="2"/>
  <c r="R646" i="2"/>
  <c r="BK882" i="2"/>
  <c r="BK1495" i="2"/>
  <c r="K787" i="2"/>
  <c r="BE787" i="2"/>
  <c r="BK1164" i="2"/>
  <c r="BK1497" i="2"/>
  <c r="BK351" i="2"/>
  <c r="BK1532" i="2"/>
  <c r="BK1481" i="2"/>
  <c r="BK1486" i="2"/>
  <c r="K608" i="2"/>
  <c r="BE608" i="2"/>
  <c r="R793" i="2"/>
  <c r="Q999" i="2"/>
  <c r="R1022" i="2"/>
  <c r="Q1604" i="2"/>
  <c r="R1507" i="2"/>
  <c r="Q1461" i="2"/>
  <c r="Q1386" i="2"/>
  <c r="Q1333" i="2"/>
  <c r="R1180" i="2"/>
  <c r="Q1134" i="2"/>
  <c r="Q1080" i="2"/>
  <c r="R987" i="2"/>
  <c r="Q954" i="2"/>
  <c r="R362" i="2"/>
  <c r="Q744" i="2"/>
  <c r="R944" i="2"/>
  <c r="Q266" i="2"/>
  <c r="Q815" i="2"/>
  <c r="R242" i="2"/>
  <c r="BK1039" i="2"/>
  <c r="BK1386" i="2"/>
  <c r="BK199" i="2"/>
  <c r="K563" i="2"/>
  <c r="BE563" i="2"/>
  <c r="K196" i="2"/>
  <c r="BE196" i="2"/>
  <c r="BK584" i="2"/>
  <c r="K698" i="2"/>
  <c r="BE698" i="2" s="1"/>
  <c r="BK1146" i="2"/>
  <c r="BK194" i="2"/>
  <c r="K830" i="2"/>
  <c r="BE830" i="2"/>
  <c r="Q873" i="2"/>
  <c r="Q209" i="2"/>
  <c r="Q584" i="2"/>
  <c r="Q930" i="2"/>
  <c r="Q428" i="2"/>
  <c r="Q1565" i="2"/>
  <c r="R1489" i="2"/>
  <c r="R1403" i="2"/>
  <c r="R1340" i="2"/>
  <c r="R1228" i="2"/>
  <c r="R1153" i="2"/>
  <c r="Q1083" i="2"/>
  <c r="R1037" i="2"/>
  <c r="Q379" i="2"/>
  <c r="R641" i="2"/>
  <c r="Q1007" i="2"/>
  <c r="Q357" i="2"/>
  <c r="R763" i="2"/>
  <c r="Q255" i="2"/>
  <c r="R301" i="2"/>
  <c r="BK954" i="2"/>
  <c r="BK1395" i="2"/>
  <c r="K212" i="2"/>
  <c r="BE212" i="2"/>
  <c r="BK901" i="2"/>
  <c r="BK1207" i="2"/>
  <c r="BK1364" i="2"/>
  <c r="BK1428" i="2"/>
  <c r="BK569" i="2"/>
  <c r="BK1022" i="2"/>
  <c r="K958" i="2"/>
  <c r="BE958" i="2"/>
  <c r="K333" i="2"/>
  <c r="BE333" i="2" s="1"/>
  <c r="R411" i="2"/>
  <c r="Q946" i="2"/>
  <c r="R365" i="2"/>
  <c r="R863" i="2"/>
  <c r="R1602" i="2"/>
  <c r="R1546" i="2"/>
  <c r="Q1443" i="2"/>
  <c r="R1297" i="2"/>
  <c r="Q1226" i="2"/>
  <c r="Q1156" i="2"/>
  <c r="R1100" i="2"/>
  <c r="Q1056" i="2"/>
  <c r="Q570" i="2"/>
  <c r="Q793" i="2"/>
  <c r="R227" i="2"/>
  <c r="R724" i="2"/>
  <c r="Q142" i="2"/>
  <c r="Q549" i="2"/>
  <c r="Q639" i="2"/>
  <c r="BK1408" i="2"/>
  <c r="BK216" i="2"/>
  <c r="BK815" i="2"/>
  <c r="K795" i="2"/>
  <c r="BE795" i="2" s="1"/>
  <c r="BK1588" i="2"/>
  <c r="BK1093" i="2"/>
  <c r="BK377" i="2"/>
  <c r="BK1219" i="2"/>
  <c r="BK724" i="2"/>
  <c r="BK1431" i="2"/>
  <c r="BK1113" i="2"/>
  <c r="K554" i="2"/>
  <c r="BE554" i="2" s="1"/>
  <c r="BK1171" i="2"/>
  <c r="BK775" i="2"/>
  <c r="BK245" i="2"/>
  <c r="Q828" i="2"/>
  <c r="R345" i="2"/>
  <c r="Q869" i="2"/>
  <c r="Q582" i="2"/>
  <c r="Q1018" i="2"/>
  <c r="R876" i="2"/>
  <c r="R399" i="2"/>
  <c r="Q1586" i="2"/>
  <c r="Q1510" i="2"/>
  <c r="Q1474" i="2"/>
  <c r="Q1414" i="2"/>
  <c r="Q1385" i="2"/>
  <c r="R1322" i="2"/>
  <c r="R1281" i="2"/>
  <c r="Q1210" i="2"/>
  <c r="Q1173" i="2"/>
  <c r="R1138" i="2"/>
  <c r="Q1100" i="2"/>
  <c r="R1057" i="2"/>
  <c r="R920" i="2"/>
  <c r="R620" i="2"/>
  <c r="R150" i="2"/>
  <c r="R624" i="2"/>
  <c r="Q238" i="2"/>
  <c r="R995" i="2"/>
  <c r="R797" i="2"/>
  <c r="R351" i="2"/>
  <c r="R849" i="2"/>
  <c r="Q558" i="2"/>
  <c r="R1018" i="2"/>
  <c r="BK740" i="2"/>
  <c r="Q343" i="2"/>
  <c r="BK1106" i="2"/>
  <c r="BK856" i="2"/>
  <c r="BK1382" i="2"/>
  <c r="BK849" i="2"/>
  <c r="BK1546" i="2"/>
  <c r="K859" i="2"/>
  <c r="BE859" i="2" s="1"/>
  <c r="BK1370" i="2"/>
  <c r="K395" i="2"/>
  <c r="BE395" i="2"/>
  <c r="BK1221" i="2"/>
  <c r="K566" i="2"/>
  <c r="BE566" i="2" s="1"/>
  <c r="K603" i="2"/>
  <c r="BE603" i="2"/>
  <c r="BK1034" i="2"/>
  <c r="BK220" i="2"/>
  <c r="BK788" i="2"/>
  <c r="BK280" i="2"/>
  <c r="Q594" i="2"/>
  <c r="Q407" i="2"/>
  <c r="R848" i="2"/>
  <c r="R531" i="2"/>
  <c r="Q1022" i="2"/>
  <c r="Q807" i="2"/>
  <c r="Q1598" i="2"/>
  <c r="Q1534" i="2"/>
  <c r="Q1492" i="2"/>
  <c r="R1445" i="2"/>
  <c r="R1397" i="2"/>
  <c r="R1355" i="2"/>
  <c r="Q1270" i="2"/>
  <c r="R1226" i="2"/>
  <c r="R1182" i="2"/>
  <c r="R1155" i="2"/>
  <c r="R1124" i="2"/>
  <c r="Q1091" i="2"/>
  <c r="R1047" i="2"/>
  <c r="R875" i="2"/>
  <c r="R263" i="2"/>
  <c r="R742" i="2"/>
  <c r="R375" i="2"/>
  <c r="R759" i="2"/>
  <c r="Q274" i="2"/>
  <c r="R831" i="2"/>
  <c r="Q624" i="2"/>
  <c r="R216" i="2"/>
  <c r="R772" i="2"/>
  <c r="R209" i="2"/>
  <c r="BK1236" i="2"/>
  <c r="BK468" i="2"/>
  <c r="BK1103" i="2"/>
  <c r="K821" i="2"/>
  <c r="BE821" i="2" s="1"/>
  <c r="BK1268" i="2"/>
  <c r="BK373" i="2"/>
  <c r="BK1004" i="2"/>
  <c r="BK1388" i="2"/>
  <c r="BK1609" i="2"/>
  <c r="K712" i="2"/>
  <c r="BE712" i="2" s="1"/>
  <c r="BK1129" i="2"/>
  <c r="K326" i="2"/>
  <c r="BE326" i="2" s="1"/>
  <c r="BK1015" i="2"/>
  <c r="BK553" i="2"/>
  <c r="X122" i="2" l="1"/>
  <c r="V273" i="2"/>
  <c r="V381" i="2"/>
  <c r="T481" i="2"/>
  <c r="X548" i="2"/>
  <c r="R573" i="2"/>
  <c r="J71" i="2" s="1"/>
  <c r="T614" i="2"/>
  <c r="T661" i="2"/>
  <c r="V703" i="2"/>
  <c r="X746" i="2"/>
  <c r="X790" i="2"/>
  <c r="X911" i="2"/>
  <c r="T1120" i="2"/>
  <c r="X1201" i="2"/>
  <c r="Q1201" i="2"/>
  <c r="I86" i="2" s="1"/>
  <c r="BK1335" i="2"/>
  <c r="K1335" i="2" s="1"/>
  <c r="K89" i="2" s="1"/>
  <c r="T1391" i="2"/>
  <c r="BK1516" i="2"/>
  <c r="K1516" i="2" s="1"/>
  <c r="K92" i="2" s="1"/>
  <c r="Q1531" i="2"/>
  <c r="I93" i="2"/>
  <c r="V1553" i="2"/>
  <c r="T1569" i="2"/>
  <c r="X1577" i="2"/>
  <c r="Q1592" i="2"/>
  <c r="I99" i="2" s="1"/>
  <c r="T273" i="2"/>
  <c r="X381" i="2"/>
  <c r="Q481" i="2"/>
  <c r="I68" i="2" s="1"/>
  <c r="Q537" i="2"/>
  <c r="I69" i="2" s="1"/>
  <c r="Q573" i="2"/>
  <c r="I71" i="2" s="1"/>
  <c r="X605" i="2"/>
  <c r="Q614" i="2"/>
  <c r="I74" i="2"/>
  <c r="X690" i="2"/>
  <c r="R690" i="2"/>
  <c r="J76" i="2" s="1"/>
  <c r="Q746" i="2"/>
  <c r="I78" i="2" s="1"/>
  <c r="T790" i="2"/>
  <c r="V911" i="2"/>
  <c r="R1120" i="2"/>
  <c r="J85" i="2" s="1"/>
  <c r="X1235" i="2"/>
  <c r="R1296" i="2"/>
  <c r="J88" i="2"/>
  <c r="R1391" i="2"/>
  <c r="J90" i="2"/>
  <c r="V1516" i="2"/>
  <c r="V1531" i="2"/>
  <c r="BK1553" i="2"/>
  <c r="K1553" i="2"/>
  <c r="K95" i="2" s="1"/>
  <c r="Q1569" i="2"/>
  <c r="I96" i="2" s="1"/>
  <c r="V1577" i="2"/>
  <c r="V1592" i="2"/>
  <c r="R1592" i="2"/>
  <c r="Q381" i="2"/>
  <c r="I66" i="2"/>
  <c r="X481" i="2"/>
  <c r="T537" i="2"/>
  <c r="R537" i="2"/>
  <c r="J69" i="2"/>
  <c r="R548" i="2"/>
  <c r="J70" i="2" s="1"/>
  <c r="T605" i="2"/>
  <c r="R605" i="2"/>
  <c r="J72" i="2" s="1"/>
  <c r="X661" i="2"/>
  <c r="T703" i="2"/>
  <c r="V746" i="2"/>
  <c r="T866" i="2"/>
  <c r="T878" i="2"/>
  <c r="X878" i="2"/>
  <c r="R878" i="2"/>
  <c r="J82" i="2" s="1"/>
  <c r="T887" i="2"/>
  <c r="X887" i="2"/>
  <c r="Q887" i="2"/>
  <c r="I83" i="2" s="1"/>
  <c r="V1120" i="2"/>
  <c r="R1235" i="2"/>
  <c r="J87" i="2"/>
  <c r="X1296" i="2"/>
  <c r="BK1391" i="2"/>
  <c r="K1391" i="2" s="1"/>
  <c r="K90" i="2" s="1"/>
  <c r="Q1509" i="2"/>
  <c r="I91" i="2" s="1"/>
  <c r="BK1531" i="2"/>
  <c r="K1531" i="2"/>
  <c r="K93" i="2" s="1"/>
  <c r="V1548" i="2"/>
  <c r="R1553" i="2"/>
  <c r="J95" i="2"/>
  <c r="R1577" i="2"/>
  <c r="J97" i="2" s="1"/>
  <c r="T1597" i="2"/>
  <c r="Q122" i="2"/>
  <c r="R273" i="2"/>
  <c r="J65" i="2"/>
  <c r="V481" i="2"/>
  <c r="T548" i="2"/>
  <c r="X573" i="2"/>
  <c r="V614" i="2"/>
  <c r="Q661" i="2"/>
  <c r="I75" i="2"/>
  <c r="V690" i="2"/>
  <c r="Q690" i="2"/>
  <c r="I76" i="2" s="1"/>
  <c r="R746" i="2"/>
  <c r="J78" i="2" s="1"/>
  <c r="Q790" i="2"/>
  <c r="I80" i="2" s="1"/>
  <c r="Q866" i="2"/>
  <c r="I81" i="2" s="1"/>
  <c r="R911" i="2"/>
  <c r="J84" i="2" s="1"/>
  <c r="T1201" i="2"/>
  <c r="BK1235" i="2"/>
  <c r="K1235" i="2" s="1"/>
  <c r="K87" i="2" s="1"/>
  <c r="T1296" i="2"/>
  <c r="V1335" i="2"/>
  <c r="Q1335" i="2"/>
  <c r="I89" i="2" s="1"/>
  <c r="BK1509" i="2"/>
  <c r="K1509" i="2" s="1"/>
  <c r="K91" i="2" s="1"/>
  <c r="V1509" i="2"/>
  <c r="R1516" i="2"/>
  <c r="J92" i="2" s="1"/>
  <c r="BK1548" i="2"/>
  <c r="K1548" i="2" s="1"/>
  <c r="K94" i="2" s="1"/>
  <c r="T1553" i="2"/>
  <c r="X1569" i="2"/>
  <c r="Q1577" i="2"/>
  <c r="I97" i="2"/>
  <c r="X1597" i="2"/>
  <c r="V122" i="2"/>
  <c r="V237" i="2"/>
  <c r="R237" i="2"/>
  <c r="J64" i="2" s="1"/>
  <c r="T381" i="2"/>
  <c r="V445" i="2"/>
  <c r="R445" i="2"/>
  <c r="J67" i="2" s="1"/>
  <c r="V537" i="2"/>
  <c r="V573" i="2"/>
  <c r="Q605" i="2"/>
  <c r="I72" i="2" s="1"/>
  <c r="T690" i="2"/>
  <c r="R703" i="2"/>
  <c r="J77" i="2"/>
  <c r="T771" i="2"/>
  <c r="X771" i="2"/>
  <c r="R771" i="2"/>
  <c r="J79" i="2"/>
  <c r="X866" i="2"/>
  <c r="Q911" i="2"/>
  <c r="I84" i="2" s="1"/>
  <c r="BK1201" i="2"/>
  <c r="K1201" i="2" s="1"/>
  <c r="K86" i="2" s="1"/>
  <c r="V1235" i="2"/>
  <c r="Q1296" i="2"/>
  <c r="I88" i="2" s="1"/>
  <c r="X1391" i="2"/>
  <c r="X1516" i="2"/>
  <c r="R1531" i="2"/>
  <c r="J93" i="2" s="1"/>
  <c r="Q1548" i="2"/>
  <c r="I94" i="2" s="1"/>
  <c r="V1569" i="2"/>
  <c r="T1577" i="2"/>
  <c r="T1592" i="2"/>
  <c r="T1591" i="2" s="1"/>
  <c r="V1597" i="2"/>
  <c r="T122" i="2"/>
  <c r="X237" i="2"/>
  <c r="Q237" i="2"/>
  <c r="I64" i="2"/>
  <c r="X445" i="2"/>
  <c r="Q445" i="2"/>
  <c r="I67" i="2" s="1"/>
  <c r="V548" i="2"/>
  <c r="T573" i="2"/>
  <c r="V605" i="2"/>
  <c r="R614" i="2"/>
  <c r="V771" i="2"/>
  <c r="Q771" i="2"/>
  <c r="I79" i="2"/>
  <c r="X1120" i="2"/>
  <c r="Q1235" i="2"/>
  <c r="I87" i="2" s="1"/>
  <c r="V1296" i="2"/>
  <c r="V1391" i="2"/>
  <c r="R1509" i="2"/>
  <c r="J91" i="2" s="1"/>
  <c r="T1531" i="2"/>
  <c r="T1548" i="2"/>
  <c r="X1553" i="2"/>
  <c r="BK1577" i="2"/>
  <c r="K1577" i="2"/>
  <c r="K97" i="2" s="1"/>
  <c r="BK1592" i="2"/>
  <c r="Q1597" i="2"/>
  <c r="I100" i="2"/>
  <c r="R122" i="2"/>
  <c r="Q273" i="2"/>
  <c r="I65" i="2" s="1"/>
  <c r="T445" i="2"/>
  <c r="R481" i="2"/>
  <c r="J68" i="2"/>
  <c r="X537" i="2"/>
  <c r="R661" i="2"/>
  <c r="J75" i="2" s="1"/>
  <c r="Q703" i="2"/>
  <c r="I77" i="2" s="1"/>
  <c r="R790" i="2"/>
  <c r="J80" i="2" s="1"/>
  <c r="T911" i="2"/>
  <c r="BK1120" i="2"/>
  <c r="K1120" i="2"/>
  <c r="K85" i="2" s="1"/>
  <c r="V1201" i="2"/>
  <c r="R1201" i="2"/>
  <c r="J86" i="2"/>
  <c r="BK1296" i="2"/>
  <c r="K1296" i="2"/>
  <c r="K88" i="2" s="1"/>
  <c r="Q1391" i="2"/>
  <c r="I90" i="2" s="1"/>
  <c r="X1509" i="2"/>
  <c r="Q1516" i="2"/>
  <c r="I92" i="2"/>
  <c r="X1548" i="2"/>
  <c r="Q1553" i="2"/>
  <c r="I95" i="2" s="1"/>
  <c r="R1569" i="2"/>
  <c r="J96" i="2" s="1"/>
  <c r="X1592" i="2"/>
  <c r="X1591" i="2" s="1"/>
  <c r="R1597" i="2"/>
  <c r="J100" i="2" s="1"/>
  <c r="T237" i="2"/>
  <c r="X273" i="2"/>
  <c r="R381" i="2"/>
  <c r="J66" i="2" s="1"/>
  <c r="Q548" i="2"/>
  <c r="I70" i="2" s="1"/>
  <c r="X614" i="2"/>
  <c r="V661" i="2"/>
  <c r="X703" i="2"/>
  <c r="T746" i="2"/>
  <c r="V790" i="2"/>
  <c r="V866" i="2"/>
  <c r="R866" i="2"/>
  <c r="J81" i="2" s="1"/>
  <c r="V878" i="2"/>
  <c r="Q878" i="2"/>
  <c r="I82" i="2"/>
  <c r="V887" i="2"/>
  <c r="R887" i="2"/>
  <c r="J83" i="2" s="1"/>
  <c r="Q1120" i="2"/>
  <c r="I85" i="2" s="1"/>
  <c r="T1235" i="2"/>
  <c r="T1335" i="2"/>
  <c r="X1335" i="2"/>
  <c r="R1335" i="2"/>
  <c r="J89" i="2"/>
  <c r="T1509" i="2"/>
  <c r="T1516" i="2"/>
  <c r="X1531" i="2"/>
  <c r="R1548" i="2"/>
  <c r="J94" i="2" s="1"/>
  <c r="BK1569" i="2"/>
  <c r="K1569" i="2" s="1"/>
  <c r="K96" i="2" s="1"/>
  <c r="BK1597" i="2"/>
  <c r="K1597" i="2"/>
  <c r="K100" i="2" s="1"/>
  <c r="J114" i="2"/>
  <c r="BE652" i="2"/>
  <c r="E110" i="2"/>
  <c r="BE701" i="2"/>
  <c r="F117" i="2"/>
  <c r="BE1033" i="2"/>
  <c r="K1420" i="2"/>
  <c r="BE1420" i="2" s="1"/>
  <c r="K1073" i="2"/>
  <c r="BE1073" i="2" s="1"/>
  <c r="K1361" i="2"/>
  <c r="BE1361" i="2" s="1"/>
  <c r="K1015" i="2"/>
  <c r="BE1015" i="2" s="1"/>
  <c r="BK759" i="2"/>
  <c r="BK529" i="2"/>
  <c r="BK271" i="2"/>
  <c r="K912" i="2"/>
  <c r="BE912" i="2"/>
  <c r="K989" i="2"/>
  <c r="BE989" i="2"/>
  <c r="K1048" i="2"/>
  <c r="BE1048" i="2"/>
  <c r="K1123" i="2"/>
  <c r="BE1123" i="2"/>
  <c r="K1226" i="2"/>
  <c r="BE1226" i="2"/>
  <c r="K1400" i="2"/>
  <c r="BE1400" i="2"/>
  <c r="BK818" i="2"/>
  <c r="BK582" i="2"/>
  <c r="BK1012" i="2"/>
  <c r="K747" i="2"/>
  <c r="BE747" i="2" s="1"/>
  <c r="BK473" i="2"/>
  <c r="K162" i="2"/>
  <c r="BE162" i="2"/>
  <c r="BK948" i="2"/>
  <c r="K1124" i="2"/>
  <c r="BE1124" i="2" s="1"/>
  <c r="K1207" i="2"/>
  <c r="BE1207" i="2" s="1"/>
  <c r="K1389" i="2"/>
  <c r="BE1389" i="2" s="1"/>
  <c r="BK142" i="2"/>
  <c r="K415" i="2"/>
  <c r="BE415" i="2"/>
  <c r="K871" i="2"/>
  <c r="BE871" i="2"/>
  <c r="K620" i="2"/>
  <c r="BE620" i="2"/>
  <c r="K280" i="2"/>
  <c r="BE280" i="2"/>
  <c r="BK879" i="2"/>
  <c r="BK164" i="2"/>
  <c r="K1064" i="2"/>
  <c r="BE1064" i="2"/>
  <c r="K1372" i="2"/>
  <c r="BE1372" i="2"/>
  <c r="K1600" i="2"/>
  <c r="BE1600" i="2"/>
  <c r="BK452" i="2"/>
  <c r="BK1018" i="2"/>
  <c r="K797" i="2"/>
  <c r="BE797" i="2"/>
  <c r="K463" i="2"/>
  <c r="BE463" i="2"/>
  <c r="K1030" i="2"/>
  <c r="BE1030" i="2"/>
  <c r="K425" i="2"/>
  <c r="BE425" i="2"/>
  <c r="K1039" i="2"/>
  <c r="BE1039" i="2"/>
  <c r="K1177" i="2"/>
  <c r="BE1177" i="2"/>
  <c r="K1285" i="2"/>
  <c r="BE1285" i="2"/>
  <c r="K1414" i="2"/>
  <c r="BE1414" i="2"/>
  <c r="K1534" i="2"/>
  <c r="BE1534" i="2"/>
  <c r="BK136" i="2"/>
  <c r="BK688" i="2"/>
  <c r="BK335" i="2"/>
  <c r="BK869" i="2"/>
  <c r="K648" i="2"/>
  <c r="BE648" i="2"/>
  <c r="BK229" i="2"/>
  <c r="K1037" i="2"/>
  <c r="BE1037" i="2" s="1"/>
  <c r="K1150" i="2"/>
  <c r="BE1150" i="2" s="1"/>
  <c r="K1370" i="2"/>
  <c r="BE1370" i="2" s="1"/>
  <c r="K1456" i="2"/>
  <c r="BE1456" i="2" s="1"/>
  <c r="K1536" i="2"/>
  <c r="BE1536" i="2" s="1"/>
  <c r="K1602" i="2"/>
  <c r="BE1602" i="2" s="1"/>
  <c r="BK454" i="2"/>
  <c r="BK853" i="2"/>
  <c r="BK261" i="2"/>
  <c r="BK821" i="2"/>
  <c r="BK694" i="2"/>
  <c r="BK873" i="2"/>
  <c r="K875" i="2"/>
  <c r="BE875" i="2" s="1"/>
  <c r="K1307" i="2"/>
  <c r="BE1307" i="2" s="1"/>
  <c r="BK606" i="2"/>
  <c r="K1152" i="2"/>
  <c r="BE1152" i="2"/>
  <c r="K1459" i="2"/>
  <c r="BE1459" i="2"/>
  <c r="K242" i="2"/>
  <c r="BE242" i="2"/>
  <c r="K720" i="2"/>
  <c r="BE720" i="2"/>
  <c r="BK186" i="2"/>
  <c r="BK755" i="2"/>
  <c r="BK369" i="2"/>
  <c r="K168" i="2"/>
  <c r="BE168" i="2" s="1"/>
  <c r="BK407" i="2"/>
  <c r="K1044" i="2"/>
  <c r="BE1044" i="2"/>
  <c r="K1117" i="2"/>
  <c r="BE1117" i="2"/>
  <c r="K1195" i="2"/>
  <c r="BE1195" i="2"/>
  <c r="K1311" i="2"/>
  <c r="BE1311" i="2"/>
  <c r="K1437" i="2"/>
  <c r="BE1437" i="2"/>
  <c r="K1517" i="2"/>
  <c r="BE1517" i="2"/>
  <c r="BK892" i="2"/>
  <c r="BK450" i="2"/>
  <c r="BK861" i="2"/>
  <c r="BK554" i="2"/>
  <c r="K269" i="2"/>
  <c r="BE269" i="2"/>
  <c r="BK795" i="2"/>
  <c r="BK864" i="2"/>
  <c r="BK805" i="2"/>
  <c r="K1093" i="2"/>
  <c r="BE1093" i="2" s="1"/>
  <c r="K1171" i="2"/>
  <c r="BE1171" i="2" s="1"/>
  <c r="K1265" i="2"/>
  <c r="BE1265" i="2" s="1"/>
  <c r="K1397" i="2"/>
  <c r="BE1397" i="2" s="1"/>
  <c r="K1542" i="2"/>
  <c r="BE1542" i="2" s="1"/>
  <c r="BK960" i="2"/>
  <c r="BK508" i="2"/>
  <c r="K751" i="2"/>
  <c r="BE751" i="2" s="1"/>
  <c r="K245" i="2"/>
  <c r="BE245" i="2" s="1"/>
  <c r="BK846" i="2"/>
  <c r="K997" i="2"/>
  <c r="BE997" i="2"/>
  <c r="K1051" i="2"/>
  <c r="BE1051" i="2"/>
  <c r="K1112" i="2"/>
  <c r="BE1112" i="2"/>
  <c r="K1342" i="2"/>
  <c r="BE1342" i="2"/>
  <c r="K1595" i="2"/>
  <c r="BE1595" i="2"/>
  <c r="K1106" i="2"/>
  <c r="BE1106" i="2"/>
  <c r="K1333" i="2"/>
  <c r="BE1333" i="2"/>
  <c r="K1538" i="2"/>
  <c r="BE1538" i="2"/>
  <c r="F38" i="2"/>
  <c r="BE55" i="1" s="1"/>
  <c r="BE54" i="1" s="1"/>
  <c r="W32" i="1" s="1"/>
  <c r="K1156" i="2"/>
  <c r="BE1156" i="2"/>
  <c r="K1572" i="2"/>
  <c r="BE1572" i="2"/>
  <c r="K1174" i="2"/>
  <c r="BE1174" i="2" s="1"/>
  <c r="K1404" i="2"/>
  <c r="BE1404" i="2"/>
  <c r="K339" i="2"/>
  <c r="BE339" i="2"/>
  <c r="K807" i="2"/>
  <c r="BE807" i="2"/>
  <c r="BK367" i="2"/>
  <c r="K956" i="2"/>
  <c r="BE956" i="2" s="1"/>
  <c r="BK131" i="2"/>
  <c r="K477" i="2"/>
  <c r="BE477" i="2"/>
  <c r="K1095" i="2"/>
  <c r="BE1095" i="2"/>
  <c r="K1186" i="2"/>
  <c r="BE1186" i="2" s="1"/>
  <c r="K1294" i="2"/>
  <c r="BE1294" i="2"/>
  <c r="K1428" i="2"/>
  <c r="BE1428" i="2"/>
  <c r="K1540" i="2"/>
  <c r="BE1540" i="2"/>
  <c r="K1021" i="2"/>
  <c r="BE1021" i="2" s="1"/>
  <c r="K788" i="2"/>
  <c r="BE788" i="2"/>
  <c r="BK491" i="2"/>
  <c r="BK196" i="2"/>
  <c r="K985" i="2"/>
  <c r="BE985" i="2"/>
  <c r="BK497" i="2"/>
  <c r="K1070" i="2"/>
  <c r="BE1070" i="2" s="1"/>
  <c r="K1167" i="2"/>
  <c r="BE1167" i="2" s="1"/>
  <c r="K1288" i="2"/>
  <c r="BE1288" i="2" s="1"/>
  <c r="K1407" i="2"/>
  <c r="BE1407" i="2" s="1"/>
  <c r="BK437" i="2"/>
  <c r="K728" i="2"/>
  <c r="BE728" i="2"/>
  <c r="K1008" i="2"/>
  <c r="BE1008" i="2"/>
  <c r="BK952" i="2"/>
  <c r="BK785" i="2"/>
  <c r="BK811" i="2"/>
  <c r="K922" i="2"/>
  <c r="BE922" i="2" s="1"/>
  <c r="K1297" i="2"/>
  <c r="BE1297" i="2" s="1"/>
  <c r="K801" i="2"/>
  <c r="BE801" i="2" s="1"/>
  <c r="K791" i="2"/>
  <c r="BE791" i="2" s="1"/>
  <c r="BK578" i="2"/>
  <c r="K341" i="2"/>
  <c r="BE341" i="2"/>
  <c r="K941" i="2"/>
  <c r="BE941" i="2"/>
  <c r="K907" i="2"/>
  <c r="BE907" i="2"/>
  <c r="K1053" i="2"/>
  <c r="BE1053" i="2" s="1"/>
  <c r="K1132" i="2"/>
  <c r="BE1132" i="2"/>
  <c r="K1322" i="2"/>
  <c r="BE1322" i="2"/>
  <c r="K1472" i="2"/>
  <c r="BE1472" i="2"/>
  <c r="K1598" i="2"/>
  <c r="BE1598" i="2" s="1"/>
  <c r="BK308" i="2"/>
  <c r="BK966" i="2"/>
  <c r="BK708" i="2"/>
  <c r="BK558" i="2"/>
  <c r="K123" i="2"/>
  <c r="BE123" i="2"/>
  <c r="K657" i="2"/>
  <c r="BE657" i="2" s="1"/>
  <c r="K1074" i="2"/>
  <c r="BE1074" i="2"/>
  <c r="K1194" i="2"/>
  <c r="BE1194" i="2"/>
  <c r="K1315" i="2"/>
  <c r="BE1315" i="2"/>
  <c r="K1403" i="2"/>
  <c r="BE1403" i="2" s="1"/>
  <c r="K1514" i="2"/>
  <c r="BE1514" i="2"/>
  <c r="BK622" i="2"/>
  <c r="BK635" i="2"/>
  <c r="K900" i="2"/>
  <c r="BE900" i="2"/>
  <c r="K216" i="2"/>
  <c r="BE216" i="2" s="1"/>
  <c r="BK716" i="2"/>
  <c r="BK391" i="2"/>
  <c r="BK1007" i="2"/>
  <c r="BK486" i="2"/>
  <c r="K1126" i="2"/>
  <c r="BE1126" i="2"/>
  <c r="K1478" i="2"/>
  <c r="BE1478" i="2" s="1"/>
  <c r="K1085" i="2"/>
  <c r="BE1085" i="2"/>
  <c r="K1386" i="2"/>
  <c r="BE1386" i="2"/>
  <c r="K173" i="2"/>
  <c r="BE173" i="2"/>
  <c r="K639" i="2"/>
  <c r="BE639" i="2" s="1"/>
  <c r="K974" i="2"/>
  <c r="BE974" i="2"/>
  <c r="BK127" i="2"/>
  <c r="BK633" i="2"/>
  <c r="K1025" i="2"/>
  <c r="BE1025" i="2"/>
  <c r="K884" i="2"/>
  <c r="BE884" i="2" s="1"/>
  <c r="BK863" i="2"/>
  <c r="K1104" i="2"/>
  <c r="BE1104" i="2" s="1"/>
  <c r="K1182" i="2"/>
  <c r="BE1182" i="2" s="1"/>
  <c r="K1373" i="2"/>
  <c r="BE1373" i="2" s="1"/>
  <c r="K1454" i="2"/>
  <c r="BE1454" i="2" s="1"/>
  <c r="K1549" i="2"/>
  <c r="BE1549" i="2" s="1"/>
  <c r="K530" i="2"/>
  <c r="BE530" i="2" s="1"/>
  <c r="BK333" i="2"/>
  <c r="K817" i="2"/>
  <c r="BE817" i="2" s="1"/>
  <c r="K351" i="2"/>
  <c r="BE351" i="2"/>
  <c r="BK943" i="2"/>
  <c r="K895" i="2"/>
  <c r="BE895" i="2" s="1"/>
  <c r="BK576" i="2"/>
  <c r="BK563" i="2"/>
  <c r="K1066" i="2"/>
  <c r="BE1066" i="2" s="1"/>
  <c r="K1146" i="2"/>
  <c r="BE1146" i="2" s="1"/>
  <c r="K1218" i="2"/>
  <c r="BE1218" i="2" s="1"/>
  <c r="K1340" i="2"/>
  <c r="BE1340" i="2" s="1"/>
  <c r="K1464" i="2"/>
  <c r="BE1464" i="2" s="1"/>
  <c r="K1578" i="2"/>
  <c r="BE1578" i="2" s="1"/>
  <c r="BK393" i="2"/>
  <c r="BK379" i="2"/>
  <c r="BK560" i="2"/>
  <c r="BK353" i="2"/>
  <c r="BK958" i="2"/>
  <c r="BK902" i="2"/>
  <c r="K937" i="2"/>
  <c r="BE937" i="2" s="1"/>
  <c r="K1143" i="2"/>
  <c r="BE1143" i="2" s="1"/>
  <c r="K1487" i="2"/>
  <c r="BE1487" i="2" s="1"/>
  <c r="K584" i="2"/>
  <c r="BE584" i="2" s="1"/>
  <c r="K1147" i="2"/>
  <c r="BE1147" i="2" s="1"/>
  <c r="K1376" i="2"/>
  <c r="BE1376" i="2" s="1"/>
  <c r="K1588" i="2"/>
  <c r="BE1588" i="2" s="1"/>
  <c r="K1054" i="2"/>
  <c r="BE1054" i="2" s="1"/>
  <c r="K1170" i="2"/>
  <c r="BE1170" i="2" s="1"/>
  <c r="K1351" i="2"/>
  <c r="BE1351" i="2" s="1"/>
  <c r="K1492" i="2"/>
  <c r="BE1492" i="2" s="1"/>
  <c r="BK1005" i="2"/>
  <c r="F39" i="2"/>
  <c r="BF55" i="1" s="1"/>
  <c r="BF54" i="1" s="1"/>
  <c r="W33" i="1" s="1"/>
  <c r="BK823" i="2"/>
  <c r="K1213" i="2"/>
  <c r="BE1213" i="2" s="1"/>
  <c r="BK337" i="2"/>
  <c r="K666" i="2"/>
  <c r="BE666" i="2" s="1"/>
  <c r="K227" i="2"/>
  <c r="BE227" i="2"/>
  <c r="BK859" i="2"/>
  <c r="BK574" i="2"/>
  <c r="BK209" i="2"/>
  <c r="BK712" i="2"/>
  <c r="K1076" i="2"/>
  <c r="BE1076" i="2" s="1"/>
  <c r="K1173" i="2"/>
  <c r="BE1173" i="2"/>
  <c r="K1268" i="2"/>
  <c r="BE1268" i="2"/>
  <c r="K1461" i="2"/>
  <c r="BE1461" i="2" s="1"/>
  <c r="K1587" i="2"/>
  <c r="BE1587" i="2" s="1"/>
  <c r="K349" i="2"/>
  <c r="BE349" i="2"/>
  <c r="K916" i="2"/>
  <c r="BE916" i="2"/>
  <c r="K826" i="2"/>
  <c r="BE826" i="2" s="1"/>
  <c r="BK608" i="2"/>
  <c r="BK833" i="2"/>
  <c r="K738" i="2"/>
  <c r="BE738" i="2"/>
  <c r="K1084" i="2"/>
  <c r="BE1084" i="2"/>
  <c r="K1140" i="2"/>
  <c r="BE1140" i="2" s="1"/>
  <c r="K1239" i="2"/>
  <c r="BE1239" i="2" s="1"/>
  <c r="K1435" i="2"/>
  <c r="BE1435" i="2"/>
  <c r="BK326" i="2"/>
  <c r="BK825" i="2"/>
  <c r="BK765" i="2"/>
  <c r="BK570" i="2"/>
  <c r="BK995" i="2"/>
  <c r="BK411" i="2"/>
  <c r="K1116" i="2"/>
  <c r="BE1116" i="2"/>
  <c r="K1474" i="2"/>
  <c r="BE1474" i="2"/>
  <c r="BK150" i="2"/>
  <c r="K588" i="2"/>
  <c r="BE588" i="2"/>
  <c r="BK962" i="2"/>
  <c r="K901" i="2"/>
  <c r="BE901" i="2"/>
  <c r="BK664" i="2"/>
  <c r="K190" i="2"/>
  <c r="BE190" i="2" s="1"/>
  <c r="K935" i="2"/>
  <c r="BE935" i="2"/>
  <c r="K1113" i="2"/>
  <c r="BE1113" i="2" s="1"/>
  <c r="K1205" i="2"/>
  <c r="BE1205" i="2" s="1"/>
  <c r="K1355" i="2"/>
  <c r="BE1355" i="2" s="1"/>
  <c r="K1486" i="2"/>
  <c r="BE1486" i="2"/>
  <c r="K291" i="2"/>
  <c r="BE291" i="2" s="1"/>
  <c r="BK389" i="2"/>
  <c r="K828" i="2"/>
  <c r="BE828" i="2"/>
  <c r="BK793" i="2"/>
  <c r="K371" i="2"/>
  <c r="BE371" i="2"/>
  <c r="K1004" i="2"/>
  <c r="BE1004" i="2" s="1"/>
  <c r="K403" i="2"/>
  <c r="BE403" i="2" s="1"/>
  <c r="K1050" i="2"/>
  <c r="BE1050" i="2" s="1"/>
  <c r="K1118" i="2"/>
  <c r="BE1118" i="2"/>
  <c r="K1233" i="2"/>
  <c r="BE1233" i="2" s="1"/>
  <c r="K1385" i="2"/>
  <c r="BE1385" i="2" s="1"/>
  <c r="K1495" i="2"/>
  <c r="BE1495" i="2" s="1"/>
  <c r="K1586" i="2"/>
  <c r="BE1586" i="2"/>
  <c r="BK345" i="2"/>
  <c r="BK777" i="2"/>
  <c r="K343" i="2"/>
  <c r="BE343" i="2" s="1"/>
  <c r="K885" i="2"/>
  <c r="BE885" i="2" s="1"/>
  <c r="BK830" i="2"/>
  <c r="K987" i="2"/>
  <c r="BE987" i="2" s="1"/>
  <c r="K1024" i="2"/>
  <c r="BE1024" i="2"/>
  <c r="K1192" i="2"/>
  <c r="BE1192" i="2"/>
  <c r="F37" i="2"/>
  <c r="BD55" i="1" s="1"/>
  <c r="BD54" i="1" s="1"/>
  <c r="AZ54" i="1" s="1"/>
  <c r="K1197" i="2"/>
  <c r="BE1197" i="2"/>
  <c r="K36" i="2"/>
  <c r="AY55" i="1"/>
  <c r="K1281" i="2"/>
  <c r="BE1281" i="2" s="1"/>
  <c r="K849" i="2"/>
  <c r="BE849" i="2" s="1"/>
  <c r="K1270" i="2"/>
  <c r="BE1270" i="2"/>
  <c r="K1580" i="2"/>
  <c r="BE1580" i="2"/>
  <c r="BK551" i="2"/>
  <c r="K1010" i="2"/>
  <c r="BE1010" i="2"/>
  <c r="K686" i="2"/>
  <c r="BE686" i="2" s="1"/>
  <c r="K377" i="2"/>
  <c r="BE377" i="2" s="1"/>
  <c r="K991" i="2"/>
  <c r="BE991" i="2" s="1"/>
  <c r="K331" i="2"/>
  <c r="BE331" i="2"/>
  <c r="K1061" i="2"/>
  <c r="BE1061" i="2" s="1"/>
  <c r="K1142" i="2"/>
  <c r="BE1142" i="2" s="1"/>
  <c r="K1199" i="2"/>
  <c r="BE1199" i="2" s="1"/>
  <c r="K1366" i="2"/>
  <c r="BE1366" i="2"/>
  <c r="K1481" i="2"/>
  <c r="BE1481" i="2" s="1"/>
  <c r="K1604" i="2"/>
  <c r="BE1604" i="2" s="1"/>
  <c r="K263" i="2"/>
  <c r="BE263" i="2" s="1"/>
  <c r="K836" i="2"/>
  <c r="BE836" i="2"/>
  <c r="BK905" i="2"/>
  <c r="BK698" i="2"/>
  <c r="K531" i="2"/>
  <c r="BE531" i="2" s="1"/>
  <c r="BK858" i="2"/>
  <c r="K1098" i="2"/>
  <c r="BE1098" i="2" s="1"/>
  <c r="K1180" i="2"/>
  <c r="BE1180" i="2" s="1"/>
  <c r="K1325" i="2"/>
  <c r="BE1325" i="2"/>
  <c r="K1480" i="2"/>
  <c r="BE1480" i="2"/>
  <c r="K867" i="2"/>
  <c r="BE867" i="2" s="1"/>
  <c r="BK603" i="2"/>
  <c r="BK479" i="2"/>
  <c r="BK158" i="2"/>
  <c r="BK897" i="2"/>
  <c r="BK947" i="2"/>
  <c r="K1042" i="2"/>
  <c r="BE1042" i="2" s="1"/>
  <c r="K1208" i="2"/>
  <c r="BE1208" i="2"/>
  <c r="BK285" i="2"/>
  <c r="K659" i="2"/>
  <c r="BE659" i="2"/>
  <c r="BK267" i="2"/>
  <c r="BK972" i="2"/>
  <c r="BK767" i="2"/>
  <c r="BK597" i="2"/>
  <c r="BK566" i="2"/>
  <c r="K1080" i="2"/>
  <c r="BE1080" i="2" s="1"/>
  <c r="K1191" i="2"/>
  <c r="BE1191" i="2" s="1"/>
  <c r="K1443" i="2"/>
  <c r="BE1443" i="2" s="1"/>
  <c r="K1584" i="2"/>
  <c r="BE1584" i="2"/>
  <c r="K238" i="2"/>
  <c r="BE238" i="2" s="1"/>
  <c r="K804" i="2"/>
  <c r="BE804" i="2" s="1"/>
  <c r="BK441" i="2"/>
  <c r="BK171" i="2"/>
  <c r="K851" i="2"/>
  <c r="BE851" i="2"/>
  <c r="K882" i="2"/>
  <c r="BE882" i="2" s="1"/>
  <c r="K1063" i="2"/>
  <c r="BE1063" i="2" s="1"/>
  <c r="K1134" i="2"/>
  <c r="BE1134" i="2" s="1"/>
  <c r="K1211" i="2"/>
  <c r="BE1211" i="2"/>
  <c r="K1475" i="2"/>
  <c r="BE1475" i="2" s="1"/>
  <c r="K1551" i="2"/>
  <c r="BE1551" i="2" s="1"/>
  <c r="BK513" i="2"/>
  <c r="BK812" i="2"/>
  <c r="K1016" i="2"/>
  <c r="BE1016" i="2"/>
  <c r="BK448" i="2"/>
  <c r="BK192" i="2"/>
  <c r="BK928" i="2"/>
  <c r="K357" i="2"/>
  <c r="BE357" i="2"/>
  <c r="K1060" i="2"/>
  <c r="BE1060" i="2" s="1"/>
  <c r="K1224" i="2"/>
  <c r="BE1224" i="2" s="1"/>
  <c r="K1606" i="2"/>
  <c r="BE1606" i="2"/>
  <c r="K1188" i="2"/>
  <c r="BE1188" i="2"/>
  <c r="K954" i="2"/>
  <c r="BE954" i="2" s="1"/>
  <c r="K468" i="2"/>
  <c r="BE468" i="2" s="1"/>
  <c r="K876" i="2"/>
  <c r="BE876" i="2"/>
  <c r="BK646" i="2"/>
  <c r="K220" i="2"/>
  <c r="BE220" i="2" s="1"/>
  <c r="BK843" i="2"/>
  <c r="BK783" i="2"/>
  <c r="K555" i="2"/>
  <c r="BE555" i="2" s="1"/>
  <c r="K1057" i="2"/>
  <c r="BE1057" i="2" s="1"/>
  <c r="K1168" i="2"/>
  <c r="BE1168" i="2" s="1"/>
  <c r="K1274" i="2"/>
  <c r="BE1274" i="2"/>
  <c r="K1408" i="2"/>
  <c r="BE1408" i="2" s="1"/>
  <c r="K1505" i="2"/>
  <c r="BE1505" i="2" s="1"/>
  <c r="K1616" i="2"/>
  <c r="BE1616" i="2" s="1"/>
  <c r="BK641" i="2"/>
  <c r="K976" i="2"/>
  <c r="BE976" i="2" s="1"/>
  <c r="K763" i="2"/>
  <c r="BE763" i="2"/>
  <c r="K399" i="2"/>
  <c r="BE399" i="2"/>
  <c r="K939" i="2"/>
  <c r="BE939" i="2" s="1"/>
  <c r="BK936" i="2"/>
  <c r="K944" i="2"/>
  <c r="BE944" i="2" s="1"/>
  <c r="K1079" i="2"/>
  <c r="BE1079" i="2" s="1"/>
  <c r="K1159" i="2"/>
  <c r="BE1159" i="2" s="1"/>
  <c r="K1228" i="2"/>
  <c r="BE1228" i="2"/>
  <c r="K1379" i="2"/>
  <c r="BE1379" i="2" s="1"/>
  <c r="K1503" i="2"/>
  <c r="BE1503" i="2" s="1"/>
  <c r="K1563" i="2"/>
  <c r="BE1563" i="2" s="1"/>
  <c r="K814" i="2"/>
  <c r="BE814" i="2"/>
  <c r="K769" i="2"/>
  <c r="BE769" i="2" s="1"/>
  <c r="BK999" i="2"/>
  <c r="K704" i="2"/>
  <c r="BE704" i="2"/>
  <c r="K779" i="2"/>
  <c r="BE779" i="2" s="1"/>
  <c r="K561" i="2"/>
  <c r="BE561" i="2" s="1"/>
  <c r="K1204" i="2"/>
  <c r="BE1204" i="2"/>
  <c r="K1431" i="2"/>
  <c r="BE1431" i="2"/>
  <c r="K1038" i="2"/>
  <c r="BE1038" i="2" s="1"/>
  <c r="K1183" i="2"/>
  <c r="BE1183" i="2" s="1"/>
  <c r="K1440" i="2"/>
  <c r="BE1440" i="2"/>
  <c r="BK432" i="2"/>
  <c r="K1138" i="2"/>
  <c r="BE1138" i="2" s="1"/>
  <c r="K1291" i="2"/>
  <c r="BE1291" i="2"/>
  <c r="K1392" i="2"/>
  <c r="BE1392" i="2" s="1"/>
  <c r="K1554" i="2"/>
  <c r="BE1554" i="2" s="1"/>
  <c r="K1368" i="2"/>
  <c r="BE1368" i="2" s="1"/>
  <c r="K1121" i="2"/>
  <c r="BE1121" i="2"/>
  <c r="K1466" i="2"/>
  <c r="BE1466" i="2" s="1"/>
  <c r="K194" i="2"/>
  <c r="BE194" i="2" s="1"/>
  <c r="BK924" i="2"/>
  <c r="K993" i="2"/>
  <c r="BE993" i="2" s="1"/>
  <c r="K799" i="2"/>
  <c r="BE799" i="2" s="1"/>
  <c r="BK844" i="2"/>
  <c r="K1036" i="2"/>
  <c r="BE1036" i="2" s="1"/>
  <c r="K1109" i="2"/>
  <c r="BE1109" i="2" s="1"/>
  <c r="K1210" i="2"/>
  <c r="BE1210" i="2"/>
  <c r="K1383" i="2"/>
  <c r="BE1383" i="2" s="1"/>
  <c r="K1493" i="2"/>
  <c r="BE1493" i="2" s="1"/>
  <c r="K1567" i="2"/>
  <c r="BE1567" i="2" s="1"/>
  <c r="BK175" i="2"/>
  <c r="K662" i="2"/>
  <c r="BE662" i="2" s="1"/>
  <c r="K375" i="2"/>
  <c r="BE375" i="2"/>
  <c r="BK982" i="2"/>
  <c r="BK831" i="2"/>
  <c r="BK979" i="2"/>
  <c r="K1045" i="2"/>
  <c r="BE1045" i="2"/>
  <c r="K1155" i="2"/>
  <c r="BE1155" i="2" s="1"/>
  <c r="K1222" i="2"/>
  <c r="BE1222" i="2" s="1"/>
  <c r="K1375" i="2"/>
  <c r="BE1375" i="2" s="1"/>
  <c r="K1589" i="2"/>
  <c r="BE1589" i="2"/>
  <c r="K544" i="2"/>
  <c r="BE544" i="2"/>
  <c r="BK950" i="2"/>
  <c r="K856" i="2"/>
  <c r="BE856" i="2"/>
  <c r="K684" i="2"/>
  <c r="BE684" i="2" s="1"/>
  <c r="BK590" i="2"/>
  <c r="BK838" i="2"/>
  <c r="K1165" i="2"/>
  <c r="BE1165" i="2"/>
  <c r="K1524" i="2"/>
  <c r="BE1524" i="2"/>
  <c r="BK365" i="2"/>
  <c r="K904" i="2"/>
  <c r="BE904" i="2"/>
  <c r="BK744" i="2"/>
  <c r="K569" i="2"/>
  <c r="BE569" i="2"/>
  <c r="K815" i="2"/>
  <c r="BE815" i="2"/>
  <c r="BK809" i="2"/>
  <c r="K1100" i="2"/>
  <c r="BE1100" i="2"/>
  <c r="K1164" i="2"/>
  <c r="BE1164" i="2"/>
  <c r="K1232" i="2"/>
  <c r="BE1232" i="2" s="1"/>
  <c r="K1395" i="2"/>
  <c r="BE1395" i="2" s="1"/>
  <c r="K1498" i="2"/>
  <c r="BE1498" i="2"/>
  <c r="BK736" i="2"/>
  <c r="K624" i="2"/>
  <c r="BE624" i="2"/>
  <c r="BK138" i="2"/>
  <c r="K964" i="2"/>
  <c r="BE964" i="2" s="1"/>
  <c r="BK732" i="2"/>
  <c r="K610" i="2"/>
  <c r="BE610" i="2" s="1"/>
  <c r="BK465" i="2"/>
  <c r="K1103" i="2"/>
  <c r="BE1103" i="2" s="1"/>
  <c r="K1162" i="2"/>
  <c r="BE1162" i="2" s="1"/>
  <c r="K1346" i="2"/>
  <c r="BE1346" i="2"/>
  <c r="K1426" i="2"/>
  <c r="BE1426" i="2"/>
  <c r="K1510" i="2"/>
  <c r="BE1510" i="2"/>
  <c r="K298" i="2"/>
  <c r="BE298" i="2" s="1"/>
  <c r="BK568" i="2"/>
  <c r="K970" i="2"/>
  <c r="BE970" i="2" s="1"/>
  <c r="BK519" i="2"/>
  <c r="K594" i="2"/>
  <c r="BE594" i="2"/>
  <c r="BK631" i="2"/>
  <c r="BK677" i="2"/>
  <c r="K1161" i="2"/>
  <c r="BE1161" i="2"/>
  <c r="K1532" i="2"/>
  <c r="BE1532" i="2"/>
  <c r="K1316" i="2"/>
  <c r="BE1316" i="2"/>
  <c r="K1565" i="2"/>
  <c r="BE1565" i="2" s="1"/>
  <c r="K312" i="2"/>
  <c r="BE312" i="2"/>
  <c r="BK772" i="2"/>
  <c r="BK347" i="2"/>
  <c r="K840" i="2"/>
  <c r="BE840" i="2"/>
  <c r="BK538" i="2"/>
  <c r="BK537" i="2" s="1"/>
  <c r="K537" i="2" s="1"/>
  <c r="K69" i="2" s="1"/>
  <c r="BK931" i="2"/>
  <c r="BK1031" i="2"/>
  <c r="BK946" i="2"/>
  <c r="K1087" i="2"/>
  <c r="BE1087" i="2"/>
  <c r="K1153" i="2"/>
  <c r="BE1153" i="2" s="1"/>
  <c r="K1252" i="2"/>
  <c r="BE1252" i="2" s="1"/>
  <c r="K1388" i="2"/>
  <c r="BE1388" i="2"/>
  <c r="K1477" i="2"/>
  <c r="BE1477" i="2"/>
  <c r="K1593" i="2"/>
  <c r="BE1593" i="2" s="1"/>
  <c r="K914" i="2"/>
  <c r="BE914" i="2" s="1"/>
  <c r="BK549" i="2"/>
  <c r="BK930" i="2"/>
  <c r="BK673" i="2"/>
  <c r="BK151" i="2"/>
  <c r="K691" i="2"/>
  <c r="BE691" i="2" s="1"/>
  <c r="BK184" i="2"/>
  <c r="BK421" i="2"/>
  <c r="K1056" i="2"/>
  <c r="BE1056" i="2"/>
  <c r="K1129" i="2"/>
  <c r="BE1129" i="2"/>
  <c r="K1202" i="2"/>
  <c r="BE1202" i="2" s="1"/>
  <c r="K1302" i="2"/>
  <c r="BE1302" i="2" s="1"/>
  <c r="K1412" i="2"/>
  <c r="BE1412" i="2"/>
  <c r="K1529" i="2"/>
  <c r="BE1529" i="2"/>
  <c r="K1609" i="2"/>
  <c r="BE1609" i="2" s="1"/>
  <c r="BK255" i="2"/>
  <c r="K387" i="2"/>
  <c r="BE387" i="2" s="1"/>
  <c r="BK909" i="2"/>
  <c r="K637" i="2"/>
  <c r="BE637" i="2"/>
  <c r="BK557" i="2"/>
  <c r="BK781" i="2"/>
  <c r="K1179" i="2"/>
  <c r="BE1179" i="2" s="1"/>
  <c r="K1382" i="2"/>
  <c r="BE1382" i="2"/>
  <c r="F36" i="2"/>
  <c r="BC55" i="1"/>
  <c r="BC54" i="1" s="1"/>
  <c r="AY54" i="1" s="1"/>
  <c r="AK30" i="1" s="1"/>
  <c r="K1083" i="2"/>
  <c r="BE1083" i="2" s="1"/>
  <c r="K1497" i="2"/>
  <c r="BE1497" i="2"/>
  <c r="K1047" i="2"/>
  <c r="BE1047" i="2" s="1"/>
  <c r="K1513" i="2"/>
  <c r="BE1513" i="2"/>
  <c r="BK428" i="2"/>
  <c r="BK854" i="2"/>
  <c r="K775" i="2"/>
  <c r="BE775" i="2"/>
  <c r="K695" i="2"/>
  <c r="BE695" i="2" s="1"/>
  <c r="K682" i="2"/>
  <c r="BE682" i="2"/>
  <c r="BK898" i="2"/>
  <c r="K1158" i="2"/>
  <c r="BE1158" i="2"/>
  <c r="K1336" i="2"/>
  <c r="BE1336" i="2"/>
  <c r="K1512" i="2"/>
  <c r="BE1512" i="2" s="1"/>
  <c r="K362" i="2"/>
  <c r="BE362" i="2" s="1"/>
  <c r="K456" i="2"/>
  <c r="BE456" i="2"/>
  <c r="BK250" i="2"/>
  <c r="K626" i="2"/>
  <c r="BE626" i="2" s="1"/>
  <c r="K359" i="2"/>
  <c r="BE359" i="2"/>
  <c r="K1027" i="2"/>
  <c r="BE1027" i="2" s="1"/>
  <c r="K301" i="2"/>
  <c r="BE301" i="2"/>
  <c r="K1058" i="2"/>
  <c r="BE1058" i="2" s="1"/>
  <c r="K1107" i="2"/>
  <c r="BE1107" i="2"/>
  <c r="K1189" i="2"/>
  <c r="BE1189" i="2" s="1"/>
  <c r="K1353" i="2"/>
  <c r="BE1353" i="2"/>
  <c r="K1490" i="2"/>
  <c r="BE1490" i="2" s="1"/>
  <c r="BK274" i="2"/>
  <c r="K802" i="2"/>
  <c r="BE802" i="2" s="1"/>
  <c r="K146" i="2"/>
  <c r="BE146" i="2"/>
  <c r="K373" i="2"/>
  <c r="BE373" i="2"/>
  <c r="K202" i="2"/>
  <c r="BE202" i="2" s="1"/>
  <c r="BK615" i="2"/>
  <c r="K1091" i="2"/>
  <c r="BE1091" i="2" s="1"/>
  <c r="K1411" i="2"/>
  <c r="BE1411" i="2"/>
  <c r="BK233" i="2"/>
  <c r="BK835" i="2"/>
  <c r="BK395" i="2"/>
  <c r="K179" i="2"/>
  <c r="BE179" i="2" s="1"/>
  <c r="K888" i="2"/>
  <c r="BE888" i="2"/>
  <c r="BK266" i="2"/>
  <c r="K1067" i="2"/>
  <c r="BE1067" i="2" s="1"/>
  <c r="K1149" i="2"/>
  <c r="BE1149" i="2"/>
  <c r="K1221" i="2"/>
  <c r="BE1221" i="2" s="1"/>
  <c r="K1378" i="2"/>
  <c r="BE1378" i="2"/>
  <c r="K1560" i="2"/>
  <c r="BE1560" i="2" s="1"/>
  <c r="BK1002" i="2"/>
  <c r="BK527" i="2"/>
  <c r="BK881" i="2"/>
  <c r="BK600" i="2"/>
  <c r="K319" i="2"/>
  <c r="BE319" i="2"/>
  <c r="K926" i="2"/>
  <c r="BE926" i="2" s="1"/>
  <c r="K1013" i="2"/>
  <c r="BE1013" i="2"/>
  <c r="BK918" i="2"/>
  <c r="K1088" i="2"/>
  <c r="BE1088" i="2"/>
  <c r="K1176" i="2"/>
  <c r="BE1176" i="2"/>
  <c r="K1279" i="2"/>
  <c r="BE1279" i="2" s="1"/>
  <c r="K1484" i="2"/>
  <c r="BE1484" i="2" s="1"/>
  <c r="K1570" i="2"/>
  <c r="BE1570" i="2"/>
  <c r="K1009" i="2"/>
  <c r="BE1009" i="2"/>
  <c r="K671" i="2"/>
  <c r="BE671" i="2" s="1"/>
  <c r="BK920" i="2"/>
  <c r="BK355" i="2"/>
  <c r="K968" i="2"/>
  <c r="BE968" i="2"/>
  <c r="BK385" i="2"/>
  <c r="K1101" i="2"/>
  <c r="BE1101" i="2" s="1"/>
  <c r="K1399" i="2"/>
  <c r="BE1399" i="2"/>
  <c r="BK446" i="2"/>
  <c r="K1236" i="2"/>
  <c r="BE1236" i="2"/>
  <c r="K1507" i="2"/>
  <c r="BE1507" i="2"/>
  <c r="K382" i="2"/>
  <c r="BE382" i="2" s="1"/>
  <c r="BK820" i="2"/>
  <c r="K469" i="2"/>
  <c r="BE469" i="2" s="1"/>
  <c r="BK933" i="2"/>
  <c r="K724" i="2"/>
  <c r="BE724" i="2"/>
  <c r="K553" i="2"/>
  <c r="BE553" i="2" s="1"/>
  <c r="BK787" i="2"/>
  <c r="K1071" i="2"/>
  <c r="BE1071" i="2" s="1"/>
  <c r="K1136" i="2"/>
  <c r="BE1136" i="2"/>
  <c r="K1216" i="2"/>
  <c r="BE1216" i="2" s="1"/>
  <c r="K1348" i="2"/>
  <c r="BE1348" i="2"/>
  <c r="K1489" i="2"/>
  <c r="BE1489" i="2"/>
  <c r="K1575" i="2"/>
  <c r="BE1575" i="2"/>
  <c r="BK212" i="2"/>
  <c r="K742" i="2"/>
  <c r="BE742" i="2" s="1"/>
  <c r="K199" i="2"/>
  <c r="BE199" i="2" s="1"/>
  <c r="K848" i="2"/>
  <c r="BE848" i="2"/>
  <c r="BK571" i="2"/>
  <c r="K1034" i="2"/>
  <c r="BE1034" i="2" s="1"/>
  <c r="K181" i="2"/>
  <c r="BE181" i="2"/>
  <c r="K1041" i="2"/>
  <c r="BE1041" i="2"/>
  <c r="K1110" i="2"/>
  <c r="BE1110" i="2"/>
  <c r="K1185" i="2"/>
  <c r="BE1185" i="2" s="1"/>
  <c r="K1364" i="2"/>
  <c r="BE1364" i="2"/>
  <c r="K1445" i="2"/>
  <c r="BE1445" i="2"/>
  <c r="K1596" i="2"/>
  <c r="BE1596" i="2"/>
  <c r="K1019" i="2"/>
  <c r="BE1019" i="2" s="1"/>
  <c r="K650" i="2"/>
  <c r="BE650" i="2"/>
  <c r="K842" i="2"/>
  <c r="BE842" i="2"/>
  <c r="K482" i="2"/>
  <c r="BE482" i="2"/>
  <c r="BK1028" i="2"/>
  <c r="K458" i="2"/>
  <c r="BE458" i="2" s="1"/>
  <c r="K1077" i="2"/>
  <c r="BE1077" i="2" s="1"/>
  <c r="K1259" i="2"/>
  <c r="BE1259" i="2"/>
  <c r="K1546" i="2"/>
  <c r="BE1546" i="2"/>
  <c r="K1069" i="2"/>
  <c r="BE1069" i="2" s="1"/>
  <c r="K1230" i="2"/>
  <c r="BE1230" i="2" s="1"/>
  <c r="K1483" i="2"/>
  <c r="BE1483" i="2"/>
  <c r="K1022" i="2"/>
  <c r="BE1022" i="2"/>
  <c r="K1097" i="2"/>
  <c r="BE1097" i="2" s="1"/>
  <c r="K1219" i="2"/>
  <c r="BE1219" i="2" s="1"/>
  <c r="K1451" i="2"/>
  <c r="BE1451" i="2"/>
  <c r="K155" i="2"/>
  <c r="BE155" i="2"/>
  <c r="R121" i="2" l="1"/>
  <c r="Q121" i="2"/>
  <c r="V121" i="2"/>
  <c r="BK1591" i="2"/>
  <c r="K1591" i="2" s="1"/>
  <c r="K98" i="2" s="1"/>
  <c r="R1591" i="2"/>
  <c r="J98" i="2"/>
  <c r="T613" i="2"/>
  <c r="T121" i="2"/>
  <c r="X613" i="2"/>
  <c r="R613" i="2"/>
  <c r="J73" i="2" s="1"/>
  <c r="V613" i="2"/>
  <c r="V1591" i="2"/>
  <c r="X121" i="2"/>
  <c r="X120" i="2" s="1"/>
  <c r="J99" i="2"/>
  <c r="J74" i="2"/>
  <c r="Q613" i="2"/>
  <c r="I73" i="2" s="1"/>
  <c r="Q1591" i="2"/>
  <c r="I98" i="2" s="1"/>
  <c r="K1592" i="2"/>
  <c r="K99" i="2" s="1"/>
  <c r="I63" i="2"/>
  <c r="J63" i="2"/>
  <c r="BK237" i="2"/>
  <c r="K237" i="2" s="1"/>
  <c r="K64" i="2" s="1"/>
  <c r="BK690" i="2"/>
  <c r="K690" i="2"/>
  <c r="K76" i="2" s="1"/>
  <c r="BK122" i="2"/>
  <c r="BK273" i="2"/>
  <c r="K273" i="2"/>
  <c r="K65" i="2" s="1"/>
  <c r="BK790" i="2"/>
  <c r="K790" i="2" s="1"/>
  <c r="K80" i="2" s="1"/>
  <c r="BK878" i="2"/>
  <c r="K878" i="2"/>
  <c r="K82" i="2"/>
  <c r="BK445" i="2"/>
  <c r="K445" i="2" s="1"/>
  <c r="K67" i="2" s="1"/>
  <c r="BK661" i="2"/>
  <c r="K661" i="2"/>
  <c r="K75" i="2" s="1"/>
  <c r="BK866" i="2"/>
  <c r="K866" i="2"/>
  <c r="K81" i="2"/>
  <c r="BK381" i="2"/>
  <c r="K381" i="2"/>
  <c r="K66" i="2" s="1"/>
  <c r="BK703" i="2"/>
  <c r="K703" i="2" s="1"/>
  <c r="K77" i="2" s="1"/>
  <c r="BK746" i="2"/>
  <c r="K746" i="2"/>
  <c r="K78" i="2" s="1"/>
  <c r="BK911" i="2"/>
  <c r="K911" i="2" s="1"/>
  <c r="K84" i="2" s="1"/>
  <c r="BK573" i="2"/>
  <c r="K573" i="2"/>
  <c r="K71" i="2"/>
  <c r="BK614" i="2"/>
  <c r="BK771" i="2"/>
  <c r="K771" i="2"/>
  <c r="K79" i="2" s="1"/>
  <c r="BK481" i="2"/>
  <c r="K481" i="2" s="1"/>
  <c r="K68" i="2" s="1"/>
  <c r="BK548" i="2"/>
  <c r="K548" i="2" s="1"/>
  <c r="K70" i="2" s="1"/>
  <c r="BK605" i="2"/>
  <c r="K605" i="2" s="1"/>
  <c r="K72" i="2" s="1"/>
  <c r="BK887" i="2"/>
  <c r="K887" i="2"/>
  <c r="K83" i="2"/>
  <c r="F35" i="2"/>
  <c r="BB55" i="1" s="1"/>
  <c r="BB54" i="1" s="1"/>
  <c r="W29" i="1" s="1"/>
  <c r="W30" i="1"/>
  <c r="BA54" i="1"/>
  <c r="W31" i="1"/>
  <c r="K35" i="2"/>
  <c r="AX55" i="1" s="1"/>
  <c r="AV55" i="1" s="1"/>
  <c r="BK613" i="2" l="1"/>
  <c r="K613" i="2" s="1"/>
  <c r="K73" i="2" s="1"/>
  <c r="BK121" i="2"/>
  <c r="K121" i="2" s="1"/>
  <c r="K62" i="2" s="1"/>
  <c r="Q120" i="2"/>
  <c r="I61" i="2"/>
  <c r="K30" i="2" s="1"/>
  <c r="AS55" i="1" s="1"/>
  <c r="AS54" i="1" s="1"/>
  <c r="T120" i="2"/>
  <c r="AW55" i="1"/>
  <c r="AW54" i="1" s="1"/>
  <c r="V120" i="2"/>
  <c r="R120" i="2"/>
  <c r="J61" i="2"/>
  <c r="K31" i="2"/>
  <c r="AT55" i="1" s="1"/>
  <c r="AT54" i="1" s="1"/>
  <c r="K122" i="2"/>
  <c r="K63" i="2"/>
  <c r="K614" i="2"/>
  <c r="K74" i="2"/>
  <c r="I62" i="2"/>
  <c r="J62" i="2"/>
  <c r="AX54" i="1"/>
  <c r="AK29" i="1" s="1"/>
  <c r="BK120" i="2" l="1"/>
  <c r="K120" i="2"/>
  <c r="K32" i="2"/>
  <c r="AG55" i="1"/>
  <c r="AG54" i="1" s="1"/>
  <c r="AK26" i="1" s="1"/>
  <c r="AV54" i="1"/>
  <c r="K61" i="2" l="1"/>
  <c r="K41" i="2"/>
  <c r="AN54" i="1"/>
  <c r="AN55" i="1"/>
  <c r="AK35" i="1"/>
</calcChain>
</file>

<file path=xl/sharedStrings.xml><?xml version="1.0" encoding="utf-8"?>
<sst xmlns="http://schemas.openxmlformats.org/spreadsheetml/2006/main" count="15854" uniqueCount="3488">
  <si>
    <t>Export Komplet</t>
  </si>
  <si>
    <t>VZ</t>
  </si>
  <si>
    <t>2.0</t>
  </si>
  <si>
    <t>ZAMOK</t>
  </si>
  <si>
    <t>False</t>
  </si>
  <si>
    <t>True</t>
  </si>
  <si>
    <t>{14c87791-d605-4328-a012-08f03cf89e45}</t>
  </si>
  <si>
    <t>0,01</t>
  </si>
  <si>
    <t>21</t>
  </si>
  <si>
    <t>12</t>
  </si>
  <si>
    <t>REKAPITULACE STAVBY</t>
  </si>
  <si>
    <t>v ---  níže se nacházejí doplnkové a pomocné údaje k sestavám  --- v</t>
  </si>
  <si>
    <t>Návod na vyplnění</t>
  </si>
  <si>
    <t>0,001</t>
  </si>
  <si>
    <t>Kód:</t>
  </si>
  <si>
    <t>HZS_Bedrc</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</si>
  <si>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</si>
  <si>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</si>
  <si>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Stavba požární zbrojnice v Bedrči</t>
  </si>
  <si>
    <t>KSO:</t>
  </si>
  <si>
    <t/>
  </si>
  <si>
    <t>CC-CZ:</t>
  </si>
  <si>
    <t>Místo:</t>
  </si>
  <si>
    <t>Bedrč</t>
  </si>
  <si>
    <t>Datum:</t>
  </si>
  <si>
    <t>23. 7. 2024</t>
  </si>
  <si>
    <t>Zadavatel:</t>
  </si>
  <si>
    <t>IČ:</t>
  </si>
  <si>
    <t>Město Benešov</t>
  </si>
  <si>
    <t>DIČ:</t>
  </si>
  <si>
    <t>Účastník:</t>
  </si>
  <si>
    <t>Vyplň údaj</t>
  </si>
  <si>
    <t>Projektant:</t>
  </si>
  <si>
    <t>Ing. Lada Kotlaříková</t>
  </si>
  <si>
    <t>Zpracovatel:</t>
  </si>
  <si>
    <t>Ing. Josef Kuchař</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</si>
  <si>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</si>
  <si>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</si>
  <si>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</si>
  <si>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</si>
  <si>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</si>
  <si>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</si>
  <si>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</si>
  <si>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</si>
  <si>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</si>
  <si>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</si>
  <si>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</si>
  <si>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</si>
  <si>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</si>
  <si>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</si>
  <si>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</si>
  <si>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</si>
  <si>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</si>
  <si>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</si>
  <si>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</si>
  <si>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</si>
  <si>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</si>
  <si>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</si>
  <si>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</si>
  <si>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</si>
  <si>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</si>
  <si>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</si>
  <si>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</si>
  <si>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</si>
  <si>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</si>
  <si>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</si>
  <si>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</si>
  <si>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</si>
  <si>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</si>
  <si>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</si>
  <si>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</si>
  <si>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</si>
  <si>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</si>
  <si>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</si>
  <si>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</si>
  <si>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</si>
  <si>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</si>
  <si>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</si>
  <si>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</si>
  <si>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Objekt0</t>
  </si>
  <si>
    <t>NOVOSTAVBA HASIČSKÉ ZBROJNICE V BEDRČI</t>
  </si>
  <si>
    <t>STA</t>
  </si>
  <si>
    <t>1</t>
  </si>
  <si>
    <t>{957e5d87-42ac-482f-aef5-dea95e014bef}</t>
  </si>
  <si>
    <t>2</t>
  </si>
  <si>
    <t>KRYCÍ LIST SOUPISU PRACÍ</t>
  </si>
  <si>
    <t>Objekt:</t>
  </si>
  <si>
    <t>Objekt0 - NOVOSTAVBA HASIČSKÉ ZBROJNICE V BEDRČI</t>
  </si>
  <si>
    <t>Materiál</t>
  </si>
  <si>
    <t>Montáž</t>
  </si>
  <si>
    <t>REKAPITULACE ČLENĚNÍ SOUPISU PRACÍ</t>
  </si>
  <si>
    <t>Kód dílu - Popis</t>
  </si>
  <si>
    <t>Materiál [CZK]</t>
  </si>
  <si>
    <t>Montáž [CZK]</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</si>
  <si>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</si>
  <si>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</si>
  <si>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</si>
  <si>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</si>
  <si>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</si>
  <si>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</si>
  <si>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</si>
  <si>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</si>
  <si>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</si>
  <si>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63 - Podlahy a podlahové konstrukce</t>
  </si>
  <si>
    <t xml:space="preserve">    8 - Trubní vedení</t>
  </si>
  <si>
    <t xml:space="preserve">    95 - Různé dokončovací konstrukce a práce pozemních staveb</t>
  </si>
  <si>
    <t xml:space="preserve">    998 - Přesun hmot</t>
  </si>
  <si>
    <t>PSV - Práce a dodávky PSV</t>
  </si>
  <si>
    <t xml:space="preserve">    711 - Izolace proti vodě, vlhkosti a plynům</t>
  </si>
  <si>
    <t xml:space="preserve">    713 - Izolace tepelné</t>
  </si>
  <si>
    <t xml:space="preserve">    714 - Akustická a protiotřesová opatření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</si>
  <si>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</si>
  <si>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</si>
  <si>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</si>
  <si>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</si>
  <si>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</si>
  <si>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</si>
  <si>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 xml:space="preserve">    735 - Ústřední vytápění - otopná tělesa</t>
  </si>
  <si>
    <t xml:space="preserve">    741 - Elektroinstalace - silnoproud</t>
  </si>
  <si>
    <t xml:space="preserve">    742 - Elektroinstalace - slaboproud</t>
  </si>
  <si>
    <t xml:space="preserve">    751 - Vzduchotechnika</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</si>
  <si>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</si>
  <si>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</si>
  <si>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</si>
  <si>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</si>
  <si>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</si>
  <si>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</si>
  <si>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</si>
  <si>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</si>
  <si>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</si>
  <si>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</si>
  <si>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795 - Lokální vytápění</t>
  </si>
  <si>
    <t>M - Práce a dodávky M</t>
  </si>
  <si>
    <t xml:space="preserve">    21-M - Elektromontáže</t>
  </si>
  <si>
    <t xml:space="preserve">    46-M - Zemní práce při extr.mont.pracích</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</si>
  <si>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</si>
  <si>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</si>
  <si>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</si>
  <si>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</si>
  <si>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</si>
  <si>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</si>
  <si>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</si>
  <si>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</si>
  <si>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</si>
  <si>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</si>
  <si>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</si>
  <si>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</si>
  <si>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</si>
  <si>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</si>
  <si>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</si>
  <si>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</si>
  <si>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Dodavatel</t>
  </si>
  <si>
    <t>Náklady soupisu celkem</t>
  </si>
  <si>
    <t>HSV</t>
  </si>
  <si>
    <t>Práce a dodávky HSV</t>
  </si>
  <si>
    <t>ROZPOCET</t>
  </si>
  <si>
    <t>Zemní práce</t>
  </si>
  <si>
    <t>K</t>
  </si>
  <si>
    <t>121151117</t>
  </si>
  <si>
    <t>Sejmutí ornice strojně při souvislé ploše přes 100 do 500 m2, tl. vrstvy přes 400 do 500 mm</t>
  </si>
  <si>
    <t>m2</t>
  </si>
  <si>
    <t>4</t>
  </si>
  <si>
    <t>Online PSC</t>
  </si>
  <si>
    <t>https://podminky.urs.cz/item/CS_URS_2024_02/121151117</t>
  </si>
  <si>
    <t>VV</t>
  </si>
  <si>
    <t>0,5*270</t>
  </si>
  <si>
    <t>Součet</t>
  </si>
  <si>
    <t>132351101</t>
  </si>
  <si>
    <t>Hloubení nezapažených rýh šířky do 800 mm strojně s urovnáním dna do předepsaného profilu a spádu v hornině třídy těžitelnosti II skupiny 4 do 20 m3</t>
  </si>
  <si>
    <t>m3</t>
  </si>
  <si>
    <t>https://podminky.urs.cz/item/CS_URS_2024_02/132351101</t>
  </si>
  <si>
    <t>0,6*(3*3+12,8)</t>
  </si>
  <si>
    <t>3</t>
  </si>
  <si>
    <t>132354101</t>
  </si>
  <si>
    <t>Hloubení zapažených rýh šířky do 800 mm strojně s urovnáním dna do předepsaného profilu a spádu v hornině třídy těžitelnosti II skupiny 4 do 20 m3</t>
  </si>
  <si>
    <t>6</t>
  </si>
  <si>
    <t>https://podminky.urs.cz/item/CS_URS_2024_02/132354101</t>
  </si>
  <si>
    <t>P</t>
  </si>
  <si>
    <t>Poznámka k položce:_x000D_
Ruční začištění</t>
  </si>
  <si>
    <t>(0,7*(10,6+1,8)+1*2,1+0,5*1,2+0,8+0,8*(2*10,6+12,8))*0,15+0,5*17*0,4+0,2*(2,7+6,5)</t>
  </si>
  <si>
    <t>M</t>
  </si>
  <si>
    <t>34571345</t>
  </si>
  <si>
    <t>trubka elektroinstalační ohebná dvouplášťová korugovaná HDPE+LDPE (chránička) D 52/75mm</t>
  </si>
  <si>
    <t>m</t>
  </si>
  <si>
    <t>32</t>
  </si>
  <si>
    <t>16</t>
  </si>
  <si>
    <t>1246160485</t>
  </si>
  <si>
    <t>1*1,05 'Přepočtené koeficientem množství</t>
  </si>
  <si>
    <t>5</t>
  </si>
  <si>
    <t>171111111</t>
  </si>
  <si>
    <t>Hutnění zeminy pro spodní stavbu železnic tloušťky vrstvy do 20 cm</t>
  </si>
  <si>
    <t>8</t>
  </si>
  <si>
    <t>https://podminky.urs.cz/item/CS_URS_2024_02/171111111</t>
  </si>
  <si>
    <t>Poznámka k položce:_x000D_
Cca 10%?</t>
  </si>
  <si>
    <t>325</t>
  </si>
  <si>
    <t>171151103</t>
  </si>
  <si>
    <t>Uložení sypanin do násypů strojně s rozprostřením sypaniny ve vrstvách a s hrubým urovnáním zhutněných z hornin soudržných jakékoliv třídy těžitelnosti</t>
  </si>
  <si>
    <t>1895958286</t>
  </si>
  <si>
    <t>https://podminky.urs.cz/item/CS_URS_2024_02/171151103</t>
  </si>
  <si>
    <t>46,7*2,6+44*2,7+12,8*5,2</t>
  </si>
  <si>
    <t>7</t>
  </si>
  <si>
    <t>564760001</t>
  </si>
  <si>
    <t>Podklad nebo kryt z kameniva hrubého drceného vel. 8-16 mm s rozprostřením a zhutněním plochy jednotlivě do 100 m2, po zhutnění tl. 200 mm</t>
  </si>
  <si>
    <t>https://podminky.urs.cz/item/CS_URS_2024_02/564760001</t>
  </si>
  <si>
    <t>13*10,1</t>
  </si>
  <si>
    <t>58343872</t>
  </si>
  <si>
    <t>kamenivo drcené hrubé frakce 8/16</t>
  </si>
  <si>
    <t>t</t>
  </si>
  <si>
    <t>467735884</t>
  </si>
  <si>
    <t>9</t>
  </si>
  <si>
    <t>635321223</t>
  </si>
  <si>
    <t>Násyp z recyklátu pod podlahy se zhutněním, z recyklátu tepelněizolační z recyklátu skleněného (pěnového skla), se zhutněním, tloušťka vrstvy 200 mm, U=0,40 W/m2K</t>
  </si>
  <si>
    <t>14</t>
  </si>
  <si>
    <t>https://podminky.urs.cz/item/CS_URS_2024_02/635321223</t>
  </si>
  <si>
    <t>13*3,2</t>
  </si>
  <si>
    <t>10</t>
  </si>
  <si>
    <t>58765101</t>
  </si>
  <si>
    <t>štěrk z pěnového skla frakce 16/32</t>
  </si>
  <si>
    <t>-1849577512</t>
  </si>
  <si>
    <t>41,60*0,2</t>
  </si>
  <si>
    <t>8,32*1,1 'Přepočtené koeficientem množství</t>
  </si>
  <si>
    <t>11</t>
  </si>
  <si>
    <t>564811011</t>
  </si>
  <si>
    <t>Podklad ze štěrkodrti ŠD s rozprostřením a zhutněním plochy jednotlivě do 100 m2, po zhutnění tl. 50 mm</t>
  </si>
  <si>
    <t>https://podminky.urs.cz/item/CS_URS_2024_02/564811011</t>
  </si>
  <si>
    <t>48</t>
  </si>
  <si>
    <t>58343810</t>
  </si>
  <si>
    <t>kamenivo drcené hrubé frakce 4/8</t>
  </si>
  <si>
    <t>-1748261931</t>
  </si>
  <si>
    <t>48*0,05*1,7</t>
  </si>
  <si>
    <t>13</t>
  </si>
  <si>
    <t>635111242</t>
  </si>
  <si>
    <t>Násyp ze štěrkopísku, písku nebo kameniva pod podlahy se zhutněním z kameniva hrubého 16-32</t>
  </si>
  <si>
    <t>18</t>
  </si>
  <si>
    <t>https://podminky.urs.cz/item/CS_URS_2024_02/635111242</t>
  </si>
  <si>
    <t>0,1*48</t>
  </si>
  <si>
    <t>58343930</t>
  </si>
  <si>
    <t>kamenivo drcené hrubé frakce 16/32</t>
  </si>
  <si>
    <t>-1847698918</t>
  </si>
  <si>
    <t>4,8*1,7</t>
  </si>
  <si>
    <t>15</t>
  </si>
  <si>
    <t>564761101</t>
  </si>
  <si>
    <t>Podklad nebo kryt z kameniva hrubého drceného vel. 32-63 mm s rozprostřením a zhutněním plochy jednotlivě do 100 m2, po zhutnění tl. 200 mm</t>
  </si>
  <si>
    <t>149485681</t>
  </si>
  <si>
    <t>https://podminky.urs.cz/item/CS_URS_2024_02/564761101</t>
  </si>
  <si>
    <t>58343959</t>
  </si>
  <si>
    <t>kamenivo drcené hrubé frakce 32/63</t>
  </si>
  <si>
    <t>-911265344</t>
  </si>
  <si>
    <t>48*0,2*1,5*1,7</t>
  </si>
  <si>
    <t>17</t>
  </si>
  <si>
    <t>635111232</t>
  </si>
  <si>
    <t>Násyp ze štěrkopísku, písku nebo kameniva pod podlahy se zhutněním z kameniva drobného 0-4</t>
  </si>
  <si>
    <t>22</t>
  </si>
  <si>
    <t>https://podminky.urs.cz/item/CS_URS_2024_02/635111232</t>
  </si>
  <si>
    <t>(57+1,84+67)*0,02</t>
  </si>
  <si>
    <t>58341341</t>
  </si>
  <si>
    <t>kamenivo drcené drobné frakce 0/4</t>
  </si>
  <si>
    <t>-2131693076</t>
  </si>
  <si>
    <t>2,517*1,7</t>
  </si>
  <si>
    <t>19</t>
  </si>
  <si>
    <t>564811111</t>
  </si>
  <si>
    <t>Podklad ze štěrkodrti ŠD s rozprostřením a zhutněním plochy přes 100 m2, po zhutnění tl. 50 mm</t>
  </si>
  <si>
    <t>-1943313830</t>
  </si>
  <si>
    <t>https://podminky.urs.cz/item/CS_URS_2024_02/564811111</t>
  </si>
  <si>
    <t>125,84</t>
  </si>
  <si>
    <t>20</t>
  </si>
  <si>
    <t>-968451824</t>
  </si>
  <si>
    <t>125,84*0,05*1,7</t>
  </si>
  <si>
    <t>564730011</t>
  </si>
  <si>
    <t>Podklad nebo kryt z kameniva hrubého drceného vel. 8-16 mm s rozprostřením a zhutněním plochy přes 100 m2, po zhutnění tl. 100 mm</t>
  </si>
  <si>
    <t>26</t>
  </si>
  <si>
    <t>https://podminky.urs.cz/item/CS_URS_2024_02/564730011</t>
  </si>
  <si>
    <t>(57+1,84+67)</t>
  </si>
  <si>
    <t>-380614724</t>
  </si>
  <si>
    <t>125,84*0,1*1,7</t>
  </si>
  <si>
    <t>23</t>
  </si>
  <si>
    <t>564771111</t>
  </si>
  <si>
    <t>Podklad nebo kryt z kameniva hrubého drceného vel. 32-63 mm s rozprostřením a zhutněním plochy přes 100 m2, po zhutnění tl. 250 mm</t>
  </si>
  <si>
    <t>-1270880161</t>
  </si>
  <si>
    <t>https://podminky.urs.cz/item/CS_URS_2024_02/564771111</t>
  </si>
  <si>
    <t>24</t>
  </si>
  <si>
    <t>993097636</t>
  </si>
  <si>
    <t>125,84*0,25*1,7</t>
  </si>
  <si>
    <t>25</t>
  </si>
  <si>
    <t>181351003</t>
  </si>
  <si>
    <t>Rozprostření a urovnání ornice v rovině nebo ve svahu sklonu do 1:5 strojně při souvislé ploše do 100 m2, tl. vrstvy do 200 mm</t>
  </si>
  <si>
    <t>-1762275270</t>
  </si>
  <si>
    <t>https://podminky.urs.cz/item/CS_URS_2024_02/181351003</t>
  </si>
  <si>
    <t>2,7*17+74,2</t>
  </si>
  <si>
    <t>181351103</t>
  </si>
  <si>
    <t>Rozprostření a urovnání ornice v rovině nebo ve svahu sklonu do 1:5 strojně při souvislé ploše přes 100 do 500 m2, tl. vrstvy do 200 mm</t>
  </si>
  <si>
    <t>30</t>
  </si>
  <si>
    <t>https://podminky.urs.cz/item/CS_URS_2024_02/181351103</t>
  </si>
  <si>
    <t>252</t>
  </si>
  <si>
    <t>27</t>
  </si>
  <si>
    <t>175112101</t>
  </si>
  <si>
    <t>Obsypání potrubí při překopech inženýrských sítí ručně objemu do 10 m3 sypaninou z vhodných horniny třídy těžitelnosti I a II, skupiny 1 až 4 nebo materiálem připraveným podél výkopu ve vzdálenosti do 3 m od jeho kraje pro jakoukoliv hloubku výkopu a míru zhutnění bez prohození sypaniny</t>
  </si>
  <si>
    <t>https://podminky.urs.cz/item/CS_URS_2024_02/175112101</t>
  </si>
  <si>
    <t>obsyp potrubí 400 mm písek</t>
  </si>
  <si>
    <t>0,5*0,4*30</t>
  </si>
  <si>
    <t>podsyp potrubí 100 mm písek</t>
  </si>
  <si>
    <t>0,5*0,1*30</t>
  </si>
  <si>
    <t>28</t>
  </si>
  <si>
    <t>483200983</t>
  </si>
  <si>
    <t>7,5*1,5</t>
  </si>
  <si>
    <t>11,25*1,1 'Přepočtené koeficientem množství</t>
  </si>
  <si>
    <t>29</t>
  </si>
  <si>
    <t>171111103</t>
  </si>
  <si>
    <t>Uložení sypanin do násypů ručně s rozprostřením sypaniny ve vrstvách a s hrubým urovnáním zhutněných z hornin soudržných jakékoliv třídy těžitelnosti</t>
  </si>
  <si>
    <t>36</t>
  </si>
  <si>
    <t>https://podminky.urs.cz/item/CS_URS_2024_02/171111103</t>
  </si>
  <si>
    <t>0,5*0,5*30</t>
  </si>
  <si>
    <t>131351100</t>
  </si>
  <si>
    <t>Hloubení nezapažených jam a zářezů strojně s urovnáním dna do předepsaného profilu a spádu v hornině třídy těžitelnosti II skupiny 4 do 20 m3</t>
  </si>
  <si>
    <t>38</t>
  </si>
  <si>
    <t>https://podminky.urs.cz/item/CS_URS_2024_02/131351100</t>
  </si>
  <si>
    <t>2*2,5*2</t>
  </si>
  <si>
    <t>31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</si>
  <si>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</si>
  <si>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</si>
  <si>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42</t>
  </si>
  <si>
    <t>https://podminky.urs.cz/item/CS_URS_2024_02/175111101</t>
  </si>
  <si>
    <t xml:space="preserve">Podsyp potrubí písek 0-4, tl. 100 mm, do DN 200 </t>
  </si>
  <si>
    <t>0,1*0,4*(10,26+54+6,5+2,7+28+5+10,3+51,4)</t>
  </si>
  <si>
    <t>Obsyp potrubí písek 0-4 tl. 300 mm, DN do 200</t>
  </si>
  <si>
    <t>0,3*0,4*(10,26+54+6,5+2,7+28+5+10,3+51,4)</t>
  </si>
  <si>
    <t>58337310</t>
  </si>
  <si>
    <t>štěrkopísek frakce 0/4</t>
  </si>
  <si>
    <t>672844798</t>
  </si>
  <si>
    <t>26,905*1,5 'Přepočtené koeficientem množství</t>
  </si>
  <si>
    <t>33</t>
  </si>
  <si>
    <t>44</t>
  </si>
  <si>
    <t>0,5*0,4*(10,26+54+6,5+2,7+28+5+10,3+51,4)</t>
  </si>
  <si>
    <t>34</t>
  </si>
  <si>
    <t>132251102</t>
  </si>
  <si>
    <t>Hloubení nezapažených rýh šířky do 800 mm strojně s urovnáním dna do předepsaného profilu a spádu v hornině třídy těžitelnosti I skupiny 3 přes 20 do 50 m3</t>
  </si>
  <si>
    <t>46</t>
  </si>
  <si>
    <t>https://podminky.urs.cz/item/CS_URS_2024_02/132251102</t>
  </si>
  <si>
    <t>0,4*0,8*(5+10,3+51,4)</t>
  </si>
  <si>
    <t>Zakládání</t>
  </si>
  <si>
    <t>35</t>
  </si>
  <si>
    <t>274321311</t>
  </si>
  <si>
    <t>Základy z betonu železového (bez výztuže) pasy z betonu bez zvláštních nároků na prostředí tř. C 16/20</t>
  </si>
  <si>
    <t>2045903154</t>
  </si>
  <si>
    <t>https://podminky.urs.cz/item/CS_URS_2024_02/274321311</t>
  </si>
  <si>
    <t>obetonování jímky 0,5 m</t>
  </si>
  <si>
    <t>0,5*(2*(1+2)+2*1)</t>
  </si>
  <si>
    <t>273325913</t>
  </si>
  <si>
    <t>Základy z betonu železového (bez výztuže) desky Příplatek k cenám za úpravu povrchů desek přehlazením s poprášením cementem pro konečnou úpravu</t>
  </si>
  <si>
    <t>-161214201</t>
  </si>
  <si>
    <t>https://podminky.urs.cz/item/CS_URS_2024_02/273325913</t>
  </si>
  <si>
    <t>47,26/0,25</t>
  </si>
  <si>
    <t>37</t>
  </si>
  <si>
    <t>273361116</t>
  </si>
  <si>
    <t>Výztuž základových konstrukcí desek z betonářské oceli 10 505 (R) nebo BSt 500</t>
  </si>
  <si>
    <t>395997619</t>
  </si>
  <si>
    <t>https://podminky.urs.cz/item/CS_URS_2024_02/273361116</t>
  </si>
  <si>
    <t>(4654,4+997,6+1450,5)/1000*1,01</t>
  </si>
  <si>
    <t>Podle tabulky výztuže z výkresu</t>
  </si>
  <si>
    <t>274313511</t>
  </si>
  <si>
    <t>Základy z betonu prostého pasy betonu kamenem neprokládaného tř. C 12/15</t>
  </si>
  <si>
    <t>https://podminky.urs.cz/item/CS_URS_2024_02/274313511</t>
  </si>
  <si>
    <t xml:space="preserve">9,64+13,08 </t>
  </si>
  <si>
    <t>podkladní beton a základové pasy tl. 50 mm</t>
  </si>
  <si>
    <t>39</t>
  </si>
  <si>
    <t>273321411</t>
  </si>
  <si>
    <t>Základy z betonu železového (bez výztuže) desky z betonu bez zvláštních nároků na prostředí tř. C 20/25</t>
  </si>
  <si>
    <t>50</t>
  </si>
  <si>
    <t>https://podminky.urs.cz/item/CS_URS_2024_02/273321411</t>
  </si>
  <si>
    <t>Poznámka k položce:_x000D_
beton leštěný s vyspádováním 0,5% v garáži</t>
  </si>
  <si>
    <t>0,25*12,8*14+13,2*9,3*0,02</t>
  </si>
  <si>
    <t>vyztužený podkladní beton základové desky tl. 250 mm</t>
  </si>
  <si>
    <t>40</t>
  </si>
  <si>
    <t>210220001</t>
  </si>
  <si>
    <t>Montáž uzemňovacího vedení s upevněním, propojením a připojením pomocí svorek na povrchu vodičů FeZn páskou průřezu do 120 mm2</t>
  </si>
  <si>
    <t>-301941128</t>
  </si>
  <si>
    <t>https://podminky.urs.cz/item/CS_URS_2024_02/210220001</t>
  </si>
  <si>
    <t>41</t>
  </si>
  <si>
    <t>35442062</t>
  </si>
  <si>
    <t>pás zemnící 30x4mm FeZn</t>
  </si>
  <si>
    <t>kg</t>
  </si>
  <si>
    <t>-1731727025</t>
  </si>
  <si>
    <t>70*0,001</t>
  </si>
  <si>
    <t>0,07*1,1 'Přepočtené koeficientem množství</t>
  </si>
  <si>
    <t>35431012</t>
  </si>
  <si>
    <t>svorka uzemnění FeZn spojovací s příložkou</t>
  </si>
  <si>
    <t>kus</t>
  </si>
  <si>
    <t>-156932075</t>
  </si>
  <si>
    <t>43</t>
  </si>
  <si>
    <t>35442135</t>
  </si>
  <si>
    <t>drát D 10/13mm FeZn + PVC</t>
  </si>
  <si>
    <t>1519345115</t>
  </si>
  <si>
    <t>15*0,695</t>
  </si>
  <si>
    <t>210220020</t>
  </si>
  <si>
    <t>Montáž uzemňovacího vedení s upevněním, propojením a připojením pomocí svorek v zemi s izolací spojů vodičů FeZn páskou průřezu do 120 mm2 v městské zástavbě</t>
  </si>
  <si>
    <t>-489490547</t>
  </si>
  <si>
    <t>https://podminky.urs.cz/item/CS_URS_2024_02/210220020</t>
  </si>
  <si>
    <t>45</t>
  </si>
  <si>
    <t>-1026216972</t>
  </si>
  <si>
    <t>30*0,001 'Přepočtené koeficientem množství</t>
  </si>
  <si>
    <t>Svislé a kompletní konstrukce</t>
  </si>
  <si>
    <t>311113145</t>
  </si>
  <si>
    <t>Nadzákladové zdi z betonových tvárnic ztraceného bednění hladkých, včetně výplně z betonu třídy C 20/25, tloušťky zdiva přes 300 do 400 mm</t>
  </si>
  <si>
    <t>52</t>
  </si>
  <si>
    <t>https://podminky.urs.cz/item/CS_URS_2024_02/311113145</t>
  </si>
  <si>
    <t>Poznámka k položce:_x000D_
zároveň opěrná zeď propojená se základovou deskou</t>
  </si>
  <si>
    <t>(14*6/2+14*3+12,8*5+0,5*5)</t>
  </si>
  <si>
    <t>ztracené bednění tl. 400, pohledové spárované</t>
  </si>
  <si>
    <t>47</t>
  </si>
  <si>
    <t>311113152</t>
  </si>
  <si>
    <t>Nadzákladové zdi z betonových tvárnic ztraceného bednění hladkých, včetně výplně z betonu třídy C 25/30, tloušťky zdiva přes 150 do 200 mm</t>
  </si>
  <si>
    <t>54</t>
  </si>
  <si>
    <t>https://podminky.urs.cz/item/CS_URS_2024_02/311113152</t>
  </si>
  <si>
    <t>25*1,25</t>
  </si>
  <si>
    <t>ztracené bednění tl. 200 oplocení</t>
  </si>
  <si>
    <t>274361116</t>
  </si>
  <si>
    <t>Výztuž základových konstrukcí pasů, prahů, věnců a ostruh z betonářské oceli 10 505 (R) nebo BSt 500</t>
  </si>
  <si>
    <t>-114040718</t>
  </si>
  <si>
    <t>https://podminky.urs.cz/item/CS_URS_2024_02/274361116</t>
  </si>
  <si>
    <t>(26,1*0,395+1640,1*0,616+1370,3*0,88+283,1*1,2)/1000</t>
  </si>
  <si>
    <t>výztuž ztraceného bednění podle tabulky na výkresu</t>
  </si>
  <si>
    <t>2,566*1,1 'Přepočtené koeficientem množství</t>
  </si>
  <si>
    <t>49</t>
  </si>
  <si>
    <t>311272321</t>
  </si>
  <si>
    <t>Zdivo z pórobetonových tvárnic na tenké maltové lože, tl. zdiva 375 mm pevnost tvárnic do P2, objemová hmotnost do 450 kg/m3 na pero a drážku</t>
  </si>
  <si>
    <t>60</t>
  </si>
  <si>
    <t>https://podminky.urs.cz/item/CS_URS_2024_02/311272321</t>
  </si>
  <si>
    <t>Otvory v plynosilikátech 375</t>
  </si>
  <si>
    <t>Otvory_375</t>
  </si>
  <si>
    <t>-(2*4*4,1+3*0,75*3+3*1,25*1,5+(1*2+1,7*2,35))</t>
  </si>
  <si>
    <t>Stěny plynosilikáty 375</t>
  </si>
  <si>
    <t>Zdi_375</t>
  </si>
  <si>
    <t>(4,75*14+1,35*14+2*(1,35*12,89+3*12,8/2)+(12,8+0,8)*4,625)</t>
  </si>
  <si>
    <t>311273957</t>
  </si>
  <si>
    <t>Založení pórobetonového zdiva na zakládací maltu, tlouštky zdiva 375 mm</t>
  </si>
  <si>
    <t>-199421161</t>
  </si>
  <si>
    <t>https://podminky.urs.cz/item/CS_URS_2024_02/311273957</t>
  </si>
  <si>
    <t>DL_zdi_375</t>
  </si>
  <si>
    <t>2*14+2*12,8+2*0,8</t>
  </si>
  <si>
    <t>51</t>
  </si>
  <si>
    <t>311272221</t>
  </si>
  <si>
    <t>Zdivo z pórobetonových tvárnic na tenké maltové lože, tl. zdiva 300 mm pevnost tvárnic do P2, objemová hmotnost do 450 kg/m3 na pero a drážku</t>
  </si>
  <si>
    <t>64</t>
  </si>
  <si>
    <t>https://podminky.urs.cz/item/CS_URS_2024_02/311272221</t>
  </si>
  <si>
    <t>Otvory v 300</t>
  </si>
  <si>
    <t>Otvory_300</t>
  </si>
  <si>
    <t>-(2+2*1,2+0,8*2)*4,625</t>
  </si>
  <si>
    <t>Zdi plynosilikát 300</t>
  </si>
  <si>
    <t>Zdi_300</t>
  </si>
  <si>
    <t>((12,4+1,35+0,7)*4,625+2,91*(1,35+0,7))</t>
  </si>
  <si>
    <t>311273955</t>
  </si>
  <si>
    <t>Založení pórobetonového zdiva na zakládací maltu, tlouštky zdiva 300 mm</t>
  </si>
  <si>
    <t>493042492</t>
  </si>
  <si>
    <t>https://podminky.urs.cz/item/CS_URS_2024_02/311273955</t>
  </si>
  <si>
    <t>délka zdí plynosilikát 300</t>
  </si>
  <si>
    <t>(12,4+1,35+0,7)+(1,35+0,7)</t>
  </si>
  <si>
    <t>53</t>
  </si>
  <si>
    <t>342272225</t>
  </si>
  <si>
    <t>Příčky z pórobetonových tvárnic hladkých na tenké maltové lože objemová hmotnost do 500 kg/m3, tloušťka příčky 100 mm</t>
  </si>
  <si>
    <t>68</t>
  </si>
  <si>
    <t>https://podminky.urs.cz/item/CS_URS_2024_02/342272225</t>
  </si>
  <si>
    <t>Otvory v příčkách 100</t>
  </si>
  <si>
    <t>-(7*0,8+0,7+0,6*2)*2</t>
  </si>
  <si>
    <t>plocha příček 100</t>
  </si>
  <si>
    <t>(1,3+2,4*2+1,95)*4,625+(2,05+3,1)*3,25+(4,95+4,05+2,35+1,6+3,2+5,1+1,9)*2,91</t>
  </si>
  <si>
    <t>342272245</t>
  </si>
  <si>
    <t>Příčky z pórobetonových tvárnic hladkých na tenké maltové lože objemová hmotnost do 500 kg/m3, tloušťka příčky 150 mm</t>
  </si>
  <si>
    <t>72</t>
  </si>
  <si>
    <t>https://podminky.urs.cz/item/CS_URS_2024_02/342272245</t>
  </si>
  <si>
    <t>otvory v příčkách 150</t>
  </si>
  <si>
    <t>-(1,6*2+2,*0,8)</t>
  </si>
  <si>
    <t>plocha příček 150</t>
  </si>
  <si>
    <t xml:space="preserve">9,3*1,35+9,3/2*3 </t>
  </si>
  <si>
    <t>55</t>
  </si>
  <si>
    <t>342272205</t>
  </si>
  <si>
    <t>Příčky z pórobetonových tvárnic hladkých na tenké maltové lože objemová hmotnost do 500 kg/m3, tloušťka příčky 50 mm</t>
  </si>
  <si>
    <t>76</t>
  </si>
  <si>
    <t>https://podminky.urs.cz/item/CS_URS_2024_02/342272205</t>
  </si>
  <si>
    <t>obezdívka pro obklad sprchy</t>
  </si>
  <si>
    <t>(3*1+2*1,95)*3,25</t>
  </si>
  <si>
    <t>56</t>
  </si>
  <si>
    <t>317142422</t>
  </si>
  <si>
    <t>Překlady nenosné z pórobetonu osazené do tenkého maltového lože, výšky do 250 mm, šířky překladu 100 mm, délky překladu přes 1000 do 1250 mm</t>
  </si>
  <si>
    <t>-888494529</t>
  </si>
  <si>
    <t>https://podminky.urs.cz/item/CS_URS_2024_02/317142422</t>
  </si>
  <si>
    <t>57</t>
  </si>
  <si>
    <t>317143453</t>
  </si>
  <si>
    <t>Překlady nosné z pórobetonu osazené do tenkého maltového lože, pro zdi tl. 300 mm, délky překladu přes 1500 do 1800 mm</t>
  </si>
  <si>
    <t>2074947940</t>
  </si>
  <si>
    <t>https://podminky.urs.cz/item/CS_URS_2024_02/317143453</t>
  </si>
  <si>
    <t>58</t>
  </si>
  <si>
    <t>317143452</t>
  </si>
  <si>
    <t>Překlady nosné z pórobetonu osazené do tenkého maltového lože, pro zdi tl. 300 mm, délky překladu přes 1300 do 1500 mm</t>
  </si>
  <si>
    <t>-213948021</t>
  </si>
  <si>
    <t>https://podminky.urs.cz/item/CS_URS_2024_02/317143452</t>
  </si>
  <si>
    <t>59</t>
  </si>
  <si>
    <t>317143461</t>
  </si>
  <si>
    <t>Překlady nosné z pórobetonu osazené do tenkého maltového lože, pro zdi tl. 375 mm, délky překladu do 1300 mm</t>
  </si>
  <si>
    <t>-182756815</t>
  </si>
  <si>
    <t>https://podminky.urs.cz/item/CS_URS_2024_02/317143461</t>
  </si>
  <si>
    <t>317143463</t>
  </si>
  <si>
    <t>Překlady nosné z pórobetonu osazené do tenkého maltového lože, pro zdi tl. 375 mm, délky překladu přes 1500 do 1800 mm</t>
  </si>
  <si>
    <t>33536844</t>
  </si>
  <si>
    <t>https://podminky.urs.cz/item/CS_URS_2024_02/317143463</t>
  </si>
  <si>
    <t>61</t>
  </si>
  <si>
    <t>317143465</t>
  </si>
  <si>
    <t>Překlady nosné z pórobetonu osazené do tenkého maltového lože, pro zdi tl. 375 mm, délky překladu přes 2100 do 2400 mm</t>
  </si>
  <si>
    <t>-1638837949</t>
  </si>
  <si>
    <t>https://podminky.urs.cz/item/CS_URS_2024_02/317143465</t>
  </si>
  <si>
    <t>62</t>
  </si>
  <si>
    <t>317141427</t>
  </si>
  <si>
    <t>Překlady ploché prefabrikované z pórobetonu osazené do tenkého maltového lože, včetně slepení dvou překladů vedle sebe po celé délce boční plochy, výšky překladu do 200 mm šířky 125 mm, délky překladu přes 2300 do 2500 mm</t>
  </si>
  <si>
    <t>-1650024042</t>
  </si>
  <si>
    <t>https://podminky.urs.cz/item/CS_URS_2024_02/317141427</t>
  </si>
  <si>
    <t>63</t>
  </si>
  <si>
    <t>317141447</t>
  </si>
  <si>
    <t>Překlady ploché prefabrikované z pórobetonu osazené do tenkého maltového lože, včetně slepení dvou překladů vedle sebe po celé délce boční plochy, výšky překladu do 200 mm šířky 150 mm, délky překladu přes 2300 do 2500 mm</t>
  </si>
  <si>
    <t>362465794</t>
  </si>
  <si>
    <t>https://podminky.urs.cz/item/CS_URS_2024_02/317141447</t>
  </si>
  <si>
    <t>348171143</t>
  </si>
  <si>
    <t>Montáž oplocení z dílců kovových panelových svařovaných, na ocelové profilované sloupky, výšky přes 1,0 do 1,5 m</t>
  </si>
  <si>
    <t>-379093598</t>
  </si>
  <si>
    <t>https://podminky.urs.cz/item/CS_URS_2024_02/348171143</t>
  </si>
  <si>
    <t>65</t>
  </si>
  <si>
    <t>55342411</t>
  </si>
  <si>
    <t>plotový panel svařovaný v 1,0-1,5m š do 2,5m průměru drátu 5mm oka 55x200mm s horizontálním prolisem povrchová úprava PZ komaxit</t>
  </si>
  <si>
    <t>36402462</t>
  </si>
  <si>
    <t>37*0,4 'Přepočtené koeficientem množství</t>
  </si>
  <si>
    <t>66</t>
  </si>
  <si>
    <t>55342241</t>
  </si>
  <si>
    <t>sloupek plotový Pz 2100/38x1,5mm</t>
  </si>
  <si>
    <t>-1189708039</t>
  </si>
  <si>
    <t>15+1</t>
  </si>
  <si>
    <t>67</t>
  </si>
  <si>
    <t>55342273</t>
  </si>
  <si>
    <t>vzpěra plotová Pz 2000/38x1,5mm</t>
  </si>
  <si>
    <t>1796080392</t>
  </si>
  <si>
    <t>15*0,4 'Přepočtené koeficientem množství</t>
  </si>
  <si>
    <t>55342195</t>
  </si>
  <si>
    <t>hlava plotové vzpěry D 40-50mm pro svařované pletivo v návinu povrchová úprava Pz a komaxit</t>
  </si>
  <si>
    <t>1583665410</t>
  </si>
  <si>
    <t>69</t>
  </si>
  <si>
    <t>55342202</t>
  </si>
  <si>
    <t>objímka pro uchycení vzpěry na sloupek D 40-50mm</t>
  </si>
  <si>
    <t>-1347047547</t>
  </si>
  <si>
    <t>70</t>
  </si>
  <si>
    <t>348215111</t>
  </si>
  <si>
    <t>Plot z drátokamenných košů (gabionů) z lomového kamene neupraveného výplňového na sucho ze svařovaných panelů z ocelových sítí s povrchovou úpravou galfan šířky do 0,5 m výšky do 1,5 m</t>
  </si>
  <si>
    <t>1574282659</t>
  </si>
  <si>
    <t>https://podminky.urs.cz/item/CS_URS_2024_02/348215111</t>
  </si>
  <si>
    <t>(1,3*(8+2,6))*0,5</t>
  </si>
  <si>
    <t>71</t>
  </si>
  <si>
    <t>348215122</t>
  </si>
  <si>
    <t>Plot z drátokamenných košů (gabionů) z lomového kamene neupraveného výplňového na sucho ze svařovaných panelů z ocelových sítí s povrchovou úpravou galfan šířky přes 0,5 m výšky přes 1,5 m</t>
  </si>
  <si>
    <t>-1477639160</t>
  </si>
  <si>
    <t>https://podminky.urs.cz/item/CS_URS_2024_02/348215122</t>
  </si>
  <si>
    <t>(2,21*2,7)*1</t>
  </si>
  <si>
    <t>389842401</t>
  </si>
  <si>
    <t>Komín jednoprůduchový nerezový s izolovanými nerezovými vložkami s nehořlavou izolační rohoží tloušťky 50 mm komínové těleso výšky 3 m komín včetně založení na podlaze, světlý průměr vložky 15 cm</t>
  </si>
  <si>
    <t>soubor</t>
  </si>
  <si>
    <t>1681524678</t>
  </si>
  <si>
    <t>https://podminky.urs.cz/item/CS_URS_2024_02/389842401</t>
  </si>
  <si>
    <t>73</t>
  </si>
  <si>
    <t>389842501</t>
  </si>
  <si>
    <t>Komín jednoprůduchový nerezový s izolovanými nerezovými vložkami s nehořlavou izolační rohoží tloušťky 50 mm komínové těleso výšky 3 m Příplatek k ceně za každý další i započatý metr výšky komínového tělesa přes 3 m bez uchycení ke stěně komínu nebo svislého kouřovodu světlý průměr vložky 15 cm</t>
  </si>
  <si>
    <t>58795221</t>
  </si>
  <si>
    <t>https://podminky.urs.cz/item/CS_URS_2024_02/389842501</t>
  </si>
  <si>
    <t>74</t>
  </si>
  <si>
    <t>389842671</t>
  </si>
  <si>
    <t>Komín jednoprůduchový nerezový s izolovanými nerezovými vložkami s nehořlavou izolační rohoží tloušťky 50 mm ukončení komínového tělesa svislého kouřovodu krycí komínovou hlavou s protidešťovým krytem včetně prostupu kouřovodu střechou, sklonu střechy přes 25° do 45°, světlý průměr vložky 15 cm</t>
  </si>
  <si>
    <t>-2115164</t>
  </si>
  <si>
    <t>https://podminky.urs.cz/item/CS_URS_2024_02/389842671</t>
  </si>
  <si>
    <t>75</t>
  </si>
  <si>
    <t>314235235</t>
  </si>
  <si>
    <t>Ukončení jednoprůduchového cihelného komínu krycí deska nadstřešní části komínu z komínového návleku, pohledových prstenců a pouze vyzděné s přívodem vzduchu jednoprůduchová</t>
  </si>
  <si>
    <t>250858018</t>
  </si>
  <si>
    <t>https://podminky.urs.cz/item/CS_URS_2024_02/314235235</t>
  </si>
  <si>
    <t>314236121</t>
  </si>
  <si>
    <t>Ukončení jednoprůduchového cihelného komínu komínovým návlekem jednoprůduchovým imitace omítnutí pro světlý průměr vložky 14, 16, 18, 20 cm, výšky 100 cm</t>
  </si>
  <si>
    <t>-1956963120</t>
  </si>
  <si>
    <t>https://podminky.urs.cz/item/CS_URS_2024_02/314236121</t>
  </si>
  <si>
    <t>77</t>
  </si>
  <si>
    <t>314236141</t>
  </si>
  <si>
    <t>Ukončení jednoprůduchového cihelného komínu krakorcová deska pro obezdění komínu jednoprůduchová</t>
  </si>
  <si>
    <t>1340511829</t>
  </si>
  <si>
    <t>https://podminky.urs.cz/item/CS_URS_2024_02/314236141</t>
  </si>
  <si>
    <t>78</t>
  </si>
  <si>
    <t>314236195</t>
  </si>
  <si>
    <t>Ukončení jednoprůduchového cihelného komínu Příplatek k ceně za ukončení větrací šachty hlavicí</t>
  </si>
  <si>
    <t>1476107055</t>
  </si>
  <si>
    <t>https://podminky.urs.cz/item/CS_URS_2024_02/314236195</t>
  </si>
  <si>
    <t>79</t>
  </si>
  <si>
    <t>314237207</t>
  </si>
  <si>
    <t>Komín jednoprůduchový cihelný s izolovanými nerezovými vložkami komínové těleso výšky 3 m z keramických broušených tvarovek, světlý průměr vložky Příplatek k ceně za vyzdění větrací šachty současně se zděním komínového tělesa, světlý průměr vložky 15, 20,25 cm</t>
  </si>
  <si>
    <t>-1819837974</t>
  </si>
  <si>
    <t>https://podminky.urs.cz/item/CS_URS_2024_02/314237207</t>
  </si>
  <si>
    <t>Vodorovné konstrukce</t>
  </si>
  <si>
    <t>80</t>
  </si>
  <si>
    <t>411121125</t>
  </si>
  <si>
    <t>Montáž prefabrikovaných železobetonových stropů se zalitím spár, včetně podpěrné konstrukce, na cementovou maltu ze stropních panelů šířky do 1200 mm a délky přes 3800 do 7000 mm</t>
  </si>
  <si>
    <t>-1820413170</t>
  </si>
  <si>
    <t>https://podminky.urs.cz/item/CS_URS_2024_02/411121125</t>
  </si>
  <si>
    <t>81</t>
  </si>
  <si>
    <t>PFB.4480</t>
  </si>
  <si>
    <t>PPD.../270</t>
  </si>
  <si>
    <t>1063824280</t>
  </si>
  <si>
    <t>1*5,17</t>
  </si>
  <si>
    <t>82</t>
  </si>
  <si>
    <t>411121127</t>
  </si>
  <si>
    <t>Montáž prefabrikovaných železobetonových stropů se zalitím spár, včetně podpěrné konstrukce, na cementovou maltu ze stropních panelů šířky do 1200 mm a délky přes 7000 mm</t>
  </si>
  <si>
    <t>-353336415</t>
  </si>
  <si>
    <t>https://podminky.urs.cz/item/CS_URS_2024_02/411121127</t>
  </si>
  <si>
    <t>83</t>
  </si>
  <si>
    <t>842092148</t>
  </si>
  <si>
    <t>8*9,7</t>
  </si>
  <si>
    <t>84</t>
  </si>
  <si>
    <t>85</t>
  </si>
  <si>
    <t>-3750905</t>
  </si>
  <si>
    <t>2*8,4</t>
  </si>
  <si>
    <t>86</t>
  </si>
  <si>
    <t>417321515</t>
  </si>
  <si>
    <t>Ztužující pásy a věnce z betonu železového (bez výztuže) tř. C 25/30</t>
  </si>
  <si>
    <t>90</t>
  </si>
  <si>
    <t>https://podminky.urs.cz/item/CS_URS_2024_02/417321515</t>
  </si>
  <si>
    <t>0,3*0,25*(12,8*2+14*3+1,35+0,7)*2</t>
  </si>
  <si>
    <t>87</t>
  </si>
  <si>
    <t>417361821</t>
  </si>
  <si>
    <t>Výztuž ztužujících pásů a věnců z betonářské oceli 10 505 (R) nebo BSt 500</t>
  </si>
  <si>
    <t>92</t>
  </si>
  <si>
    <t>https://podminky.urs.cz/item/CS_URS_2024_02/417361821</t>
  </si>
  <si>
    <t>(4*22/7*0,007*0,007*269,65+6,7*22/7*0,004*0,004*269,65)*2*7,85</t>
  </si>
  <si>
    <t>88</t>
  </si>
  <si>
    <t>417351115</t>
  </si>
  <si>
    <t>Bednění bočnic ztužujících pásů a věnců včetně vzpěr zřízení</t>
  </si>
  <si>
    <t>-795192151</t>
  </si>
  <si>
    <t>https://podminky.urs.cz/item/CS_URS_2024_02/417351115</t>
  </si>
  <si>
    <t>0,3*(12,8*2+14*3+1,35+0,7)*2*2</t>
  </si>
  <si>
    <t>83,58*1,05 'Přepočtené koeficientem množství</t>
  </si>
  <si>
    <t>89</t>
  </si>
  <si>
    <t>417351116</t>
  </si>
  <si>
    <t>Bednění bočnic ztužujících pásů a věnců včetně vzpěr odstranění</t>
  </si>
  <si>
    <t>-2080986952</t>
  </si>
  <si>
    <t>https://podminky.urs.cz/item/CS_URS_2024_02/417351116</t>
  </si>
  <si>
    <t>430321414</t>
  </si>
  <si>
    <t>Schodišťové konstrukce a rampy z betonu železového (bez výztuže) stupně, schodnice, ramena, podesty s nosníky tř. C 25/30</t>
  </si>
  <si>
    <t>94</t>
  </si>
  <si>
    <t>https://podminky.urs.cz/item/CS_URS_2024_02/430321414</t>
  </si>
  <si>
    <t>(4,0+3,8+1,35+1,3)*0,15*1,0+28*0,18*0,26*1,0</t>
  </si>
  <si>
    <t>91</t>
  </si>
  <si>
    <t>430361821</t>
  </si>
  <si>
    <t>Výztuž schodišťových konstrukcí a ramp stupňů, schodnic, ramen, podest s nosníky z betonářské oceli 10 505 (R) nebo BSt 500</t>
  </si>
  <si>
    <t>96</t>
  </si>
  <si>
    <t>https://podminky.urs.cz/item/CS_URS_2024_02/430361821</t>
  </si>
  <si>
    <t>(38,2*0,395+545,2*0,616+10,5*0,88)/1000</t>
  </si>
  <si>
    <t>Schodiště B 500 pr. 8, 10, 12</t>
  </si>
  <si>
    <t>0,36*1,1 'Přepočtené koeficientem množství</t>
  </si>
  <si>
    <t>431351121</t>
  </si>
  <si>
    <t>Bednění podest, podstupňových desek a ramp včetně podpěrné konstrukce výšky do 4 m půdorysně přímočarých zřízení</t>
  </si>
  <si>
    <t>-929961777</t>
  </si>
  <si>
    <t>https://podminky.urs.cz/item/CS_URS_2024_02/431351121</t>
  </si>
  <si>
    <t>(4,0+3,8+1,35+1,3)*1,0+28*0,18*1,0</t>
  </si>
  <si>
    <t>15,49*1,05 'Přepočtené koeficientem množství</t>
  </si>
  <si>
    <t>93</t>
  </si>
  <si>
    <t>431351122</t>
  </si>
  <si>
    <t>Bednění podest, podstupňových desek a ramp včetně podpěrné konstrukce výšky do 4 m půdorysně přímočarých odstranění</t>
  </si>
  <si>
    <t>-1113134404</t>
  </si>
  <si>
    <t>https://podminky.urs.cz/item/CS_URS_2024_02/431351122</t>
  </si>
  <si>
    <t>411321414</t>
  </si>
  <si>
    <t>Stropy z betonu železového (bez výztuže) stropů deskových, plochých střech, desek balkonových, desek hřibových stropů včetně hlavic hřibových sloupů tř. C 25/30</t>
  </si>
  <si>
    <t>98</t>
  </si>
  <si>
    <t>https://podminky.urs.cz/item/CS_URS_2024_02/411321414</t>
  </si>
  <si>
    <t>2,2*0,15*1,3</t>
  </si>
  <si>
    <t>95</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</si>
  <si>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</si>
  <si>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</si>
  <si>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100</t>
  </si>
  <si>
    <t>https://podminky.urs.cz/item/CS_URS_2024_02/411361821</t>
  </si>
  <si>
    <t>(22/7*0,005*0,005*(6,7*22+1,3*6))*7,85</t>
  </si>
  <si>
    <t>0,096*1,1 'Přepočtené koeficientem množství</t>
  </si>
  <si>
    <t>411351011</t>
  </si>
  <si>
    <t>Bednění stropních konstrukcí - bez podpěrné konstrukce desek tloušťky stropní desky přes 5 do 25 cm zřízení</t>
  </si>
  <si>
    <t>594679199</t>
  </si>
  <si>
    <t>https://podminky.urs.cz/item/CS_URS_2024_02/411351011</t>
  </si>
  <si>
    <t>2,2*1,3</t>
  </si>
  <si>
    <t>2,86*1,05 'Přepočtené koeficientem množství</t>
  </si>
  <si>
    <t>97</t>
  </si>
  <si>
    <t>411351012</t>
  </si>
  <si>
    <t>Bednění stropních konstrukcí - bez podpěrné konstrukce desek tloušťky stropní desky přes 5 do 25 cm odstranění</t>
  </si>
  <si>
    <t>1218795006</t>
  </si>
  <si>
    <t>https://podminky.urs.cz/item/CS_URS_2024_02/411351012</t>
  </si>
  <si>
    <t>Komunikace pozemní</t>
  </si>
  <si>
    <t>564211011</t>
  </si>
  <si>
    <t>Podklad nebo podsyp ze štěrkopísku ŠP s rozprostřením, vlhčením a zhutněním plochy jednotlivě do 100 m2, po zhutnění tl. 50 mm</t>
  </si>
  <si>
    <t>1750186371</t>
  </si>
  <si>
    <t>https://podminky.urs.cz/item/CS_URS_2024_02/564211011</t>
  </si>
  <si>
    <t>99</t>
  </si>
  <si>
    <t>564661011</t>
  </si>
  <si>
    <t>Podklad z kameniva hrubého drceného vel. 63-125 mm, s rozprostřením a zhutněním plochy jednotlivě do 100 m2, po zhutnění tl. 200 mm</t>
  </si>
  <si>
    <t>-2066244191</t>
  </si>
  <si>
    <t>https://podminky.urs.cz/item/CS_URS_2024_02/564661011</t>
  </si>
  <si>
    <t>564730101</t>
  </si>
  <si>
    <t>Podklad nebo kryt z kameniva hrubého drceného vel. 16-32 mm s rozprostřením a zhutněním plochy jednotlivě do 100 m2, po zhutnění tl. 100 mm</t>
  </si>
  <si>
    <t>1776940104</t>
  </si>
  <si>
    <t>https://podminky.urs.cz/item/CS_URS_2024_02/564730101</t>
  </si>
  <si>
    <t>101</t>
  </si>
  <si>
    <t>-155215105</t>
  </si>
  <si>
    <t>102</t>
  </si>
  <si>
    <t>564801011</t>
  </si>
  <si>
    <t>Podklad ze štěrkodrti ŠD s rozprostřením a zhutněním plochy jednotlivě do 100 m2, po zhutnění tl. 30 mm</t>
  </si>
  <si>
    <t>-1708067247</t>
  </si>
  <si>
    <t>https://podminky.urs.cz/item/CS_URS_2024_02/564801011</t>
  </si>
  <si>
    <t>103</t>
  </si>
  <si>
    <t>967023536</t>
  </si>
  <si>
    <t>104</t>
  </si>
  <si>
    <t>596211222</t>
  </si>
  <si>
    <t>Kladení dlažby z betonových zámkových dlaždic komunikací pro pěší ručně s ložem z kameniva těženého nebo drceného tl. do 40 mm, s vyplněním spár s dvojitým hutněním, vibrováním a se smetením přebytečného materiálu na krajnici tl. 80 mm skupiny B, pro plochy přes 100 do 300 m2</t>
  </si>
  <si>
    <t>130</t>
  </si>
  <si>
    <t>https://podminky.urs.cz/item/CS_URS_2024_02/596211222</t>
  </si>
  <si>
    <t>Poznámka k položce:_x000D_
do pískového lože (započítáno v zemních pracích)</t>
  </si>
  <si>
    <t>57+1,84+67</t>
  </si>
  <si>
    <t>105</t>
  </si>
  <si>
    <t>59245013</t>
  </si>
  <si>
    <t>dlažba zámková betonová tvaru I 200x165mm tl 80mm přírodní</t>
  </si>
  <si>
    <t>-1183274986</t>
  </si>
  <si>
    <t>125,84*1,02 'Přepočtené koeficientem množství</t>
  </si>
  <si>
    <t>106</t>
  </si>
  <si>
    <t>596212332</t>
  </si>
  <si>
    <t>Kladení dlažby z betonových zámkových dlaždic pozemních komunikací ručně s ložem z kameniva těženého nebo drceného tl. do 50 mm, s vyplněním spár, s dvojitým hutněním vibrováním a se smetením přebytečného materiálu na krajnici tl. 100 mm skupiny C, pro plochy do 300 m2</t>
  </si>
  <si>
    <t>132</t>
  </si>
  <si>
    <t>https://podminky.urs.cz/item/CS_URS_2024_02/596212332</t>
  </si>
  <si>
    <t>Poznámka k položce:_x000D_
do beton.lože (viz níže ř.7)</t>
  </si>
  <si>
    <t>107</t>
  </si>
  <si>
    <t>59245296</t>
  </si>
  <si>
    <t>dlažba zámková betonová tvaru I 200x165mm tl 100mm přírodní</t>
  </si>
  <si>
    <t>-2135943677</t>
  </si>
  <si>
    <t>108</t>
  </si>
  <si>
    <t>451317777</t>
  </si>
  <si>
    <t>Podklad nebo lože pod dlažbu (přídlažbu) v ploše vodorovné nebo ve sklonu do 1:5, tloušťky od 50 do 100 mm z betonu prostého</t>
  </si>
  <si>
    <t>134</t>
  </si>
  <si>
    <t>https://podminky.urs.cz/item/CS_URS_2024_02/451317777</t>
  </si>
  <si>
    <t>48*0,05</t>
  </si>
  <si>
    <t>109</t>
  </si>
  <si>
    <t>632481215</t>
  </si>
  <si>
    <t>Separační vrstva k oddělení podlahových vrstev z geotextilie</t>
  </si>
  <si>
    <t>136</t>
  </si>
  <si>
    <t>https://podminky.urs.cz/item/CS_URS_2024_02/632481215</t>
  </si>
  <si>
    <t>(125,84+48)*4</t>
  </si>
  <si>
    <t>110</t>
  </si>
  <si>
    <t>597361121</t>
  </si>
  <si>
    <t>Svodnice vody ocelová šířky 120 mm, kotvená do betonu</t>
  </si>
  <si>
    <t>822305747</t>
  </si>
  <si>
    <t>https://podminky.urs.cz/item/CS_URS_2024_02/597361121</t>
  </si>
  <si>
    <t>111</t>
  </si>
  <si>
    <t>998223011</t>
  </si>
  <si>
    <t>Přesun hmot pro pozemní komunikace s krytem dlážděným dopravní vzdálenost do 200 m jakékoliv délky objektu</t>
  </si>
  <si>
    <t>-260011284</t>
  </si>
  <si>
    <t>https://podminky.urs.cz/item/CS_URS_2024_02/998223011</t>
  </si>
  <si>
    <t>Úpravy povrchů, podlahy a osazování výplní</t>
  </si>
  <si>
    <t>112</t>
  </si>
  <si>
    <t>612631011</t>
  </si>
  <si>
    <t>Spárování vnitřních ploch pohledového zdiva z tvárnic nebo kamene, spárovací maltou stěn</t>
  </si>
  <si>
    <t>502136248</t>
  </si>
  <si>
    <t>https://podminky.urs.cz/item/CS_URS_2024_02/612631011</t>
  </si>
  <si>
    <t>4,625*(1,5+6,95)+3,25*(2,4+2*1,95+8,3)-2*(1+1,95)</t>
  </si>
  <si>
    <t>80,631*1,05 'Přepočtené koeficientem množství</t>
  </si>
  <si>
    <t>113</t>
  </si>
  <si>
    <t>622631011</t>
  </si>
  <si>
    <t>Spárování vnějších ploch pohledového zdiva z tvárnic nebo kamene, spárovací maltou stěn</t>
  </si>
  <si>
    <t>-988544008</t>
  </si>
  <si>
    <t>https://podminky.urs.cz/item/CS_URS_2024_02/622631011</t>
  </si>
  <si>
    <t>1,5*2,7+3,25*(0,4+0,8)</t>
  </si>
  <si>
    <t>7,95*1,05 'Přepočtené koeficientem množství</t>
  </si>
  <si>
    <t>114</t>
  </si>
  <si>
    <t>612311141</t>
  </si>
  <si>
    <t>Omítka vápenná vnitřních ploch nanášená ručně dvouvrstvá štuková, tloušťky jádrové omítky do 10 mm a tloušťky štuku do 3 mm svislých konstrukcí stěn</t>
  </si>
  <si>
    <t>-1473309330</t>
  </si>
  <si>
    <t>https://podminky.urs.cz/item/CS_URS_2024_02/612311141</t>
  </si>
  <si>
    <t>Poznámka k položce:_x000D_
s perlinkou na ztracené bednění</t>
  </si>
  <si>
    <t>11,7*4,625/2</t>
  </si>
  <si>
    <t>27,056*1,01 'Přepočtené koeficientem množství</t>
  </si>
  <si>
    <t>115</t>
  </si>
  <si>
    <t>612341321</t>
  </si>
  <si>
    <t>Omítka sádrová nebo vápenosádrová vnitřních ploch nanášená strojně jednovrstvá, tloušťky do 10 mm hladká svislých konstrukcí stěn</t>
  </si>
  <si>
    <t>566437504</t>
  </si>
  <si>
    <t>https://podminky.urs.cz/item/CS_URS_2024_02/612341321</t>
  </si>
  <si>
    <t>Poznámka k položce:_x000D_
na ytong</t>
  </si>
  <si>
    <t>40,53+(13,2+1,25+1,25*1+3,3)*4,625</t>
  </si>
  <si>
    <t>(3+3,3+9,3+1+4*1,4+13,2+2*1,95+2*2,4)*3,25</t>
  </si>
  <si>
    <t>1,67*2*((13,2+12)+6*3*2)</t>
  </si>
  <si>
    <t>(4,05+2*1,55+2*4,05+1,1+2,52*5,7+2*(3,5+2,35)+2,35+1,6+0,8+2,05+1,5+2,05)*2,91+9,3*1,67+6*3</t>
  </si>
  <si>
    <t>Otvory stěn</t>
  </si>
  <si>
    <t>-(2*4*4,1+0,9*2*3+3*0,7+2*1,2*2+2*(2*0,7+8*0,8)+2*1,2*1,5+0,7*2,3+0,9*1,5+2*(4*0,6+8*0,8+2*1,7))</t>
  </si>
  <si>
    <t>571,552*1,01 'Přepočtené koeficientem množství</t>
  </si>
  <si>
    <t>116</t>
  </si>
  <si>
    <t>611631001</t>
  </si>
  <si>
    <t>Spárování vnitřních ploch pohledového zdiva z cihel, spárovací maltou stropů</t>
  </si>
  <si>
    <t>529944977</t>
  </si>
  <si>
    <t>https://podminky.urs.cz/item/CS_URS_2024_02/611631001</t>
  </si>
  <si>
    <t>12*9,3+2*(9,3+13,2)+3*8,2</t>
  </si>
  <si>
    <t>181,2*1,01 'Přepočtené koeficientem množství</t>
  </si>
  <si>
    <t>117</t>
  </si>
  <si>
    <t>622321101</t>
  </si>
  <si>
    <t>Omítka vápenocementová vnějších ploch nanášená ručně jednovrstvá, tloušťky do 15 mm hrubá nezatřená stěn</t>
  </si>
  <si>
    <t>-1424236245</t>
  </si>
  <si>
    <t>https://podminky.urs.cz/item/CS_URS_2024_02/622321101</t>
  </si>
  <si>
    <t>Poznámka k položce:_x000D_
spodní část (přízemí)</t>
  </si>
  <si>
    <t>40,53+2*4*0,6+0,6*12,8+0,7*4+0,8*4,6</t>
  </si>
  <si>
    <t>59,49*1,01 'Přepočtené koeficientem množství</t>
  </si>
  <si>
    <t>118</t>
  </si>
  <si>
    <t>622321121</t>
  </si>
  <si>
    <t>Omítka vápenocementová vnějších ploch nanášená ručně jednovrstvá, tloušťky do 15 mm hladká stěn</t>
  </si>
  <si>
    <t>-1946965177</t>
  </si>
  <si>
    <t>https://podminky.urs.cz/item/CS_URS_2024_02/622321121</t>
  </si>
  <si>
    <t>Poznámka k položce:_x000D_
odečteny otvory rovnou</t>
  </si>
  <si>
    <t>8,13+2,87+34*2+24,4*2</t>
  </si>
  <si>
    <t>otvory</t>
  </si>
  <si>
    <t>-2*1,2*1,5-1,7*2,3-0,9*1,5-2*0,9</t>
  </si>
  <si>
    <t>117,14*1,01 'Přepočtené koeficientem množství</t>
  </si>
  <si>
    <t>119</t>
  </si>
  <si>
    <t>642942611</t>
  </si>
  <si>
    <t>Osazování zárubní nebo rámů kovových dveřních lisovaných nebo z úhelníků bez dveřních křídel na montážní pěnu, plochy otvoru do 2,5 m2</t>
  </si>
  <si>
    <t>1406175829</t>
  </si>
  <si>
    <t>https://podminky.urs.cz/item/CS_URS_2024_02/642942611</t>
  </si>
  <si>
    <t>120</t>
  </si>
  <si>
    <t>55331481</t>
  </si>
  <si>
    <t>zárubeň jednokřídlá ocelová pro zdění tl stěny 75-100mm rozměru 700/1970, 2100mm</t>
  </si>
  <si>
    <t>-926173418</t>
  </si>
  <si>
    <t>121</t>
  </si>
  <si>
    <t>55331482</t>
  </si>
  <si>
    <t>zárubeň jednokřídlá ocelová pro zdění tl stěny 75-100mm rozměru 800/1970, 2100mm</t>
  </si>
  <si>
    <t>1299761001</t>
  </si>
  <si>
    <t>122</t>
  </si>
  <si>
    <t>763131532</t>
  </si>
  <si>
    <t>Podhled ze sádrokartonových desek jednovrstvá zavěšená spodní konstrukce z ocelových profilů CD, UD jednoduše opláštěná deskou protipožární DF, tl. 15 mm, bez izolace</t>
  </si>
  <si>
    <t>-251012621</t>
  </si>
  <si>
    <t>https://podminky.urs.cz/item/CS_URS_2024_02/763131532</t>
  </si>
  <si>
    <t>Poznámka k položce:_x000D_
neodečítány otvory – počítáno na ostění</t>
  </si>
  <si>
    <t>150,26-111,71+121,41-85,53+0,4*2*4,05</t>
  </si>
  <si>
    <t>77,67*1,05 'Přepočtené koeficientem množství</t>
  </si>
  <si>
    <t>Podlahy a podlahové konstrukce</t>
  </si>
  <si>
    <t>123</t>
  </si>
  <si>
    <t>631311214</t>
  </si>
  <si>
    <t>Mazanina z betonu prostého se zvýšenými nároky na prostředí tl. přes 50 do 80 mm tř. C 25/30</t>
  </si>
  <si>
    <t>https://podminky.urs.cz/item/CS_URS_2024_02/631311214</t>
  </si>
  <si>
    <t>Poznámka k položce:_x000D_
přízemí v zázemí</t>
  </si>
  <si>
    <t>(150,26-111,71)*0,04</t>
  </si>
  <si>
    <t>1,542*1,005 'Přepočtené koeficientem množství</t>
  </si>
  <si>
    <t>124</t>
  </si>
  <si>
    <t>631311114</t>
  </si>
  <si>
    <t>Mazanina z betonu prostého bez zvýšených nároků na prostředí tl. přes 50 do 80 mm tř. C 16/20</t>
  </si>
  <si>
    <t>https://podminky.urs.cz/item/CS_URS_2024_02/631311114</t>
  </si>
  <si>
    <t>Poznámka k položce:_x000D_
Podkroví – všude</t>
  </si>
  <si>
    <t>121,41*0,06</t>
  </si>
  <si>
    <t>Trubní vedení</t>
  </si>
  <si>
    <t>125</t>
  </si>
  <si>
    <t>359901111</t>
  </si>
  <si>
    <t>Vyčištění stok jakékoliv výšky</t>
  </si>
  <si>
    <t>-1414990265</t>
  </si>
  <si>
    <t>https://podminky.urs.cz/item/CS_URS_2024_02/359901111</t>
  </si>
  <si>
    <t>126</t>
  </si>
  <si>
    <t>382413113</t>
  </si>
  <si>
    <t>Osazení plastové jímky z polypropylenu PP na obetonování objemu 3000 l</t>
  </si>
  <si>
    <t>1944364218</t>
  </si>
  <si>
    <t>https://podminky.urs.cz/item/CS_URS_2024_02/382413113</t>
  </si>
  <si>
    <t>127</t>
  </si>
  <si>
    <t>56230012</t>
  </si>
  <si>
    <t>jímka plastová na obetonování 2x1x1,5m objem 3m3</t>
  </si>
  <si>
    <t>1242663620</t>
  </si>
  <si>
    <t>128</t>
  </si>
  <si>
    <t>56241612</t>
  </si>
  <si>
    <t>poklop pojízdný do 3,5t litina</t>
  </si>
  <si>
    <t>138988793</t>
  </si>
  <si>
    <t>129</t>
  </si>
  <si>
    <t>894410301</t>
  </si>
  <si>
    <t>Osazení betonových dílců šachet kanalizačních deska zákrytová DN 800</t>
  </si>
  <si>
    <t>1690292286</t>
  </si>
  <si>
    <t>https://podminky.urs.cz/item/CS_URS_2024_02/894410301</t>
  </si>
  <si>
    <t>59226241</t>
  </si>
  <si>
    <t>deska zákrytová pravoúhlé nádrže vysoké se stěnou tl 140mm 2400x1400x250mm otvor 1x d 600mm</t>
  </si>
  <si>
    <t>572447516</t>
  </si>
  <si>
    <t>131</t>
  </si>
  <si>
    <t>386130102</t>
  </si>
  <si>
    <t>Montáž odlučovačů ropných látek polyetylenových, průtoku 6 l/s</t>
  </si>
  <si>
    <t>735818376</t>
  </si>
  <si>
    <t>https://podminky.urs.cz/item/CS_URS_2024_02/386130102</t>
  </si>
  <si>
    <t>56241534</t>
  </si>
  <si>
    <t>odlučovač ropných látek plastový (PE) průtok 6L/s objem jímky 1210L provedení základní</t>
  </si>
  <si>
    <t>-1666491490</t>
  </si>
  <si>
    <t>133</t>
  </si>
  <si>
    <t>871440430</t>
  </si>
  <si>
    <t>Montáž kanalizačního potrubí z polypropylenu PP korugovaného nebo žebrovaného SN 16 DN 600</t>
  </si>
  <si>
    <t>-1343764111</t>
  </si>
  <si>
    <t>https://podminky.urs.cz/item/CS_URS_2024_02/871440430</t>
  </si>
  <si>
    <t>28613390</t>
  </si>
  <si>
    <t>trubka kanalizační PE-HD/PP korugovaná DN 600x3000mm SN16</t>
  </si>
  <si>
    <t>-747548843</t>
  </si>
  <si>
    <t>35*1,015 'Přepočtené koeficientem množství</t>
  </si>
  <si>
    <t>135</t>
  </si>
  <si>
    <t>895941102</t>
  </si>
  <si>
    <t>Osazení vpusti kanalizační horské z betonových dílců rozměru 1200/600 mm</t>
  </si>
  <si>
    <t>1760305894</t>
  </si>
  <si>
    <t>https://podminky.urs.cz/item/CS_URS_2024_02/895941102</t>
  </si>
  <si>
    <t>59224700</t>
  </si>
  <si>
    <t>vpusť horská betonová spodní díl 120x60x120</t>
  </si>
  <si>
    <t>1447713614</t>
  </si>
  <si>
    <t>137</t>
  </si>
  <si>
    <t>59224331</t>
  </si>
  <si>
    <t>vpusť horská betonová zákrytová deska vč. mříží z polyplastu 150x90x15</t>
  </si>
  <si>
    <t>1325646379</t>
  </si>
  <si>
    <t>138</t>
  </si>
  <si>
    <t>59224450</t>
  </si>
  <si>
    <t>mříž dvojitá B125 pro horskou vpusť betonovou 120x60cm</t>
  </si>
  <si>
    <t>1305281007</t>
  </si>
  <si>
    <t>139</t>
  </si>
  <si>
    <t>919413111</t>
  </si>
  <si>
    <t>Vtoková jímka propustku z betonu prostého tř. C 12/15, propustku z trub DN do 800 mm</t>
  </si>
  <si>
    <t>560891154</t>
  </si>
  <si>
    <t>https://podminky.urs.cz/item/CS_URS_2024_02/919413111</t>
  </si>
  <si>
    <t>Různé dokončovací konstrukce a práce pozemních staveb</t>
  </si>
  <si>
    <t>606</t>
  </si>
  <si>
    <t>953946111</t>
  </si>
  <si>
    <t>Montáž atypických ocelových konstrukcí profilů hmotnosti do 13 kg/m, hmotnosti konstrukce do 1 t</t>
  </si>
  <si>
    <t>-1728713273</t>
  </si>
  <si>
    <t>https://podminky.urs.cz/item/CS_URS_2024_02/953946111</t>
  </si>
  <si>
    <t>607</t>
  </si>
  <si>
    <t>13010746</t>
  </si>
  <si>
    <t>ocel profilová jakost S235JR (11 375) průřez IPE 140</t>
  </si>
  <si>
    <t>-1790368477</t>
  </si>
  <si>
    <t>2*1,9*0,0129</t>
  </si>
  <si>
    <t>608</t>
  </si>
  <si>
    <t>13010744</t>
  </si>
  <si>
    <t>ocel profilová jakost S235JR (11 375) průřez IPE 120</t>
  </si>
  <si>
    <t>-1657351785</t>
  </si>
  <si>
    <t>3*1,3*0,01</t>
  </si>
  <si>
    <t>3*1,9*0,01</t>
  </si>
  <si>
    <t>609</t>
  </si>
  <si>
    <t>953946131</t>
  </si>
  <si>
    <t>Montáž atypických ocelových konstrukcí profilů hmotnosti přes 30 kg/m, hmotnosti konstrukce přes 0,5 do 1 t</t>
  </si>
  <si>
    <t>350543442</t>
  </si>
  <si>
    <t>https://podminky.urs.cz/item/CS_URS_2024_02/953946131</t>
  </si>
  <si>
    <t>610</t>
  </si>
  <si>
    <t>13010984</t>
  </si>
  <si>
    <t>ocel profilová jakost S235JR (11 375) průřez HEB 240</t>
  </si>
  <si>
    <t>-632343420</t>
  </si>
  <si>
    <t>1*7,35*0,0832</t>
  </si>
  <si>
    <t>1*9,7*0,0832</t>
  </si>
  <si>
    <t>142</t>
  </si>
  <si>
    <t>953946121</t>
  </si>
  <si>
    <t>Montáž atypických ocelových konstrukcí profilů hmotnosti přes 13 do 30 kg/m, hmotnosti konstrukce přes 0,5 do 1 t</t>
  </si>
  <si>
    <t>-756130529</t>
  </si>
  <si>
    <t>https://podminky.urs.cz/item/CS_URS_2024_02/953946121</t>
  </si>
  <si>
    <t>612</t>
  </si>
  <si>
    <t>13010754</t>
  </si>
  <si>
    <t>ocel profilová jakost S235JR (11 375) průřez IPE 220</t>
  </si>
  <si>
    <t>-76353395</t>
  </si>
  <si>
    <t>4*4,5*0,0262</t>
  </si>
  <si>
    <t>6*3,3*0,0262</t>
  </si>
  <si>
    <t>613</t>
  </si>
  <si>
    <t>13010820</t>
  </si>
  <si>
    <t>ocel profilová jakost S235JR (11 375) průřez U (UPN) 140</t>
  </si>
  <si>
    <t>-780949849</t>
  </si>
  <si>
    <t xml:space="preserve">vaznice </t>
  </si>
  <si>
    <t>2*2*15,5*0,016</t>
  </si>
  <si>
    <t>614</t>
  </si>
  <si>
    <t>13010826</t>
  </si>
  <si>
    <t>ocel profilová jakost S235JR (11 375) průřez U (UPN) 200</t>
  </si>
  <si>
    <t>-914138151</t>
  </si>
  <si>
    <t>rámy v plné vazbě krovu</t>
  </si>
  <si>
    <t>2*2*(1,6+3+4,48+3+1,6)*0,0253</t>
  </si>
  <si>
    <t>146</t>
  </si>
  <si>
    <t>911111111</t>
  </si>
  <si>
    <t>Montáž zábradlí ocelového zabetonovaného</t>
  </si>
  <si>
    <t>1977692959</t>
  </si>
  <si>
    <t>https://podminky.urs.cz/item/CS_URS_2024_02/911111111</t>
  </si>
  <si>
    <t>(7,9+2,7)+3*1</t>
  </si>
  <si>
    <t>147</t>
  </si>
  <si>
    <t>55342030</t>
  </si>
  <si>
    <t>zábradlí Pz, sloupky 40x40mm, výplň 6 vodorovných prutů, madlo kruhové pr. 42,4mm</t>
  </si>
  <si>
    <t>-761589066</t>
  </si>
  <si>
    <t>13,6*1,01 'Přepočtené koeficientem množství</t>
  </si>
  <si>
    <t>998</t>
  </si>
  <si>
    <t>Přesun hmot</t>
  </si>
  <si>
    <t>148</t>
  </si>
  <si>
    <t>998011002</t>
  </si>
  <si>
    <t>Přesun hmot pro budovy občanské výstavby, bydlení, výrobu a služby s nosnou svislou konstrukcí zděnou z cihel, tvárnic nebo kamene vodorovná dopravní vzdálenost do 100 m základní pro budovy výšky přes 6 do 12 m</t>
  </si>
  <si>
    <t>-1046375552</t>
  </si>
  <si>
    <t>https://podminky.urs.cz/item/CS_URS_2024_02/998011002</t>
  </si>
  <si>
    <t>149</t>
  </si>
  <si>
    <t>998011018</t>
  </si>
  <si>
    <t>Přesun hmot pro budovy občanské výstavby, bydlení, výrobu a služby s nosnou svislou konstrukcí zděnou z cihel, tvárnic nebo kamene Příplatek k cenám za zvětšený přesun přes vymezenou vodorovnou dopravní vzdálenost do 5000 m</t>
  </si>
  <si>
    <t>-435474647</t>
  </si>
  <si>
    <t>https://podminky.urs.cz/item/CS_URS_2024_02/998011018</t>
  </si>
  <si>
    <t>150</t>
  </si>
  <si>
    <t>998011019</t>
  </si>
  <si>
    <t>Přesun hmot pro budovy občanské výstavby, bydlení, výrobu a služby s nosnou svislou konstrukcí zděnou z cihel, tvárnic nebo kamene Příplatek k cenám za zvětšený přesun přes vymezenou vodorovnou dopravní vzdálenost za každých dalších započatých 5000 m</t>
  </si>
  <si>
    <t>1100567412</t>
  </si>
  <si>
    <t>https://podminky.urs.cz/item/CS_URS_2024_02/998011019</t>
  </si>
  <si>
    <t>1311,981*13 'Přepočtené koeficientem množství</t>
  </si>
  <si>
    <t>PSV</t>
  </si>
  <si>
    <t>Práce a dodávky PSV</t>
  </si>
  <si>
    <t>711</t>
  </si>
  <si>
    <t>Izolace proti vodě, vlhkosti a plynům</t>
  </si>
  <si>
    <t>151</t>
  </si>
  <si>
    <t>711111001</t>
  </si>
  <si>
    <t>Provedení izolace proti zemní vlhkosti natěradly a tmely za studena na ploše vodorovné V nátěrem penetračním</t>
  </si>
  <si>
    <t>-931918822</t>
  </si>
  <si>
    <t>https://podminky.urs.cz/item/CS_URS_2024_02/711111001</t>
  </si>
  <si>
    <t>podkladní deska</t>
  </si>
  <si>
    <t>Podkl_deska</t>
  </si>
  <si>
    <t>14,2*13</t>
  </si>
  <si>
    <t>184,6*1,1 'Přepočtené koeficientem množství</t>
  </si>
  <si>
    <t>152</t>
  </si>
  <si>
    <t>11163150</t>
  </si>
  <si>
    <t>lak penetrační asfaltový</t>
  </si>
  <si>
    <t>-451001514</t>
  </si>
  <si>
    <t>184,6*0,00033 'Přepočtené koeficientem množství</t>
  </si>
  <si>
    <t>153</t>
  </si>
  <si>
    <t>711141559</t>
  </si>
  <si>
    <t>Provedení izolace proti zemní vlhkosti pásy přitavením NAIP na ploše vodorovné V</t>
  </si>
  <si>
    <t>-1223367518</t>
  </si>
  <si>
    <t>https://podminky.urs.cz/item/CS_URS_2024_02/711141559</t>
  </si>
  <si>
    <t>154</t>
  </si>
  <si>
    <t>62832001</t>
  </si>
  <si>
    <t>pás asfaltový natavitelný oxidovaný s vložkou ze skleněné rohože typu V60 s jemnozrnným minerálním posypem tl 3,5mm</t>
  </si>
  <si>
    <t>-771668323</t>
  </si>
  <si>
    <t>203,06*1,1655 'Přepočtené koeficientem množství</t>
  </si>
  <si>
    <t>155</t>
  </si>
  <si>
    <t>711111002</t>
  </si>
  <si>
    <t>Provedení izolace proti zemní vlhkosti natěradly a tmely za studena na ploše vodorovné V nátěrem lakem asfaltovým</t>
  </si>
  <si>
    <t>-532753525</t>
  </si>
  <si>
    <t>https://podminky.urs.cz/item/CS_URS_2024_02/711111002</t>
  </si>
  <si>
    <t>podstřeší</t>
  </si>
  <si>
    <t>3*14</t>
  </si>
  <si>
    <t>42*1,1 'Přepočtené koeficientem množství</t>
  </si>
  <si>
    <t>156</t>
  </si>
  <si>
    <t>11163152</t>
  </si>
  <si>
    <t>lak hydroizolační asfaltový</t>
  </si>
  <si>
    <t>-1595866334</t>
  </si>
  <si>
    <t>42*0,00039 'Přepočtené koeficientem množství</t>
  </si>
  <si>
    <t>157</t>
  </si>
  <si>
    <t>711441559</t>
  </si>
  <si>
    <t>Provedení izolace proti povrchové a podpovrchové tlakové vodě pásy přitavením NAIP na ploše vodorovné V</t>
  </si>
  <si>
    <t>220284605</t>
  </si>
  <si>
    <t>https://podminky.urs.cz/item/CS_URS_2024_02/711441559</t>
  </si>
  <si>
    <t>158</t>
  </si>
  <si>
    <t>61155349</t>
  </si>
  <si>
    <t>podložka izolační z pěnového PE 3mm š 1m laminovaný Al fólií</t>
  </si>
  <si>
    <t>-15251659</t>
  </si>
  <si>
    <t>133,55*1,1655 'Přepočtené koeficientem množství</t>
  </si>
  <si>
    <t>159</t>
  </si>
  <si>
    <t>-359220366</t>
  </si>
  <si>
    <t>160</t>
  </si>
  <si>
    <t>1544607871</t>
  </si>
  <si>
    <t>46,2*1,1655 'Přepočtené koeficientem množství</t>
  </si>
  <si>
    <t>161</t>
  </si>
  <si>
    <t>711112001</t>
  </si>
  <si>
    <t>Provedení izolace proti zemní vlhkosti natěradly a tmely za studena na ploše svislé S nátěrem penetračním</t>
  </si>
  <si>
    <t>1406212935</t>
  </si>
  <si>
    <t>https://podminky.urs.cz/item/CS_URS_2024_02/711112001</t>
  </si>
  <si>
    <t>opěrná stěna</t>
  </si>
  <si>
    <t>40,53+12,8*5,0+3,3*14</t>
  </si>
  <si>
    <t>150,73*1,1 'Přepočtené koeficientem množství</t>
  </si>
  <si>
    <t>162</t>
  </si>
  <si>
    <t>-1290227180</t>
  </si>
  <si>
    <t>150,73*0,00034 'Přepočtené koeficientem množství</t>
  </si>
  <si>
    <t>163</t>
  </si>
  <si>
    <t>711142559</t>
  </si>
  <si>
    <t>Provedení izolace proti zemní vlhkosti pásy přitavením NAIP na ploše svislé S</t>
  </si>
  <si>
    <t>1012176416</t>
  </si>
  <si>
    <t>https://podminky.urs.cz/item/CS_URS_2024_02/711142559</t>
  </si>
  <si>
    <t>164</t>
  </si>
  <si>
    <t>62832134</t>
  </si>
  <si>
    <t>pás asfaltový natavitelný oxidovaný s vložkou ze skleněné rohože typu V60 s jemnozrnným minerálním posypem tl 4,0mm</t>
  </si>
  <si>
    <t>2146102283</t>
  </si>
  <si>
    <t>165,8*1,221 'Přepočtené koeficientem množství</t>
  </si>
  <si>
    <t>165</t>
  </si>
  <si>
    <t>711161273</t>
  </si>
  <si>
    <t>Provedení izolace proti zemní vlhkosti nopovou fólií na ploše svislé S z nopové fólie</t>
  </si>
  <si>
    <t>-481359156</t>
  </si>
  <si>
    <t>https://podminky.urs.cz/item/CS_URS_2024_02/711161273</t>
  </si>
  <si>
    <t>kolem opěrných stěn</t>
  </si>
  <si>
    <t>40,53+12,8*5+3,3*14</t>
  </si>
  <si>
    <t>166</t>
  </si>
  <si>
    <t>28323005</t>
  </si>
  <si>
    <t>fólie profilovaná (nopová) drenážní HDPE s výškou nopů 8mm</t>
  </si>
  <si>
    <t>1116769270</t>
  </si>
  <si>
    <t>150,73*1,221 'Přepočtené koeficientem množství</t>
  </si>
  <si>
    <t>167</t>
  </si>
  <si>
    <t>998711102</t>
  </si>
  <si>
    <t>Přesun hmot pro izolace proti vodě, vlhkosti a plynům stanovený z hmotnosti přesunovaného materiálu vodorovná dopravní vzdálenost do 50 m základní v objektech výšky přes 6 do 12 m</t>
  </si>
  <si>
    <t>-1043789222</t>
  </si>
  <si>
    <t>https://podminky.urs.cz/item/CS_URS_2024_02/998711102</t>
  </si>
  <si>
    <t>713</t>
  </si>
  <si>
    <t>Izolace tepelné</t>
  </si>
  <si>
    <t>168</t>
  </si>
  <si>
    <t>713121111</t>
  </si>
  <si>
    <t>Montáž tepelné izolace podlah rohožemi, pásy, deskami, dílci, bloky (izolační materiál ve specifikaci) kladenými volně jednovrstvá</t>
  </si>
  <si>
    <t>125266674</t>
  </si>
  <si>
    <t>https://podminky.urs.cz/item/CS_URS_2024_02/713121111</t>
  </si>
  <si>
    <t>169</t>
  </si>
  <si>
    <t>28375921</t>
  </si>
  <si>
    <t>deska EPS 200 pro konstrukce s velmi vysokým zatížením λ=0,034 tl 50mm</t>
  </si>
  <si>
    <t>-1017251539</t>
  </si>
  <si>
    <t>121,41*1,05 'Přepočtené koeficientem množství</t>
  </si>
  <si>
    <t>170</t>
  </si>
  <si>
    <t>713131151</t>
  </si>
  <si>
    <t>Montáž tepelné izolace stěn rohožemi, pásy, deskami, dílci, bloky (izolační materiál ve specifikaci) vložením jednovrstvě</t>
  </si>
  <si>
    <t>1706102527</t>
  </si>
  <si>
    <t>https://podminky.urs.cz/item/CS_URS_2024_02/713131151</t>
  </si>
  <si>
    <t>obvodové stěny po terén</t>
  </si>
  <si>
    <t>171</t>
  </si>
  <si>
    <t>28376422</t>
  </si>
  <si>
    <t>deska XPS hrana polodrážková a hladký povrch 300kPA λ=0,035 tl 100mm</t>
  </si>
  <si>
    <t>645273833</t>
  </si>
  <si>
    <t>150,73*1,05 'Přepočtené koeficientem množství</t>
  </si>
  <si>
    <t>172</t>
  </si>
  <si>
    <t>713131341</t>
  </si>
  <si>
    <t>Montáž tepelné izolace stěn rohožemi, pásy, deskami, dílci, bloky (izolační materiál ve specifikaci) lepením bodově nízkoexpanzní (PUR) pěnou s mechanickým kotvením, tloušťky izolace do 100 mm</t>
  </si>
  <si>
    <t>-2006081750</t>
  </si>
  <si>
    <t>https://podminky.urs.cz/item/CS_URS_2024_02/713131341</t>
  </si>
  <si>
    <t>izolace překladů</t>
  </si>
  <si>
    <t>0,25*(3*3,5+4*4,6+1,2+2,0+1,4+2*1,6)</t>
  </si>
  <si>
    <t>173</t>
  </si>
  <si>
    <t>28376417</t>
  </si>
  <si>
    <t>deska XPS hrana polodrážková a hladký povrch 300kPA λ=0,035 tl 50mm</t>
  </si>
  <si>
    <t>-1917519717</t>
  </si>
  <si>
    <t>9,175*1,05 'Přepočtené koeficientem množství</t>
  </si>
  <si>
    <t>174</t>
  </si>
  <si>
    <t>713151111</t>
  </si>
  <si>
    <t>Montáž tepelné izolace střech šikmých rohožemi, pásy, deskami (izolační materiál ve specifikaci) kladenými volně mezi krokve</t>
  </si>
  <si>
    <t>-1315791954</t>
  </si>
  <si>
    <t>https://podminky.urs.cz/item/CS_URS_2024_02/713151111</t>
  </si>
  <si>
    <t>7*2*15,5+3*14,5</t>
  </si>
  <si>
    <t>175</t>
  </si>
  <si>
    <t>63153730</t>
  </si>
  <si>
    <t>deska tepelně izolační minerální univerzální λ=0,036-0,037 tl 200mm</t>
  </si>
  <si>
    <t>1080513921</t>
  </si>
  <si>
    <t>260,5*1,02 'Přepočtené koeficientem množství</t>
  </si>
  <si>
    <t>176</t>
  </si>
  <si>
    <t>713151211</t>
  </si>
  <si>
    <t>Montáž tepelné izolace střech šikmých rohožemi, pásy, deskami (izolační materiál ve specifikaci) připevněné sponkami reflexní nad krokve s difúzní spojovací páskou, tloušťka izolace do 5 mm</t>
  </si>
  <si>
    <t>-785115935</t>
  </si>
  <si>
    <t>https://podminky.urs.cz/item/CS_URS_2024_02/713151211</t>
  </si>
  <si>
    <t>177</t>
  </si>
  <si>
    <t>28355302</t>
  </si>
  <si>
    <t>pás podstřešní parotěsný tepelně izolační s reflexní Al vrstvou tl 4mm</t>
  </si>
  <si>
    <t>163835493</t>
  </si>
  <si>
    <t>260,5*1,05 'Přepočtené koeficientem množství</t>
  </si>
  <si>
    <t>178</t>
  </si>
  <si>
    <t>998713101</t>
  </si>
  <si>
    <t>Přesun hmot pro izolace tepelné stanovený z hmotnosti přesunovaného materiálu vodorovná dopravní vzdálenost do 50 m s užitím mechanizace v objektech výšky do 6 m</t>
  </si>
  <si>
    <t>983983889</t>
  </si>
  <si>
    <t>https://podminky.urs.cz/item/CS_URS_2024_02/998713101</t>
  </si>
  <si>
    <t>714</t>
  </si>
  <si>
    <t>Akustická a protiotřesová opatření</t>
  </si>
  <si>
    <t>179</t>
  </si>
  <si>
    <t>714111401</t>
  </si>
  <si>
    <t>Montáž akustických obkladů pohltivých z dřevěných panelů bez podkladového roštu na závěsné latě</t>
  </si>
  <si>
    <t>547499038</t>
  </si>
  <si>
    <t>https://podminky.urs.cz/item/CS_URS_2024_02/714111401</t>
  </si>
  <si>
    <t>7,4*8,6</t>
  </si>
  <si>
    <t>180</t>
  </si>
  <si>
    <t>59036519</t>
  </si>
  <si>
    <t>deska podhledová minerální rovná bílá jemně texturovaná zvukově pohltivá tlumivá 15x600x600mm</t>
  </si>
  <si>
    <t>656789524</t>
  </si>
  <si>
    <t>181</t>
  </si>
  <si>
    <t>714119002</t>
  </si>
  <si>
    <t>Montáž akustických obkladů rošt podkladový na strop</t>
  </si>
  <si>
    <t>-396056729</t>
  </si>
  <si>
    <t>https://podminky.urs.cz/item/CS_URS_2024_02/714119002</t>
  </si>
  <si>
    <t>7,4*(8,6/0,6+1)</t>
  </si>
  <si>
    <t>182</t>
  </si>
  <si>
    <t>60514105</t>
  </si>
  <si>
    <t>řezivo jehličnaté lať pevnostní třída S10-13 průřez 30x50mm</t>
  </si>
  <si>
    <t>1142047389</t>
  </si>
  <si>
    <t>7,4*8,6/0,6*0,03*0,06</t>
  </si>
  <si>
    <t>0,191*1,05 'Přepočtené koeficientem množství</t>
  </si>
  <si>
    <t>183</t>
  </si>
  <si>
    <t>998714101</t>
  </si>
  <si>
    <t>Přesun hmot pro akustická a protiotřesová opatření stanovený z hmotnosti přesunovaného materiálu vodorovná dopravní vzdálenost do 50 m základní v objektech výšky do 6 m</t>
  </si>
  <si>
    <t>-63215028</t>
  </si>
  <si>
    <t>https://podminky.urs.cz/item/CS_URS_2024_02/998714101</t>
  </si>
  <si>
    <t>721</t>
  </si>
  <si>
    <t>Zdravotechnika - vnitřní kanalizace</t>
  </si>
  <si>
    <t>184</t>
  </si>
  <si>
    <t>212750101</t>
  </si>
  <si>
    <t>Trativody z drenážních a melioračních trubek pro budovy se zřízením štěrkového lože pod trubky a s jejich obsypem v otevřeném výkopu trubka tyčová PVC-U plocha pro vtékání vody min. 80 cm2/m SN 4 celoperforovaná 360° DN 100</t>
  </si>
  <si>
    <t>-1766808396</t>
  </si>
  <si>
    <t>https://podminky.urs.cz/item/CS_URS_2024_02/212750101</t>
  </si>
  <si>
    <t>2*(14+16,5)+2*(1,1+5,2)+2,5 + 2,7+8</t>
  </si>
  <si>
    <t>185</t>
  </si>
  <si>
    <t>721173316</t>
  </si>
  <si>
    <t>Potrubí z trub PVC SN4 dešťové DN 125</t>
  </si>
  <si>
    <t>-1886589226</t>
  </si>
  <si>
    <t>https://podminky.urs.cz/item/CS_URS_2024_02/721173316</t>
  </si>
  <si>
    <t>2*(14+16,5)+2*(1,1+5,2)+2,5</t>
  </si>
  <si>
    <t>186</t>
  </si>
  <si>
    <t>721173401</t>
  </si>
  <si>
    <t>Potrubí z trub PVC SN4 svodné (ležaté) DN 110</t>
  </si>
  <si>
    <t>66894542</t>
  </si>
  <si>
    <t>https://podminky.urs.cz/item/CS_URS_2024_02/721173401</t>
  </si>
  <si>
    <t>6,1+5*1,4</t>
  </si>
  <si>
    <t>187</t>
  </si>
  <si>
    <t>721173402</t>
  </si>
  <si>
    <t>Potrubí z trub PVC SN4 svodné (ležaté) DN 125</t>
  </si>
  <si>
    <t>-1303601264</t>
  </si>
  <si>
    <t>https://podminky.urs.cz/item/CS_URS_2024_02/721173402</t>
  </si>
  <si>
    <t>11+9,2</t>
  </si>
  <si>
    <t>188</t>
  </si>
  <si>
    <t>721173403</t>
  </si>
  <si>
    <t>Potrubí z trub PVC SN4 svodné (ležaté) DN 160</t>
  </si>
  <si>
    <t>711329841</t>
  </si>
  <si>
    <t>https://podminky.urs.cz/item/CS_URS_2024_02/721173403</t>
  </si>
  <si>
    <t>1,9+1,5+0,8+12,5+0,9</t>
  </si>
  <si>
    <t>189</t>
  </si>
  <si>
    <t>721173705</t>
  </si>
  <si>
    <t>Potrubí z trub polyetylenových svařované odpadní (svislé) DN 90</t>
  </si>
  <si>
    <t>-1582429901</t>
  </si>
  <si>
    <t>https://podminky.urs.cz/item/CS_URS_2024_02/721173705</t>
  </si>
  <si>
    <t>3*1,5</t>
  </si>
  <si>
    <t>190</t>
  </si>
  <si>
    <t>721173706</t>
  </si>
  <si>
    <t>Potrubí z trub polyetylenových svařované odpadní (svislé) DN 100</t>
  </si>
  <si>
    <t>51624469</t>
  </si>
  <si>
    <t>https://podminky.urs.cz/item/CS_URS_2024_02/721173706</t>
  </si>
  <si>
    <t>7+7,6+3*1</t>
  </si>
  <si>
    <t>191</t>
  </si>
  <si>
    <t>721173723</t>
  </si>
  <si>
    <t>Potrubí z trub polyetylenových svařované připojovací DN 50</t>
  </si>
  <si>
    <t>497544876</t>
  </si>
  <si>
    <t>https://podminky.urs.cz/item/CS_URS_2024_02/721173723</t>
  </si>
  <si>
    <t>11,7+8*1,5+1,6</t>
  </si>
  <si>
    <t>192</t>
  </si>
  <si>
    <t>721211611</t>
  </si>
  <si>
    <t>Podlahové vpusti dvorní vtoky (vpusti) se svislým odtokem a zápachovou klapkou DN 110/160 mříž litina 226x226</t>
  </si>
  <si>
    <t>-2008057314</t>
  </si>
  <si>
    <t>https://podminky.urs.cz/item/CS_URS_2024_02/721211611</t>
  </si>
  <si>
    <t>193</t>
  </si>
  <si>
    <t>721226511</t>
  </si>
  <si>
    <t>Zápachové uzávěrky podomítkové (Pe) s krycí deskou pro pračku a myčku DN 40</t>
  </si>
  <si>
    <t>27030375</t>
  </si>
  <si>
    <t>https://podminky.urs.cz/item/CS_URS_2024_02/721226511</t>
  </si>
  <si>
    <t>194</t>
  </si>
  <si>
    <t>721226512</t>
  </si>
  <si>
    <t>Zápachové uzávěrky podomítkové (Pe) s krycí deskou pro pračku a myčku DN 50</t>
  </si>
  <si>
    <t>838691585</t>
  </si>
  <si>
    <t>https://podminky.urs.cz/item/CS_URS_2024_02/721226512</t>
  </si>
  <si>
    <t>195</t>
  </si>
  <si>
    <t>721290111</t>
  </si>
  <si>
    <t>Zkouška těsnosti kanalizace v objektech vodou do DN 125</t>
  </si>
  <si>
    <t>778416978</t>
  </si>
  <si>
    <t>https://podminky.urs.cz/item/CS_URS_2024_02/721290111</t>
  </si>
  <si>
    <t>196</t>
  </si>
  <si>
    <t>998721101</t>
  </si>
  <si>
    <t>Přesun hmot pro vnitřní kanalizaci stanovený z hmotnosti přesunovaného materiálu vodorovná dopravní vzdálenost do 50 m základní v objektech výšky do 6 m</t>
  </si>
  <si>
    <t>1753127947</t>
  </si>
  <si>
    <t>https://podminky.urs.cz/item/CS_URS_2024_02/998721101</t>
  </si>
  <si>
    <t>722</t>
  </si>
  <si>
    <t>Zdravotechnika - vnitřní vodovod</t>
  </si>
  <si>
    <t>197</t>
  </si>
  <si>
    <t>722174001</t>
  </si>
  <si>
    <t>Potrubí z plastových trubek z polypropylenu PPR svařovaných polyfúzně PN 16 (SDR 7,4) D 16 x 2,2</t>
  </si>
  <si>
    <t>917810842</t>
  </si>
  <si>
    <t>https://podminky.urs.cz/item/CS_URS_2024_02/722174001</t>
  </si>
  <si>
    <t>5*2,2+5*1,4+10,9+11*1,4+2*8,7+5,3+1,2+3,2+1,9</t>
  </si>
  <si>
    <t>198</t>
  </si>
  <si>
    <t>722174002</t>
  </si>
  <si>
    <t>Potrubí z plastových trubek z polypropylenu PPR svařovaných polyfúzně PN 16 (SDR 7,4) D 20 x 2,8</t>
  </si>
  <si>
    <t>-1106820435</t>
  </si>
  <si>
    <t>https://podminky.urs.cz/item/CS_URS_2024_02/722174002</t>
  </si>
  <si>
    <t>2,8+1,4+5,8+4*1,4</t>
  </si>
  <si>
    <t>199</t>
  </si>
  <si>
    <t>722174003</t>
  </si>
  <si>
    <t>Potrubí z plastových trubek z polypropylenu PPR svařovaných polyfúzně PN 16 (SDR 7,4) D 25 x 3,5</t>
  </si>
  <si>
    <t>1944242733</t>
  </si>
  <si>
    <t>https://podminky.urs.cz/item/CS_URS_2024_02/722174003</t>
  </si>
  <si>
    <t>2*6,8+5+1,8+2*1,8+10,9+2,5</t>
  </si>
  <si>
    <t>200</t>
  </si>
  <si>
    <t>722174004</t>
  </si>
  <si>
    <t>Potrubí z plastových trubek z polypropylenu PPR svařovaných polyfúzně PN 16 (SDR 7,4) D 32 x 4,4</t>
  </si>
  <si>
    <t>2129516403</t>
  </si>
  <si>
    <t>https://podminky.urs.cz/item/CS_URS_2024_02/722174004</t>
  </si>
  <si>
    <t>30+10,3+1,5+1,5</t>
  </si>
  <si>
    <t>201</t>
  </si>
  <si>
    <t>722221135</t>
  </si>
  <si>
    <t>Armatury s jedním závitem ventily výtokové G 3/4"</t>
  </si>
  <si>
    <t>1129762334</t>
  </si>
  <si>
    <t>https://podminky.urs.cz/item/CS_URS_2024_02/722221135</t>
  </si>
  <si>
    <t>202</t>
  </si>
  <si>
    <t>722232171</t>
  </si>
  <si>
    <t>Armatury se dvěma závity kulové kohouty PN 42 do 185 °C rohové plnoprůtokové vnější a vnitřní závit G 1/2"</t>
  </si>
  <si>
    <t>-202592039</t>
  </si>
  <si>
    <t>https://podminky.urs.cz/item/CS_URS_2024_02/722232171</t>
  </si>
  <si>
    <t>203</t>
  </si>
  <si>
    <t>722290246</t>
  </si>
  <si>
    <t>Zkoušky, proplach a desinfekce vodovodního potrubí zkoušky těsnosti vodovodního potrubí plastového do DN 40</t>
  </si>
  <si>
    <t>1754803130</t>
  </si>
  <si>
    <t>https://podminky.urs.cz/item/CS_URS_2024_02/722290246</t>
  </si>
  <si>
    <t>204</t>
  </si>
  <si>
    <t>998722101</t>
  </si>
  <si>
    <t>Přesun hmot pro vnitřní vodovod stanovený z hmotnosti přesunovaného materiálu vodorovná dopravní vzdálenost do 50 m základní v objektech výšky do 6 m</t>
  </si>
  <si>
    <t>-620803027</t>
  </si>
  <si>
    <t>https://podminky.urs.cz/item/CS_URS_2024_02/998722101</t>
  </si>
  <si>
    <t>724</t>
  </si>
  <si>
    <t>Zdravotechnika - strojní vybavení</t>
  </si>
  <si>
    <t>205</t>
  </si>
  <si>
    <t>724211236</t>
  </si>
  <si>
    <t>Domovní vodárny s čerpacím soustrojím a sacím košem bez potrubí s integrovanou tlakovou nádobou dopravní výška H (m) 45 m</t>
  </si>
  <si>
    <t>-494110592</t>
  </si>
  <si>
    <t>https://podminky.urs.cz/item/CS_URS_2024_02/724211236</t>
  </si>
  <si>
    <t>206</t>
  </si>
  <si>
    <t>724231131</t>
  </si>
  <si>
    <t>Příslušenství domovních vodáren měřicí tlakoměr kontaktní spodní připojení</t>
  </si>
  <si>
    <t>-1068243214</t>
  </si>
  <si>
    <t>https://podminky.urs.cz/item/CS_URS_2024_02/724231131</t>
  </si>
  <si>
    <t>207</t>
  </si>
  <si>
    <t>724232116</t>
  </si>
  <si>
    <t>Příslušenství domovních vodáren ovládací spínač tlakový zapínací tlak 1-5 bar 230 V</t>
  </si>
  <si>
    <t>-2048301471</t>
  </si>
  <si>
    <t>https://podminky.urs.cz/item/CS_URS_2024_02/724232116</t>
  </si>
  <si>
    <t>208</t>
  </si>
  <si>
    <t>724232121</t>
  </si>
  <si>
    <t>Příslušenství domovních vodáren ovládací spínač tlakový a průtokový napětí U 230 V zapínací tlak 2,2 bar</t>
  </si>
  <si>
    <t>1260309870</t>
  </si>
  <si>
    <t>https://podminky.urs.cz/item/CS_URS_2024_02/724232121</t>
  </si>
  <si>
    <t>209</t>
  </si>
  <si>
    <t>724233103</t>
  </si>
  <si>
    <t>Nádoby expanzní tlakové pro rozvody pitné vody s vyměnitelným vakem bez pojistného ventilu se závitovým připojením PN 1,0 o objemu 100 l</t>
  </si>
  <si>
    <t>1412491434</t>
  </si>
  <si>
    <t>https://podminky.urs.cz/item/CS_URS_2024_02/724233103</t>
  </si>
  <si>
    <t>210</t>
  </si>
  <si>
    <t>724242423</t>
  </si>
  <si>
    <t>Zařízení pro úpravu vody filtry domácí na studenou vodu se zpětným proplachem s redukčním ventilem G 1"</t>
  </si>
  <si>
    <t>-963590869</t>
  </si>
  <si>
    <t>https://podminky.urs.cz/item/CS_URS_2024_02/724242423</t>
  </si>
  <si>
    <t>211</t>
  </si>
  <si>
    <t>724399102</t>
  </si>
  <si>
    <t>Montáž úpravny TV typ 02</t>
  </si>
  <si>
    <t>1711426182</t>
  </si>
  <si>
    <t>https://podminky.urs.cz/item/CS_URS_2024_02/724399102</t>
  </si>
  <si>
    <t>212</t>
  </si>
  <si>
    <t>43633008</t>
  </si>
  <si>
    <t>filtry domácí na teplou vodu 1/2" se zpětným manuálním proplachem</t>
  </si>
  <si>
    <t>1840591996</t>
  </si>
  <si>
    <t>213</t>
  </si>
  <si>
    <t>998724101</t>
  </si>
  <si>
    <t>Přesun hmot pro strojní vybavení stanovený z hmotnosti přesunovaného materiálu vodorovná dopravní vzdálenost do 50 m základní v objektech výšky do 6 m</t>
  </si>
  <si>
    <t>-166916510</t>
  </si>
  <si>
    <t>https://podminky.urs.cz/item/CS_URS_2024_02/998724101</t>
  </si>
  <si>
    <t>725</t>
  </si>
  <si>
    <t>Zdravotechnika - zařizovací předměty</t>
  </si>
  <si>
    <t>214</t>
  </si>
  <si>
    <t>725111132</t>
  </si>
  <si>
    <t>Zařízení záchodů splachovače nádržkové plastové nízkopoložené nebo vysokopoložené</t>
  </si>
  <si>
    <t>-1178152631</t>
  </si>
  <si>
    <t>https://podminky.urs.cz/item/CS_URS_2024_02/725111132</t>
  </si>
  <si>
    <t>215</t>
  </si>
  <si>
    <t>725121502</t>
  </si>
  <si>
    <t>Pisoárové záchodky keramické bez splachovací nádrže urinál bez odsávání s otvorem pro ventil</t>
  </si>
  <si>
    <t>1249267384</t>
  </si>
  <si>
    <t>https://podminky.urs.cz/item/CS_URS_2024_02/725121502</t>
  </si>
  <si>
    <t>216</t>
  </si>
  <si>
    <t>725211603</t>
  </si>
  <si>
    <t>Umyvadla keramická bílá bez výtokových armatur připevněná na stěnu šrouby bez sloupu nebo krytu na sifon, šířka umyvadla 600 mm</t>
  </si>
  <si>
    <t>1766812842</t>
  </si>
  <si>
    <t>https://podminky.urs.cz/item/CS_URS_2024_02/725211603</t>
  </si>
  <si>
    <t>217</t>
  </si>
  <si>
    <t>725211701</t>
  </si>
  <si>
    <t>Umyvadla keramická bílá bez výtokových armatur připevněná na stěnu šrouby malá (umývátka) stěnová 400 mm</t>
  </si>
  <si>
    <t>291765897</t>
  </si>
  <si>
    <t>https://podminky.urs.cz/item/CS_URS_2024_02/725211701</t>
  </si>
  <si>
    <t>218</t>
  </si>
  <si>
    <t>725291653</t>
  </si>
  <si>
    <t>Montáž doplňků zařízení koupelen a záchodů zásobníku toaletních papírů</t>
  </si>
  <si>
    <t>293358550</t>
  </si>
  <si>
    <t>https://podminky.urs.cz/item/CS_URS_2024_02/725291653</t>
  </si>
  <si>
    <t>219</t>
  </si>
  <si>
    <t>55431092</t>
  </si>
  <si>
    <t>zásobník toaletních papírů komaxit bílý D 310mm</t>
  </si>
  <si>
    <t>1988787150</t>
  </si>
  <si>
    <t>220</t>
  </si>
  <si>
    <t>725291654</t>
  </si>
  <si>
    <t>Montáž doplňků zařízení koupelen a záchodů zásobníku papírových ručníků</t>
  </si>
  <si>
    <t>2040705397</t>
  </si>
  <si>
    <t>https://podminky.urs.cz/item/CS_URS_2024_02/725291654</t>
  </si>
  <si>
    <t>221</t>
  </si>
  <si>
    <t>55431086</t>
  </si>
  <si>
    <t>zásobník papírových ručníků skládaných komaxit bílý</t>
  </si>
  <si>
    <t>1914023597</t>
  </si>
  <si>
    <t>222</t>
  </si>
  <si>
    <t>725211681</t>
  </si>
  <si>
    <t>Umyvadla keramická bílá bez výtokových armatur připevněná na stěnu šrouby zdravotní, šířka umyvadla 640 mm</t>
  </si>
  <si>
    <t>-1000818947</t>
  </si>
  <si>
    <t>https://podminky.urs.cz/item/CS_URS_2024_02/725211681</t>
  </si>
  <si>
    <t>223</t>
  </si>
  <si>
    <t>725112023</t>
  </si>
  <si>
    <t>Zařízení záchodů klozety keramické závěsné na nosné stěny s hlubokým splachováním pro handicapované odpad vodorovný</t>
  </si>
  <si>
    <t>-1835662972</t>
  </si>
  <si>
    <t>https://podminky.urs.cz/item/CS_URS_2024_02/725112023</t>
  </si>
  <si>
    <t>224</t>
  </si>
  <si>
    <t>725291668</t>
  </si>
  <si>
    <t>Montáž doplňků zařízení koupelen a záchodů madla invalidního rovného</t>
  </si>
  <si>
    <t>-756088151</t>
  </si>
  <si>
    <t>https://podminky.urs.cz/item/CS_URS_2024_02/725291668</t>
  </si>
  <si>
    <t>225</t>
  </si>
  <si>
    <t>55147053</t>
  </si>
  <si>
    <t>madlo invalidní rovné bílé 600mm</t>
  </si>
  <si>
    <t>-1190277291</t>
  </si>
  <si>
    <t>226</t>
  </si>
  <si>
    <t>725291669</t>
  </si>
  <si>
    <t>Montáž doplňků zařízení koupelen a záchodů madla invalidního krakorcového</t>
  </si>
  <si>
    <t>-500055509</t>
  </si>
  <si>
    <t>https://podminky.urs.cz/item/CS_URS_2024_02/725291669</t>
  </si>
  <si>
    <t>227</t>
  </si>
  <si>
    <t>55147063</t>
  </si>
  <si>
    <t>madlo invalidní krakorcové bílé 900mm</t>
  </si>
  <si>
    <t>-214993089</t>
  </si>
  <si>
    <t>228</t>
  </si>
  <si>
    <t>725291670</t>
  </si>
  <si>
    <t>Montáž doplňků zařízení koupelen a záchodů madla invalidního krakorcového sklopného</t>
  </si>
  <si>
    <t>-1777150061</t>
  </si>
  <si>
    <t>https://podminky.urs.cz/item/CS_URS_2024_02/725291670</t>
  </si>
  <si>
    <t>229</t>
  </si>
  <si>
    <t>55147061</t>
  </si>
  <si>
    <t>madlo invalidní krakorcové sklopné bílé 813mm</t>
  </si>
  <si>
    <t>668296893</t>
  </si>
  <si>
    <t>230</t>
  </si>
  <si>
    <t>725291674</t>
  </si>
  <si>
    <t>Montáž doplňků zařízení koupelen a záchodů madla umyvadlového</t>
  </si>
  <si>
    <t>141074149</t>
  </si>
  <si>
    <t>https://podminky.urs.cz/item/CS_URS_2024_02/725291674</t>
  </si>
  <si>
    <t>231</t>
  </si>
  <si>
    <t>55147211</t>
  </si>
  <si>
    <t>madlo umyvadlové pravé/levé bílé 500x305mm</t>
  </si>
  <si>
    <t>-116486103</t>
  </si>
  <si>
    <t>232</t>
  </si>
  <si>
    <t>725331111</t>
  </si>
  <si>
    <t>Výlevky bez výtokových armatur a splachovací nádrže keramické se sklopnou plastovou mřížkou stojící, výšky 460 mm</t>
  </si>
  <si>
    <t>1570858114</t>
  </si>
  <si>
    <t>https://podminky.urs.cz/item/CS_URS_2024_02/725331111</t>
  </si>
  <si>
    <t>233</t>
  </si>
  <si>
    <t>725119101</t>
  </si>
  <si>
    <t>Zařízení záchodů montáž splachovačů ostatních typů nádržkových plastových vysokopoložených</t>
  </si>
  <si>
    <t>393755164</t>
  </si>
  <si>
    <t>https://podminky.urs.cz/item/CS_URS_2024_02/725119101</t>
  </si>
  <si>
    <t>234</t>
  </si>
  <si>
    <t>55147001</t>
  </si>
  <si>
    <t>splachovací skříňka nízko položená, 6/9L bílá</t>
  </si>
  <si>
    <t>-2047557606</t>
  </si>
  <si>
    <t>235</t>
  </si>
  <si>
    <t>725311121</t>
  </si>
  <si>
    <t>Dřezy bez výtokových armatur jednoduché se zápachovou uzávěrkou nerezové s odkapávací plochou 560x480 mm a miskou</t>
  </si>
  <si>
    <t>411743066</t>
  </si>
  <si>
    <t>https://podminky.urs.cz/item/CS_URS_2024_02/725311121</t>
  </si>
  <si>
    <t>236</t>
  </si>
  <si>
    <t>725531102</t>
  </si>
  <si>
    <t>Elektrické ohřívače zásobníkové beztlakové přepadové objem nádrže (příkon) 10 l (2,0 kW)</t>
  </si>
  <si>
    <t>52523285</t>
  </si>
  <si>
    <t>https://podminky.urs.cz/item/CS_URS_2024_02/725531102</t>
  </si>
  <si>
    <t>237</t>
  </si>
  <si>
    <t>54132224</t>
  </si>
  <si>
    <t>ohřívač vody elektrický beztlakový pod umyvadlo 10L 2kW</t>
  </si>
  <si>
    <t>2037076130</t>
  </si>
  <si>
    <t>238</t>
  </si>
  <si>
    <t>725532114</t>
  </si>
  <si>
    <t>Elektrické ohřívače zásobníkové beztlakové přepadové akumulační s pojistným ventilem závěsné svislé objem nádrže (příkon) 80 l (3,0 kW) rychloohřev 220 V</t>
  </si>
  <si>
    <t>254429596</t>
  </si>
  <si>
    <t>https://podminky.urs.cz/item/CS_URS_2024_02/725532114</t>
  </si>
  <si>
    <t>239</t>
  </si>
  <si>
    <t>725821312</t>
  </si>
  <si>
    <t>Baterie dřezové nástěnné pákové s otáčivým kulatým ústím a délkou ramínka 300 mm</t>
  </si>
  <si>
    <t>5300998</t>
  </si>
  <si>
    <t>https://podminky.urs.cz/item/CS_URS_2024_02/725821312</t>
  </si>
  <si>
    <t>240</t>
  </si>
  <si>
    <t>54241008</t>
  </si>
  <si>
    <t>sušička volně stojící hybridní kondenzační předem plněná 9 kg š 60cm</t>
  </si>
  <si>
    <t>-533483790</t>
  </si>
  <si>
    <t>241</t>
  </si>
  <si>
    <t>725822631</t>
  </si>
  <si>
    <t>Baterie umyvadlové stojánkové klasické bez výpusti s otáčivým ústím 150 mm</t>
  </si>
  <si>
    <t>510815730</t>
  </si>
  <si>
    <t>https://podminky.urs.cz/item/CS_URS_2024_02/725822631</t>
  </si>
  <si>
    <t>242</t>
  </si>
  <si>
    <t>725841333</t>
  </si>
  <si>
    <t>Baterie sprchové podomítkové (zápustné) s přepínačem a pevnou sprchou</t>
  </si>
  <si>
    <t>-1300300761</t>
  </si>
  <si>
    <t>https://podminky.urs.cz/item/CS_URS_2024_02/725841333</t>
  </si>
  <si>
    <t>243</t>
  </si>
  <si>
    <t>725869204</t>
  </si>
  <si>
    <t>Zápachové uzávěrky zařizovacích předmětů montáž zápachových uzávěrek dřezových jednodílných DN 50</t>
  </si>
  <si>
    <t>-1574195121</t>
  </si>
  <si>
    <t>https://podminky.urs.cz/item/CS_URS_2024_02/725869204</t>
  </si>
  <si>
    <t>244</t>
  </si>
  <si>
    <t>55161116</t>
  </si>
  <si>
    <t>uzávěrka zápachová dřezová s kulovým kloubem DN 50</t>
  </si>
  <si>
    <t>-1648836765</t>
  </si>
  <si>
    <t>245</t>
  </si>
  <si>
    <t>54241000</t>
  </si>
  <si>
    <t>pračka volně stojící parní předem plněná 9 kg prádla 1400ot/min š 60cm</t>
  </si>
  <si>
    <t>1842961817</t>
  </si>
  <si>
    <t>246</t>
  </si>
  <si>
    <t>725813112</t>
  </si>
  <si>
    <t>Ventily rohové bez připojovací trubičky nebo flexi hadičky pračkové G 3/4"</t>
  </si>
  <si>
    <t>-472977715</t>
  </si>
  <si>
    <t>https://podminky.urs.cz/item/CS_URS_2024_02/725813112</t>
  </si>
  <si>
    <t>247</t>
  </si>
  <si>
    <t>725819201</t>
  </si>
  <si>
    <t>Ventily montáž ventilů ostatních typů nástěnných G 1/2"</t>
  </si>
  <si>
    <t>1710835257</t>
  </si>
  <si>
    <t>https://podminky.urs.cz/item/CS_URS_2024_02/725819201</t>
  </si>
  <si>
    <t>248</t>
  </si>
  <si>
    <t>55145651</t>
  </si>
  <si>
    <t>ventil umyvadlový nástěnný tlačný samouzavírací 6l/min pro studenou nebo smíchanou vodu G 1/2"</t>
  </si>
  <si>
    <t>840059980</t>
  </si>
  <si>
    <t>249</t>
  </si>
  <si>
    <t>725822613</t>
  </si>
  <si>
    <t>Baterie umyvadlové stojánkové pákové s výpustí</t>
  </si>
  <si>
    <t>-316819431</t>
  </si>
  <si>
    <t>https://podminky.urs.cz/item/CS_URS_2024_02/725822613</t>
  </si>
  <si>
    <t>250</t>
  </si>
  <si>
    <t>725829131</t>
  </si>
  <si>
    <t>Baterie umyvadlové montáž ostatních typů stojánkových G 1/2"</t>
  </si>
  <si>
    <t>-1276566219</t>
  </si>
  <si>
    <t>https://podminky.urs.cz/item/CS_URS_2024_02/725829131</t>
  </si>
  <si>
    <t>251</t>
  </si>
  <si>
    <t>55144006</t>
  </si>
  <si>
    <t>baterie umyvadlová stojánková páková nízkotlaká otáčivé ústí</t>
  </si>
  <si>
    <t>-1649027332</t>
  </si>
  <si>
    <t>725841322</t>
  </si>
  <si>
    <t>Baterie sprchové klasické s roztečí 150 mm</t>
  </si>
  <si>
    <t>-1671505753</t>
  </si>
  <si>
    <t>https://podminky.urs.cz/item/CS_URS_2024_02/725841322</t>
  </si>
  <si>
    <t>253</t>
  </si>
  <si>
    <t>725869101</t>
  </si>
  <si>
    <t>Zápachové uzávěrky zařizovacích předmětů montáž zápachových uzávěrek umyvadlových do DN 40</t>
  </si>
  <si>
    <t>-343977392</t>
  </si>
  <si>
    <t>https://podminky.urs.cz/item/CS_URS_2024_02/725869101</t>
  </si>
  <si>
    <t>254</t>
  </si>
  <si>
    <t>55161321</t>
  </si>
  <si>
    <t>uzávěrka zápachová umyvadlová s krycí růžicí odtoku DN 32</t>
  </si>
  <si>
    <t>1391158244</t>
  </si>
  <si>
    <t>255</t>
  </si>
  <si>
    <t>725522111</t>
  </si>
  <si>
    <t>Koupelnová topidla infrazářič 0,6 kW</t>
  </si>
  <si>
    <t>-1257892661</t>
  </si>
  <si>
    <t>https://podminky.urs.cz/item/CS_URS_2024_02/725522111</t>
  </si>
  <si>
    <t>256</t>
  </si>
  <si>
    <t>725529301</t>
  </si>
  <si>
    <t>Koupelnová topidla montáž infrazářiče</t>
  </si>
  <si>
    <t>-466059863</t>
  </si>
  <si>
    <t>https://podminky.urs.cz/item/CS_URS_2024_02/725529301</t>
  </si>
  <si>
    <t>257</t>
  </si>
  <si>
    <t>54151414</t>
  </si>
  <si>
    <t>infrazářič halogenový KZ-S2 nerez+ 2kW</t>
  </si>
  <si>
    <t>747674386</t>
  </si>
  <si>
    <t>258</t>
  </si>
  <si>
    <t>998725101</t>
  </si>
  <si>
    <t>Přesun hmot pro zařizovací předměty stanovený z hmotnosti přesunovaného materiálu vodorovná dopravní vzdálenost do 50 m základní v objektech výšky do 6 m</t>
  </si>
  <si>
    <t>348890378</t>
  </si>
  <si>
    <t>https://podminky.urs.cz/item/CS_URS_2024_02/998725101</t>
  </si>
  <si>
    <t>726</t>
  </si>
  <si>
    <t>Zdravotechnika - předstěnové instalace</t>
  </si>
  <si>
    <t>259</t>
  </si>
  <si>
    <t>726111031</t>
  </si>
  <si>
    <t>Předstěnové instalační systémy pro zazdění do masivních zděných konstrukcí pro závěsné klozety ovládání zepředu, stavební výška 1080 mm</t>
  </si>
  <si>
    <t>-2092250665</t>
  </si>
  <si>
    <t>https://podminky.urs.cz/item/CS_URS_2024_02/726111031</t>
  </si>
  <si>
    <t>260</t>
  </si>
  <si>
    <t>726111041</t>
  </si>
  <si>
    <t>Předstěnové instalační systémy pro zazdění do masivních zděných konstrukcí pro závěsné klozety ovládání shora, stavební výška 820 mm</t>
  </si>
  <si>
    <t>https://podminky.urs.cz/item/CS_URS_2024_02/726111041</t>
  </si>
  <si>
    <t>261</t>
  </si>
  <si>
    <t>726111001</t>
  </si>
  <si>
    <t>Předstěnové instalační systémy pro zazdění do masivních zděných konstrukcí pro umyvadla, s nastavitelnou hloubkou 80 až 190 mm</t>
  </si>
  <si>
    <t>https://podminky.urs.cz/item/CS_URS_2024_02/726111001</t>
  </si>
  <si>
    <t>262</t>
  </si>
  <si>
    <t>726111201</t>
  </si>
  <si>
    <t>Předstěnové instalační systémy pro zazdění do masivních zděných konstrukcí montáž ostatních typů umyvadel</t>
  </si>
  <si>
    <t>https://podminky.urs.cz/item/CS_URS_2024_02/726111201</t>
  </si>
  <si>
    <t>263</t>
  </si>
  <si>
    <t>55281743</t>
  </si>
  <si>
    <t>montážní prvek pro umyvadlo do zděných konstrukcí hl 80mm</t>
  </si>
  <si>
    <t>91371861</t>
  </si>
  <si>
    <t>264</t>
  </si>
  <si>
    <t>998726111</t>
  </si>
  <si>
    <t>Přesun hmot pro instalační prefabrikáty stanovený z hmotnosti přesunovaného materiálu vodorovná dopravní vzdálenost do 50 m základní v objektech výšky do 6 m</t>
  </si>
  <si>
    <t>-2071236732</t>
  </si>
  <si>
    <t>https://podminky.urs.cz/item/CS_URS_2024_02/998726111</t>
  </si>
  <si>
    <t>727</t>
  </si>
  <si>
    <t>Zdravotechnika - požární ochrana</t>
  </si>
  <si>
    <t>265</t>
  </si>
  <si>
    <t>953943211</t>
  </si>
  <si>
    <t>Osazování drobných kovových předmětů kotvených do stěny hasicího přístroje</t>
  </si>
  <si>
    <t>-505284821</t>
  </si>
  <si>
    <t>https://podminky.urs.cz/item/CS_URS_2024_02/953943211</t>
  </si>
  <si>
    <t>266</t>
  </si>
  <si>
    <t>44932114</t>
  </si>
  <si>
    <t>přístroj hasicí ruční práškový PG 6 LE</t>
  </si>
  <si>
    <t>1932426438</t>
  </si>
  <si>
    <t>267</t>
  </si>
  <si>
    <t>953943212</t>
  </si>
  <si>
    <t>Osazování drobných kovových předmětů kotvených do stěny skříně pro hasicí přístroj</t>
  </si>
  <si>
    <t>1990905833</t>
  </si>
  <si>
    <t>https://podminky.urs.cz/item/CS_URS_2024_02/953943212</t>
  </si>
  <si>
    <t>268</t>
  </si>
  <si>
    <t>44983131</t>
  </si>
  <si>
    <t>skříňka na RHP</t>
  </si>
  <si>
    <t>-1553738411</t>
  </si>
  <si>
    <t>269</t>
  </si>
  <si>
    <t>998727101</t>
  </si>
  <si>
    <t>Přesun hmot pro protipožární ochranu stanovený z hmotnosti přesunovaného materiálu vodorovná dopravní vzdálenost do 50 m základní v objektech výšky do 6 m</t>
  </si>
  <si>
    <t>894746796</t>
  </si>
  <si>
    <t>https://podminky.urs.cz/item/CS_URS_2024_02/998727101</t>
  </si>
  <si>
    <t>735</t>
  </si>
  <si>
    <t>Ústřední vytápění - otopná tělesa</t>
  </si>
  <si>
    <t>270</t>
  </si>
  <si>
    <t>722176111</t>
  </si>
  <si>
    <t>Montáž potrubí z plastových trub svařovaných polyfuzně D do 16 mm</t>
  </si>
  <si>
    <t>-998656523</t>
  </si>
  <si>
    <t>https://podminky.urs.cz/item/CS_URS_2024_02/722176111</t>
  </si>
  <si>
    <t>23+4*5,5+0,6+3,1+2*6</t>
  </si>
  <si>
    <t>271</t>
  </si>
  <si>
    <t>28616019</t>
  </si>
  <si>
    <t>trubka vícevrstvá teplovodní PE-Xa PN6 9,9x1,1mm</t>
  </si>
  <si>
    <t>-796832859</t>
  </si>
  <si>
    <t>60,70</t>
  </si>
  <si>
    <t>60,7*1,03 'Přepočtené koeficientem množství</t>
  </si>
  <si>
    <t>272</t>
  </si>
  <si>
    <t>735411232</t>
  </si>
  <si>
    <t>Konvektory podlahové instalace a napojení termostatu na zeď</t>
  </si>
  <si>
    <t>-1236951914</t>
  </si>
  <si>
    <t>https://podminky.urs.cz/item/CS_URS_2024_02/735411232</t>
  </si>
  <si>
    <t>273</t>
  </si>
  <si>
    <t>28616334</t>
  </si>
  <si>
    <t>termostat prostorový podlahového topení drátový</t>
  </si>
  <si>
    <t>-1678785250</t>
  </si>
  <si>
    <t>274</t>
  </si>
  <si>
    <t>735890106</t>
  </si>
  <si>
    <t>Elektrická topná tělesa (tyče) pro kombinované vytápění s integrovaným regulátorem teploty, o výkonu 700 W</t>
  </si>
  <si>
    <t>420856929</t>
  </si>
  <si>
    <t>https://podminky.urs.cz/item/CS_URS_2024_02/735890106</t>
  </si>
  <si>
    <t>275</t>
  </si>
  <si>
    <t>1000268338</t>
  </si>
  <si>
    <t>White Sálavý skleněný panel 700W (1100x600x10mm)</t>
  </si>
  <si>
    <t>-1547059263</t>
  </si>
  <si>
    <t>276</t>
  </si>
  <si>
    <t>48455834</t>
  </si>
  <si>
    <t>konvektor nástěnný bez ventilátoru z Pz plechu 1200mm 600/120 1558W</t>
  </si>
  <si>
    <t>-1421496484</t>
  </si>
  <si>
    <t>277</t>
  </si>
  <si>
    <t>735890205</t>
  </si>
  <si>
    <t>Elektrická topná tělesa (tyče) pro kombinované vytápění bez regulátoru teploty, o výkonu 600 W</t>
  </si>
  <si>
    <t>56371757</t>
  </si>
  <si>
    <t>https://podminky.urs.cz/item/CS_URS_2024_02/735890205</t>
  </si>
  <si>
    <t>278</t>
  </si>
  <si>
    <t>54153042</t>
  </si>
  <si>
    <t>těleso trubkové prohnuté přímotopné elektrické 1500x745mm 600W</t>
  </si>
  <si>
    <t>1500090801</t>
  </si>
  <si>
    <t>279</t>
  </si>
  <si>
    <t>735890232</t>
  </si>
  <si>
    <t>Elektrická topná tělesa (tyče) elektrické příslušenství regulátor teploty</t>
  </si>
  <si>
    <t>-1609800484</t>
  </si>
  <si>
    <t>https://podminky.urs.cz/item/CS_URS_2024_02/735890232</t>
  </si>
  <si>
    <t>280</t>
  </si>
  <si>
    <t>736210551</t>
  </si>
  <si>
    <t>Trubkové teplovodní stěnové vytápění a chlazení regulační zařízení prostorový termostat</t>
  </si>
  <si>
    <t>-1245788640</t>
  </si>
  <si>
    <t>https://podminky.urs.cz/item/CS_URS_2024_02/736210551</t>
  </si>
  <si>
    <t>281</t>
  </si>
  <si>
    <t>998735101</t>
  </si>
  <si>
    <t>Přesun hmot pro otopná tělesa stanovený z hmotnosti přesunovaného materiálu vodorovná dopravní vzdálenost do 50 m základní v objektech výšky do 6 m</t>
  </si>
  <si>
    <t>1644783612</t>
  </si>
  <si>
    <t>https://podminky.urs.cz/item/CS_URS_2024_02/998735101</t>
  </si>
  <si>
    <t>741</t>
  </si>
  <si>
    <t>Elektroinstalace - silnoproud</t>
  </si>
  <si>
    <t>282</t>
  </si>
  <si>
    <t>741110061</t>
  </si>
  <si>
    <t>Montáž trubek elektroinstalačních s nasunutím nebo našroubováním do krabic plastových ohebných, uložených pod omítku, vnější Ø přes 11 do 23 mm</t>
  </si>
  <si>
    <t>-1586266006</t>
  </si>
  <si>
    <t>https://podminky.urs.cz/item/CS_URS_2024_02/741110061</t>
  </si>
  <si>
    <t>283</t>
  </si>
  <si>
    <t>34571063</t>
  </si>
  <si>
    <t>trubka elektroinstalační ohebná z PVC bílá d 23mm</t>
  </si>
  <si>
    <t>-1641746223</t>
  </si>
  <si>
    <t>210*1,05 'Přepočtené koeficientem množství</t>
  </si>
  <si>
    <t>284</t>
  </si>
  <si>
    <t>741110062</t>
  </si>
  <si>
    <t>Montáž trubek elektroinstalačních s nasunutím nebo našroubováním do krabic plastových ohebných, uložených pod omítku, vnější Ø přes 23 do 35 mm</t>
  </si>
  <si>
    <t>222587476</t>
  </si>
  <si>
    <t>https://podminky.urs.cz/item/CS_URS_2024_02/741110062</t>
  </si>
  <si>
    <t>285</t>
  </si>
  <si>
    <t>34571074</t>
  </si>
  <si>
    <t>trubka elektroinstalační ohebná z PVC oranžová d 32mm</t>
  </si>
  <si>
    <t>-1936039222</t>
  </si>
  <si>
    <t>120*1,05 'Přepočtené koeficientem množství</t>
  </si>
  <si>
    <t>286</t>
  </si>
  <si>
    <t>741110063</t>
  </si>
  <si>
    <t>Montáž trubek elektroinstalačních s nasunutím nebo našroubováním do krabic plastových ohebných, uložených pod omítku, vnější Ø přes 35 mm</t>
  </si>
  <si>
    <t>594836375</t>
  </si>
  <si>
    <t>https://podminky.urs.cz/item/CS_URS_2024_02/741110063</t>
  </si>
  <si>
    <t>287</t>
  </si>
  <si>
    <t>34571157</t>
  </si>
  <si>
    <t>trubka elektroinstalační ohebná z PH, D 35,9/42,2mm</t>
  </si>
  <si>
    <t>1501453437</t>
  </si>
  <si>
    <t>30*1,05 'Přepočtené koeficientem množství</t>
  </si>
  <si>
    <t>288</t>
  </si>
  <si>
    <t>741110312</t>
  </si>
  <si>
    <t>Montáž trubek ochranných s nasunutím nebo našroubováním do krabic plastových tuhých, uložených volně, vnitřní Ø přes 40 do 90 mm</t>
  </si>
  <si>
    <t>1247527409</t>
  </si>
  <si>
    <t>https://podminky.urs.cz/item/CS_URS_2024_02/741110312</t>
  </si>
  <si>
    <t>289</t>
  </si>
  <si>
    <t>34571354</t>
  </si>
  <si>
    <t>trubka elektroinstalační ohebná dvouplášťová korugovaná HDPE+LDPE (chránička) D 75/90mm</t>
  </si>
  <si>
    <t>110309227</t>
  </si>
  <si>
    <t>290</t>
  </si>
  <si>
    <t>741112001</t>
  </si>
  <si>
    <t>Montáž krabic elektroinstalačních bez napojení na trubky a lišty, demontáže a montáže víčka a přístroje protahovacích nebo odbočných zapuštěných plastových kruhových do zdiva</t>
  </si>
  <si>
    <t>-1062639281</t>
  </si>
  <si>
    <t>https://podminky.urs.cz/item/CS_URS_2024_02/741112001</t>
  </si>
  <si>
    <t>291</t>
  </si>
  <si>
    <t>34571457</t>
  </si>
  <si>
    <t>krabice pod omítku PVC odbočná kruhová D 70mm s víčkem</t>
  </si>
  <si>
    <t>1621773395</t>
  </si>
  <si>
    <t>292</t>
  </si>
  <si>
    <t>741130021</t>
  </si>
  <si>
    <t>Ukončení vodičů izolovaných s označením a zapojením na svorkovnici s otevřením a uzavřením krytu, průřezu žíly do 2,5 mm2</t>
  </si>
  <si>
    <t>2104735832</t>
  </si>
  <si>
    <t>https://podminky.urs.cz/item/CS_URS_2024_02/741130021</t>
  </si>
  <si>
    <t>293</t>
  </si>
  <si>
    <t>741311021</t>
  </si>
  <si>
    <t>Montáž spínačů speciálních se zapojením vodičů sporákových přípojek s doutnavkou</t>
  </si>
  <si>
    <t>1630372183</t>
  </si>
  <si>
    <t>https://podminky.urs.cz/item/CS_URS_2024_02/741311021</t>
  </si>
  <si>
    <t>294</t>
  </si>
  <si>
    <t>ABB.3956323</t>
  </si>
  <si>
    <t>Přípojka sporáková se signalizační doutnavkou, zapuštěná</t>
  </si>
  <si>
    <t>35635199</t>
  </si>
  <si>
    <t>295</t>
  </si>
  <si>
    <t>54112300</t>
  </si>
  <si>
    <t>deska varná sklokeramická 4 varné zóny</t>
  </si>
  <si>
    <t>1074672041</t>
  </si>
  <si>
    <t>296</t>
  </si>
  <si>
    <t>-1443180401</t>
  </si>
  <si>
    <t>297</t>
  </si>
  <si>
    <t>2118733733</t>
  </si>
  <si>
    <t>5*1,05 'Přepočtené koeficientem množství</t>
  </si>
  <si>
    <t>298</t>
  </si>
  <si>
    <t>741111001</t>
  </si>
  <si>
    <t>Montáž systému podlahových kanálů se spojkami, ohyby a rohy a s nasunutím do krabic kanálů</t>
  </si>
  <si>
    <t>-916738560</t>
  </si>
  <si>
    <t>https://podminky.urs.cz/item/CS_URS_2024_02/741111001</t>
  </si>
  <si>
    <t>299</t>
  </si>
  <si>
    <t>34575006</t>
  </si>
  <si>
    <t>kanál podlahový elektroinstalační Pz 150x40mm</t>
  </si>
  <si>
    <t>391010349</t>
  </si>
  <si>
    <t>300</t>
  </si>
  <si>
    <t>1739377632</t>
  </si>
  <si>
    <t>301</t>
  </si>
  <si>
    <t>34571521</t>
  </si>
  <si>
    <t>krabice pod omítku PVC odbočná kruhová D 70mm s víčkem a svorkovnicí</t>
  </si>
  <si>
    <t>-1770737809</t>
  </si>
  <si>
    <t>302</t>
  </si>
  <si>
    <t>34571451</t>
  </si>
  <si>
    <t>krabice pod omítku PVC přístrojová kruhová D 70mm hluboká</t>
  </si>
  <si>
    <t>-2127932479</t>
  </si>
  <si>
    <t>303</t>
  </si>
  <si>
    <t>741120401</t>
  </si>
  <si>
    <t>Montáž vodičů izolovaných měděných drátovacích bez ukončení v rozváděčích plných a laněných (např. CY), průřezu žily 0,35 až 6 mm2</t>
  </si>
  <si>
    <t>458563042</t>
  </si>
  <si>
    <t>https://podminky.urs.cz/item/CS_URS_2024_02/741120401</t>
  </si>
  <si>
    <t>304</t>
  </si>
  <si>
    <t>34141026</t>
  </si>
  <si>
    <t>vodič propojovací flexibilní jádro Cu lanované izolace PVC 450/750V (H07V-K) 1x4mm2</t>
  </si>
  <si>
    <t>597805055</t>
  </si>
  <si>
    <t>60*1,15 'Přepočtené koeficientem množství</t>
  </si>
  <si>
    <t>305</t>
  </si>
  <si>
    <t>741120403</t>
  </si>
  <si>
    <t>Montáž vodičů izolovaných měděných drátovacích bez ukončení v rozváděčích plných a laněných (např. CY), průřezu žily 10 až 16 mm2</t>
  </si>
  <si>
    <t>1981437930</t>
  </si>
  <si>
    <t>https://podminky.urs.cz/item/CS_URS_2024_02/741120403</t>
  </si>
  <si>
    <t>306</t>
  </si>
  <si>
    <t>34141028</t>
  </si>
  <si>
    <t>vodič propojovací flexibilní jádro Cu lanované izolace PVC 450/750V (H07V-K) 1x10mm2</t>
  </si>
  <si>
    <t>-760136985</t>
  </si>
  <si>
    <t>55*1,15 'Přepočtené koeficientem množství</t>
  </si>
  <si>
    <t>307</t>
  </si>
  <si>
    <t>741120501</t>
  </si>
  <si>
    <t>Montáž kabelů flexibilních měděných bez ukončení uložených volně lehkých a středních (např. CGSG), počtu žil do 7</t>
  </si>
  <si>
    <t>1288651869</t>
  </si>
  <si>
    <t>https://podminky.urs.cz/item/CS_URS_2024_02/741120501</t>
  </si>
  <si>
    <t>308</t>
  </si>
  <si>
    <t>34113030</t>
  </si>
  <si>
    <t>kabel instalační flexibilní jádro Cu lanované izolace PVC plášť PVC 300/500V (H05VV-F) 5x2,50mm2</t>
  </si>
  <si>
    <t>-1424753844</t>
  </si>
  <si>
    <t>2*1,15 'Přepočtené koeficientem množství</t>
  </si>
  <si>
    <t>309</t>
  </si>
  <si>
    <t>741122011</t>
  </si>
  <si>
    <t>Montáž kabelů měděných bez ukončení uložených pod omítku plných kulatých (např. CYKY), počtu a průřezu žil 2x1,5 až 2,5 mm2</t>
  </si>
  <si>
    <t>-1464602510</t>
  </si>
  <si>
    <t>https://podminky.urs.cz/item/CS_URS_2024_02/741122011</t>
  </si>
  <si>
    <t>310</t>
  </si>
  <si>
    <t>34111005</t>
  </si>
  <si>
    <t>kabel instalační jádro Cu plné izolace PVC plášť PVC 450/750V (CYKY) 2x1,5mm2</t>
  </si>
  <si>
    <t>-334656181</t>
  </si>
  <si>
    <t>70*1,15 'Přepočtené koeficientem množství</t>
  </si>
  <si>
    <t>311</t>
  </si>
  <si>
    <t>741122015</t>
  </si>
  <si>
    <t>Montáž kabelů měděných bez ukončení uložených pod omítku plných kulatých (např. CYKY), počtu a průřezu žil 3x1,5 mm2</t>
  </si>
  <si>
    <t>-793944428</t>
  </si>
  <si>
    <t>https://podminky.urs.cz/item/CS_URS_2024_02/741122015</t>
  </si>
  <si>
    <t>312</t>
  </si>
  <si>
    <t>34111030</t>
  </si>
  <si>
    <t>kabel instalační jádro Cu plné izolace PVC plášť PVC 450/750V (CYKY) 3x1,5mm2</t>
  </si>
  <si>
    <t>463383708</t>
  </si>
  <si>
    <t>470*1,15 'Přepočtené koeficientem množství</t>
  </si>
  <si>
    <t>313</t>
  </si>
  <si>
    <t>741122016</t>
  </si>
  <si>
    <t>Montáž kabelů měděných bez ukončení uložených pod omítku plných kulatých (např. CYKY), počtu a průřezu žil 3x2,5 až 6 mm2</t>
  </si>
  <si>
    <t>-1875161673</t>
  </si>
  <si>
    <t>https://podminky.urs.cz/item/CS_URS_2024_02/741122016</t>
  </si>
  <si>
    <t>314</t>
  </si>
  <si>
    <t>34111036</t>
  </si>
  <si>
    <t>kabel instalační jádro Cu plné izolace PVC plášť PVC 450/750V (CYKY) 3x2,5mm2</t>
  </si>
  <si>
    <t>-515782144</t>
  </si>
  <si>
    <t>520*1,15 'Přepočtené koeficientem množství</t>
  </si>
  <si>
    <t>315</t>
  </si>
  <si>
    <t>741122024</t>
  </si>
  <si>
    <t>Montáž kabelů měděných bez ukončení uložených pod omítku plných kulatých (např. CYKY), počtu a průřezu žil 4x10 mm2</t>
  </si>
  <si>
    <t>2021477223</t>
  </si>
  <si>
    <t>https://podminky.urs.cz/item/CS_URS_2024_02/741122024</t>
  </si>
  <si>
    <t>316</t>
  </si>
  <si>
    <t>34111076</t>
  </si>
  <si>
    <t>kabel instalační jádro Cu plné izolace PVC plášť PVC 450/750V (CYKY) 4x10mm2</t>
  </si>
  <si>
    <t>268924827</t>
  </si>
  <si>
    <t>12*1,15 'Přepočtené koeficientem množství</t>
  </si>
  <si>
    <t>317</t>
  </si>
  <si>
    <t>741122031</t>
  </si>
  <si>
    <t>Montáž kabelů měděných bez ukončení uložených pod omítku plných kulatých (např. CYKY), počtu a průřezu žil 5x1,5 až 2,5 mm2</t>
  </si>
  <si>
    <t>-728755929</t>
  </si>
  <si>
    <t>https://podminky.urs.cz/item/CS_URS_2024_02/741122031</t>
  </si>
  <si>
    <t>80+170</t>
  </si>
  <si>
    <t>318</t>
  </si>
  <si>
    <t>34111090</t>
  </si>
  <si>
    <t>kabel instalační jádro Cu plné izolace PVC plášť PVC 450/750V (CYKY) 5x1,5mm2</t>
  </si>
  <si>
    <t>629000573</t>
  </si>
  <si>
    <t>170*1,15 'Přepočtené koeficientem množství</t>
  </si>
  <si>
    <t>319</t>
  </si>
  <si>
    <t>34111094</t>
  </si>
  <si>
    <t>kabel instalační jádro Cu plné izolace PVC plášť PVC 450/750V (CYKY) 5x2,5mm2</t>
  </si>
  <si>
    <t>665941839</t>
  </si>
  <si>
    <t>80*1,15 'Přepočtené koeficientem množství</t>
  </si>
  <si>
    <t>320</t>
  </si>
  <si>
    <t>741122032</t>
  </si>
  <si>
    <t>Montáž kabelů měděných bez ukončení uložených pod omítku plných kulatých (např. CYKY), počtu a průřezu žil 5x4 až 6 mm2</t>
  </si>
  <si>
    <t>626640314</t>
  </si>
  <si>
    <t>https://podminky.urs.cz/item/CS_URS_2024_02/741122032</t>
  </si>
  <si>
    <t>321</t>
  </si>
  <si>
    <t>34111100</t>
  </si>
  <si>
    <t>kabel instalační jádro Cu plné izolace PVC plášť PVC 450/750V (CYKY) 5x6mm2</t>
  </si>
  <si>
    <t>-1104715214</t>
  </si>
  <si>
    <t>40*1,15 'Přepočtené koeficientem množství</t>
  </si>
  <si>
    <t>322</t>
  </si>
  <si>
    <t>741123225</t>
  </si>
  <si>
    <t>Montáž kabelů hliníkových bez ukončení uložených volně plných nebo laněných kulatých (např. AYKY) počtu a průřezu žil 4x25 mm2</t>
  </si>
  <si>
    <t>-1289378842</t>
  </si>
  <si>
    <t>https://podminky.urs.cz/item/CS_URS_2024_02/741123225</t>
  </si>
  <si>
    <t>323</t>
  </si>
  <si>
    <t>34113120</t>
  </si>
  <si>
    <t>kabel silový jádro Al izolace PVC plášť PVC 0,6/1kV (1-AYKY) 4x25mm2</t>
  </si>
  <si>
    <t>1687982301</t>
  </si>
  <si>
    <t>324</t>
  </si>
  <si>
    <t>741130005</t>
  </si>
  <si>
    <t>Ukončení vodičů izolovaných s označením a zapojením v rozváděči nebo na přístroji, průřezu žíly do 10 mm2</t>
  </si>
  <si>
    <t>948401735</t>
  </si>
  <si>
    <t>https://podminky.urs.cz/item/CS_URS_2024_02/741130005</t>
  </si>
  <si>
    <t>741130007</t>
  </si>
  <si>
    <t>Ukončení vodičů izolovaných s označením a zapojením v rozváděči nebo na přístroji, průřezu žíly do 25 mm2</t>
  </si>
  <si>
    <t>266959738</t>
  </si>
  <si>
    <t>https://podminky.urs.cz/item/CS_URS_2024_02/741130007</t>
  </si>
  <si>
    <t>326</t>
  </si>
  <si>
    <t>-2078755491</t>
  </si>
  <si>
    <t>327</t>
  </si>
  <si>
    <t>741130024</t>
  </si>
  <si>
    <t>Ukončení vodičů izolovaných s označením a zapojením na svorkovnici s otevřením a uzavřením krytu, průřezu žíly do 10 mm2</t>
  </si>
  <si>
    <t>-875644285</t>
  </si>
  <si>
    <t>https://podminky.urs.cz/item/CS_URS_2024_02/741130024</t>
  </si>
  <si>
    <t>Poznámka k položce:_x000D_
Součet_x000D_
PPJP 6%</t>
  </si>
  <si>
    <t>328</t>
  </si>
  <si>
    <t>741132302</t>
  </si>
  <si>
    <t>Ukončení kabelů nebo vodičů koncovkou nebo s vývodkou ucpávkovou do 4 žil s jednoduchým nástavcem průměru 16 mm</t>
  </si>
  <si>
    <t>1979381460</t>
  </si>
  <si>
    <t>https://podminky.urs.cz/item/CS_URS_2024_02/741132302</t>
  </si>
  <si>
    <t>329</t>
  </si>
  <si>
    <t>34572720</t>
  </si>
  <si>
    <t>zátka ucpávková slitina Al vnější závit 16</t>
  </si>
  <si>
    <t>601673029</t>
  </si>
  <si>
    <t>330</t>
  </si>
  <si>
    <t>741210124</t>
  </si>
  <si>
    <t>Montáž rozváděčů litinových, hliníkových nebo plastových bez zapojení vodičů skříněk hmotnosti do 50 kg</t>
  </si>
  <si>
    <t>-1485205087</t>
  </si>
  <si>
    <t>https://podminky.urs.cz/item/CS_URS_2024_02/741210124</t>
  </si>
  <si>
    <t>331</t>
  </si>
  <si>
    <t>35717656</t>
  </si>
  <si>
    <t>jádro elektrorozvodné šířka 940mm 6+0</t>
  </si>
  <si>
    <t>-709281535</t>
  </si>
  <si>
    <t>332</t>
  </si>
  <si>
    <t>35711865</t>
  </si>
  <si>
    <t>skříň rozváděče elektroměrového pro přímé měření do výklenku celoplastové provedení pro 2x jednosazbový třífázový elektroměr přístroje na elektroměrové desce s plombovatelným krytem jističů (ER122/NVP7P)</t>
  </si>
  <si>
    <t>1354273717</t>
  </si>
  <si>
    <t>333</t>
  </si>
  <si>
    <t>35711012</t>
  </si>
  <si>
    <t>rozvodnice zapuštěná, plné dveře, IP41, 54 modulárních jednotek, vč. N/pE</t>
  </si>
  <si>
    <t>345003113</t>
  </si>
  <si>
    <t>334</t>
  </si>
  <si>
    <t>741231013</t>
  </si>
  <si>
    <t>Montáž svorkovnic do rozváděčů s popisnými štítky se zapojením vodičů na jedné straně jistících</t>
  </si>
  <si>
    <t>280229954</t>
  </si>
  <si>
    <t>https://podminky.urs.cz/item/CS_URS_2024_02/741231013</t>
  </si>
  <si>
    <t>335</t>
  </si>
  <si>
    <t>34562692</t>
  </si>
  <si>
    <t>svorkovnice krabicová šroubovací pětipólová pro 5x4 vodiče 1,5-4,0mm2, 500V</t>
  </si>
  <si>
    <t>975166927</t>
  </si>
  <si>
    <t>336</t>
  </si>
  <si>
    <t>741310021</t>
  </si>
  <si>
    <t>Montáž spínačů jedno nebo dvoupólových nástěnných se zapojením vodičů, pro prostředí normální přepínačů, řazení 5-sériových</t>
  </si>
  <si>
    <t>-1435034470</t>
  </si>
  <si>
    <t>https://podminky.urs.cz/item/CS_URS_2024_02/741310021</t>
  </si>
  <si>
    <t>337</t>
  </si>
  <si>
    <t>34535073</t>
  </si>
  <si>
    <t>přepínač nástěnný sériový, řazení 5, IP44, bezšroubové svorky</t>
  </si>
  <si>
    <t>2088714001</t>
  </si>
  <si>
    <t>338</t>
  </si>
  <si>
    <t>741310022</t>
  </si>
  <si>
    <t>Montáž spínačů jedno nebo dvoupólových nástěnných se zapojením vodičů, pro prostředí normální přepínačů, řazení 6-střídavých</t>
  </si>
  <si>
    <t>-2090537556</t>
  </si>
  <si>
    <t>https://podminky.urs.cz/item/CS_URS_2024_02/741310022</t>
  </si>
  <si>
    <t>339</t>
  </si>
  <si>
    <t>34535057</t>
  </si>
  <si>
    <t>přepínač nástěnný střídavý, řazení 6, IP54, šroubové svorky</t>
  </si>
  <si>
    <t>-1640093584</t>
  </si>
  <si>
    <t>340</t>
  </si>
  <si>
    <t>741310025</t>
  </si>
  <si>
    <t>Montáž spínačů jedno nebo dvoupólových nástěnných se zapojením vodičů, pro prostředí normální přepínačů, řazení 7-křížových</t>
  </si>
  <si>
    <t>-217891567</t>
  </si>
  <si>
    <t>https://podminky.urs.cz/item/CS_URS_2024_02/741310025</t>
  </si>
  <si>
    <t>341</t>
  </si>
  <si>
    <t>34535020</t>
  </si>
  <si>
    <t>přepínač nástěnný křížový, řazení 7, IP44, šroubové svorky</t>
  </si>
  <si>
    <t>1995732684</t>
  </si>
  <si>
    <t>342</t>
  </si>
  <si>
    <t>741310042</t>
  </si>
  <si>
    <t>Montáž spínačů jedno nebo dvoupólových nástěnných se zapojením vodičů, pro prostředí venkovní nebo mokré přepínačů, řazení 6-střídavých</t>
  </si>
  <si>
    <t>-147824068</t>
  </si>
  <si>
    <t>https://podminky.urs.cz/item/CS_URS_2024_02/741310042</t>
  </si>
  <si>
    <t>343</t>
  </si>
  <si>
    <t>34535018</t>
  </si>
  <si>
    <t>přepínač nástěnný střídavý, řazení 6, IP44, šroubové svorky</t>
  </si>
  <si>
    <t>-2034913557</t>
  </si>
  <si>
    <t>344</t>
  </si>
  <si>
    <t>741310101</t>
  </si>
  <si>
    <t>Montáž spínačů jedno nebo dvoupólových polozapuštěných nebo zapuštěných se zapojením vodičů bezšroubové připojení spínačů, řazení 1-jednopólových</t>
  </si>
  <si>
    <t>707040952</t>
  </si>
  <si>
    <t>https://podminky.urs.cz/item/CS_URS_2024_02/741310101</t>
  </si>
  <si>
    <t>345</t>
  </si>
  <si>
    <t>34539010</t>
  </si>
  <si>
    <t>přístroj spínače jednopólového, řazení 1, 1So bezšroubové svorky</t>
  </si>
  <si>
    <t>-2025472277</t>
  </si>
  <si>
    <t>346</t>
  </si>
  <si>
    <t>741310411</t>
  </si>
  <si>
    <t>Montáž spínačů tří nebo čtyřpólových nástěnných se zapojením vodičů, pro prostředí venkovní nebo mokré do 16 A</t>
  </si>
  <si>
    <t>-1419227272</t>
  </si>
  <si>
    <t>https://podminky.urs.cz/item/CS_URS_2024_02/741310411</t>
  </si>
  <si>
    <t>347</t>
  </si>
  <si>
    <t>34535099</t>
  </si>
  <si>
    <t>spínač nástěnný trojpólový stiskací, řazení 3, 25 A, 400 V, IP55, šroubové svorky</t>
  </si>
  <si>
    <t>-2015587579</t>
  </si>
  <si>
    <t>348</t>
  </si>
  <si>
    <t>741310551</t>
  </si>
  <si>
    <t>Montáž spínačů tří nebo čtyřpólových v krytu se zapojením vodičů vačkových s přívodkou a pojistkami, popř. jističem 25 A, počet svorek 1 až 4</t>
  </si>
  <si>
    <t>625091750</t>
  </si>
  <si>
    <t>https://podminky.urs.cz/item/CS_URS_2024_02/741310551</t>
  </si>
  <si>
    <t>349</t>
  </si>
  <si>
    <t>35811614</t>
  </si>
  <si>
    <t>přívodka vestavná 16A - 5pól, řazení 3P+N+PE, IP44, bezšroubové svorky</t>
  </si>
  <si>
    <t>1089075252</t>
  </si>
  <si>
    <t>350</t>
  </si>
  <si>
    <t>741311004</t>
  </si>
  <si>
    <t>Montáž spínačů speciálních se zapojením vodičů čidla pohybu nástěnného</t>
  </si>
  <si>
    <t>2030787954</t>
  </si>
  <si>
    <t>https://podminky.urs.cz/item/CS_URS_2024_02/741311004</t>
  </si>
  <si>
    <t>351</t>
  </si>
  <si>
    <t>40461057</t>
  </si>
  <si>
    <t>čidlo přítomnosti stropní 360°</t>
  </si>
  <si>
    <t>-1747643293</t>
  </si>
  <si>
    <t>352</t>
  </si>
  <si>
    <t>40461059</t>
  </si>
  <si>
    <t>čidlo přítomnosti nástěnné</t>
  </si>
  <si>
    <t>190568493</t>
  </si>
  <si>
    <t>353</t>
  </si>
  <si>
    <t>3956323</t>
  </si>
  <si>
    <t>-359390410</t>
  </si>
  <si>
    <t>354</t>
  </si>
  <si>
    <t>741313002</t>
  </si>
  <si>
    <t>Montáž zásuvek domovních se zapojením vodičů bezšroubové připojení polozapuštěných nebo zapuštěných 10/16 A, provedení 2P + PE dvojí zapojení pro průběžnou montáž</t>
  </si>
  <si>
    <t>-169766733</t>
  </si>
  <si>
    <t>https://podminky.urs.cz/item/CS_URS_2024_02/741313002</t>
  </si>
  <si>
    <t>355</t>
  </si>
  <si>
    <t>34555241</t>
  </si>
  <si>
    <t>přístroj zásuvky zápustné jednonásobné, krytka s clonkami, bezšroubové svorky</t>
  </si>
  <si>
    <t>-696091629</t>
  </si>
  <si>
    <t>356</t>
  </si>
  <si>
    <t>741313005</t>
  </si>
  <si>
    <t>Montáž zásuvek domovních se zapojením vodičů bezšroubové připojení polozapuštěných nebo zapuštěných 10/16 A, provedení 2P + PE s ochrannými clonkami a přepěťovou ochranou</t>
  </si>
  <si>
    <t>-1658088484</t>
  </si>
  <si>
    <t>https://podminky.urs.cz/item/CS_URS_2024_02/741313005</t>
  </si>
  <si>
    <t>357</t>
  </si>
  <si>
    <t>34555244</t>
  </si>
  <si>
    <t>přístroj zásuvky zápustné jednonásobné s optickou přepěťovou ochranou, krytka s clonkami, bezšroubové svorky</t>
  </si>
  <si>
    <t>747210780</t>
  </si>
  <si>
    <t>358</t>
  </si>
  <si>
    <t>741313131</t>
  </si>
  <si>
    <t>Montáž zásuvek průmyslových se zapojením vodičů spojovacích, provedení IP 44 2P+PE 16 A</t>
  </si>
  <si>
    <t>-956432308</t>
  </si>
  <si>
    <t>https://podminky.urs.cz/item/CS_URS_2024_02/741313131</t>
  </si>
  <si>
    <t>359</t>
  </si>
  <si>
    <t>35811322</t>
  </si>
  <si>
    <t>zásuvka spojovací 16A - 3pól, řazení 2P+PE IP44, šroubové svorky</t>
  </si>
  <si>
    <t>1127711262</t>
  </si>
  <si>
    <t>360</t>
  </si>
  <si>
    <t>741313341</t>
  </si>
  <si>
    <t>Montáž zásuvek průmyslových se zapojením vodičů vestavných, provedení IP 44 3P+PE 16 A</t>
  </si>
  <si>
    <t>-1955466303</t>
  </si>
  <si>
    <t>https://podminky.urs.cz/item/CS_URS_2024_02/741313341</t>
  </si>
  <si>
    <t>361</t>
  </si>
  <si>
    <t>35811485</t>
  </si>
  <si>
    <t>zásuvka vestavná šikmá 16A - 4pól, řazení 3P+PE IP44, šroubové svorky</t>
  </si>
  <si>
    <t>427929776</t>
  </si>
  <si>
    <t>362</t>
  </si>
  <si>
    <t>741313411</t>
  </si>
  <si>
    <t>Montáž zásuvek průmyslových ve skříni, se zapojením vodičů pohyblivých zásuvkových kombinací</t>
  </si>
  <si>
    <t>1312128780</t>
  </si>
  <si>
    <t>https://podminky.urs.cz/item/CS_URS_2024_02/741313411</t>
  </si>
  <si>
    <t>363</t>
  </si>
  <si>
    <t>35811321</t>
  </si>
  <si>
    <t>zásuvka nástěnná 400V/230V 16A - 5pól, řazení 3P+N+PE, šroubové svorky</t>
  </si>
  <si>
    <t>-1185885846</t>
  </si>
  <si>
    <t>364</t>
  </si>
  <si>
    <t>741320042</t>
  </si>
  <si>
    <t>Montáž pojistek se zapojením vodičů pojistkových částí patron nožových</t>
  </si>
  <si>
    <t>-1629843352</t>
  </si>
  <si>
    <t>https://podminky.urs.cz/item/CS_URS_2024_02/741320042</t>
  </si>
  <si>
    <t>365</t>
  </si>
  <si>
    <t>35825274</t>
  </si>
  <si>
    <t>pojistka nožová 250A nízkoztrátová 23W, provedení normální, charakteristika gG</t>
  </si>
  <si>
    <t>-816815237</t>
  </si>
  <si>
    <t>366</t>
  </si>
  <si>
    <t>34111327</t>
  </si>
  <si>
    <t>kabel silový oheň retardující bezhalogenový s funkční schopností při požáru 180min a P60-R třída reakce na oheň B2cas1d0 jádro Cu 0,6/1kV (1-CXKH-V) 3x1,5mm2</t>
  </si>
  <si>
    <t>-834609397</t>
  </si>
  <si>
    <t>367</t>
  </si>
  <si>
    <t>741330302</t>
  </si>
  <si>
    <t>Montáž ovladačů tlačítkových vestavných se zapojením vodičů s aretací</t>
  </si>
  <si>
    <t>-1638862640</t>
  </si>
  <si>
    <t>https://podminky.urs.cz/item/CS_URS_2024_02/741330302</t>
  </si>
  <si>
    <t>368</t>
  </si>
  <si>
    <t>34539076</t>
  </si>
  <si>
    <t>ovládač tlačítkový zapínací, s průzorem, řazení 1/0So, 1/0S, s krytem, bez rámečku, šroubová svorka</t>
  </si>
  <si>
    <t>-212216242</t>
  </si>
  <si>
    <t>369</t>
  </si>
  <si>
    <t>741330311</t>
  </si>
  <si>
    <t>Montáž ovladačů tlačítkových vestavných s průčelní deskou bez zhotovení otvoru kompletů 1 tlačítkových</t>
  </si>
  <si>
    <t>1183416709</t>
  </si>
  <si>
    <t>https://podminky.urs.cz/item/CS_URS_2024_02/741330311</t>
  </si>
  <si>
    <t>370</t>
  </si>
  <si>
    <t>59081451</t>
  </si>
  <si>
    <t>hlásič tlačítkový bezdrátový s prolamovaným plastem</t>
  </si>
  <si>
    <t>19341298</t>
  </si>
  <si>
    <t>371</t>
  </si>
  <si>
    <t>741370031</t>
  </si>
  <si>
    <t>Montáž svítidel žárovkových se zapojením vodičů bytových nebo společenských místností nástěnných přisazených 1 zdroj bez skla</t>
  </si>
  <si>
    <t>1830084666</t>
  </si>
  <si>
    <t>https://podminky.urs.cz/item/CS_URS_2024_02/741370031</t>
  </si>
  <si>
    <t>372</t>
  </si>
  <si>
    <t>34851330</t>
  </si>
  <si>
    <t>svítidlo žárovkové pro nebezpečná prostředí, nástěnné 1x200W</t>
  </si>
  <si>
    <t>1703198649</t>
  </si>
  <si>
    <t>373</t>
  </si>
  <si>
    <t>741370034</t>
  </si>
  <si>
    <t>Montáž svítidel žárovkových se zapojením vodičů bytových nebo společenských místností nástěnných přisazených 2 zdroje nouzové</t>
  </si>
  <si>
    <t>-1044610999</t>
  </si>
  <si>
    <t>https://podminky.urs.cz/item/CS_URS_2024_02/741370034</t>
  </si>
  <si>
    <t>374</t>
  </si>
  <si>
    <t>34838103</t>
  </si>
  <si>
    <t>svítidlo dočasné nouzové osvětlení, IP66 1x36W, 1h</t>
  </si>
  <si>
    <t>-737657356</t>
  </si>
  <si>
    <t>375</t>
  </si>
  <si>
    <t>34845004</t>
  </si>
  <si>
    <t>svítidlo exteriérové nástěnné přisazené LED 600-1000lm</t>
  </si>
  <si>
    <t>1358194936</t>
  </si>
  <si>
    <t>376</t>
  </si>
  <si>
    <t>741370131</t>
  </si>
  <si>
    <t>Montáž svítidel žárovkových se zapojením vodičů průmyslových nástěnných přisazených 1 zdroj s košem</t>
  </si>
  <si>
    <t>1804402266</t>
  </si>
  <si>
    <t>https://podminky.urs.cz/item/CS_URS_2024_02/741370131</t>
  </si>
  <si>
    <t>377</t>
  </si>
  <si>
    <t>-220501229</t>
  </si>
  <si>
    <t>378</t>
  </si>
  <si>
    <t>741371002</t>
  </si>
  <si>
    <t>Montáž svítidel zářivkových se zapojením vodičů bytových nebo společenských místností stropních přisazených 1 zdroj s krytem</t>
  </si>
  <si>
    <t>629377472</t>
  </si>
  <si>
    <t>https://podminky.urs.cz/item/CS_URS_2024_02/741371002</t>
  </si>
  <si>
    <t>379</t>
  </si>
  <si>
    <t>34833104</t>
  </si>
  <si>
    <t>svítidlo zářivkové průmyslové prachotěsné IP66, čirý akrylát, elektronický předřadník, 1x35W, délka 1572mm</t>
  </si>
  <si>
    <t>1086849655</t>
  </si>
  <si>
    <t>380</t>
  </si>
  <si>
    <t>741372022</t>
  </si>
  <si>
    <t>Montáž svítidel s integrovaným zdrojem LED se zapojením vodičů interiérových přisazených nástěnných hranatých nebo kruhových, plochy přes 0,09 do 0,36 m2</t>
  </si>
  <si>
    <t>-964069151</t>
  </si>
  <si>
    <t>https://podminky.urs.cz/item/CS_URS_2024_02/741372022</t>
  </si>
  <si>
    <t>381</t>
  </si>
  <si>
    <t>34835003</t>
  </si>
  <si>
    <t>svítidlo průmyslové přisazené podlouhlé kryt z PH přes 6000 lm</t>
  </si>
  <si>
    <t>386260418</t>
  </si>
  <si>
    <t>382</t>
  </si>
  <si>
    <t>741372063</t>
  </si>
  <si>
    <t>Montáž svítidel s integrovaným zdrojem LED se zapojením vodičů exteriérových přisazených nástěnných hranatých nebo kruhových</t>
  </si>
  <si>
    <t>1128593000</t>
  </si>
  <si>
    <t>https://podminky.urs.cz/item/CS_URS_2024_02/741372063</t>
  </si>
  <si>
    <t>19+3</t>
  </si>
  <si>
    <t>383</t>
  </si>
  <si>
    <t>34825002</t>
  </si>
  <si>
    <t>svítidlo interiérové stropní přisazené kruhové D 300-450mm 1200-1900lm</t>
  </si>
  <si>
    <t>429009827</t>
  </si>
  <si>
    <t>384</t>
  </si>
  <si>
    <t>34825003</t>
  </si>
  <si>
    <t>svítidlo interiérové stropní přisazené kruhové D 300-450mm 1900-2500lm</t>
  </si>
  <si>
    <t>1996643627</t>
  </si>
  <si>
    <t>385</t>
  </si>
  <si>
    <t>741410071</t>
  </si>
  <si>
    <t>Montáž uzemňovacího vedení s upevněním, propojením a připojením pomocí svorek doplňků ostatních konstrukcí vodičem průřezu do 16 mm2, uloženým volně nebo pod omítkou</t>
  </si>
  <si>
    <t>-537616389</t>
  </si>
  <si>
    <t>https://podminky.urs.cz/item/CS_URS_2024_02/741410071</t>
  </si>
  <si>
    <t>386</t>
  </si>
  <si>
    <t>35431021</t>
  </si>
  <si>
    <t>svorka uzemnění FeZn připojovací na kovové části pro 2 vodiče D 7-10mm</t>
  </si>
  <si>
    <t>1442005788</t>
  </si>
  <si>
    <t>387</t>
  </si>
  <si>
    <t>741820101</t>
  </si>
  <si>
    <t>Měření osvětlovacího zařízení izolačního stavu svítidel na pracovišti do. 200 ks svítidel</t>
  </si>
  <si>
    <t>-1400115592</t>
  </si>
  <si>
    <t>https://podminky.urs.cz/item/CS_URS_2024_02/741820101</t>
  </si>
  <si>
    <t>Poznámka k položce:_x000D_
Celkem</t>
  </si>
  <si>
    <t>388</t>
  </si>
  <si>
    <t>741420001</t>
  </si>
  <si>
    <t>Montáž hromosvodného vedení svodových drátů nebo lan s podpěrami, Ø do 10 mm</t>
  </si>
  <si>
    <t>1544578325</t>
  </si>
  <si>
    <t>https://podminky.urs.cz/item/CS_URS_2024_02/741420001</t>
  </si>
  <si>
    <t>389</t>
  </si>
  <si>
    <t>35442136</t>
  </si>
  <si>
    <t>drát D 8/11mm AlMgSi + PVC</t>
  </si>
  <si>
    <t>-1287647776</t>
  </si>
  <si>
    <t>80*1,1 'Přepočtené koeficientem množství</t>
  </si>
  <si>
    <t>390</t>
  </si>
  <si>
    <t>741420021</t>
  </si>
  <si>
    <t>Montáž hromosvodného vedení svorek se 2 šrouby</t>
  </si>
  <si>
    <t>1493220722</t>
  </si>
  <si>
    <t>https://podminky.urs.cz/item/CS_URS_2024_02/741420021</t>
  </si>
  <si>
    <t>391</t>
  </si>
  <si>
    <t>35441885</t>
  </si>
  <si>
    <t>svorka spojovací pro lano D 8-10mm</t>
  </si>
  <si>
    <t>473126522</t>
  </si>
  <si>
    <t>392</t>
  </si>
  <si>
    <t>741430004</t>
  </si>
  <si>
    <t>Montáž jímacích tyčí délky do 3 m, na střešní hřeben</t>
  </si>
  <si>
    <t>365250186</t>
  </si>
  <si>
    <t>https://podminky.urs.cz/item/CS_URS_2024_02/741430004</t>
  </si>
  <si>
    <t>393</t>
  </si>
  <si>
    <t>35441055</t>
  </si>
  <si>
    <t>tyč jímací s kovaným hrotem 1500mm FeZn</t>
  </si>
  <si>
    <t>614334367</t>
  </si>
  <si>
    <t>394</t>
  </si>
  <si>
    <t>741420023</t>
  </si>
  <si>
    <t>Montáž hromosvodného vedení svorek na okapové žlaby</t>
  </si>
  <si>
    <t>-234949713</t>
  </si>
  <si>
    <t>https://podminky.urs.cz/item/CS_URS_2024_02/741420023</t>
  </si>
  <si>
    <t>395</t>
  </si>
  <si>
    <t>35431038</t>
  </si>
  <si>
    <t>svorka uzemnění FeZn na okapové žlaby, 60mm</t>
  </si>
  <si>
    <t>176159408</t>
  </si>
  <si>
    <t>396</t>
  </si>
  <si>
    <t>210220302</t>
  </si>
  <si>
    <t>Montáž hromosvodného vedení svorek se 3 a více šrouby</t>
  </si>
  <si>
    <t>528923278</t>
  </si>
  <si>
    <t>https://podminky.urs.cz/item/CS_URS_2024_02/210220302</t>
  </si>
  <si>
    <t>397</t>
  </si>
  <si>
    <t>35441860</t>
  </si>
  <si>
    <t>svorka FeZn k jímací tyči - 4 šrouby</t>
  </si>
  <si>
    <t>1579112857</t>
  </si>
  <si>
    <t>398</t>
  </si>
  <si>
    <t>210220304</t>
  </si>
  <si>
    <t>Montáž hromosvodného vedení svorek na konstrukce</t>
  </si>
  <si>
    <t>1582027057</t>
  </si>
  <si>
    <t>https://podminky.urs.cz/item/CS_URS_2024_02/210220304</t>
  </si>
  <si>
    <t>399</t>
  </si>
  <si>
    <t>35431019</t>
  </si>
  <si>
    <t>svorka uzemnění FeZn připojovací na kovové části pro 1 vodič D 7-10mm -plochá, 2 šrouby</t>
  </si>
  <si>
    <t>129021236</t>
  </si>
  <si>
    <t>400</t>
  </si>
  <si>
    <t>741420051</t>
  </si>
  <si>
    <t>Montáž hromosvodného vedení ochranných prvků úhelníků nebo trubek s držáky do zdiva</t>
  </si>
  <si>
    <t>-141919238</t>
  </si>
  <si>
    <t>https://podminky.urs.cz/item/CS_URS_2024_02/741420051</t>
  </si>
  <si>
    <t>401</t>
  </si>
  <si>
    <t>35441831</t>
  </si>
  <si>
    <t>úhelník ochranný na ochranu svodu - 2000mm, FeZn</t>
  </si>
  <si>
    <t>-1745497992</t>
  </si>
  <si>
    <t>402</t>
  </si>
  <si>
    <t>741420083</t>
  </si>
  <si>
    <t>Montáž hromosvodného vedení doplňků štítků k označení svodů</t>
  </si>
  <si>
    <t>-1925421149</t>
  </si>
  <si>
    <t>https://podminky.urs.cz/item/CS_URS_2024_02/741420083</t>
  </si>
  <si>
    <t>403</t>
  </si>
  <si>
    <t>35442110</t>
  </si>
  <si>
    <t>štítek plastový - čísla svodů</t>
  </si>
  <si>
    <t>1247770109</t>
  </si>
  <si>
    <t>404</t>
  </si>
  <si>
    <t>R0010</t>
  </si>
  <si>
    <t>Náhradní zdroj 400V,6kW, venkovní provedení</t>
  </si>
  <si>
    <t>ks</t>
  </si>
  <si>
    <t>1686235837</t>
  </si>
  <si>
    <t>405</t>
  </si>
  <si>
    <t>998741101</t>
  </si>
  <si>
    <t>Přesun hmot pro silnoproud stanovený z hmotnosti přesunovaného materiálu vodorovná dopravní vzdálenost do 50 m základní v objektech výšky do 6 m</t>
  </si>
  <si>
    <t>1925985360</t>
  </si>
  <si>
    <t>https://podminky.urs.cz/item/CS_URS_2024_02/998741101</t>
  </si>
  <si>
    <t>742</t>
  </si>
  <si>
    <t>Elektroinstalace - slaboproud</t>
  </si>
  <si>
    <t>406</t>
  </si>
  <si>
    <t>220260101</t>
  </si>
  <si>
    <t>Montáž krabicové rozvodky včetně upevnění, úpravy otvoru, zavedení vodičů do krabice, utěsnění otvorů, zapojení vodičů na věstavěnou svorkovnici, odvíčkování a zavíčkování s 1 až 2 vývody</t>
  </si>
  <si>
    <t>-632736636</t>
  </si>
  <si>
    <t>https://podminky.urs.cz/item/CS_URS_2024_02/220260101</t>
  </si>
  <si>
    <t>407</t>
  </si>
  <si>
    <t>34562695</t>
  </si>
  <si>
    <t>svorkovnice krabicová bezšroubová jednopólová pro 4 vodiče 0,5-2,5mm2, 400V 24A</t>
  </si>
  <si>
    <t>-385348110</t>
  </si>
  <si>
    <t>408</t>
  </si>
  <si>
    <t>220280851</t>
  </si>
  <si>
    <t>Montáž kabelu volně uloženého na kabelovou lávku při zatažení do objektu včetně uložení a uchycení kabelu o váze do 0,5 kg/m</t>
  </si>
  <si>
    <t>-815419235</t>
  </si>
  <si>
    <t>https://podminky.urs.cz/item/CS_URS_2024_02/220280851</t>
  </si>
  <si>
    <t>409</t>
  </si>
  <si>
    <t>34121044</t>
  </si>
  <si>
    <t>kabel sdělovací stíněný laminovanou Al fólií s příložným Cu drátem jádro Cu plné izolace PVC plášť PVC 100V (SYKFY) 2x2x0,5mm2</t>
  </si>
  <si>
    <t>580743261</t>
  </si>
  <si>
    <t>40*1,05 'Přepočtené koeficientem množství</t>
  </si>
  <si>
    <t>410</t>
  </si>
  <si>
    <t>220370110</t>
  </si>
  <si>
    <t>Měření akustického hluku na hranici ochanného pásma v ŽST</t>
  </si>
  <si>
    <t>236287828</t>
  </si>
  <si>
    <t>https://podminky.urs.cz/item/CS_URS_2024_02/220370110</t>
  </si>
  <si>
    <t>Poznámka k položce:_x000D_
Součet</t>
  </si>
  <si>
    <t>411</t>
  </si>
  <si>
    <t>460741141</t>
  </si>
  <si>
    <t>Osazení kabelových prostupů včetně utěsnění a spárování z trub betonových do otvoru ve zdivu včetně vybourání, zazdění a začištění, vnitřního průměru do 15 cm</t>
  </si>
  <si>
    <t>-1659371505</t>
  </si>
  <si>
    <t>https://podminky.urs.cz/item/CS_URS_2024_02/460741141</t>
  </si>
  <si>
    <t>412</t>
  </si>
  <si>
    <t>28611112</t>
  </si>
  <si>
    <t>trubka kanalizační PVC DN 110x500mm SN4</t>
  </si>
  <si>
    <t>-1322457974</t>
  </si>
  <si>
    <t>6*0,5 'Přepočtené koeficientem množství</t>
  </si>
  <si>
    <t>413</t>
  </si>
  <si>
    <t>742124002</t>
  </si>
  <si>
    <t>Montáž kabelů datových FTP, UTP, STP pro vnitřní rozvody do trubky</t>
  </si>
  <si>
    <t>-1432374887</t>
  </si>
  <si>
    <t>https://podminky.urs.cz/item/CS_URS_2024_02/742124002</t>
  </si>
  <si>
    <t>414</t>
  </si>
  <si>
    <t>34121266</t>
  </si>
  <si>
    <t>kabel datový venkovní celkově stíněný Al fólií jádro Cu plné plášť PE (F/UTP) kategorie 5e</t>
  </si>
  <si>
    <t>1731855613</t>
  </si>
  <si>
    <t>330*1,2 'Přepočtené koeficientem množství</t>
  </si>
  <si>
    <t>415</t>
  </si>
  <si>
    <t>742124005</t>
  </si>
  <si>
    <t>Montáž kabelů datových FTP, UTP, STP ukončení kabelu konektorem</t>
  </si>
  <si>
    <t>-2013119699</t>
  </si>
  <si>
    <t>https://podminky.urs.cz/item/CS_URS_2024_02/742124005</t>
  </si>
  <si>
    <t>416</t>
  </si>
  <si>
    <t>37459015</t>
  </si>
  <si>
    <t>konektor na drát/lanko s vložkou RJ45 FTP Cat5e stíněný</t>
  </si>
  <si>
    <t>411437771</t>
  </si>
  <si>
    <t>417</t>
  </si>
  <si>
    <t>718450697</t>
  </si>
  <si>
    <t>Poznámka k položce:_x000D_
Součet_x000D_
Pomocný materiál 6%</t>
  </si>
  <si>
    <t>418</t>
  </si>
  <si>
    <t>1059606068</t>
  </si>
  <si>
    <t>419</t>
  </si>
  <si>
    <t>742210127</t>
  </si>
  <si>
    <t>Montáž hlásiče plamene Ex</t>
  </si>
  <si>
    <t>1374504413</t>
  </si>
  <si>
    <t>https://podminky.urs.cz/item/CS_URS_2024_02/742210127</t>
  </si>
  <si>
    <t>420</t>
  </si>
  <si>
    <t>59081432</t>
  </si>
  <si>
    <t>hlásič kouře ionizační interaktivní konvenční</t>
  </si>
  <si>
    <t>-2092591610</t>
  </si>
  <si>
    <t>421</t>
  </si>
  <si>
    <t>742210151</t>
  </si>
  <si>
    <t>Montáž hlásiče tlačítkového se sklíčkem</t>
  </si>
  <si>
    <t>519979859</t>
  </si>
  <si>
    <t>https://podminky.urs.cz/item/CS_URS_2024_02/742210151</t>
  </si>
  <si>
    <t>422</t>
  </si>
  <si>
    <t>59081453</t>
  </si>
  <si>
    <t>hlásič konvenční tlačítkový univerzální, plast i sklo, LED indikace</t>
  </si>
  <si>
    <t>-727373415</t>
  </si>
  <si>
    <t>423</t>
  </si>
  <si>
    <t>742220041</t>
  </si>
  <si>
    <t>Montáž přijímače pro bezdrátové prvky v krytu</t>
  </si>
  <si>
    <t>-79054462</t>
  </si>
  <si>
    <t>https://podminky.urs.cz/item/CS_URS_2024_02/742220041</t>
  </si>
  <si>
    <t>424</t>
  </si>
  <si>
    <t>40466081</t>
  </si>
  <si>
    <t>WiFi modul 2,4 GHz pro rádiové čtečky</t>
  </si>
  <si>
    <t>-1008772416</t>
  </si>
  <si>
    <t>425</t>
  </si>
  <si>
    <t>742220211</t>
  </si>
  <si>
    <t>Montáž zálohového napájecího zdroje s dobíječem a akumulátorem</t>
  </si>
  <si>
    <t>-1565487717</t>
  </si>
  <si>
    <t>https://podminky.urs.cz/item/CS_URS_2024_02/742220211</t>
  </si>
  <si>
    <t>426</t>
  </si>
  <si>
    <t>40463002</t>
  </si>
  <si>
    <t>zdroj ústředny, napájecí, 12V DC/8Ah</t>
  </si>
  <si>
    <t>752372404</t>
  </si>
  <si>
    <t>427</t>
  </si>
  <si>
    <t>742310002</t>
  </si>
  <si>
    <t>Montáž domovního telefonu komunikačního tabla</t>
  </si>
  <si>
    <t>1927157454</t>
  </si>
  <si>
    <t>https://podminky.urs.cz/item/CS_URS_2024_02/742310002</t>
  </si>
  <si>
    <t>428</t>
  </si>
  <si>
    <t>38226033</t>
  </si>
  <si>
    <t>panel domovního telefonu audio - video bez instalační krabice do 2 tlačítek</t>
  </si>
  <si>
    <t>1952443484</t>
  </si>
  <si>
    <t>429</t>
  </si>
  <si>
    <t>742310003</t>
  </si>
  <si>
    <t>Montáž domovního telefonu klimatického krytu pro komunikační tablo</t>
  </si>
  <si>
    <t>837833950</t>
  </si>
  <si>
    <t>https://podminky.urs.cz/item/CS_URS_2024_02/742310003</t>
  </si>
  <si>
    <t>430</t>
  </si>
  <si>
    <t>38292005</t>
  </si>
  <si>
    <t>rám pro povrchovou instalaci modulového interkom systému 117x107mm 1 modul</t>
  </si>
  <si>
    <t>-2102287789</t>
  </si>
  <si>
    <t>431</t>
  </si>
  <si>
    <t>742320012</t>
  </si>
  <si>
    <t>Montáž elektricky ovládaných zámků elektromechanických včetně trasy dveřmi a přechodové krabice</t>
  </si>
  <si>
    <t>302046711</t>
  </si>
  <si>
    <t>https://podminky.urs.cz/item/CS_URS_2024_02/742320012</t>
  </si>
  <si>
    <t>432</t>
  </si>
  <si>
    <t>54978011</t>
  </si>
  <si>
    <t>zámek elektromechanický samozamykací reverzní</t>
  </si>
  <si>
    <t>-1576749869</t>
  </si>
  <si>
    <t>433</t>
  </si>
  <si>
    <t>742330005</t>
  </si>
  <si>
    <t>Montáž strukturované kabeláže rozvaděče stojanového přes 30U</t>
  </si>
  <si>
    <t>-1139914701</t>
  </si>
  <si>
    <t>https://podminky.urs.cz/item/CS_URS_2024_02/742330005</t>
  </si>
  <si>
    <t>434</t>
  </si>
  <si>
    <t>35712025</t>
  </si>
  <si>
    <t>rozvaděč stojanový 19" celoskleněné dveře 42U/600x600mm</t>
  </si>
  <si>
    <t>-573839226</t>
  </si>
  <si>
    <t>435</t>
  </si>
  <si>
    <t>742330012</t>
  </si>
  <si>
    <t>Montáž strukturované kabeláže zařízení do rozvaděče switche, UPS, DVR, server bez nastavení</t>
  </si>
  <si>
    <t>1455769442</t>
  </si>
  <si>
    <t>https://podminky.urs.cz/item/CS_URS_2024_02/742330012</t>
  </si>
  <si>
    <t>436</t>
  </si>
  <si>
    <t>35712105</t>
  </si>
  <si>
    <t>switch 24 portů Gigabit (24x PoE/PoE+) kapacita 48Gbps 370W</t>
  </si>
  <si>
    <t>-1476329432</t>
  </si>
  <si>
    <t>437</t>
  </si>
  <si>
    <t>742330022</t>
  </si>
  <si>
    <t>Montáž strukturované kabeláže příslušenství a ostatní práce k rozvaděčům napájecího panelu</t>
  </si>
  <si>
    <t>1454368917</t>
  </si>
  <si>
    <t>https://podminky.urs.cz/item/CS_URS_2024_02/742330022</t>
  </si>
  <si>
    <t>438</t>
  </si>
  <si>
    <t>35712106</t>
  </si>
  <si>
    <t>panel rozvodný 19" 8x zásuvka dle ČSN max 16A kabel 3x1,5mm 2m</t>
  </si>
  <si>
    <t>154764933</t>
  </si>
  <si>
    <t>439</t>
  </si>
  <si>
    <t>742330024</t>
  </si>
  <si>
    <t>Montáž strukturované kabeláže příslušenství a ostatní práce k rozvaděčům patch panelu 24 portů</t>
  </si>
  <si>
    <t>-270536986</t>
  </si>
  <si>
    <t>https://podminky.urs.cz/item/CS_URS_2024_02/742330024</t>
  </si>
  <si>
    <t>440</t>
  </si>
  <si>
    <t>37451180</t>
  </si>
  <si>
    <t>modul zásuvkový 1xRJ45 osazený 22,5x45mm se záclonkou úhlový UTP Cat5E</t>
  </si>
  <si>
    <t>1549665044</t>
  </si>
  <si>
    <t>441</t>
  </si>
  <si>
    <t>-316818517</t>
  </si>
  <si>
    <t>442</t>
  </si>
  <si>
    <t>37451110</t>
  </si>
  <si>
    <t>patch panel Cat6 PCB 1U 24 portů 19" UTP</t>
  </si>
  <si>
    <t>1621857448</t>
  </si>
  <si>
    <t>443</t>
  </si>
  <si>
    <t>742330037</t>
  </si>
  <si>
    <t>Montáž strukturované kabeláže příslušenství a ostatní práce k rozvaděčům jednotky ventilační do stropu či podlahy stojanového rozvaděče</t>
  </si>
  <si>
    <t>105318876</t>
  </si>
  <si>
    <t>https://podminky.urs.cz/item/CS_URS_2024_02/742330037</t>
  </si>
  <si>
    <t>444</t>
  </si>
  <si>
    <t>42914000</t>
  </si>
  <si>
    <t>jednotka ventilační rozvaděče univerzální se 2 ventilátory do stropu nebo podlahy</t>
  </si>
  <si>
    <t>-1864195336</t>
  </si>
  <si>
    <t>445</t>
  </si>
  <si>
    <t>742330044</t>
  </si>
  <si>
    <t>Montáž strukturované kabeláže zásuvek datových pod omítku, do nábytku, do parapetního žlabu nebo podlahové krabice 1 až 6 pozic</t>
  </si>
  <si>
    <t>89151236</t>
  </si>
  <si>
    <t>https://podminky.urs.cz/item/CS_URS_2024_02/742330044</t>
  </si>
  <si>
    <t>446</t>
  </si>
  <si>
    <t>37451003</t>
  </si>
  <si>
    <t>zásuvka komunikační přímá HDMI (0230-0-0432)</t>
  </si>
  <si>
    <t>-1056846035</t>
  </si>
  <si>
    <t>447</t>
  </si>
  <si>
    <t>1602568119</t>
  </si>
  <si>
    <t>448</t>
  </si>
  <si>
    <t>37451170</t>
  </si>
  <si>
    <t>modul zásuvkový se záclonkou přímý (neosazený) pro keystone 2xRJ45 45x45mm</t>
  </si>
  <si>
    <t>961817411</t>
  </si>
  <si>
    <t>449</t>
  </si>
  <si>
    <t>742430031</t>
  </si>
  <si>
    <t>Montáž audiovizuální techniky kabelu HDMI protažením a se zakončením v zásuvce nebo krabici</t>
  </si>
  <si>
    <t>-2138278247</t>
  </si>
  <si>
    <t>https://podminky.urs.cz/item/CS_URS_2024_02/742430031</t>
  </si>
  <si>
    <t>450</t>
  </si>
  <si>
    <t>34199001</t>
  </si>
  <si>
    <t>kabel propojovací HDMI 1.4 High Speed podpora Ethernetu a 4K délka 1m</t>
  </si>
  <si>
    <t>1683169783</t>
  </si>
  <si>
    <t>451</t>
  </si>
  <si>
    <t>998742101</t>
  </si>
  <si>
    <t>Přesun hmot pro slaboproud stanovený z hmotnosti přesunovaného materiálu vodorovná dopravní vzdálenost do 50 m základní v objektech výšky do 6 m</t>
  </si>
  <si>
    <t>953380211</t>
  </si>
  <si>
    <t>https://podminky.urs.cz/item/CS_URS_2024_02/998742101</t>
  </si>
  <si>
    <t>452</t>
  </si>
  <si>
    <t>HZS2231</t>
  </si>
  <si>
    <t>Hodinové zúčtovací sazby profesí PSV provádění stavebních instalací elektrikář</t>
  </si>
  <si>
    <t>hod</t>
  </si>
  <si>
    <t>2098202427</t>
  </si>
  <si>
    <t>https://podminky.urs.cz/item/CS_URS_2024_02/HZS2231</t>
  </si>
  <si>
    <t>453</t>
  </si>
  <si>
    <t>HZS2232</t>
  </si>
  <si>
    <t>Hodinové zúčtovací sazby profesí PSV provádění stavebních instalací elektrikář odborný</t>
  </si>
  <si>
    <t>802696881</t>
  </si>
  <si>
    <t>https://podminky.urs.cz/item/CS_URS_2024_02/HZS2232</t>
  </si>
  <si>
    <t>751</t>
  </si>
  <si>
    <t>Vzduchotechnika</t>
  </si>
  <si>
    <t>454</t>
  </si>
  <si>
    <t>751721111</t>
  </si>
  <si>
    <t>Montáž klimatizační jednotky venkovní jednofázové napájení do 2 vnitřních jednotek</t>
  </si>
  <si>
    <t>370773591</t>
  </si>
  <si>
    <t>https://podminky.urs.cz/item/CS_URS_2024_02/751721111</t>
  </si>
  <si>
    <t>455</t>
  </si>
  <si>
    <t>42952015</t>
  </si>
  <si>
    <t>jednotka klimatizační venkovní jednofázové napájení do 2 vnitřních jednotek o výkonu do 5,5kW</t>
  </si>
  <si>
    <t>1403303323</t>
  </si>
  <si>
    <t>456</t>
  </si>
  <si>
    <t>751111131</t>
  </si>
  <si>
    <t>Montáž ventilátoru axiálního nízkotlakého potrubního základního, průměru do 200 mm</t>
  </si>
  <si>
    <t>-962813161</t>
  </si>
  <si>
    <t>https://podminky.urs.cz/item/CS_URS_2024_02/751111131</t>
  </si>
  <si>
    <t>457</t>
  </si>
  <si>
    <t>42914148</t>
  </si>
  <si>
    <t>ventilátor axiální stěnový skříň z ocelového plechu 4 póly IP44 35W D 200mm</t>
  </si>
  <si>
    <t>1204839288</t>
  </si>
  <si>
    <t>458</t>
  </si>
  <si>
    <t>751377041</t>
  </si>
  <si>
    <t>Montáž odsávacích stropů, zákrytů odsávacího zákrytu (digestoř) průmyslového závěsného, průřezu do 1,5 m2</t>
  </si>
  <si>
    <t>1956156330</t>
  </si>
  <si>
    <t>https://podminky.urs.cz/item/CS_URS_2024_02/751377041</t>
  </si>
  <si>
    <t>459</t>
  </si>
  <si>
    <t>42958099</t>
  </si>
  <si>
    <t>zákryt průmyslový odsávací závěsný (digestoř) s otvory 1x D 250mm, 1000x1000mm</t>
  </si>
  <si>
    <t>755766622</t>
  </si>
  <si>
    <t>460</t>
  </si>
  <si>
    <t>751398122</t>
  </si>
  <si>
    <t>Montáž ostatních zařízení připojení na hrdlo distribučního boxu, potrubí kruhového ohebného</t>
  </si>
  <si>
    <t>270480624</t>
  </si>
  <si>
    <t>https://podminky.urs.cz/item/CS_URS_2024_02/751398122</t>
  </si>
  <si>
    <t>461</t>
  </si>
  <si>
    <t>751510042</t>
  </si>
  <si>
    <t>Vzduchotechnické potrubí z pozinkovaného plechu kruhové, trouba spirálně vinutá bez příruby, průměru přes 100 do 200 mm</t>
  </si>
  <si>
    <t>506268888</t>
  </si>
  <si>
    <t>https://podminky.urs.cz/item/CS_URS_2024_02/751510042</t>
  </si>
  <si>
    <t>8+6</t>
  </si>
  <si>
    <t>462</t>
  </si>
  <si>
    <t>751514263</t>
  </si>
  <si>
    <t>Montáž kalhotového kusu nebo odbočky jednostranné do plechového potrubí kruhového s přírubou, průměru přes 200 do 300 mm</t>
  </si>
  <si>
    <t>-286535819</t>
  </si>
  <si>
    <t>https://podminky.urs.cz/item/CS_URS_2024_02/751514263</t>
  </si>
  <si>
    <t>463</t>
  </si>
  <si>
    <t>42981336</t>
  </si>
  <si>
    <t>rozbočka symetrická Y-kus Pz 45° D1/D2 = 250/200mm</t>
  </si>
  <si>
    <t>-412869945</t>
  </si>
  <si>
    <t>464</t>
  </si>
  <si>
    <t>751514663</t>
  </si>
  <si>
    <t>Montáž škrtící klapky nebo zpětné klapky do plechového potrubí kruhové s přírubou, průměru přes 200 do 300 mm</t>
  </si>
  <si>
    <t>2011314150</t>
  </si>
  <si>
    <t>https://podminky.urs.cz/item/CS_URS_2024_02/751514663</t>
  </si>
  <si>
    <t>465</t>
  </si>
  <si>
    <t>42971032</t>
  </si>
  <si>
    <t>klapka kruhová zpětná Pz D 315mm</t>
  </si>
  <si>
    <t>397395047</t>
  </si>
  <si>
    <t>466</t>
  </si>
  <si>
    <t>751572103</t>
  </si>
  <si>
    <t>Závěs kruhového potrubí pomocí objímky, kotvené do betonu průměru potrubí přes 200 do 300 mm</t>
  </si>
  <si>
    <t>-74616760</t>
  </si>
  <si>
    <t>https://podminky.urs.cz/item/CS_URS_2024_02/751572103</t>
  </si>
  <si>
    <t>467</t>
  </si>
  <si>
    <t>751581353</t>
  </si>
  <si>
    <t>Protipožární ochrana vzduchotechnického potrubí prostup kruhového potrubí stěnou, průměru potrubí přes 200 do 300 mm</t>
  </si>
  <si>
    <t>219789811</t>
  </si>
  <si>
    <t>https://podminky.urs.cz/item/CS_URS_2024_02/751581353</t>
  </si>
  <si>
    <t>468</t>
  </si>
  <si>
    <t>751511141</t>
  </si>
  <si>
    <t>Montáž potrubí plechového skupiny I kruhového s přírubou tloušťky plechu 0,8 mm, průměru do 400 mm</t>
  </si>
  <si>
    <t>1030184259</t>
  </si>
  <si>
    <t>https://podminky.urs.cz/item/CS_URS_2024_02/751511141</t>
  </si>
  <si>
    <t>469</t>
  </si>
  <si>
    <t>42981106</t>
  </si>
  <si>
    <t>trouba spirálně vinutá Pz D 315mm, l=3000mm</t>
  </si>
  <si>
    <t>-543719096</t>
  </si>
  <si>
    <t>10,5*1,2 'Přepočtené koeficientem množství</t>
  </si>
  <si>
    <t>470</t>
  </si>
  <si>
    <t>751514764</t>
  </si>
  <si>
    <t>Montáž protidešťové stříšky nebo výfukové hlavice do plechového potrubí kruhové s přírubou, průměru přes 300 do 400 mm</t>
  </si>
  <si>
    <t>-160639023</t>
  </si>
  <si>
    <t>https://podminky.urs.cz/item/CS_URS_2024_02/751514764</t>
  </si>
  <si>
    <t>471</t>
  </si>
  <si>
    <t>42974011</t>
  </si>
  <si>
    <t>stříška protidešťová s lemem Pz D 315mm</t>
  </si>
  <si>
    <t>-387212588</t>
  </si>
  <si>
    <t>472</t>
  </si>
  <si>
    <t>998751101</t>
  </si>
  <si>
    <t>Přesun hmot pro vzduchotechniku stanovený z hmotnosti přesunovaného materiálu vodorovná dopravní vzdálenost do 100 m základní v objektech výšky do 12 m</t>
  </si>
  <si>
    <t>740470179</t>
  </si>
  <si>
    <t>https://podminky.urs.cz/item/CS_URS_2024_02/998751101</t>
  </si>
  <si>
    <t>762</t>
  </si>
  <si>
    <t>Konstrukce tesařské</t>
  </si>
  <si>
    <t>473</t>
  </si>
  <si>
    <t>762332132</t>
  </si>
  <si>
    <t>Montáž vázaných konstrukcí krovů střech pultových, sedlových, valbových, stanových čtvercového nebo obdélníkového půdorysu z řeziva hraněného pomocí tesařských spojů průřezové plochy přes 120 do 224 cm2</t>
  </si>
  <si>
    <t>-36215754</t>
  </si>
  <si>
    <t>https://podminky.urs.cz/item/CS_URS_2024_02/762332132</t>
  </si>
  <si>
    <t>32*6,9+14*3,1+15,5*3+13,6+13,6+13*6</t>
  </si>
  <si>
    <t>474</t>
  </si>
  <si>
    <t>60512131</t>
  </si>
  <si>
    <t>hranol stavební řezivo průřezu do 224cm2 dl 6-8m</t>
  </si>
  <si>
    <t>535180597</t>
  </si>
  <si>
    <t>krokve 100/200 dl. 6,9 sedlová střecha</t>
  </si>
  <si>
    <t>32*6,9*0,1*0,2</t>
  </si>
  <si>
    <t>Krokve 100/200 dl. 3,1 pultová</t>
  </si>
  <si>
    <t>14*3,1*0,1*0,2</t>
  </si>
  <si>
    <t>Kleštiny 100/200 dl. 6 m</t>
  </si>
  <si>
    <t>13*6*0,1*0,2</t>
  </si>
  <si>
    <t>Pozednice 150/120</t>
  </si>
  <si>
    <t>(15,5*3+13,6)*0,15*0,12</t>
  </si>
  <si>
    <t>trám po středové zdi 120/180 dl. 13,6</t>
  </si>
  <si>
    <t>13,6*0,12*0,18</t>
  </si>
  <si>
    <t>8,22*1,1 'Přepočtené koeficientem množství</t>
  </si>
  <si>
    <t>475</t>
  </si>
  <si>
    <t>60512130</t>
  </si>
  <si>
    <t>hranol stavební řezivo průřezu do 224cm2 do dl 6m</t>
  </si>
  <si>
    <t>1232951652</t>
  </si>
  <si>
    <t>2,428*1,1 'Přepočtené koeficientem množství</t>
  </si>
  <si>
    <t>476</t>
  </si>
  <si>
    <t>60512132</t>
  </si>
  <si>
    <t>hranol stavební řezivo průřezu do 224cm2 přes dl 8m</t>
  </si>
  <si>
    <t>-1498118185</t>
  </si>
  <si>
    <t>477</t>
  </si>
  <si>
    <t>762332134</t>
  </si>
  <si>
    <t>Montáž vázaných konstrukcí krovů střech pultových, sedlových, valbových, stanových čtvercového nebo obdélníkového půdorysu z řeziva hraněného pomocí tesařských spojů průřezové plochy přes 288 do 450 cm2</t>
  </si>
  <si>
    <t>-683510543</t>
  </si>
  <si>
    <t>https://podminky.urs.cz/item/CS_URS_2024_02/762332134</t>
  </si>
  <si>
    <t>2*15,5</t>
  </si>
  <si>
    <t>478</t>
  </si>
  <si>
    <t>60512142</t>
  </si>
  <si>
    <t>hranol stavební řezivo průřezu do 450cm2 přes dl 8m</t>
  </si>
  <si>
    <t>118102037</t>
  </si>
  <si>
    <t>15,5*2*0,14*0,22</t>
  </si>
  <si>
    <t>479</t>
  </si>
  <si>
    <t>762795000</t>
  </si>
  <si>
    <t>Spojovací prostředky prostorových vázaných konstrukcí hřebíky, svorníky, fixační prkna</t>
  </si>
  <si>
    <t>1593254093</t>
  </si>
  <si>
    <t>https://podminky.urs.cz/item/CS_URS_2024_02/762795000</t>
  </si>
  <si>
    <t>9,042+2,671+1,376+0,955+0,767+2,372</t>
  </si>
  <si>
    <t>17,183*1,01 'Přepočtené koeficientem množství</t>
  </si>
  <si>
    <t>480</t>
  </si>
  <si>
    <t>762411501</t>
  </si>
  <si>
    <t>Montáž olištování spár hoblovanými lištami stropů</t>
  </si>
  <si>
    <t>319619290</t>
  </si>
  <si>
    <t>https://podminky.urs.cz/item/CS_URS_2024_02/762411501</t>
  </si>
  <si>
    <t>Poznámka k položce:_x000D_
bez prořezu</t>
  </si>
  <si>
    <t>2*2*7+3*9,6+5*9</t>
  </si>
  <si>
    <t>481</t>
  </si>
  <si>
    <t>61418200</t>
  </si>
  <si>
    <t>lišta podlahová dřevěná smrk 25x25mm</t>
  </si>
  <si>
    <t>-432441072</t>
  </si>
  <si>
    <t>101,8*1,04 'Přepočtené koeficientem množství</t>
  </si>
  <si>
    <t>482</t>
  </si>
  <si>
    <t>762342511</t>
  </si>
  <si>
    <t>Montáž laťování montáž kontralatí na podklad bez tepelné izolace</t>
  </si>
  <si>
    <t>452311398</t>
  </si>
  <si>
    <t>https://podminky.urs.cz/item/CS_URS_2024_02/762342511</t>
  </si>
  <si>
    <t>6,9*32+3,1*14</t>
  </si>
  <si>
    <t>483</t>
  </si>
  <si>
    <t>60514106</t>
  </si>
  <si>
    <t>řezivo jehličnaté lať pevnostní třída S10-13 průřez 40x60mm</t>
  </si>
  <si>
    <t>-1528493376</t>
  </si>
  <si>
    <t>290,620*0,06*0,04</t>
  </si>
  <si>
    <t>0,697*1,1 'Přepočtené koeficientem množství</t>
  </si>
  <si>
    <t>484</t>
  </si>
  <si>
    <t>762342214</t>
  </si>
  <si>
    <t>Montáž laťování střech jednoduchých sklonu do 60° při osové vzdálenosti latí přes 150 do 360 mm</t>
  </si>
  <si>
    <t>-894459805</t>
  </si>
  <si>
    <t>https://podminky.urs.cz/item/CS_URS_2024_02/762342214</t>
  </si>
  <si>
    <t>2*(6,9/0,3+1)*15,5+(3,1/0,3+1)*13,6</t>
  </si>
  <si>
    <t>485</t>
  </si>
  <si>
    <t>264121967</t>
  </si>
  <si>
    <t>898,133*0,06*0,04</t>
  </si>
  <si>
    <t>2,156*1,1 'Přepočtené koeficientem množství</t>
  </si>
  <si>
    <t>486</t>
  </si>
  <si>
    <t>998762101</t>
  </si>
  <si>
    <t>Přesun hmot pro konstrukce tesařské stanovený z hmotnosti přesunovaného materiálu vodorovná dopravní vzdálenost do 50 m základní v objektech výšky do 6 m</t>
  </si>
  <si>
    <t>-247724471</t>
  </si>
  <si>
    <t>https://podminky.urs.cz/item/CS_URS_2024_02/998762101</t>
  </si>
  <si>
    <t>764</t>
  </si>
  <si>
    <t>Konstrukce klempířské</t>
  </si>
  <si>
    <t>487</t>
  </si>
  <si>
    <t>764212666</t>
  </si>
  <si>
    <t>Oplechování střešních prvků z pozinkovaného plechu s povrchovou úpravou okapu střechy rovné okapovým plechem rš 500 mm</t>
  </si>
  <si>
    <t>https://podminky.urs.cz/item/CS_URS_2024_02/764212666</t>
  </si>
  <si>
    <t>2*15,5+14,5</t>
  </si>
  <si>
    <t>45,5*1,1 'Přepočtené koeficientem množství</t>
  </si>
  <si>
    <t>488</t>
  </si>
  <si>
    <t>764518622</t>
  </si>
  <si>
    <t>Svod z pozinkovaného plechu s upraveným povrchem včetně objímek, kolen a odskoků kruhový, průměru 100 mm</t>
  </si>
  <si>
    <t>https://podminky.urs.cz/item/CS_URS_2024_02/764518622</t>
  </si>
  <si>
    <t>3*7,3+4,2</t>
  </si>
  <si>
    <t>26,1*1,01 'Přepočtené koeficientem množství</t>
  </si>
  <si>
    <t>489</t>
  </si>
  <si>
    <t>764511602</t>
  </si>
  <si>
    <t>Žlab podokapní z pozinkovaného plechu s povrchovou úpravou včetně háků a čel půlkruhový rš 330 mm</t>
  </si>
  <si>
    <t>https://podminky.urs.cz/item/CS_URS_2024_02/764511602</t>
  </si>
  <si>
    <t>490</t>
  </si>
  <si>
    <t>764501105</t>
  </si>
  <si>
    <t>Montáž žlabu podokapního půlkruhového háku</t>
  </si>
  <si>
    <t>https://podminky.urs.cz/item/CS_URS_2024_02/764501105</t>
  </si>
  <si>
    <t>2*16+15</t>
  </si>
  <si>
    <t>491</t>
  </si>
  <si>
    <t>55344578</t>
  </si>
  <si>
    <t>hák žlabový Pz 333mm dl 550mm</t>
  </si>
  <si>
    <t>986225444</t>
  </si>
  <si>
    <t>492</t>
  </si>
  <si>
    <t>764214608</t>
  </si>
  <si>
    <t>Oplechování horních ploch zdí a nadezdívek (atik) z pozinkovaného plechu s povrchovou úpravou mechanicky kotvené rš 750 mm</t>
  </si>
  <si>
    <t>https://podminky.urs.cz/item/CS_URS_2024_02/764214608</t>
  </si>
  <si>
    <t>oplechování komína</t>
  </si>
  <si>
    <t>(0,6+0,45)*2</t>
  </si>
  <si>
    <t>2,1*1,01 'Přepočtené koeficientem množství</t>
  </si>
  <si>
    <t>493</t>
  </si>
  <si>
    <t>764213652</t>
  </si>
  <si>
    <t>Oplechování střešních prvků z pozinkovaného plechu s povrchovou úpravou střešní výlez rozměru 600 x 600 mm, střechy s krytinou skládanou nebo plechovou</t>
  </si>
  <si>
    <t>https://podminky.urs.cz/item/CS_URS_2024_02/764213652</t>
  </si>
  <si>
    <t>494</t>
  </si>
  <si>
    <t>764216644</t>
  </si>
  <si>
    <t>Oplechování parapetů z pozinkovaného plechu s povrchovou úpravou rovných celoplošně lepené, bez rohů rš 330 mm</t>
  </si>
  <si>
    <t>1926139285</t>
  </si>
  <si>
    <t>https://podminky.urs.cz/item/CS_URS_2024_02/764216644</t>
  </si>
  <si>
    <t>přízemí</t>
  </si>
  <si>
    <t>3*3</t>
  </si>
  <si>
    <t>podkroví</t>
  </si>
  <si>
    <t>2*1,2+1*0,9</t>
  </si>
  <si>
    <t>12,3*1,01 'Přepočtené koeficientem množství</t>
  </si>
  <si>
    <t>495</t>
  </si>
  <si>
    <t>998764101</t>
  </si>
  <si>
    <t>Přesun hmot pro konstrukce klempířské stanovený z hmotnosti přesunovaného materiálu vodorovná dopravní vzdálenost do 50 m základní v objektech výšky do 6 m</t>
  </si>
  <si>
    <t>999269376</t>
  </si>
  <si>
    <t>https://podminky.urs.cz/item/CS_URS_2024_02/998764101</t>
  </si>
  <si>
    <t>765</t>
  </si>
  <si>
    <t>Krytina skládaná</t>
  </si>
  <si>
    <t>496</t>
  </si>
  <si>
    <t>765121012</t>
  </si>
  <si>
    <t>Montáž krytiny betonové sklonu do 30° drážkové na sucho, počet kusů přes 7,5 do 8 ks/m2</t>
  </si>
  <si>
    <t>https://podminky.urs.cz/item/CS_URS_2024_02/765121012</t>
  </si>
  <si>
    <t>497</t>
  </si>
  <si>
    <t>59244054</t>
  </si>
  <si>
    <t>taška betonová základní velmi hladká s povrchovou úpravou se zvýšenou ochranou</t>
  </si>
  <si>
    <t>-525603197</t>
  </si>
  <si>
    <t>260,5*8,24 'Přepočtené koeficientem množství</t>
  </si>
  <si>
    <t>498</t>
  </si>
  <si>
    <t>765191021</t>
  </si>
  <si>
    <t>Montáž pojistné hydroizolační nebo parotěsné fólie kladené ve sklonu přes 20° s lepenými přesahy na krokve</t>
  </si>
  <si>
    <t>736571578</t>
  </si>
  <si>
    <t>https://podminky.urs.cz/item/CS_URS_2024_02/765191021</t>
  </si>
  <si>
    <t>2*7*15,5</t>
  </si>
  <si>
    <t>217*1,1 'Přepočtené koeficientem množství</t>
  </si>
  <si>
    <t>499</t>
  </si>
  <si>
    <t>28329036</t>
  </si>
  <si>
    <t>fólie kontaktní difuzně propustná pro doplňkovou hydroizolační vrstvu, třívrstvá mikroporézní PP 150g/m2 s integrovanou samolepící páskou</t>
  </si>
  <si>
    <t>-230282863</t>
  </si>
  <si>
    <t>500</t>
  </si>
  <si>
    <t>765121251</t>
  </si>
  <si>
    <t>Montáž krytiny betonové hřebene na sucho vkládaným větracím pásem</t>
  </si>
  <si>
    <t>-209178670</t>
  </si>
  <si>
    <t>https://podminky.urs.cz/item/CS_URS_2024_02/765121251</t>
  </si>
  <si>
    <t>15,5</t>
  </si>
  <si>
    <t>501</t>
  </si>
  <si>
    <t>59244333</t>
  </si>
  <si>
    <t>hřebenáč krytina betonová velmi hladká s povrchovou úpravou se zvýšenou ochranou</t>
  </si>
  <si>
    <t>-1840708518</t>
  </si>
  <si>
    <t>15,5*1,03 'Přepočtené koeficientem množství</t>
  </si>
  <si>
    <t>502</t>
  </si>
  <si>
    <t>59244003</t>
  </si>
  <si>
    <t>pás vrapovaný z netkané textilie větrací hřebene a nároží š 260-320mm</t>
  </si>
  <si>
    <t>1506360230</t>
  </si>
  <si>
    <t>503</t>
  </si>
  <si>
    <t>59244023</t>
  </si>
  <si>
    <t>příchytka betonové drážkové tašky</t>
  </si>
  <si>
    <t>-1857928235</t>
  </si>
  <si>
    <t>hřeben</t>
  </si>
  <si>
    <t>15,5*4</t>
  </si>
  <si>
    <t>krajové</t>
  </si>
  <si>
    <t>28*3</t>
  </si>
  <si>
    <t>84*1,03 'Přepočtené koeficientem množství</t>
  </si>
  <si>
    <t>504</t>
  </si>
  <si>
    <t>765121341</t>
  </si>
  <si>
    <t>Montáž krytiny betonové štítové hrany na sucho okrajovými taškami</t>
  </si>
  <si>
    <t>-1769197860</t>
  </si>
  <si>
    <t>https://podminky.urs.cz/item/CS_URS_2024_02/765121341</t>
  </si>
  <si>
    <t>2*2*7</t>
  </si>
  <si>
    <t>505</t>
  </si>
  <si>
    <t>59244056</t>
  </si>
  <si>
    <t>taška betonová okrajová pravá velmi hladká s povrchovou úpravou se zvýšenou ochranou</t>
  </si>
  <si>
    <t>1376674103</t>
  </si>
  <si>
    <t>14*3,09 'Přepočtené koeficientem množství</t>
  </si>
  <si>
    <t>506</t>
  </si>
  <si>
    <t>59244417</t>
  </si>
  <si>
    <t>taška betonová okrajová levá velmi hladká s povrchovou úpravou se zvýšenou ochranou</t>
  </si>
  <si>
    <t>154240814</t>
  </si>
  <si>
    <t>507</t>
  </si>
  <si>
    <t>765125011</t>
  </si>
  <si>
    <t>Montáž střešních doplňků krytiny betonové speciálních tašek na sucho větracích, protisněhových, prosvětlovacích, hromosvodových, prostupových, nosných pro stoupací plošinu drážkových</t>
  </si>
  <si>
    <t>665652236</t>
  </si>
  <si>
    <t>https://podminky.urs.cz/item/CS_URS_2024_02/765125011</t>
  </si>
  <si>
    <t>508</t>
  </si>
  <si>
    <t>59244057</t>
  </si>
  <si>
    <t>taška betonová větrací velmi hladká s povrchovou úpravou se zvýšenou ochranou</t>
  </si>
  <si>
    <t>1769979941</t>
  </si>
  <si>
    <t>40*1,03 'Přepočtené koeficientem množství</t>
  </si>
  <si>
    <t>509</t>
  </si>
  <si>
    <t>59660212</t>
  </si>
  <si>
    <t>nástavec pro odvětrání kanalizace</t>
  </si>
  <si>
    <t>1888952794</t>
  </si>
  <si>
    <t>510</t>
  </si>
  <si>
    <t>765125121</t>
  </si>
  <si>
    <t>Montáž střešních doplňků krytiny betonové doplňků hřebene a nároží uzávěry hřebene</t>
  </si>
  <si>
    <t>-1982309022</t>
  </si>
  <si>
    <t>https://podminky.urs.cz/item/CS_URS_2024_02/765125121</t>
  </si>
  <si>
    <t>511</t>
  </si>
  <si>
    <t>59244356</t>
  </si>
  <si>
    <t>ukončení hřebenáče ozdobné (ucpávka) betonová krytina barevná s povrchovou úpravou</t>
  </si>
  <si>
    <t>804973766</t>
  </si>
  <si>
    <t>512</t>
  </si>
  <si>
    <t>765125201</t>
  </si>
  <si>
    <t>Montáž střešních doplňků krytiny betonové nástavce pro anténu</t>
  </si>
  <si>
    <t>2070570958</t>
  </si>
  <si>
    <t>https://podminky.urs.cz/item/CS_URS_2024_02/765125201</t>
  </si>
  <si>
    <t>513</t>
  </si>
  <si>
    <t>59245123</t>
  </si>
  <si>
    <t>anténní nástavec pro tašku betonovou</t>
  </si>
  <si>
    <t>842627859</t>
  </si>
  <si>
    <t>514</t>
  </si>
  <si>
    <t>765125251</t>
  </si>
  <si>
    <t>Montáž střešních doplňků krytiny betonové držáku hromosvodu na hřeben</t>
  </si>
  <si>
    <t>-953069241</t>
  </si>
  <si>
    <t>https://podminky.urs.cz/item/CS_URS_2024_02/765125251</t>
  </si>
  <si>
    <t>15,5*4+1</t>
  </si>
  <si>
    <t>515</t>
  </si>
  <si>
    <t>35441470</t>
  </si>
  <si>
    <t>podpěra vedení FeZn pod taškovou krytinu 100mm</t>
  </si>
  <si>
    <t>1987616403</t>
  </si>
  <si>
    <t>516</t>
  </si>
  <si>
    <t>765125302</t>
  </si>
  <si>
    <t>Montáž střešních doplňků krytiny betonové střešního výlezu plochy jednotlivě přes 0,25 m2</t>
  </si>
  <si>
    <t>832562359</t>
  </si>
  <si>
    <t>https://podminky.urs.cz/item/CS_URS_2024_02/765125302</t>
  </si>
  <si>
    <t>517</t>
  </si>
  <si>
    <t>61124002</t>
  </si>
  <si>
    <t>okno střešní výstupní Al otvor 600x600mm</t>
  </si>
  <si>
    <t>-881077362</t>
  </si>
  <si>
    <t>518</t>
  </si>
  <si>
    <t>765125401</t>
  </si>
  <si>
    <t>Montáž střešních doplňků krytiny betonové protisněhové zábrany háku</t>
  </si>
  <si>
    <t>https://podminky.urs.cz/item/CS_URS_2024_02/765125401</t>
  </si>
  <si>
    <t>519</t>
  </si>
  <si>
    <t>59244406</t>
  </si>
  <si>
    <t>hák protisněhový</t>
  </si>
  <si>
    <t>-930281408</t>
  </si>
  <si>
    <t>520</t>
  </si>
  <si>
    <t>998765101</t>
  </si>
  <si>
    <t>Přesun hmot pro krytiny skládané stanovený z hmotnosti přesunovaného materiálu vodorovná dopravní vzdálenost do 50 m základní na objektech výšky do 6 m</t>
  </si>
  <si>
    <t>-321632059</t>
  </si>
  <si>
    <t>https://podminky.urs.cz/item/CS_URS_2024_02/998765101</t>
  </si>
  <si>
    <t>766</t>
  </si>
  <si>
    <t>Konstrukce truhlářské</t>
  </si>
  <si>
    <t>521</t>
  </si>
  <si>
    <t>766211211</t>
  </si>
  <si>
    <t>Montáž schodišťových madel kotvených na středovou konstrukci zábradlí dřevěných průběžných, šířky do 150 mm</t>
  </si>
  <si>
    <t>-538138199</t>
  </si>
  <si>
    <t>https://podminky.urs.cz/item/CS_URS_2024_02/766211211</t>
  </si>
  <si>
    <t>14*0,18*2</t>
  </si>
  <si>
    <t>522</t>
  </si>
  <si>
    <t>05217100</t>
  </si>
  <si>
    <t>madlo bukové D 42mm</t>
  </si>
  <si>
    <t>1817012236</t>
  </si>
  <si>
    <t>5,04*1,1 'Přepočtené koeficientem množství</t>
  </si>
  <si>
    <t>523</t>
  </si>
  <si>
    <t>766231113</t>
  </si>
  <si>
    <t>Montáž sklápěcích schodů na půdu s vyřezáním otvoru a kompletizací</t>
  </si>
  <si>
    <t>326325348</t>
  </si>
  <si>
    <t>https://podminky.urs.cz/item/CS_URS_2024_02/766231113</t>
  </si>
  <si>
    <t>524</t>
  </si>
  <si>
    <t>61233166</t>
  </si>
  <si>
    <t>schody půdní skládací protipožární dřevěné, pro výšku max. 280cm, 12 schodnic El 15, 120x70cm</t>
  </si>
  <si>
    <t>-552371720</t>
  </si>
  <si>
    <t>525</t>
  </si>
  <si>
    <t>766622131</t>
  </si>
  <si>
    <t>Montáž oken plastových včetně montáže rámu plochy přes 1 m2 otevíravých do zdiva, výšky do 1,5 m</t>
  </si>
  <si>
    <t>-1153658586</t>
  </si>
  <si>
    <t>https://podminky.urs.cz/item/CS_URS_2024_02/766622131</t>
  </si>
  <si>
    <t>1*0,9*1,5</t>
  </si>
  <si>
    <t>526</t>
  </si>
  <si>
    <t>61140052</t>
  </si>
  <si>
    <t>okno plastové otevíravé/sklopné trojsklo přes plochu 1m2 do v 1,5m</t>
  </si>
  <si>
    <t>730580278</t>
  </si>
  <si>
    <t>527</t>
  </si>
  <si>
    <t>766622132</t>
  </si>
  <si>
    <t>Montáž oken plastových včetně montáže rámu plochy přes 1 m2 otevíravých do zdiva, výšky přes 1,5 do 2,5 m</t>
  </si>
  <si>
    <t>-1067903254</t>
  </si>
  <si>
    <t>https://podminky.urs.cz/item/CS_URS_2024_02/766622132</t>
  </si>
  <si>
    <t>2*1,2*1,5</t>
  </si>
  <si>
    <t>528</t>
  </si>
  <si>
    <t>61140054</t>
  </si>
  <si>
    <t>okno plastové otevíravé/sklopné trojsklo přes plochu 1m2 v 1,5-2,5m</t>
  </si>
  <si>
    <t>1785345699</t>
  </si>
  <si>
    <t>529</t>
  </si>
  <si>
    <t>766622117</t>
  </si>
  <si>
    <t>Montáž oken plastových včetně montáže rámu plochy přes 1 m2 pevných do zdiva, výšky přes 2,5 m</t>
  </si>
  <si>
    <t>-1586144337</t>
  </si>
  <si>
    <t>https://podminky.urs.cz/item/CS_URS_2024_02/766622117</t>
  </si>
  <si>
    <t>3*3*0,75</t>
  </si>
  <si>
    <t>530</t>
  </si>
  <si>
    <t>61140048</t>
  </si>
  <si>
    <t>okno plastové s fixním zasklením trojsklo přes plochu 1m2 přes v 2,5m</t>
  </si>
  <si>
    <t>1919131019</t>
  </si>
  <si>
    <t>531</t>
  </si>
  <si>
    <t>766660171</t>
  </si>
  <si>
    <t>Montáž dveřních křídel dřevěných nebo plastových otevíravých do obložkové zárubně povrchově upravených jednokřídlových, šířky do 800 mm</t>
  </si>
  <si>
    <t>816430351</t>
  </si>
  <si>
    <t>https://podminky.urs.cz/item/CS_URS_2024_02/766660171</t>
  </si>
  <si>
    <t>532</t>
  </si>
  <si>
    <t>61161001</t>
  </si>
  <si>
    <t>dveře jednokřídlé voštinové povrch lakovaný plné 700x1970-2100mm</t>
  </si>
  <si>
    <t>-748345661</t>
  </si>
  <si>
    <t>levé pol. 1</t>
  </si>
  <si>
    <t>pravé pol. 2</t>
  </si>
  <si>
    <t>533</t>
  </si>
  <si>
    <t>61161002</t>
  </si>
  <si>
    <t>dveře jednokřídlé voštinové povrch lakovaný plné 800x1970-2100mm</t>
  </si>
  <si>
    <t>1099200664</t>
  </si>
  <si>
    <t>levé pol. 4</t>
  </si>
  <si>
    <t>pravé po. 5</t>
  </si>
  <si>
    <t>623</t>
  </si>
  <si>
    <t>766660311</t>
  </si>
  <si>
    <t>Montáž dveřních křídel dřevěných nebo plastových posuvných dveří do pouzdra s jednou kapsou jednokřídlových, průchozí šířky do 800 mm</t>
  </si>
  <si>
    <t>-1000702105</t>
  </si>
  <si>
    <t>https://podminky.urs.cz/item/CS_URS_2024_02/766660311</t>
  </si>
  <si>
    <t>624</t>
  </si>
  <si>
    <t>55331611</t>
  </si>
  <si>
    <t>pouzdro stavební do zdiva pro 1 křídlo posuvných dveří š 700mm v do 2100mm</t>
  </si>
  <si>
    <t>1691160145</t>
  </si>
  <si>
    <t>pol.3</t>
  </si>
  <si>
    <t>625</t>
  </si>
  <si>
    <t>RSETPIBIZACPLB70</t>
  </si>
  <si>
    <t>Interiérové dveře posuvné 70 cm bílé + posuvný systém</t>
  </si>
  <si>
    <t>-1720828449</t>
  </si>
  <si>
    <t>Poznámka k položce:_x000D_
  např.Naturel Ibiza IBIZACPLB70PO</t>
  </si>
  <si>
    <t>Posuvné 70 pol. 3</t>
  </si>
  <si>
    <t>626</t>
  </si>
  <si>
    <t>766660431</t>
  </si>
  <si>
    <t>Montáž dveří včetně rámu do zdiva jednokřídlových s pevně zasklenými bočními díly</t>
  </si>
  <si>
    <t>-685410237</t>
  </si>
  <si>
    <t>https://podminky.urs.cz/item/CS_URS_2024_02/766660431</t>
  </si>
  <si>
    <t>627</t>
  </si>
  <si>
    <t>61173209</t>
  </si>
  <si>
    <t>dveře jednokřídlé dřevěné prosklené s vitráží max rozměru otvoru 4,14m2 bezpečnostní třídy RC2</t>
  </si>
  <si>
    <t>105991088</t>
  </si>
  <si>
    <t>prosklenné s boční vitráží 80+35 levé pol. 6</t>
  </si>
  <si>
    <t>(0,8+0,35)*1,97</t>
  </si>
  <si>
    <t>628</t>
  </si>
  <si>
    <t>61173208</t>
  </si>
  <si>
    <t>dveře jednokřídlé dřevěné plné s vitráží max rozměru otvoru 4,14m2 bezpečnostní třídy RC2</t>
  </si>
  <si>
    <t>-721764587</t>
  </si>
  <si>
    <t>plné s boční vitráží pravé pol.  7</t>
  </si>
  <si>
    <t>534</t>
  </si>
  <si>
    <t>766660181</t>
  </si>
  <si>
    <t>Montáž dveřních křídel dřevěných nebo plastových otevíravých do obložkové zárubně protipožárních jednokřídlových, šířky do 800 mm</t>
  </si>
  <si>
    <t>-968335773</t>
  </si>
  <si>
    <t>https://podminky.urs.cz/item/CS_URS_2024_02/766660181</t>
  </si>
  <si>
    <t>535</t>
  </si>
  <si>
    <t>61165339</t>
  </si>
  <si>
    <t>dveře jednokřídlé dřevotřískové protipožární EI (EW) 30 D3 povrch lakovaný plné 800x1970-2100mm</t>
  </si>
  <si>
    <t>-1409560116</t>
  </si>
  <si>
    <t>levé pol. 9</t>
  </si>
  <si>
    <t>pravé pol. 8</t>
  </si>
  <si>
    <t>629</t>
  </si>
  <si>
    <t>55341332</t>
  </si>
  <si>
    <t>dveře jednokřídlé Al prosklené max rozměru otvoru 2,42m2 bezpečnostní třídy RC2</t>
  </si>
  <si>
    <t>1487921636</t>
  </si>
  <si>
    <t>vstupní AL 90 část prosklené pol. 10</t>
  </si>
  <si>
    <t>0,9*1,97</t>
  </si>
  <si>
    <t>537</t>
  </si>
  <si>
    <t>766660174</t>
  </si>
  <si>
    <t>Montáž dveřních křídel dřevěných nebo plastových otevíravých do obložkové zárubně povrchově upravených dvoukřídlových, šířky přes 1450 mm</t>
  </si>
  <si>
    <t>-1116855970</t>
  </si>
  <si>
    <t>https://podminky.urs.cz/item/CS_URS_2024_02/766660174</t>
  </si>
  <si>
    <t>538</t>
  </si>
  <si>
    <t>61161032</t>
  </si>
  <si>
    <t>dveře dvoukřídlé voštinové povrch lakovaný plné 1600x1970-2100mm</t>
  </si>
  <si>
    <t>-743848009</t>
  </si>
  <si>
    <t>dvoukřídlé vnitřní plné pol. 11</t>
  </si>
  <si>
    <t>541</t>
  </si>
  <si>
    <t>766660461</t>
  </si>
  <si>
    <t>Montáž vchodových dveří včetně rámu do zdiva dvoukřídlových s nadsvětlíkem</t>
  </si>
  <si>
    <t>-501229090</t>
  </si>
  <si>
    <t>https://podminky.urs.cz/item/CS_URS_2024_02/766660461</t>
  </si>
  <si>
    <t>542</t>
  </si>
  <si>
    <t>55341335</t>
  </si>
  <si>
    <t>dveře dvoukřídlé Al prosklené max rozměru otvoru 4,84m2 bezpečnostní třídy RC2</t>
  </si>
  <si>
    <t>-590568831</t>
  </si>
  <si>
    <t>vstupní dvoukřídlé část prosklené pol. 12</t>
  </si>
  <si>
    <t>1,6*1,97</t>
  </si>
  <si>
    <t>543</t>
  </si>
  <si>
    <t>766660720</t>
  </si>
  <si>
    <t>Montáž dveřních doplňků větrací mřížky s vyříznutím otvoru</t>
  </si>
  <si>
    <t>168341844</t>
  </si>
  <si>
    <t>https://podminky.urs.cz/item/CS_URS_2024_02/766660720</t>
  </si>
  <si>
    <t>544</t>
  </si>
  <si>
    <t>55341426</t>
  </si>
  <si>
    <t>mřížka větrací nerezová se síťovinou 200x200mm</t>
  </si>
  <si>
    <t>1822387234</t>
  </si>
  <si>
    <t>přízemí SOC</t>
  </si>
  <si>
    <t>podkroví SOC</t>
  </si>
  <si>
    <t>545</t>
  </si>
  <si>
    <t>766671024</t>
  </si>
  <si>
    <t>Montáž střešních oken dřevěných nebo plastových kyvných, výklopných/kyvných s okenním rámem a lemováním, s plisovaným límcem, s napojením na krytinu do krytiny tvarované, rozměru 78 x 118 cm</t>
  </si>
  <si>
    <t>589103519</t>
  </si>
  <si>
    <t>https://podminky.urs.cz/item/CS_URS_2024_02/766671024</t>
  </si>
  <si>
    <t>546</t>
  </si>
  <si>
    <t>61124498</t>
  </si>
  <si>
    <t>okno střešní dřevěné kyvné, izolační trojsklo 78x118cm, Uw=1,1W/m2K Al oplechování</t>
  </si>
  <si>
    <t>-992841881</t>
  </si>
  <si>
    <t>547</t>
  </si>
  <si>
    <t>766671023</t>
  </si>
  <si>
    <t>Montáž střešních oken dřevěných nebo plastových kyvných, výklopných/kyvných s okenním rámem a lemováním, s plisovaným límcem, s napojením na krytinu do krytiny tvarované, rozměru 78 x 98 cm</t>
  </si>
  <si>
    <t>-662977492</t>
  </si>
  <si>
    <t>https://podminky.urs.cz/item/CS_URS_2024_02/766671023</t>
  </si>
  <si>
    <t>548</t>
  </si>
  <si>
    <t>61124497</t>
  </si>
  <si>
    <t>okno střešní dřevěné kyvné, izolační trojsklo 78x98cm, Uw=1,1W/m2K Al oplechování</t>
  </si>
  <si>
    <t>-1498292868</t>
  </si>
  <si>
    <t>549</t>
  </si>
  <si>
    <t>766682113</t>
  </si>
  <si>
    <t>Montáž zárubní dřevěných nebo plastových obložkových, pro dveře jednokřídlové, tloušťky stěny přes 350 mm</t>
  </si>
  <si>
    <t>-1646296101</t>
  </si>
  <si>
    <t>https://podminky.urs.cz/item/CS_URS_2024_02/766682113</t>
  </si>
  <si>
    <t>550</t>
  </si>
  <si>
    <t>61182309</t>
  </si>
  <si>
    <t>zárubeň jednokřídlá obložková s laminátovým povrchem tl stěny 260-350mm rozměru 600-1100/1970, 2100mm</t>
  </si>
  <si>
    <t>-1403870635</t>
  </si>
  <si>
    <t>551</t>
  </si>
  <si>
    <t>766682121</t>
  </si>
  <si>
    <t>Montáž zárubní dřevěných nebo plastových obložkových, pro dveře dvoukřídlové, tloušťky stěny do 170 mm</t>
  </si>
  <si>
    <t>-1172403575</t>
  </si>
  <si>
    <t>https://podminky.urs.cz/item/CS_URS_2024_02/766682121</t>
  </si>
  <si>
    <t>552</t>
  </si>
  <si>
    <t>61182329</t>
  </si>
  <si>
    <t>zárubeň dvoukřídlá obložková s laminátovým povrchem tl stěny 60-150mm rozměru 1250-1850/1970, 2100mm</t>
  </si>
  <si>
    <t>1032222404</t>
  </si>
  <si>
    <t>553</t>
  </si>
  <si>
    <t>766682123</t>
  </si>
  <si>
    <t>Montáž zárubní dřevěných nebo plastových obložkových, pro dveře dvoukřídlové, tloušťky stěny přes 350 mm</t>
  </si>
  <si>
    <t>-582818721</t>
  </si>
  <si>
    <t>https://podminky.urs.cz/item/CS_URS_2024_02/766682123</t>
  </si>
  <si>
    <t>554</t>
  </si>
  <si>
    <t>61182326</t>
  </si>
  <si>
    <t>zárubeň dvoukřídlá obložková s fóliovým povrchem tl stěny 360-450mm rozměru 1250-1850/1970mm</t>
  </si>
  <si>
    <t>-2040615876</t>
  </si>
  <si>
    <t>555</t>
  </si>
  <si>
    <t>766682311</t>
  </si>
  <si>
    <t>Montáž zárubní dřevěných nebo plastových obklad kovových zárubní, pro dveře jednokřídlové, tloušťky stěny do 170 mm</t>
  </si>
  <si>
    <t>392844339</t>
  </si>
  <si>
    <t>https://podminky.urs.cz/item/CS_URS_2024_02/766682311</t>
  </si>
  <si>
    <t>556</t>
  </si>
  <si>
    <t>61182371</t>
  </si>
  <si>
    <t>obklad ocelové zárubně jednokřídlé s laminátovým povrchem tl stěny 60-150mm rozměru 600-1100/1970, 2100mm</t>
  </si>
  <si>
    <t>1531971113</t>
  </si>
  <si>
    <t>557</t>
  </si>
  <si>
    <t>766698112</t>
  </si>
  <si>
    <t>Montáž ostatních truhlářských konstrukcí otvíravých garážových vrat do ocelové nebo dřevěné zárubně, velikosti přes 6,00 m2</t>
  </si>
  <si>
    <t>-1335310821</t>
  </si>
  <si>
    <t>https://podminky.urs.cz/item/CS_URS_2024_02/766698112</t>
  </si>
  <si>
    <t>558</t>
  </si>
  <si>
    <t>55345878</t>
  </si>
  <si>
    <t>pohon garážových sekčních a výklopných vrat o síle 1000N max. 50 cyklů denně</t>
  </si>
  <si>
    <t>1161945656</t>
  </si>
  <si>
    <t>559</t>
  </si>
  <si>
    <t>55345802</t>
  </si>
  <si>
    <t>vrata průmyslová sekční z ocelových lamel, zateplená PUR tl 67mm</t>
  </si>
  <si>
    <t>-1535103089</t>
  </si>
  <si>
    <t>4*4,1*2</t>
  </si>
  <si>
    <t>560</t>
  </si>
  <si>
    <t>766811112</t>
  </si>
  <si>
    <t>Montáž kuchyňských linek korpusu spodních skříněk šroubovaných na stěnu, šířky jednoho dílu přes 600 do 1200 mm</t>
  </si>
  <si>
    <t>2007981455</t>
  </si>
  <si>
    <t>https://podminky.urs.cz/item/CS_URS_2024_02/766811112</t>
  </si>
  <si>
    <t>561</t>
  </si>
  <si>
    <t>RMAT0005</t>
  </si>
  <si>
    <t>linka kuchyňská 3200 x 600 lamino kompletní: sporák. digestoř myčka, lednička, umývadlo s baterií. Celková délka 6,2m.</t>
  </si>
  <si>
    <t>1444487661</t>
  </si>
  <si>
    <t>562</t>
  </si>
  <si>
    <t>766421214</t>
  </si>
  <si>
    <t>Montáž obložení podhledů jednoduchých palubkami na pero a drážku z měkkého dřeva, šířky přes 100 mm</t>
  </si>
  <si>
    <t>1630791486</t>
  </si>
  <si>
    <t>https://podminky.urs.cz/item/CS_URS_2024_02/766421214</t>
  </si>
  <si>
    <t>2*5,4*9,6+0,35*8*2*(0,8+1,2)+3*2*0,8*(5,4+2,5)</t>
  </si>
  <si>
    <t>563</t>
  </si>
  <si>
    <t>61191162</t>
  </si>
  <si>
    <t>palubky obkladové sibiřský modřín prkno hoblované 24x145mm jakost A/B</t>
  </si>
  <si>
    <t>439271220</t>
  </si>
  <si>
    <t>152,8*1,1 'Přepočtené koeficientem množství</t>
  </si>
  <si>
    <t>564</t>
  </si>
  <si>
    <t>762495000</t>
  </si>
  <si>
    <t>Spojovací prostředky olištování spár, obložení stropů, střešních podhledů a stěn hřebíky, vruty</t>
  </si>
  <si>
    <t>1639177860</t>
  </si>
  <si>
    <t>https://podminky.urs.cz/item/CS_URS_2024_02/762495000</t>
  </si>
  <si>
    <t>565</t>
  </si>
  <si>
    <t>998766101</t>
  </si>
  <si>
    <t>Přesun hmot pro konstrukce truhlářské stanovený z hmotnosti přesunovaného materiálu vodorovná dopravní vzdálenost do 50 m základní v objektech výšky do 6 m</t>
  </si>
  <si>
    <t>954963624</t>
  </si>
  <si>
    <t>https://podminky.urs.cz/item/CS_URS_2024_02/998766101</t>
  </si>
  <si>
    <t>767</t>
  </si>
  <si>
    <t>Konstrukce zámečnické</t>
  </si>
  <si>
    <t>566</t>
  </si>
  <si>
    <t>767851104</t>
  </si>
  <si>
    <t>Montáž komínových lávek kompletní celé lávky</t>
  </si>
  <si>
    <t>-1290464493</t>
  </si>
  <si>
    <t>https://podminky.urs.cz/item/CS_URS_2024_02/767851104</t>
  </si>
  <si>
    <t>567</t>
  </si>
  <si>
    <t>55344686</t>
  </si>
  <si>
    <t>lávka komínová 250x3000mm</t>
  </si>
  <si>
    <t>-2048762857</t>
  </si>
  <si>
    <t>568</t>
  </si>
  <si>
    <t>55347062</t>
  </si>
  <si>
    <t>rošt podlahový svařovaný žárově zinkovaný protiskluz velikost 40/2mm 500x1000mm</t>
  </si>
  <si>
    <t>593865553</t>
  </si>
  <si>
    <t>569</t>
  </si>
  <si>
    <t>998767101</t>
  </si>
  <si>
    <t>Přesun hmot pro zámečnické konstrukce stanovený z hmotnosti přesunovaného materiálu vodorovná dopravní vzdálenost do 50 m základní v objektech výšky do 6 m</t>
  </si>
  <si>
    <t>-609686139</t>
  </si>
  <si>
    <t>https://podminky.urs.cz/item/CS_URS_2024_02/998767101</t>
  </si>
  <si>
    <t>771</t>
  </si>
  <si>
    <t>Podlahy z dlaždic</t>
  </si>
  <si>
    <t>570</t>
  </si>
  <si>
    <t>771574416</t>
  </si>
  <si>
    <t>Montáž podlah z dlaždic keramických lepených cementovým flexibilním lepidlem hladkých, tloušťky do 10 mm přes 9 do 12 ks/m2</t>
  </si>
  <si>
    <t>185096992</t>
  </si>
  <si>
    <t>https://podminky.urs.cz/item/CS_URS_2024_02/771574416</t>
  </si>
  <si>
    <t>1.NP</t>
  </si>
  <si>
    <t>150,26-(1,84+111,71)</t>
  </si>
  <si>
    <t>2.NP</t>
  </si>
  <si>
    <t>121,41-71,74</t>
  </si>
  <si>
    <t>571</t>
  </si>
  <si>
    <t>59761151</t>
  </si>
  <si>
    <t>dlažba keramická slinutá mrazuvzdorná R9 povrch reliéfní/matný tl do 10mm přes 9 do 12ks/m2</t>
  </si>
  <si>
    <t>-856877939</t>
  </si>
  <si>
    <t>Poznámka k položce:_x000D_
Např. RAKO I. jakost</t>
  </si>
  <si>
    <t>např.RAKO</t>
  </si>
  <si>
    <t>86,380</t>
  </si>
  <si>
    <t>86,38*1,1 'Přepočtené koeficientem množství</t>
  </si>
  <si>
    <t>572</t>
  </si>
  <si>
    <t>998771101</t>
  </si>
  <si>
    <t>Přesun hmot pro podlahy z dlaždic stanovený z hmotnosti přesunovaného materiálu vodorovná dopravní vzdálenost do 50 m základní v objektech výšky do 6 m</t>
  </si>
  <si>
    <t>1625094037</t>
  </si>
  <si>
    <t>https://podminky.urs.cz/item/CS_URS_2024_02/998771101</t>
  </si>
  <si>
    <t>776</t>
  </si>
  <si>
    <t>Podlahy povlakové</t>
  </si>
  <si>
    <t>573</t>
  </si>
  <si>
    <t>776111112</t>
  </si>
  <si>
    <t>Příprava podkladu povlakových podlah a stěn broušení podlah nového podkladu betonového</t>
  </si>
  <si>
    <t>-695610909</t>
  </si>
  <si>
    <t>https://podminky.urs.cz/item/CS_URS_2024_02/776111112</t>
  </si>
  <si>
    <t>574</t>
  </si>
  <si>
    <t>776111311</t>
  </si>
  <si>
    <t>Příprava podkladu povlakových podlah a stěn vysátí podlah</t>
  </si>
  <si>
    <t>-89283236</t>
  </si>
  <si>
    <t>https://podminky.urs.cz/item/CS_URS_2024_02/776111311</t>
  </si>
  <si>
    <t>575</t>
  </si>
  <si>
    <t>776121321</t>
  </si>
  <si>
    <t>Příprava podkladu povlakových podlah a stěn penetrace neředěná podlah</t>
  </si>
  <si>
    <t>1777459873</t>
  </si>
  <si>
    <t>https://podminky.urs.cz/item/CS_URS_2024_02/776121321</t>
  </si>
  <si>
    <t>576</t>
  </si>
  <si>
    <t>776221111</t>
  </si>
  <si>
    <t>Montáž podlahovin z PVC lepením standardním lepidlem z pásů</t>
  </si>
  <si>
    <t>6936789</t>
  </si>
  <si>
    <t>https://podminky.urs.cz/item/CS_URS_2024_02/776221111</t>
  </si>
  <si>
    <t>577</t>
  </si>
  <si>
    <t>28411144</t>
  </si>
  <si>
    <t>PVC vinyl homogenní protiskluzná se vsypem a výztuž. vrstvou tl 2,50mm nášlapná vrstva 2,50mm, hořlavost Bfl-s1, třída zátěže 34/43, útlum 5dB, bodová zátěž &lt;= 0,10mm, protiskluznost R11</t>
  </si>
  <si>
    <t>1210279438</t>
  </si>
  <si>
    <t>71,74*1,1 'Přepočtené koeficientem množství</t>
  </si>
  <si>
    <t>578</t>
  </si>
  <si>
    <t>776223111</t>
  </si>
  <si>
    <t>Montáž podlahovin z PVC spoj podlah svařováním za tepla (včetně frézování)</t>
  </si>
  <si>
    <t>878219152</t>
  </si>
  <si>
    <t>https://podminky.urs.cz/item/CS_URS_2024_02/776223111</t>
  </si>
  <si>
    <t>71,74/1,2</t>
  </si>
  <si>
    <t>59,783*1,01 'Přepočtené koeficientem množství</t>
  </si>
  <si>
    <t>579</t>
  </si>
  <si>
    <t>998776101</t>
  </si>
  <si>
    <t>Přesun hmot pro podlahy povlakové stanovený z hmotnosti přesunovaného materiálu vodorovná dopravní vzdálenost do 50 m základní v objektech výšky do 6 m</t>
  </si>
  <si>
    <t>758872907</t>
  </si>
  <si>
    <t>https://podminky.urs.cz/item/CS_URS_2024_02/998776101</t>
  </si>
  <si>
    <t>777</t>
  </si>
  <si>
    <t>Podlahy lité</t>
  </si>
  <si>
    <t>580</t>
  </si>
  <si>
    <t>777612109</t>
  </si>
  <si>
    <t>Uzavírací nátěr podlahy epoxidový protiskluzný</t>
  </si>
  <si>
    <t>-531312996</t>
  </si>
  <si>
    <t>https://podminky.urs.cz/item/CS_URS_2024_02/777612109</t>
  </si>
  <si>
    <t>581</t>
  </si>
  <si>
    <t>998777101</t>
  </si>
  <si>
    <t>Přesun hmot pro podlahy lité stanovený z hmotnosti přesunovaného materiálu vodorovná dopravní vzdálenost do 50 m základní v objektech výšky do 6 m</t>
  </si>
  <si>
    <t>-525010374</t>
  </si>
  <si>
    <t>https://podminky.urs.cz/item/CS_URS_2024_02/998777101</t>
  </si>
  <si>
    <t>781</t>
  </si>
  <si>
    <t>Dokončovací práce - obklady</t>
  </si>
  <si>
    <t>582</t>
  </si>
  <si>
    <t>781472234</t>
  </si>
  <si>
    <t>Montáž keramických obkladů stěn lepených cementovým flexibilním lepidlem reliéfních nebo z dekorů přes 4 do 6 ks/m2</t>
  </si>
  <si>
    <t>https://podminky.urs.cz/item/CS_URS_2024_02/781472234</t>
  </si>
  <si>
    <t>2*(4*0,95+1,95)+0,6*(2,25+2*0,6)+1,4*(2*0,45+1,95)</t>
  </si>
  <si>
    <t>1,2*2*(1,95+0,9)+1,65*1,4+0,6*(3,2+0,6+3)+2*(3*0,45+2,45)+2,0*2*(2,35+1,6+2,05+0,8+1,5+2,05)</t>
  </si>
  <si>
    <t>-3*0,6*2-2*0,8-1,2*0,6</t>
  </si>
  <si>
    <t>583</t>
  </si>
  <si>
    <t>59761722</t>
  </si>
  <si>
    <t>obklad keramický nemrazuvzdorný povrch reliéfní/lesklý tl do 10mm přes 4 do 6ks/m2</t>
  </si>
  <si>
    <t>-1979344457</t>
  </si>
  <si>
    <t xml:space="preserve">Poznámka k položce:_x000D_
např. RAKO I.jakost_x000D_
_x000D_
</t>
  </si>
  <si>
    <t>73,87*1,15 'Přepočtené koeficientem množství</t>
  </si>
  <si>
    <t>584</t>
  </si>
  <si>
    <t>781121011</t>
  </si>
  <si>
    <t>Příprava podkladu před provedením obkladu nátěr penetrační na stěnu</t>
  </si>
  <si>
    <t>140</t>
  </si>
  <si>
    <t>https://podminky.urs.cz/item/CS_URS_2024_02/781121011</t>
  </si>
  <si>
    <t>585</t>
  </si>
  <si>
    <t>781131112</t>
  </si>
  <si>
    <t>Izolace stěny pod obklad izolace nátěrem nebo stěrkou ve dvou vrstvách</t>
  </si>
  <si>
    <t>https://podminky.urs.cz/item/CS_URS_2024_02/781131112</t>
  </si>
  <si>
    <t>586</t>
  </si>
  <si>
    <t>998781101</t>
  </si>
  <si>
    <t>Přesun hmot pro obklady keramické stanovený z hmotnosti přesunovaného materiálu vodorovná dopravní vzdálenost do 50 m základní v objektech výšky do 6 m</t>
  </si>
  <si>
    <t>-576084243</t>
  </si>
  <si>
    <t>https://podminky.urs.cz/item/CS_URS_2024_02/998781101</t>
  </si>
  <si>
    <t>783</t>
  </si>
  <si>
    <t>Dokončovací práce - nátěry</t>
  </si>
  <si>
    <t>622</t>
  </si>
  <si>
    <t>783213011</t>
  </si>
  <si>
    <t>Preventivní napouštěcí nátěr tesařských prvků proti dřevokazným houbám, hmyzu a plísním nezabudovaných do konstrukce jednonásobný syntetický</t>
  </si>
  <si>
    <t>1629787612</t>
  </si>
  <si>
    <t>https://podminky.urs.cz/item/CS_URS_2024_02/783213011</t>
  </si>
  <si>
    <t>587</t>
  </si>
  <si>
    <t>783301303</t>
  </si>
  <si>
    <t>Příprava podkladu zámečnických konstrukcí před provedením nátěru odrezivění odrezovačem bezoplachovým</t>
  </si>
  <si>
    <t>-1829783044</t>
  </si>
  <si>
    <t>https://podminky.urs.cz/item/CS_URS_2024_02/783301303</t>
  </si>
  <si>
    <t>Poznámka k položce:_x000D_
Součet_x000D_
PPJP 2%_x000D_
Celkem</t>
  </si>
  <si>
    <t>588</t>
  </si>
  <si>
    <t>24623010</t>
  </si>
  <si>
    <t>hmota nátěrová epoxidová základní na kovy</t>
  </si>
  <si>
    <t>-840437510</t>
  </si>
  <si>
    <t>1*0,1 'Přepočtené koeficientem množství</t>
  </si>
  <si>
    <t>795</t>
  </si>
  <si>
    <t>Lokální vytápění</t>
  </si>
  <si>
    <t>589</t>
  </si>
  <si>
    <t>795991001</t>
  </si>
  <si>
    <t>Umístění přenosných kamen na tuhá paliva, krbokamen a hotových sporáků hmotnosti do 100 kg</t>
  </si>
  <si>
    <t>982439467</t>
  </si>
  <si>
    <t>https://podminky.urs.cz/item/CS_URS_2024_02/795991001</t>
  </si>
  <si>
    <t>590</t>
  </si>
  <si>
    <t>6000390123</t>
  </si>
  <si>
    <t>Kamna krbová černá, dekor dřevo</t>
  </si>
  <si>
    <t>439645016</t>
  </si>
  <si>
    <t xml:space="preserve">Poznámka k položce:_x000D_
Např.  Haas+Sohn VISTA_x000D_
</t>
  </si>
  <si>
    <t>např.  Haas+Sohn VISTA</t>
  </si>
  <si>
    <t>591</t>
  </si>
  <si>
    <t>795942013</t>
  </si>
  <si>
    <t>Napojení ohniště na komínový průduch (materiál ve specifikaci) kouřovodem ocelovým nebo nerezovým lomené D 150 mm</t>
  </si>
  <si>
    <t>-1275372189</t>
  </si>
  <si>
    <t>https://podminky.urs.cz/item/CS_URS_2024_02/795942013</t>
  </si>
  <si>
    <t>592</t>
  </si>
  <si>
    <t>54171017</t>
  </si>
  <si>
    <t>roura kouřová tl plechu 2mm dl 1m D 150mm</t>
  </si>
  <si>
    <t>-12059596</t>
  </si>
  <si>
    <t>593</t>
  </si>
  <si>
    <t>54171028</t>
  </si>
  <si>
    <t>koleno kouřové tl plechu 1,5 mm D 150mm</t>
  </si>
  <si>
    <t>-637585275</t>
  </si>
  <si>
    <t>594</t>
  </si>
  <si>
    <t>54171582</t>
  </si>
  <si>
    <t>oblouk přestavitelný 0-90° s víčkem D 150mm</t>
  </si>
  <si>
    <t>-2026598982</t>
  </si>
  <si>
    <t>595</t>
  </si>
  <si>
    <t>998795101</t>
  </si>
  <si>
    <t>Přesun hmot pro lokální vytápění stanovený z hmotnosti přesunovaného materiálu vodorovná dopravní vzdálenost do 50 m základní v objektech výšky do 6 m</t>
  </si>
  <si>
    <t>826521145</t>
  </si>
  <si>
    <t>https://podminky.urs.cz/item/CS_URS_2024_02/998795101</t>
  </si>
  <si>
    <t>Práce a dodávky M</t>
  </si>
  <si>
    <t>21-M</t>
  </si>
  <si>
    <t>Elektromontáže</t>
  </si>
  <si>
    <t>596</t>
  </si>
  <si>
    <t>210072411</t>
  </si>
  <si>
    <t>Montáž skříní pro přístroje a přechody zapouzdřených vodičů skříní Al pro zapouzdřený generátorový odpojovač</t>
  </si>
  <si>
    <t>262487656</t>
  </si>
  <si>
    <t>https://podminky.urs.cz/item/CS_URS_2024_02/210072411</t>
  </si>
  <si>
    <t>597</t>
  </si>
  <si>
    <t>34535106</t>
  </si>
  <si>
    <t>vypínač nouzový v pouzdře 230V/AC 6A 1spínací 1 rozpínací kontakt IP44</t>
  </si>
  <si>
    <t>141167801</t>
  </si>
  <si>
    <t>598</t>
  </si>
  <si>
    <t>35811351</t>
  </si>
  <si>
    <t>zásuvka s blokovaným vypínačem, do těžkých provozů 63A - 5pól, řazení 3P+N+PE IP67, šroubové svorky</t>
  </si>
  <si>
    <t>1117375812</t>
  </si>
  <si>
    <t>46-M</t>
  </si>
  <si>
    <t>Zemní práce při extr.mont.pracích</t>
  </si>
  <si>
    <t>599</t>
  </si>
  <si>
    <t>460171182</t>
  </si>
  <si>
    <t>Hloubení kabelových rýh strojně včetně urovnání dna s přemístěním výkopku do vzdálenosti 3 m od okraje jámy nebo s naložením na dopravní prostředek šířky 35 cm hloubky 90 cm v hornině třídy těžitelnosti I skupiny 3</t>
  </si>
  <si>
    <t>-226494731</t>
  </si>
  <si>
    <t>https://podminky.urs.cz/item/CS_URS_2024_02/460171182</t>
  </si>
  <si>
    <t>600</t>
  </si>
  <si>
    <t>460451192</t>
  </si>
  <si>
    <t>Zásyp kabelových rýh strojně s přemístěním sypaniny ze vzdálenosti do 10 m, s uložením výkopku ve vrstvách včetně zhutnění a urovnání povrchu šířky 35 cm hloubky 90 cm z horniny třídy těžitelnosti I skupiny 3</t>
  </si>
  <si>
    <t>-966157521</t>
  </si>
  <si>
    <t>https://podminky.urs.cz/item/CS_URS_2024_02/460451192</t>
  </si>
  <si>
    <t>601</t>
  </si>
  <si>
    <t>460171322</t>
  </si>
  <si>
    <t>Hloubení kabelových rýh strojně včetně urovnání dna s přemístěním výkopku do vzdálenosti 3 m od okraje jámy nebo s naložením na dopravní prostředek šířky 50 cm hloubky 120 cm v hornině třídy těžitelnosti I skupiny 3</t>
  </si>
  <si>
    <t>1439037856</t>
  </si>
  <si>
    <t>https://podminky.urs.cz/item/CS_URS_2024_02/460171322</t>
  </si>
  <si>
    <t>602</t>
  </si>
  <si>
    <t>460451332</t>
  </si>
  <si>
    <t>Zásyp kabelových rýh strojně s přemístěním sypaniny ze vzdálenosti do 10 m, s uložením výkopku ve vrstvách včetně zhutnění a urovnání povrchu šířky 50 cm hloubky 120 cm z horniny třídy těžitelnosti I skupiny 3</t>
  </si>
  <si>
    <t>-1616501846</t>
  </si>
  <si>
    <t>https://podminky.urs.cz/item/CS_URS_2024_02/460451332</t>
  </si>
  <si>
    <t>603</t>
  </si>
  <si>
    <t>460242211</t>
  </si>
  <si>
    <t>Provizorní zajištění inženýrských sítí ve výkopech kabelů při křížení</t>
  </si>
  <si>
    <t>512920827</t>
  </si>
  <si>
    <t>https://podminky.urs.cz/item/CS_URS_2024_02/460242211</t>
  </si>
  <si>
    <t>604</t>
  </si>
  <si>
    <t>460341111</t>
  </si>
  <si>
    <t>Vodorovné přemístění (odvoz) horniny dopravními prostředky včetně složení, bez naložení a rozprostření jakékoliv třídy, na vzdálenost do 50 m</t>
  </si>
  <si>
    <t>-220850372</t>
  </si>
  <si>
    <t>https://podminky.urs.cz/item/CS_URS_2024_02/460341111</t>
  </si>
  <si>
    <t>Přebytek zeminy z rýh 350</t>
  </si>
  <si>
    <t>35*0,35*0,1</t>
  </si>
  <si>
    <t>Přebytek zeminy z rýh 500</t>
  </si>
  <si>
    <t>23*0,5*0,1</t>
  </si>
  <si>
    <t>605</t>
  </si>
  <si>
    <t>469981111</t>
  </si>
  <si>
    <t>Přesun hmot pro pomocné stavební práce při elektromontážích dopravní vzdálenost do 1 000 m</t>
  </si>
  <si>
    <t>1784622279</t>
  </si>
  <si>
    <t>https://podminky.urs.cz/item/CS_URS_2024_02/469981111</t>
  </si>
  <si>
    <t>SEZNAM FIGUR</t>
  </si>
  <si>
    <t>Výměra</t>
  </si>
  <si>
    <t>délka zdí k založení 375</t>
  </si>
  <si>
    <t>Otvory v 300 mm</t>
  </si>
  <si>
    <t>Otvory v 375</t>
  </si>
  <si>
    <t>Podkladní deska</t>
  </si>
  <si>
    <t>Zdi  300 mm</t>
  </si>
  <si>
    <t>Zdi 375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</si>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</sst>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5" fillId="0" borderId="15" xfId="0" applyNumberFormat="1" applyFont="1" applyBorder="1" applyAlignment="1" applyProtection="1">
      <alignment horizontal="right" vertical="center"/>
    </xf>
    <xf numFmtId="4" fontId="15" fillId="0" borderId="0" xfId="0" applyNumberFormat="1" applyFont="1" applyBorder="1" applyAlignment="1" applyProtection="1">
      <alignment horizontal="righ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4" fontId="31" fillId="0" borderId="13"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0" fontId="22" fillId="0" borderId="16" xfId="0" applyFont="1" applyBorder="1" applyAlignment="1" applyProtection="1">
      <alignment horizontal="lef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center" wrapText="1"/>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0" fontId="38" fillId="0" borderId="23" xfId="0" applyFont="1" applyBorder="1" applyAlignment="1" applyProtection="1">
      <alignment vertical="center"/>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4" fillId="0" borderId="0" xfId="0" applyFont="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left" vertical="center"/>
    </xf>
    <xf numFmtId="167" fontId="39"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3" fillId="0" borderId="1" xfId="0" applyFont="1" applyBorder="1" applyAlignment="1">
      <alignment horizontal="left"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wrapText="1"/>
    </xf>
    <xf numFmtId="49" fontId="43" fillId="0" borderId="1" xfId="0" applyNumberFormat="1" applyFont="1" applyBorder="1" applyAlignment="1">
      <alignment horizontal="left" vertical="center" wrapText="1"/>
    </xf>
    <xf numFmtId="0" fontId="41" fillId="0" borderId="1" xfId="0" applyFont="1" applyBorder="1" applyAlignment="1">
      <alignment horizontal="center" vertical="center"/>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2/711142559" TargetMode="External"/><Relationship Id="rId299" Type="http://schemas.openxmlformats.org/officeDocument/2006/relationships/hyperlink" Target="https://podminky.urs.cz/item/CS_URS_2024_02/751514764" TargetMode="External"/><Relationship Id="rId21" Type="http://schemas.openxmlformats.org/officeDocument/2006/relationships/hyperlink" Target="https://podminky.urs.cz/item/CS_URS_2024_02/171111103" TargetMode="External"/><Relationship Id="rId63" Type="http://schemas.openxmlformats.org/officeDocument/2006/relationships/hyperlink" Target="https://podminky.urs.cz/item/CS_URS_2024_02/417361821" TargetMode="External"/><Relationship Id="rId159" Type="http://schemas.openxmlformats.org/officeDocument/2006/relationships/hyperlink" Target="https://podminky.urs.cz/item/CS_URS_2024_02/725121502" TargetMode="External"/><Relationship Id="rId324" Type="http://schemas.openxmlformats.org/officeDocument/2006/relationships/hyperlink" Target="https://podminky.urs.cz/item/CS_URS_2024_02/765125302" TargetMode="External"/><Relationship Id="rId366" Type="http://schemas.openxmlformats.org/officeDocument/2006/relationships/hyperlink" Target="https://podminky.urs.cz/item/CS_URS_2024_02/783213011" TargetMode="External"/><Relationship Id="rId170" Type="http://schemas.openxmlformats.org/officeDocument/2006/relationships/hyperlink" Target="https://podminky.urs.cz/item/CS_URS_2024_02/725331111" TargetMode="External"/><Relationship Id="rId226" Type="http://schemas.openxmlformats.org/officeDocument/2006/relationships/hyperlink" Target="https://podminky.urs.cz/item/CS_URS_2024_02/741130024" TargetMode="External"/><Relationship Id="rId268" Type="http://schemas.openxmlformats.org/officeDocument/2006/relationships/hyperlink" Target="https://podminky.urs.cz/item/CS_URS_2024_02/742124005" TargetMode="External"/><Relationship Id="rId32" Type="http://schemas.openxmlformats.org/officeDocument/2006/relationships/hyperlink" Target="https://podminky.urs.cz/item/CS_URS_2024_02/274361116" TargetMode="External"/><Relationship Id="rId74" Type="http://schemas.openxmlformats.org/officeDocument/2006/relationships/hyperlink" Target="https://podminky.urs.cz/item/CS_URS_2024_02/564211011" TargetMode="External"/><Relationship Id="rId128" Type="http://schemas.openxmlformats.org/officeDocument/2006/relationships/hyperlink" Target="https://podminky.urs.cz/item/CS_URS_2024_02/998714101" TargetMode="External"/><Relationship Id="rId335" Type="http://schemas.openxmlformats.org/officeDocument/2006/relationships/hyperlink" Target="https://podminky.urs.cz/item/CS_URS_2024_02/766660181" TargetMode="External"/><Relationship Id="rId377" Type="http://schemas.openxmlformats.org/officeDocument/2006/relationships/hyperlink" Target="https://podminky.urs.cz/item/CS_URS_2024_02/460341111" TargetMode="External"/><Relationship Id="rId5" Type="http://schemas.openxmlformats.org/officeDocument/2006/relationships/hyperlink" Target="https://podminky.urs.cz/item/CS_URS_2024_02/171151103" TargetMode="External"/><Relationship Id="rId181" Type="http://schemas.openxmlformats.org/officeDocument/2006/relationships/hyperlink" Target="https://podminky.urs.cz/item/CS_URS_2024_02/725822613" TargetMode="External"/><Relationship Id="rId237" Type="http://schemas.openxmlformats.org/officeDocument/2006/relationships/hyperlink" Target="https://podminky.urs.cz/item/CS_URS_2024_02/741311004" TargetMode="External"/><Relationship Id="rId279" Type="http://schemas.openxmlformats.org/officeDocument/2006/relationships/hyperlink" Target="https://podminky.urs.cz/item/CS_URS_2024_02/742330022" TargetMode="External"/><Relationship Id="rId43" Type="http://schemas.openxmlformats.org/officeDocument/2006/relationships/hyperlink" Target="https://podminky.urs.cz/item/CS_URS_2024_02/317143461" TargetMode="External"/><Relationship Id="rId139" Type="http://schemas.openxmlformats.org/officeDocument/2006/relationships/hyperlink" Target="https://podminky.urs.cz/item/CS_URS_2024_02/721226512" TargetMode="External"/><Relationship Id="rId290" Type="http://schemas.openxmlformats.org/officeDocument/2006/relationships/hyperlink" Target="https://podminky.urs.cz/item/CS_URS_2024_02/751111131" TargetMode="External"/><Relationship Id="rId304" Type="http://schemas.openxmlformats.org/officeDocument/2006/relationships/hyperlink" Target="https://podminky.urs.cz/item/CS_URS_2024_02/762411501" TargetMode="External"/><Relationship Id="rId346" Type="http://schemas.openxmlformats.org/officeDocument/2006/relationships/hyperlink" Target="https://podminky.urs.cz/item/CS_URS_2024_02/766811112" TargetMode="External"/><Relationship Id="rId85" Type="http://schemas.openxmlformats.org/officeDocument/2006/relationships/hyperlink" Target="https://podminky.urs.cz/item/CS_URS_2024_02/998223011" TargetMode="External"/><Relationship Id="rId150" Type="http://schemas.openxmlformats.org/officeDocument/2006/relationships/hyperlink" Target="https://podminky.urs.cz/item/CS_URS_2024_02/724211236" TargetMode="External"/><Relationship Id="rId192" Type="http://schemas.openxmlformats.org/officeDocument/2006/relationships/hyperlink" Target="https://podminky.urs.cz/item/CS_URS_2024_02/998726111" TargetMode="External"/><Relationship Id="rId206" Type="http://schemas.openxmlformats.org/officeDocument/2006/relationships/hyperlink" Target="https://podminky.urs.cz/item/CS_URS_2024_02/741110312" TargetMode="External"/><Relationship Id="rId248" Type="http://schemas.openxmlformats.org/officeDocument/2006/relationships/hyperlink" Target="https://podminky.urs.cz/item/CS_URS_2024_02/741370131" TargetMode="External"/><Relationship Id="rId12" Type="http://schemas.openxmlformats.org/officeDocument/2006/relationships/hyperlink" Target="https://podminky.urs.cz/item/CS_URS_2024_02/564811111" TargetMode="External"/><Relationship Id="rId108" Type="http://schemas.openxmlformats.org/officeDocument/2006/relationships/hyperlink" Target="https://podminky.urs.cz/item/CS_URS_2024_02/998011002" TargetMode="External"/><Relationship Id="rId315" Type="http://schemas.openxmlformats.org/officeDocument/2006/relationships/hyperlink" Target="https://podminky.urs.cz/item/CS_URS_2024_02/998764101" TargetMode="External"/><Relationship Id="rId357" Type="http://schemas.openxmlformats.org/officeDocument/2006/relationships/hyperlink" Target="https://podminky.urs.cz/item/CS_URS_2024_02/776221111" TargetMode="External"/><Relationship Id="rId54" Type="http://schemas.openxmlformats.org/officeDocument/2006/relationships/hyperlink" Target="https://podminky.urs.cz/item/CS_URS_2024_02/314235235" TargetMode="External"/><Relationship Id="rId96" Type="http://schemas.openxmlformats.org/officeDocument/2006/relationships/hyperlink" Target="https://podminky.urs.cz/item/CS_URS_2024_02/631311114" TargetMode="External"/><Relationship Id="rId161" Type="http://schemas.openxmlformats.org/officeDocument/2006/relationships/hyperlink" Target="https://podminky.urs.cz/item/CS_URS_2024_02/725211701" TargetMode="External"/><Relationship Id="rId217" Type="http://schemas.openxmlformats.org/officeDocument/2006/relationships/hyperlink" Target="https://podminky.urs.cz/item/CS_URS_2024_02/741122015" TargetMode="External"/><Relationship Id="rId259" Type="http://schemas.openxmlformats.org/officeDocument/2006/relationships/hyperlink" Target="https://podminky.urs.cz/item/CS_URS_2024_02/210220304" TargetMode="External"/><Relationship Id="rId23" Type="http://schemas.openxmlformats.org/officeDocument/2006/relationships/hyperlink" Target="https://podminky.urs.cz/item/CS_URS_2024_02/274321311" TargetMode="External"/><Relationship Id="rId119" Type="http://schemas.openxmlformats.org/officeDocument/2006/relationships/hyperlink" Target="https://podminky.urs.cz/item/CS_URS_2024_02/998711102" TargetMode="External"/><Relationship Id="rId270" Type="http://schemas.openxmlformats.org/officeDocument/2006/relationships/hyperlink" Target="https://podminky.urs.cz/item/CS_URS_2024_02/742210127" TargetMode="External"/><Relationship Id="rId326" Type="http://schemas.openxmlformats.org/officeDocument/2006/relationships/hyperlink" Target="https://podminky.urs.cz/item/CS_URS_2024_02/998765101" TargetMode="External"/><Relationship Id="rId65" Type="http://schemas.openxmlformats.org/officeDocument/2006/relationships/hyperlink" Target="https://podminky.urs.cz/item/CS_URS_2024_02/417351116" TargetMode="External"/><Relationship Id="rId130" Type="http://schemas.openxmlformats.org/officeDocument/2006/relationships/hyperlink" Target="https://podminky.urs.cz/item/CS_URS_2024_02/721173316" TargetMode="External"/><Relationship Id="rId368" Type="http://schemas.openxmlformats.org/officeDocument/2006/relationships/hyperlink" Target="https://podminky.urs.cz/item/CS_URS_2024_02/795991001" TargetMode="External"/><Relationship Id="rId172" Type="http://schemas.openxmlformats.org/officeDocument/2006/relationships/hyperlink" Target="https://podminky.urs.cz/item/CS_URS_2024_02/725311121" TargetMode="External"/><Relationship Id="rId228" Type="http://schemas.openxmlformats.org/officeDocument/2006/relationships/hyperlink" Target="https://podminky.urs.cz/item/CS_URS_2024_02/741210124" TargetMode="External"/><Relationship Id="rId281" Type="http://schemas.openxmlformats.org/officeDocument/2006/relationships/hyperlink" Target="https://podminky.urs.cz/item/CS_URS_2024_02/742330024" TargetMode="External"/><Relationship Id="rId337" Type="http://schemas.openxmlformats.org/officeDocument/2006/relationships/hyperlink" Target="https://podminky.urs.cz/item/CS_URS_2024_02/766660461" TargetMode="External"/><Relationship Id="rId34" Type="http://schemas.openxmlformats.org/officeDocument/2006/relationships/hyperlink" Target="https://podminky.urs.cz/item/CS_URS_2024_02/311273957" TargetMode="External"/><Relationship Id="rId76" Type="http://schemas.openxmlformats.org/officeDocument/2006/relationships/hyperlink" Target="https://podminky.urs.cz/item/CS_URS_2024_02/564730101" TargetMode="External"/><Relationship Id="rId141" Type="http://schemas.openxmlformats.org/officeDocument/2006/relationships/hyperlink" Target="https://podminky.urs.cz/item/CS_URS_2024_02/998721101" TargetMode="External"/><Relationship Id="rId379" Type="http://schemas.openxmlformats.org/officeDocument/2006/relationships/drawing" Target="../drawings/drawing2.xml"/><Relationship Id="rId7" Type="http://schemas.openxmlformats.org/officeDocument/2006/relationships/hyperlink" Target="https://podminky.urs.cz/item/CS_URS_2024_02/635321223" TargetMode="External"/><Relationship Id="rId183" Type="http://schemas.openxmlformats.org/officeDocument/2006/relationships/hyperlink" Target="https://podminky.urs.cz/item/CS_URS_2024_02/725841322" TargetMode="External"/><Relationship Id="rId239" Type="http://schemas.openxmlformats.org/officeDocument/2006/relationships/hyperlink" Target="https://podminky.urs.cz/item/CS_URS_2024_02/741313005" TargetMode="External"/><Relationship Id="rId250" Type="http://schemas.openxmlformats.org/officeDocument/2006/relationships/hyperlink" Target="https://podminky.urs.cz/item/CS_URS_2024_02/741372022" TargetMode="External"/><Relationship Id="rId292" Type="http://schemas.openxmlformats.org/officeDocument/2006/relationships/hyperlink" Target="https://podminky.urs.cz/item/CS_URS_2024_02/751398122" TargetMode="External"/><Relationship Id="rId306" Type="http://schemas.openxmlformats.org/officeDocument/2006/relationships/hyperlink" Target="https://podminky.urs.cz/item/CS_URS_2024_02/762342214" TargetMode="External"/><Relationship Id="rId45" Type="http://schemas.openxmlformats.org/officeDocument/2006/relationships/hyperlink" Target="https://podminky.urs.cz/item/CS_URS_2024_02/317143465" TargetMode="External"/><Relationship Id="rId87" Type="http://schemas.openxmlformats.org/officeDocument/2006/relationships/hyperlink" Target="https://podminky.urs.cz/item/CS_URS_2024_02/622631011" TargetMode="External"/><Relationship Id="rId110" Type="http://schemas.openxmlformats.org/officeDocument/2006/relationships/hyperlink" Target="https://podminky.urs.cz/item/CS_URS_2024_02/998011019" TargetMode="External"/><Relationship Id="rId348" Type="http://schemas.openxmlformats.org/officeDocument/2006/relationships/hyperlink" Target="https://podminky.urs.cz/item/CS_URS_2024_02/762495000" TargetMode="External"/><Relationship Id="rId152" Type="http://schemas.openxmlformats.org/officeDocument/2006/relationships/hyperlink" Target="https://podminky.urs.cz/item/CS_URS_2024_02/724232116" TargetMode="External"/><Relationship Id="rId194" Type="http://schemas.openxmlformats.org/officeDocument/2006/relationships/hyperlink" Target="https://podminky.urs.cz/item/CS_URS_2024_02/953943212" TargetMode="External"/><Relationship Id="rId208" Type="http://schemas.openxmlformats.org/officeDocument/2006/relationships/hyperlink" Target="https://podminky.urs.cz/item/CS_URS_2024_02/741130021" TargetMode="External"/><Relationship Id="rId261" Type="http://schemas.openxmlformats.org/officeDocument/2006/relationships/hyperlink" Target="https://podminky.urs.cz/item/CS_URS_2024_02/741420083" TargetMode="External"/><Relationship Id="rId14" Type="http://schemas.openxmlformats.org/officeDocument/2006/relationships/hyperlink" Target="https://podminky.urs.cz/item/CS_URS_2024_02/564771111" TargetMode="External"/><Relationship Id="rId56" Type="http://schemas.openxmlformats.org/officeDocument/2006/relationships/hyperlink" Target="https://podminky.urs.cz/item/CS_URS_2024_02/314236141" TargetMode="External"/><Relationship Id="rId317" Type="http://schemas.openxmlformats.org/officeDocument/2006/relationships/hyperlink" Target="https://podminky.urs.cz/item/CS_URS_2024_02/765191021" TargetMode="External"/><Relationship Id="rId359" Type="http://schemas.openxmlformats.org/officeDocument/2006/relationships/hyperlink" Target="https://podminky.urs.cz/item/CS_URS_2024_02/998776101" TargetMode="External"/><Relationship Id="rId98" Type="http://schemas.openxmlformats.org/officeDocument/2006/relationships/hyperlink" Target="https://podminky.urs.cz/item/CS_URS_2024_02/382413113" TargetMode="External"/><Relationship Id="rId121" Type="http://schemas.openxmlformats.org/officeDocument/2006/relationships/hyperlink" Target="https://podminky.urs.cz/item/CS_URS_2024_02/713131151" TargetMode="External"/><Relationship Id="rId163" Type="http://schemas.openxmlformats.org/officeDocument/2006/relationships/hyperlink" Target="https://podminky.urs.cz/item/CS_URS_2024_02/725291654" TargetMode="External"/><Relationship Id="rId219" Type="http://schemas.openxmlformats.org/officeDocument/2006/relationships/hyperlink" Target="https://podminky.urs.cz/item/CS_URS_2024_02/741122024" TargetMode="External"/><Relationship Id="rId370" Type="http://schemas.openxmlformats.org/officeDocument/2006/relationships/hyperlink" Target="https://podminky.urs.cz/item/CS_URS_2024_02/998795101" TargetMode="External"/><Relationship Id="rId230" Type="http://schemas.openxmlformats.org/officeDocument/2006/relationships/hyperlink" Target="https://podminky.urs.cz/item/CS_URS_2024_02/741310021" TargetMode="External"/><Relationship Id="rId25" Type="http://schemas.openxmlformats.org/officeDocument/2006/relationships/hyperlink" Target="https://podminky.urs.cz/item/CS_URS_2024_02/273361116" TargetMode="External"/><Relationship Id="rId67" Type="http://schemas.openxmlformats.org/officeDocument/2006/relationships/hyperlink" Target="https://podminky.urs.cz/item/CS_URS_2024_02/430361821" TargetMode="External"/><Relationship Id="rId272" Type="http://schemas.openxmlformats.org/officeDocument/2006/relationships/hyperlink" Target="https://podminky.urs.cz/item/CS_URS_2024_02/742220041" TargetMode="External"/><Relationship Id="rId328" Type="http://schemas.openxmlformats.org/officeDocument/2006/relationships/hyperlink" Target="https://podminky.urs.cz/item/CS_URS_2024_02/766231113" TargetMode="External"/><Relationship Id="rId132" Type="http://schemas.openxmlformats.org/officeDocument/2006/relationships/hyperlink" Target="https://podminky.urs.cz/item/CS_URS_2024_02/721173402" TargetMode="External"/><Relationship Id="rId174" Type="http://schemas.openxmlformats.org/officeDocument/2006/relationships/hyperlink" Target="https://podminky.urs.cz/item/CS_URS_2024_02/725532114" TargetMode="External"/><Relationship Id="rId241" Type="http://schemas.openxmlformats.org/officeDocument/2006/relationships/hyperlink" Target="https://podminky.urs.cz/item/CS_URS_2024_02/741313341" TargetMode="External"/><Relationship Id="rId36" Type="http://schemas.openxmlformats.org/officeDocument/2006/relationships/hyperlink" Target="https://podminky.urs.cz/item/CS_URS_2024_02/311273955" TargetMode="External"/><Relationship Id="rId283" Type="http://schemas.openxmlformats.org/officeDocument/2006/relationships/hyperlink" Target="https://podminky.urs.cz/item/CS_URS_2024_02/742330044" TargetMode="External"/><Relationship Id="rId339" Type="http://schemas.openxmlformats.org/officeDocument/2006/relationships/hyperlink" Target="https://podminky.urs.cz/item/CS_URS_2024_02/766671024" TargetMode="External"/><Relationship Id="rId78" Type="http://schemas.openxmlformats.org/officeDocument/2006/relationships/hyperlink" Target="https://podminky.urs.cz/item/CS_URS_2024_02/564801011" TargetMode="External"/><Relationship Id="rId101" Type="http://schemas.openxmlformats.org/officeDocument/2006/relationships/hyperlink" Target="https://podminky.urs.cz/item/CS_URS_2024_02/871440430" TargetMode="External"/><Relationship Id="rId143" Type="http://schemas.openxmlformats.org/officeDocument/2006/relationships/hyperlink" Target="https://podminky.urs.cz/item/CS_URS_2024_02/722174002" TargetMode="External"/><Relationship Id="rId185" Type="http://schemas.openxmlformats.org/officeDocument/2006/relationships/hyperlink" Target="https://podminky.urs.cz/item/CS_URS_2024_02/725522111" TargetMode="External"/><Relationship Id="rId350" Type="http://schemas.openxmlformats.org/officeDocument/2006/relationships/hyperlink" Target="https://podminky.urs.cz/item/CS_URS_2024_02/767851104" TargetMode="External"/><Relationship Id="rId9" Type="http://schemas.openxmlformats.org/officeDocument/2006/relationships/hyperlink" Target="https://podminky.urs.cz/item/CS_URS_2024_02/635111242" TargetMode="External"/><Relationship Id="rId210" Type="http://schemas.openxmlformats.org/officeDocument/2006/relationships/hyperlink" Target="https://podminky.urs.cz/item/CS_URS_2024_02/741110063" TargetMode="External"/><Relationship Id="rId26" Type="http://schemas.openxmlformats.org/officeDocument/2006/relationships/hyperlink" Target="https://podminky.urs.cz/item/CS_URS_2024_02/274313511" TargetMode="External"/><Relationship Id="rId231" Type="http://schemas.openxmlformats.org/officeDocument/2006/relationships/hyperlink" Target="https://podminky.urs.cz/item/CS_URS_2024_02/741310022" TargetMode="External"/><Relationship Id="rId252" Type="http://schemas.openxmlformats.org/officeDocument/2006/relationships/hyperlink" Target="https://podminky.urs.cz/item/CS_URS_2024_02/741410071" TargetMode="External"/><Relationship Id="rId273" Type="http://schemas.openxmlformats.org/officeDocument/2006/relationships/hyperlink" Target="https://podminky.urs.cz/item/CS_URS_2024_02/742220211" TargetMode="External"/><Relationship Id="rId294" Type="http://schemas.openxmlformats.org/officeDocument/2006/relationships/hyperlink" Target="https://podminky.urs.cz/item/CS_URS_2024_02/751514263" TargetMode="External"/><Relationship Id="rId308" Type="http://schemas.openxmlformats.org/officeDocument/2006/relationships/hyperlink" Target="https://podminky.urs.cz/item/CS_URS_2024_02/764212666" TargetMode="External"/><Relationship Id="rId329" Type="http://schemas.openxmlformats.org/officeDocument/2006/relationships/hyperlink" Target="https://podminky.urs.cz/item/CS_URS_2024_02/766622131" TargetMode="External"/><Relationship Id="rId47" Type="http://schemas.openxmlformats.org/officeDocument/2006/relationships/hyperlink" Target="https://podminky.urs.cz/item/CS_URS_2024_02/317141447" TargetMode="External"/><Relationship Id="rId68" Type="http://schemas.openxmlformats.org/officeDocument/2006/relationships/hyperlink" Target="https://podminky.urs.cz/item/CS_URS_2024_02/431351121" TargetMode="External"/><Relationship Id="rId89" Type="http://schemas.openxmlformats.org/officeDocument/2006/relationships/hyperlink" Target="https://podminky.urs.cz/item/CS_URS_2024_02/612341321" TargetMode="External"/><Relationship Id="rId112" Type="http://schemas.openxmlformats.org/officeDocument/2006/relationships/hyperlink" Target="https://podminky.urs.cz/item/CS_URS_2024_02/711141559" TargetMode="External"/><Relationship Id="rId133" Type="http://schemas.openxmlformats.org/officeDocument/2006/relationships/hyperlink" Target="https://podminky.urs.cz/item/CS_URS_2024_02/721173403" TargetMode="External"/><Relationship Id="rId154" Type="http://schemas.openxmlformats.org/officeDocument/2006/relationships/hyperlink" Target="https://podminky.urs.cz/item/CS_URS_2024_02/724233103" TargetMode="External"/><Relationship Id="rId175" Type="http://schemas.openxmlformats.org/officeDocument/2006/relationships/hyperlink" Target="https://podminky.urs.cz/item/CS_URS_2024_02/725821312" TargetMode="External"/><Relationship Id="rId340" Type="http://schemas.openxmlformats.org/officeDocument/2006/relationships/hyperlink" Target="https://podminky.urs.cz/item/CS_URS_2024_02/766671023" TargetMode="External"/><Relationship Id="rId361" Type="http://schemas.openxmlformats.org/officeDocument/2006/relationships/hyperlink" Target="https://podminky.urs.cz/item/CS_URS_2024_02/998777101" TargetMode="External"/><Relationship Id="rId196" Type="http://schemas.openxmlformats.org/officeDocument/2006/relationships/hyperlink" Target="https://podminky.urs.cz/item/CS_URS_2024_02/722176111" TargetMode="External"/><Relationship Id="rId200" Type="http://schemas.openxmlformats.org/officeDocument/2006/relationships/hyperlink" Target="https://podminky.urs.cz/item/CS_URS_2024_02/735890232" TargetMode="External"/><Relationship Id="rId16" Type="http://schemas.openxmlformats.org/officeDocument/2006/relationships/hyperlink" Target="https://podminky.urs.cz/item/CS_URS_2024_02/181351103" TargetMode="External"/><Relationship Id="rId221" Type="http://schemas.openxmlformats.org/officeDocument/2006/relationships/hyperlink" Target="https://podminky.urs.cz/item/CS_URS_2024_02/741122032" TargetMode="External"/><Relationship Id="rId242" Type="http://schemas.openxmlformats.org/officeDocument/2006/relationships/hyperlink" Target="https://podminky.urs.cz/item/CS_URS_2024_02/741313411" TargetMode="External"/><Relationship Id="rId263" Type="http://schemas.openxmlformats.org/officeDocument/2006/relationships/hyperlink" Target="https://podminky.urs.cz/item/CS_URS_2024_02/220260101" TargetMode="External"/><Relationship Id="rId284" Type="http://schemas.openxmlformats.org/officeDocument/2006/relationships/hyperlink" Target="https://podminky.urs.cz/item/CS_URS_2024_02/742330044" TargetMode="External"/><Relationship Id="rId319" Type="http://schemas.openxmlformats.org/officeDocument/2006/relationships/hyperlink" Target="https://podminky.urs.cz/item/CS_URS_2024_02/765121341" TargetMode="External"/><Relationship Id="rId37" Type="http://schemas.openxmlformats.org/officeDocument/2006/relationships/hyperlink" Target="https://podminky.urs.cz/item/CS_URS_2024_02/342272225" TargetMode="External"/><Relationship Id="rId58" Type="http://schemas.openxmlformats.org/officeDocument/2006/relationships/hyperlink" Target="https://podminky.urs.cz/item/CS_URS_2024_02/314237207" TargetMode="External"/><Relationship Id="rId79" Type="http://schemas.openxmlformats.org/officeDocument/2006/relationships/hyperlink" Target="https://podminky.urs.cz/item/CS_URS_2024_02/564811011" TargetMode="External"/><Relationship Id="rId102" Type="http://schemas.openxmlformats.org/officeDocument/2006/relationships/hyperlink" Target="https://podminky.urs.cz/item/CS_URS_2024_02/895941102" TargetMode="External"/><Relationship Id="rId123" Type="http://schemas.openxmlformats.org/officeDocument/2006/relationships/hyperlink" Target="https://podminky.urs.cz/item/CS_URS_2024_02/713151111" TargetMode="External"/><Relationship Id="rId144" Type="http://schemas.openxmlformats.org/officeDocument/2006/relationships/hyperlink" Target="https://podminky.urs.cz/item/CS_URS_2024_02/722174003" TargetMode="External"/><Relationship Id="rId330" Type="http://schemas.openxmlformats.org/officeDocument/2006/relationships/hyperlink" Target="https://podminky.urs.cz/item/CS_URS_2024_02/766622132" TargetMode="External"/><Relationship Id="rId90" Type="http://schemas.openxmlformats.org/officeDocument/2006/relationships/hyperlink" Target="https://podminky.urs.cz/item/CS_URS_2024_02/611631001" TargetMode="External"/><Relationship Id="rId165" Type="http://schemas.openxmlformats.org/officeDocument/2006/relationships/hyperlink" Target="https://podminky.urs.cz/item/CS_URS_2024_02/725112023" TargetMode="External"/><Relationship Id="rId186" Type="http://schemas.openxmlformats.org/officeDocument/2006/relationships/hyperlink" Target="https://podminky.urs.cz/item/CS_URS_2024_02/725529301" TargetMode="External"/><Relationship Id="rId351" Type="http://schemas.openxmlformats.org/officeDocument/2006/relationships/hyperlink" Target="https://podminky.urs.cz/item/CS_URS_2024_02/998767101" TargetMode="External"/><Relationship Id="rId372" Type="http://schemas.openxmlformats.org/officeDocument/2006/relationships/hyperlink" Target="https://podminky.urs.cz/item/CS_URS_2024_02/460171182" TargetMode="External"/><Relationship Id="rId211" Type="http://schemas.openxmlformats.org/officeDocument/2006/relationships/hyperlink" Target="https://podminky.urs.cz/item/CS_URS_2024_02/741111001" TargetMode="External"/><Relationship Id="rId232" Type="http://schemas.openxmlformats.org/officeDocument/2006/relationships/hyperlink" Target="https://podminky.urs.cz/item/CS_URS_2024_02/741310025" TargetMode="External"/><Relationship Id="rId253" Type="http://schemas.openxmlformats.org/officeDocument/2006/relationships/hyperlink" Target="https://podminky.urs.cz/item/CS_URS_2024_02/741820101" TargetMode="External"/><Relationship Id="rId274" Type="http://schemas.openxmlformats.org/officeDocument/2006/relationships/hyperlink" Target="https://podminky.urs.cz/item/CS_URS_2024_02/742310002" TargetMode="External"/><Relationship Id="rId295" Type="http://schemas.openxmlformats.org/officeDocument/2006/relationships/hyperlink" Target="https://podminky.urs.cz/item/CS_URS_2024_02/751514663" TargetMode="External"/><Relationship Id="rId309" Type="http://schemas.openxmlformats.org/officeDocument/2006/relationships/hyperlink" Target="https://podminky.urs.cz/item/CS_URS_2024_02/764518622" TargetMode="External"/><Relationship Id="rId27" Type="http://schemas.openxmlformats.org/officeDocument/2006/relationships/hyperlink" Target="https://podminky.urs.cz/item/CS_URS_2024_02/273321411" TargetMode="External"/><Relationship Id="rId48" Type="http://schemas.openxmlformats.org/officeDocument/2006/relationships/hyperlink" Target="https://podminky.urs.cz/item/CS_URS_2024_02/348171143" TargetMode="External"/><Relationship Id="rId69" Type="http://schemas.openxmlformats.org/officeDocument/2006/relationships/hyperlink" Target="https://podminky.urs.cz/item/CS_URS_2024_02/431351122" TargetMode="External"/><Relationship Id="rId113" Type="http://schemas.openxmlformats.org/officeDocument/2006/relationships/hyperlink" Target="https://podminky.urs.cz/item/CS_URS_2024_02/711111002" TargetMode="External"/><Relationship Id="rId134" Type="http://schemas.openxmlformats.org/officeDocument/2006/relationships/hyperlink" Target="https://podminky.urs.cz/item/CS_URS_2024_02/721173705" TargetMode="External"/><Relationship Id="rId320" Type="http://schemas.openxmlformats.org/officeDocument/2006/relationships/hyperlink" Target="https://podminky.urs.cz/item/CS_URS_2024_02/765125011" TargetMode="External"/><Relationship Id="rId80" Type="http://schemas.openxmlformats.org/officeDocument/2006/relationships/hyperlink" Target="https://podminky.urs.cz/item/CS_URS_2024_02/596211222" TargetMode="External"/><Relationship Id="rId155" Type="http://schemas.openxmlformats.org/officeDocument/2006/relationships/hyperlink" Target="https://podminky.urs.cz/item/CS_URS_2024_02/724242423" TargetMode="External"/><Relationship Id="rId176" Type="http://schemas.openxmlformats.org/officeDocument/2006/relationships/hyperlink" Target="https://podminky.urs.cz/item/CS_URS_2024_02/725822631" TargetMode="External"/><Relationship Id="rId197" Type="http://schemas.openxmlformats.org/officeDocument/2006/relationships/hyperlink" Target="https://podminky.urs.cz/item/CS_URS_2024_02/735411232" TargetMode="External"/><Relationship Id="rId341" Type="http://schemas.openxmlformats.org/officeDocument/2006/relationships/hyperlink" Target="https://podminky.urs.cz/item/CS_URS_2024_02/766682113" TargetMode="External"/><Relationship Id="rId362" Type="http://schemas.openxmlformats.org/officeDocument/2006/relationships/hyperlink" Target="https://podminky.urs.cz/item/CS_URS_2024_02/781472234" TargetMode="External"/><Relationship Id="rId201" Type="http://schemas.openxmlformats.org/officeDocument/2006/relationships/hyperlink" Target="https://podminky.urs.cz/item/CS_URS_2024_02/736210551" TargetMode="External"/><Relationship Id="rId222" Type="http://schemas.openxmlformats.org/officeDocument/2006/relationships/hyperlink" Target="https://podminky.urs.cz/item/CS_URS_2024_02/741123225" TargetMode="External"/><Relationship Id="rId243" Type="http://schemas.openxmlformats.org/officeDocument/2006/relationships/hyperlink" Target="https://podminky.urs.cz/item/CS_URS_2024_02/741320042" TargetMode="External"/><Relationship Id="rId264" Type="http://schemas.openxmlformats.org/officeDocument/2006/relationships/hyperlink" Target="https://podminky.urs.cz/item/CS_URS_2024_02/220280851" TargetMode="External"/><Relationship Id="rId285" Type="http://schemas.openxmlformats.org/officeDocument/2006/relationships/hyperlink" Target="https://podminky.urs.cz/item/CS_URS_2024_02/742430031" TargetMode="External"/><Relationship Id="rId17" Type="http://schemas.openxmlformats.org/officeDocument/2006/relationships/hyperlink" Target="https://podminky.urs.cz/item/CS_URS_2024_02/175112101" TargetMode="External"/><Relationship Id="rId38" Type="http://schemas.openxmlformats.org/officeDocument/2006/relationships/hyperlink" Target="https://podminky.urs.cz/item/CS_URS_2024_02/342272245" TargetMode="External"/><Relationship Id="rId59" Type="http://schemas.openxmlformats.org/officeDocument/2006/relationships/hyperlink" Target="https://podminky.urs.cz/item/CS_URS_2024_02/411121125" TargetMode="External"/><Relationship Id="rId103" Type="http://schemas.openxmlformats.org/officeDocument/2006/relationships/hyperlink" Target="https://podminky.urs.cz/item/CS_URS_2024_02/919413111" TargetMode="External"/><Relationship Id="rId124" Type="http://schemas.openxmlformats.org/officeDocument/2006/relationships/hyperlink" Target="https://podminky.urs.cz/item/CS_URS_2024_02/713151211" TargetMode="External"/><Relationship Id="rId310" Type="http://schemas.openxmlformats.org/officeDocument/2006/relationships/hyperlink" Target="https://podminky.urs.cz/item/CS_URS_2024_02/764511602" TargetMode="External"/><Relationship Id="rId70" Type="http://schemas.openxmlformats.org/officeDocument/2006/relationships/hyperlink" Target="https://podminky.urs.cz/item/CS_URS_2024_02/411321414" TargetMode="External"/><Relationship Id="rId91" Type="http://schemas.openxmlformats.org/officeDocument/2006/relationships/hyperlink" Target="https://podminky.urs.cz/item/CS_URS_2024_02/622321101" TargetMode="External"/><Relationship Id="rId145" Type="http://schemas.openxmlformats.org/officeDocument/2006/relationships/hyperlink" Target="https://podminky.urs.cz/item/CS_URS_2024_02/722174004" TargetMode="External"/><Relationship Id="rId166" Type="http://schemas.openxmlformats.org/officeDocument/2006/relationships/hyperlink" Target="https://podminky.urs.cz/item/CS_URS_2024_02/725291668" TargetMode="External"/><Relationship Id="rId187" Type="http://schemas.openxmlformats.org/officeDocument/2006/relationships/hyperlink" Target="https://podminky.urs.cz/item/CS_URS_2024_02/998725101" TargetMode="External"/><Relationship Id="rId331" Type="http://schemas.openxmlformats.org/officeDocument/2006/relationships/hyperlink" Target="https://podminky.urs.cz/item/CS_URS_2024_02/766622117" TargetMode="External"/><Relationship Id="rId352" Type="http://schemas.openxmlformats.org/officeDocument/2006/relationships/hyperlink" Target="https://podminky.urs.cz/item/CS_URS_2024_02/771574416" TargetMode="External"/><Relationship Id="rId373" Type="http://schemas.openxmlformats.org/officeDocument/2006/relationships/hyperlink" Target="https://podminky.urs.cz/item/CS_URS_2024_02/460451192" TargetMode="External"/><Relationship Id="rId1" Type="http://schemas.openxmlformats.org/officeDocument/2006/relationships/hyperlink" Target="https://podminky.urs.cz/item/CS_URS_2024_02/121151117" TargetMode="External"/><Relationship Id="rId212" Type="http://schemas.openxmlformats.org/officeDocument/2006/relationships/hyperlink" Target="https://podminky.urs.cz/item/CS_URS_2024_02/741112001" TargetMode="External"/><Relationship Id="rId233" Type="http://schemas.openxmlformats.org/officeDocument/2006/relationships/hyperlink" Target="https://podminky.urs.cz/item/CS_URS_2024_02/741310042" TargetMode="External"/><Relationship Id="rId254" Type="http://schemas.openxmlformats.org/officeDocument/2006/relationships/hyperlink" Target="https://podminky.urs.cz/item/CS_URS_2024_02/741420001" TargetMode="External"/><Relationship Id="rId28" Type="http://schemas.openxmlformats.org/officeDocument/2006/relationships/hyperlink" Target="https://podminky.urs.cz/item/CS_URS_2024_02/210220001" TargetMode="External"/><Relationship Id="rId49" Type="http://schemas.openxmlformats.org/officeDocument/2006/relationships/hyperlink" Target="https://podminky.urs.cz/item/CS_URS_2024_02/348215111" TargetMode="External"/><Relationship Id="rId114" Type="http://schemas.openxmlformats.org/officeDocument/2006/relationships/hyperlink" Target="https://podminky.urs.cz/item/CS_URS_2024_02/711441559" TargetMode="External"/><Relationship Id="rId275" Type="http://schemas.openxmlformats.org/officeDocument/2006/relationships/hyperlink" Target="https://podminky.urs.cz/item/CS_URS_2024_02/742310003" TargetMode="External"/><Relationship Id="rId296" Type="http://schemas.openxmlformats.org/officeDocument/2006/relationships/hyperlink" Target="https://podminky.urs.cz/item/CS_URS_2024_02/751572103" TargetMode="External"/><Relationship Id="rId300" Type="http://schemas.openxmlformats.org/officeDocument/2006/relationships/hyperlink" Target="https://podminky.urs.cz/item/CS_URS_2024_02/998751101" TargetMode="External"/><Relationship Id="rId60" Type="http://schemas.openxmlformats.org/officeDocument/2006/relationships/hyperlink" Target="https://podminky.urs.cz/item/CS_URS_2024_02/411121127" TargetMode="External"/><Relationship Id="rId81" Type="http://schemas.openxmlformats.org/officeDocument/2006/relationships/hyperlink" Target="https://podminky.urs.cz/item/CS_URS_2024_02/596212332" TargetMode="External"/><Relationship Id="rId135" Type="http://schemas.openxmlformats.org/officeDocument/2006/relationships/hyperlink" Target="https://podminky.urs.cz/item/CS_URS_2024_02/721173706" TargetMode="External"/><Relationship Id="rId156" Type="http://schemas.openxmlformats.org/officeDocument/2006/relationships/hyperlink" Target="https://podminky.urs.cz/item/CS_URS_2024_02/724399102" TargetMode="External"/><Relationship Id="rId177" Type="http://schemas.openxmlformats.org/officeDocument/2006/relationships/hyperlink" Target="https://podminky.urs.cz/item/CS_URS_2024_02/725841333" TargetMode="External"/><Relationship Id="rId198" Type="http://schemas.openxmlformats.org/officeDocument/2006/relationships/hyperlink" Target="https://podminky.urs.cz/item/CS_URS_2024_02/735890106" TargetMode="External"/><Relationship Id="rId321" Type="http://schemas.openxmlformats.org/officeDocument/2006/relationships/hyperlink" Target="https://podminky.urs.cz/item/CS_URS_2024_02/765125121" TargetMode="External"/><Relationship Id="rId342" Type="http://schemas.openxmlformats.org/officeDocument/2006/relationships/hyperlink" Target="https://podminky.urs.cz/item/CS_URS_2024_02/766682121" TargetMode="External"/><Relationship Id="rId363" Type="http://schemas.openxmlformats.org/officeDocument/2006/relationships/hyperlink" Target="https://podminky.urs.cz/item/CS_URS_2024_02/781121011" TargetMode="External"/><Relationship Id="rId202" Type="http://schemas.openxmlformats.org/officeDocument/2006/relationships/hyperlink" Target="https://podminky.urs.cz/item/CS_URS_2024_02/998735101" TargetMode="External"/><Relationship Id="rId223" Type="http://schemas.openxmlformats.org/officeDocument/2006/relationships/hyperlink" Target="https://podminky.urs.cz/item/CS_URS_2024_02/741130005" TargetMode="External"/><Relationship Id="rId244" Type="http://schemas.openxmlformats.org/officeDocument/2006/relationships/hyperlink" Target="https://podminky.urs.cz/item/CS_URS_2024_02/741330302" TargetMode="External"/><Relationship Id="rId18" Type="http://schemas.openxmlformats.org/officeDocument/2006/relationships/hyperlink" Target="https://podminky.urs.cz/item/CS_URS_2024_02/171111103" TargetMode="External"/><Relationship Id="rId39" Type="http://schemas.openxmlformats.org/officeDocument/2006/relationships/hyperlink" Target="https://podminky.urs.cz/item/CS_URS_2024_02/342272205" TargetMode="External"/><Relationship Id="rId265" Type="http://schemas.openxmlformats.org/officeDocument/2006/relationships/hyperlink" Target="https://podminky.urs.cz/item/CS_URS_2024_02/220370110" TargetMode="External"/><Relationship Id="rId286" Type="http://schemas.openxmlformats.org/officeDocument/2006/relationships/hyperlink" Target="https://podminky.urs.cz/item/CS_URS_2024_02/998742101" TargetMode="External"/><Relationship Id="rId50" Type="http://schemas.openxmlformats.org/officeDocument/2006/relationships/hyperlink" Target="https://podminky.urs.cz/item/CS_URS_2024_02/348215122" TargetMode="External"/><Relationship Id="rId104" Type="http://schemas.openxmlformats.org/officeDocument/2006/relationships/hyperlink" Target="https://podminky.urs.cz/item/CS_URS_2024_02/953946111" TargetMode="External"/><Relationship Id="rId125" Type="http://schemas.openxmlformats.org/officeDocument/2006/relationships/hyperlink" Target="https://podminky.urs.cz/item/CS_URS_2024_02/998713101" TargetMode="External"/><Relationship Id="rId146" Type="http://schemas.openxmlformats.org/officeDocument/2006/relationships/hyperlink" Target="https://podminky.urs.cz/item/CS_URS_2024_02/722221135" TargetMode="External"/><Relationship Id="rId167" Type="http://schemas.openxmlformats.org/officeDocument/2006/relationships/hyperlink" Target="https://podminky.urs.cz/item/CS_URS_2024_02/725291669" TargetMode="External"/><Relationship Id="rId188" Type="http://schemas.openxmlformats.org/officeDocument/2006/relationships/hyperlink" Target="https://podminky.urs.cz/item/CS_URS_2024_02/726111031" TargetMode="External"/><Relationship Id="rId311" Type="http://schemas.openxmlformats.org/officeDocument/2006/relationships/hyperlink" Target="https://podminky.urs.cz/item/CS_URS_2024_02/764501105" TargetMode="External"/><Relationship Id="rId332" Type="http://schemas.openxmlformats.org/officeDocument/2006/relationships/hyperlink" Target="https://podminky.urs.cz/item/CS_URS_2024_02/766660171" TargetMode="External"/><Relationship Id="rId353" Type="http://schemas.openxmlformats.org/officeDocument/2006/relationships/hyperlink" Target="https://podminky.urs.cz/item/CS_URS_2024_02/998771101" TargetMode="External"/><Relationship Id="rId374" Type="http://schemas.openxmlformats.org/officeDocument/2006/relationships/hyperlink" Target="https://podminky.urs.cz/item/CS_URS_2024_02/460171322" TargetMode="External"/><Relationship Id="rId71" Type="http://schemas.openxmlformats.org/officeDocument/2006/relationships/hyperlink" Target="https://podminky.urs.cz/item/CS_URS_2024_02/411361821" TargetMode="External"/><Relationship Id="rId92" Type="http://schemas.openxmlformats.org/officeDocument/2006/relationships/hyperlink" Target="https://podminky.urs.cz/item/CS_URS_2024_02/622321121" TargetMode="External"/><Relationship Id="rId213" Type="http://schemas.openxmlformats.org/officeDocument/2006/relationships/hyperlink" Target="https://podminky.urs.cz/item/CS_URS_2024_02/741120401" TargetMode="External"/><Relationship Id="rId234" Type="http://schemas.openxmlformats.org/officeDocument/2006/relationships/hyperlink" Target="https://podminky.urs.cz/item/CS_URS_2024_02/741310101" TargetMode="External"/><Relationship Id="rId2" Type="http://schemas.openxmlformats.org/officeDocument/2006/relationships/hyperlink" Target="https://podminky.urs.cz/item/CS_URS_2024_02/132351101" TargetMode="External"/><Relationship Id="rId29" Type="http://schemas.openxmlformats.org/officeDocument/2006/relationships/hyperlink" Target="https://podminky.urs.cz/item/CS_URS_2024_02/210220020" TargetMode="External"/><Relationship Id="rId255" Type="http://schemas.openxmlformats.org/officeDocument/2006/relationships/hyperlink" Target="https://podminky.urs.cz/item/CS_URS_2024_02/741420021" TargetMode="External"/><Relationship Id="rId276" Type="http://schemas.openxmlformats.org/officeDocument/2006/relationships/hyperlink" Target="https://podminky.urs.cz/item/CS_URS_2024_02/742320012" TargetMode="External"/><Relationship Id="rId297" Type="http://schemas.openxmlformats.org/officeDocument/2006/relationships/hyperlink" Target="https://podminky.urs.cz/item/CS_URS_2024_02/751581353" TargetMode="External"/><Relationship Id="rId40" Type="http://schemas.openxmlformats.org/officeDocument/2006/relationships/hyperlink" Target="https://podminky.urs.cz/item/CS_URS_2024_02/317142422" TargetMode="External"/><Relationship Id="rId115" Type="http://schemas.openxmlformats.org/officeDocument/2006/relationships/hyperlink" Target="https://podminky.urs.cz/item/CS_URS_2024_02/711441559" TargetMode="External"/><Relationship Id="rId136" Type="http://schemas.openxmlformats.org/officeDocument/2006/relationships/hyperlink" Target="https://podminky.urs.cz/item/CS_URS_2024_02/721173723" TargetMode="External"/><Relationship Id="rId157" Type="http://schemas.openxmlformats.org/officeDocument/2006/relationships/hyperlink" Target="https://podminky.urs.cz/item/CS_URS_2024_02/998724101" TargetMode="External"/><Relationship Id="rId178" Type="http://schemas.openxmlformats.org/officeDocument/2006/relationships/hyperlink" Target="https://podminky.urs.cz/item/CS_URS_2024_02/725869204" TargetMode="External"/><Relationship Id="rId301" Type="http://schemas.openxmlformats.org/officeDocument/2006/relationships/hyperlink" Target="https://podminky.urs.cz/item/CS_URS_2024_02/762332132" TargetMode="External"/><Relationship Id="rId322" Type="http://schemas.openxmlformats.org/officeDocument/2006/relationships/hyperlink" Target="https://podminky.urs.cz/item/CS_URS_2024_02/765125201" TargetMode="External"/><Relationship Id="rId343" Type="http://schemas.openxmlformats.org/officeDocument/2006/relationships/hyperlink" Target="https://podminky.urs.cz/item/CS_URS_2024_02/766682123" TargetMode="External"/><Relationship Id="rId364" Type="http://schemas.openxmlformats.org/officeDocument/2006/relationships/hyperlink" Target="https://podminky.urs.cz/item/CS_URS_2024_02/781131112" TargetMode="External"/><Relationship Id="rId61" Type="http://schemas.openxmlformats.org/officeDocument/2006/relationships/hyperlink" Target="https://podminky.urs.cz/item/CS_URS_2024_02/411121127" TargetMode="External"/><Relationship Id="rId82" Type="http://schemas.openxmlformats.org/officeDocument/2006/relationships/hyperlink" Target="https://podminky.urs.cz/item/CS_URS_2024_02/451317777" TargetMode="External"/><Relationship Id="rId199" Type="http://schemas.openxmlformats.org/officeDocument/2006/relationships/hyperlink" Target="https://podminky.urs.cz/item/CS_URS_2024_02/735890205" TargetMode="External"/><Relationship Id="rId203" Type="http://schemas.openxmlformats.org/officeDocument/2006/relationships/hyperlink" Target="https://podminky.urs.cz/item/CS_URS_2024_02/741110061" TargetMode="External"/><Relationship Id="rId19" Type="http://schemas.openxmlformats.org/officeDocument/2006/relationships/hyperlink" Target="https://podminky.urs.cz/item/CS_URS_2024_02/131351100" TargetMode="External"/><Relationship Id="rId224" Type="http://schemas.openxmlformats.org/officeDocument/2006/relationships/hyperlink" Target="https://podminky.urs.cz/item/CS_URS_2024_02/741130007" TargetMode="External"/><Relationship Id="rId245" Type="http://schemas.openxmlformats.org/officeDocument/2006/relationships/hyperlink" Target="https://podminky.urs.cz/item/CS_URS_2024_02/741330311" TargetMode="External"/><Relationship Id="rId266" Type="http://schemas.openxmlformats.org/officeDocument/2006/relationships/hyperlink" Target="https://podminky.urs.cz/item/CS_URS_2024_02/460741141" TargetMode="External"/><Relationship Id="rId287" Type="http://schemas.openxmlformats.org/officeDocument/2006/relationships/hyperlink" Target="https://podminky.urs.cz/item/CS_URS_2024_02/HZS2231" TargetMode="External"/><Relationship Id="rId30" Type="http://schemas.openxmlformats.org/officeDocument/2006/relationships/hyperlink" Target="https://podminky.urs.cz/item/CS_URS_2024_02/311113145" TargetMode="External"/><Relationship Id="rId105" Type="http://schemas.openxmlformats.org/officeDocument/2006/relationships/hyperlink" Target="https://podminky.urs.cz/item/CS_URS_2024_02/953946131" TargetMode="External"/><Relationship Id="rId126" Type="http://schemas.openxmlformats.org/officeDocument/2006/relationships/hyperlink" Target="https://podminky.urs.cz/item/CS_URS_2024_02/714111401" TargetMode="External"/><Relationship Id="rId147" Type="http://schemas.openxmlformats.org/officeDocument/2006/relationships/hyperlink" Target="https://podminky.urs.cz/item/CS_URS_2024_02/722232171" TargetMode="External"/><Relationship Id="rId168" Type="http://schemas.openxmlformats.org/officeDocument/2006/relationships/hyperlink" Target="https://podminky.urs.cz/item/CS_URS_2024_02/725291670" TargetMode="External"/><Relationship Id="rId312" Type="http://schemas.openxmlformats.org/officeDocument/2006/relationships/hyperlink" Target="https://podminky.urs.cz/item/CS_URS_2024_02/764214608" TargetMode="External"/><Relationship Id="rId333" Type="http://schemas.openxmlformats.org/officeDocument/2006/relationships/hyperlink" Target="https://podminky.urs.cz/item/CS_URS_2024_02/766660311" TargetMode="External"/><Relationship Id="rId354" Type="http://schemas.openxmlformats.org/officeDocument/2006/relationships/hyperlink" Target="https://podminky.urs.cz/item/CS_URS_2024_02/776111112" TargetMode="External"/><Relationship Id="rId51" Type="http://schemas.openxmlformats.org/officeDocument/2006/relationships/hyperlink" Target="https://podminky.urs.cz/item/CS_URS_2024_02/389842401" TargetMode="External"/><Relationship Id="rId72" Type="http://schemas.openxmlformats.org/officeDocument/2006/relationships/hyperlink" Target="https://podminky.urs.cz/item/CS_URS_2024_02/411351011" TargetMode="External"/><Relationship Id="rId93" Type="http://schemas.openxmlformats.org/officeDocument/2006/relationships/hyperlink" Target="https://podminky.urs.cz/item/CS_URS_2024_02/642942611" TargetMode="External"/><Relationship Id="rId189" Type="http://schemas.openxmlformats.org/officeDocument/2006/relationships/hyperlink" Target="https://podminky.urs.cz/item/CS_URS_2024_02/726111041" TargetMode="External"/><Relationship Id="rId375" Type="http://schemas.openxmlformats.org/officeDocument/2006/relationships/hyperlink" Target="https://podminky.urs.cz/item/CS_URS_2024_02/460451332" TargetMode="External"/><Relationship Id="rId3" Type="http://schemas.openxmlformats.org/officeDocument/2006/relationships/hyperlink" Target="https://podminky.urs.cz/item/CS_URS_2024_02/132354101" TargetMode="External"/><Relationship Id="rId214" Type="http://schemas.openxmlformats.org/officeDocument/2006/relationships/hyperlink" Target="https://podminky.urs.cz/item/CS_URS_2024_02/741120403" TargetMode="External"/><Relationship Id="rId235" Type="http://schemas.openxmlformats.org/officeDocument/2006/relationships/hyperlink" Target="https://podminky.urs.cz/item/CS_URS_2024_02/741310411" TargetMode="External"/><Relationship Id="rId256" Type="http://schemas.openxmlformats.org/officeDocument/2006/relationships/hyperlink" Target="https://podminky.urs.cz/item/CS_URS_2024_02/741430004" TargetMode="External"/><Relationship Id="rId277" Type="http://schemas.openxmlformats.org/officeDocument/2006/relationships/hyperlink" Target="https://podminky.urs.cz/item/CS_URS_2024_02/742330005" TargetMode="External"/><Relationship Id="rId298" Type="http://schemas.openxmlformats.org/officeDocument/2006/relationships/hyperlink" Target="https://podminky.urs.cz/item/CS_URS_2024_02/751511141" TargetMode="External"/><Relationship Id="rId116" Type="http://schemas.openxmlformats.org/officeDocument/2006/relationships/hyperlink" Target="https://podminky.urs.cz/item/CS_URS_2024_02/711112001" TargetMode="External"/><Relationship Id="rId137" Type="http://schemas.openxmlformats.org/officeDocument/2006/relationships/hyperlink" Target="https://podminky.urs.cz/item/CS_URS_2024_02/721211611" TargetMode="External"/><Relationship Id="rId158" Type="http://schemas.openxmlformats.org/officeDocument/2006/relationships/hyperlink" Target="https://podminky.urs.cz/item/CS_URS_2024_02/725111132" TargetMode="External"/><Relationship Id="rId302" Type="http://schemas.openxmlformats.org/officeDocument/2006/relationships/hyperlink" Target="https://podminky.urs.cz/item/CS_URS_2024_02/762332134" TargetMode="External"/><Relationship Id="rId323" Type="http://schemas.openxmlformats.org/officeDocument/2006/relationships/hyperlink" Target="https://podminky.urs.cz/item/CS_URS_2024_02/765125251" TargetMode="External"/><Relationship Id="rId344" Type="http://schemas.openxmlformats.org/officeDocument/2006/relationships/hyperlink" Target="https://podminky.urs.cz/item/CS_URS_2024_02/766682311" TargetMode="External"/><Relationship Id="rId20" Type="http://schemas.openxmlformats.org/officeDocument/2006/relationships/hyperlink" Target="https://podminky.urs.cz/item/CS_URS_2024_02/175111101" TargetMode="External"/><Relationship Id="rId41" Type="http://schemas.openxmlformats.org/officeDocument/2006/relationships/hyperlink" Target="https://podminky.urs.cz/item/CS_URS_2024_02/317143453" TargetMode="External"/><Relationship Id="rId62" Type="http://schemas.openxmlformats.org/officeDocument/2006/relationships/hyperlink" Target="https://podminky.urs.cz/item/CS_URS_2024_02/417321515" TargetMode="External"/><Relationship Id="rId83" Type="http://schemas.openxmlformats.org/officeDocument/2006/relationships/hyperlink" Target="https://podminky.urs.cz/item/CS_URS_2024_02/632481215" TargetMode="External"/><Relationship Id="rId179" Type="http://schemas.openxmlformats.org/officeDocument/2006/relationships/hyperlink" Target="https://podminky.urs.cz/item/CS_URS_2024_02/725813112" TargetMode="External"/><Relationship Id="rId365" Type="http://schemas.openxmlformats.org/officeDocument/2006/relationships/hyperlink" Target="https://podminky.urs.cz/item/CS_URS_2024_02/998781101" TargetMode="External"/><Relationship Id="rId190" Type="http://schemas.openxmlformats.org/officeDocument/2006/relationships/hyperlink" Target="https://podminky.urs.cz/item/CS_URS_2024_02/726111001" TargetMode="External"/><Relationship Id="rId204" Type="http://schemas.openxmlformats.org/officeDocument/2006/relationships/hyperlink" Target="https://podminky.urs.cz/item/CS_URS_2024_02/741110062" TargetMode="External"/><Relationship Id="rId225" Type="http://schemas.openxmlformats.org/officeDocument/2006/relationships/hyperlink" Target="https://podminky.urs.cz/item/CS_URS_2024_02/741130021" TargetMode="External"/><Relationship Id="rId246" Type="http://schemas.openxmlformats.org/officeDocument/2006/relationships/hyperlink" Target="https://podminky.urs.cz/item/CS_URS_2024_02/741370031" TargetMode="External"/><Relationship Id="rId267" Type="http://schemas.openxmlformats.org/officeDocument/2006/relationships/hyperlink" Target="https://podminky.urs.cz/item/CS_URS_2024_02/742124002" TargetMode="External"/><Relationship Id="rId288" Type="http://schemas.openxmlformats.org/officeDocument/2006/relationships/hyperlink" Target="https://podminky.urs.cz/item/CS_URS_2024_02/HZS2232" TargetMode="External"/><Relationship Id="rId106" Type="http://schemas.openxmlformats.org/officeDocument/2006/relationships/hyperlink" Target="https://podminky.urs.cz/item/CS_URS_2024_02/953946121" TargetMode="External"/><Relationship Id="rId127" Type="http://schemas.openxmlformats.org/officeDocument/2006/relationships/hyperlink" Target="https://podminky.urs.cz/item/CS_URS_2024_02/714119002" TargetMode="External"/><Relationship Id="rId313" Type="http://schemas.openxmlformats.org/officeDocument/2006/relationships/hyperlink" Target="https://podminky.urs.cz/item/CS_URS_2024_02/764213652" TargetMode="External"/><Relationship Id="rId10" Type="http://schemas.openxmlformats.org/officeDocument/2006/relationships/hyperlink" Target="https://podminky.urs.cz/item/CS_URS_2024_02/564761101" TargetMode="External"/><Relationship Id="rId31" Type="http://schemas.openxmlformats.org/officeDocument/2006/relationships/hyperlink" Target="https://podminky.urs.cz/item/CS_URS_2024_02/311113152" TargetMode="External"/><Relationship Id="rId52" Type="http://schemas.openxmlformats.org/officeDocument/2006/relationships/hyperlink" Target="https://podminky.urs.cz/item/CS_URS_2024_02/389842501" TargetMode="External"/><Relationship Id="rId73" Type="http://schemas.openxmlformats.org/officeDocument/2006/relationships/hyperlink" Target="https://podminky.urs.cz/item/CS_URS_2024_02/411351012" TargetMode="External"/><Relationship Id="rId94" Type="http://schemas.openxmlformats.org/officeDocument/2006/relationships/hyperlink" Target="https://podminky.urs.cz/item/CS_URS_2024_02/763131532" TargetMode="External"/><Relationship Id="rId148" Type="http://schemas.openxmlformats.org/officeDocument/2006/relationships/hyperlink" Target="https://podminky.urs.cz/item/CS_URS_2024_02/722290246" TargetMode="External"/><Relationship Id="rId169" Type="http://schemas.openxmlformats.org/officeDocument/2006/relationships/hyperlink" Target="https://podminky.urs.cz/item/CS_URS_2024_02/725291674" TargetMode="External"/><Relationship Id="rId334" Type="http://schemas.openxmlformats.org/officeDocument/2006/relationships/hyperlink" Target="https://podminky.urs.cz/item/CS_URS_2024_02/766660431" TargetMode="External"/><Relationship Id="rId355" Type="http://schemas.openxmlformats.org/officeDocument/2006/relationships/hyperlink" Target="https://podminky.urs.cz/item/CS_URS_2024_02/776111311" TargetMode="External"/><Relationship Id="rId376" Type="http://schemas.openxmlformats.org/officeDocument/2006/relationships/hyperlink" Target="https://podminky.urs.cz/item/CS_URS_2024_02/460242211" TargetMode="External"/><Relationship Id="rId4" Type="http://schemas.openxmlformats.org/officeDocument/2006/relationships/hyperlink" Target="https://podminky.urs.cz/item/CS_URS_2024_02/171111111" TargetMode="External"/><Relationship Id="rId180" Type="http://schemas.openxmlformats.org/officeDocument/2006/relationships/hyperlink" Target="https://podminky.urs.cz/item/CS_URS_2024_02/725819201" TargetMode="External"/><Relationship Id="rId215" Type="http://schemas.openxmlformats.org/officeDocument/2006/relationships/hyperlink" Target="https://podminky.urs.cz/item/CS_URS_2024_02/741120501" TargetMode="External"/><Relationship Id="rId236" Type="http://schemas.openxmlformats.org/officeDocument/2006/relationships/hyperlink" Target="https://podminky.urs.cz/item/CS_URS_2024_02/741310551" TargetMode="External"/><Relationship Id="rId257" Type="http://schemas.openxmlformats.org/officeDocument/2006/relationships/hyperlink" Target="https://podminky.urs.cz/item/CS_URS_2024_02/741420023" TargetMode="External"/><Relationship Id="rId278" Type="http://schemas.openxmlformats.org/officeDocument/2006/relationships/hyperlink" Target="https://podminky.urs.cz/item/CS_URS_2024_02/742330012" TargetMode="External"/><Relationship Id="rId303" Type="http://schemas.openxmlformats.org/officeDocument/2006/relationships/hyperlink" Target="https://podminky.urs.cz/item/CS_URS_2024_02/762795000" TargetMode="External"/><Relationship Id="rId42" Type="http://schemas.openxmlformats.org/officeDocument/2006/relationships/hyperlink" Target="https://podminky.urs.cz/item/CS_URS_2024_02/317143452" TargetMode="External"/><Relationship Id="rId84" Type="http://schemas.openxmlformats.org/officeDocument/2006/relationships/hyperlink" Target="https://podminky.urs.cz/item/CS_URS_2024_02/597361121" TargetMode="External"/><Relationship Id="rId138" Type="http://schemas.openxmlformats.org/officeDocument/2006/relationships/hyperlink" Target="https://podminky.urs.cz/item/CS_URS_2024_02/721226511" TargetMode="External"/><Relationship Id="rId345" Type="http://schemas.openxmlformats.org/officeDocument/2006/relationships/hyperlink" Target="https://podminky.urs.cz/item/CS_URS_2024_02/766698112" TargetMode="External"/><Relationship Id="rId191" Type="http://schemas.openxmlformats.org/officeDocument/2006/relationships/hyperlink" Target="https://podminky.urs.cz/item/CS_URS_2024_02/726111201" TargetMode="External"/><Relationship Id="rId205" Type="http://schemas.openxmlformats.org/officeDocument/2006/relationships/hyperlink" Target="https://podminky.urs.cz/item/CS_URS_2024_02/741110063" TargetMode="External"/><Relationship Id="rId247" Type="http://schemas.openxmlformats.org/officeDocument/2006/relationships/hyperlink" Target="https://podminky.urs.cz/item/CS_URS_2024_02/741370034" TargetMode="External"/><Relationship Id="rId107" Type="http://schemas.openxmlformats.org/officeDocument/2006/relationships/hyperlink" Target="https://podminky.urs.cz/item/CS_URS_2024_02/911111111" TargetMode="External"/><Relationship Id="rId289" Type="http://schemas.openxmlformats.org/officeDocument/2006/relationships/hyperlink" Target="https://podminky.urs.cz/item/CS_URS_2024_02/751721111" TargetMode="External"/><Relationship Id="rId11" Type="http://schemas.openxmlformats.org/officeDocument/2006/relationships/hyperlink" Target="https://podminky.urs.cz/item/CS_URS_2024_02/635111232" TargetMode="External"/><Relationship Id="rId53" Type="http://schemas.openxmlformats.org/officeDocument/2006/relationships/hyperlink" Target="https://podminky.urs.cz/item/CS_URS_2024_02/389842671" TargetMode="External"/><Relationship Id="rId149" Type="http://schemas.openxmlformats.org/officeDocument/2006/relationships/hyperlink" Target="https://podminky.urs.cz/item/CS_URS_2024_02/998722101" TargetMode="External"/><Relationship Id="rId314" Type="http://schemas.openxmlformats.org/officeDocument/2006/relationships/hyperlink" Target="https://podminky.urs.cz/item/CS_URS_2024_02/764216644" TargetMode="External"/><Relationship Id="rId356" Type="http://schemas.openxmlformats.org/officeDocument/2006/relationships/hyperlink" Target="https://podminky.urs.cz/item/CS_URS_2024_02/776121321" TargetMode="External"/><Relationship Id="rId95" Type="http://schemas.openxmlformats.org/officeDocument/2006/relationships/hyperlink" Target="https://podminky.urs.cz/item/CS_URS_2024_02/631311214" TargetMode="External"/><Relationship Id="rId160" Type="http://schemas.openxmlformats.org/officeDocument/2006/relationships/hyperlink" Target="https://podminky.urs.cz/item/CS_URS_2024_02/725211603" TargetMode="External"/><Relationship Id="rId216" Type="http://schemas.openxmlformats.org/officeDocument/2006/relationships/hyperlink" Target="https://podminky.urs.cz/item/CS_URS_2024_02/741122011" TargetMode="External"/><Relationship Id="rId258" Type="http://schemas.openxmlformats.org/officeDocument/2006/relationships/hyperlink" Target="https://podminky.urs.cz/item/CS_URS_2024_02/210220302" TargetMode="External"/><Relationship Id="rId22" Type="http://schemas.openxmlformats.org/officeDocument/2006/relationships/hyperlink" Target="https://podminky.urs.cz/item/CS_URS_2024_02/132251102" TargetMode="External"/><Relationship Id="rId64" Type="http://schemas.openxmlformats.org/officeDocument/2006/relationships/hyperlink" Target="https://podminky.urs.cz/item/CS_URS_2024_02/417351115" TargetMode="External"/><Relationship Id="rId118" Type="http://schemas.openxmlformats.org/officeDocument/2006/relationships/hyperlink" Target="https://podminky.urs.cz/item/CS_URS_2024_02/711161273" TargetMode="External"/><Relationship Id="rId325" Type="http://schemas.openxmlformats.org/officeDocument/2006/relationships/hyperlink" Target="https://podminky.urs.cz/item/CS_URS_2024_02/765125401" TargetMode="External"/><Relationship Id="rId367" Type="http://schemas.openxmlformats.org/officeDocument/2006/relationships/hyperlink" Target="https://podminky.urs.cz/item/CS_URS_2024_02/783301303" TargetMode="External"/><Relationship Id="rId171" Type="http://schemas.openxmlformats.org/officeDocument/2006/relationships/hyperlink" Target="https://podminky.urs.cz/item/CS_URS_2024_02/725119101" TargetMode="External"/><Relationship Id="rId227" Type="http://schemas.openxmlformats.org/officeDocument/2006/relationships/hyperlink" Target="https://podminky.urs.cz/item/CS_URS_2024_02/741132302" TargetMode="External"/><Relationship Id="rId269" Type="http://schemas.openxmlformats.org/officeDocument/2006/relationships/hyperlink" Target="https://podminky.urs.cz/item/CS_URS_2024_02/742124005" TargetMode="External"/><Relationship Id="rId33" Type="http://schemas.openxmlformats.org/officeDocument/2006/relationships/hyperlink" Target="https://podminky.urs.cz/item/CS_URS_2024_02/311272321" TargetMode="External"/><Relationship Id="rId129" Type="http://schemas.openxmlformats.org/officeDocument/2006/relationships/hyperlink" Target="https://podminky.urs.cz/item/CS_URS_2024_02/212750101" TargetMode="External"/><Relationship Id="rId280" Type="http://schemas.openxmlformats.org/officeDocument/2006/relationships/hyperlink" Target="https://podminky.urs.cz/item/CS_URS_2024_02/742330024" TargetMode="External"/><Relationship Id="rId336" Type="http://schemas.openxmlformats.org/officeDocument/2006/relationships/hyperlink" Target="https://podminky.urs.cz/item/CS_URS_2024_02/766660174" TargetMode="External"/><Relationship Id="rId75" Type="http://schemas.openxmlformats.org/officeDocument/2006/relationships/hyperlink" Target="https://podminky.urs.cz/item/CS_URS_2024_02/564661011" TargetMode="External"/><Relationship Id="rId140" Type="http://schemas.openxmlformats.org/officeDocument/2006/relationships/hyperlink" Target="https://podminky.urs.cz/item/CS_URS_2024_02/721290111" TargetMode="External"/><Relationship Id="rId182" Type="http://schemas.openxmlformats.org/officeDocument/2006/relationships/hyperlink" Target="https://podminky.urs.cz/item/CS_URS_2024_02/725829131" TargetMode="External"/><Relationship Id="rId378" Type="http://schemas.openxmlformats.org/officeDocument/2006/relationships/hyperlink" Target="https://podminky.urs.cz/item/CS_URS_2024_02/469981111" TargetMode="External"/><Relationship Id="rId6" Type="http://schemas.openxmlformats.org/officeDocument/2006/relationships/hyperlink" Target="https://podminky.urs.cz/item/CS_URS_2024_02/564760001" TargetMode="External"/><Relationship Id="rId238" Type="http://schemas.openxmlformats.org/officeDocument/2006/relationships/hyperlink" Target="https://podminky.urs.cz/item/CS_URS_2024_02/741313002" TargetMode="External"/><Relationship Id="rId291" Type="http://schemas.openxmlformats.org/officeDocument/2006/relationships/hyperlink" Target="https://podminky.urs.cz/item/CS_URS_2024_02/751377041" TargetMode="External"/><Relationship Id="rId305" Type="http://schemas.openxmlformats.org/officeDocument/2006/relationships/hyperlink" Target="https://podminky.urs.cz/item/CS_URS_2024_02/762342511" TargetMode="External"/><Relationship Id="rId347" Type="http://schemas.openxmlformats.org/officeDocument/2006/relationships/hyperlink" Target="https://podminky.urs.cz/item/CS_URS_2024_02/766421214" TargetMode="External"/><Relationship Id="rId44" Type="http://schemas.openxmlformats.org/officeDocument/2006/relationships/hyperlink" Target="https://podminky.urs.cz/item/CS_URS_2024_02/317143463" TargetMode="External"/><Relationship Id="rId86" Type="http://schemas.openxmlformats.org/officeDocument/2006/relationships/hyperlink" Target="https://podminky.urs.cz/item/CS_URS_2024_02/612631011" TargetMode="External"/><Relationship Id="rId151" Type="http://schemas.openxmlformats.org/officeDocument/2006/relationships/hyperlink" Target="https://podminky.urs.cz/item/CS_URS_2024_02/724231131" TargetMode="External"/><Relationship Id="rId193" Type="http://schemas.openxmlformats.org/officeDocument/2006/relationships/hyperlink" Target="https://podminky.urs.cz/item/CS_URS_2024_02/953943211" TargetMode="External"/><Relationship Id="rId207" Type="http://schemas.openxmlformats.org/officeDocument/2006/relationships/hyperlink" Target="https://podminky.urs.cz/item/CS_URS_2024_02/741112001" TargetMode="External"/><Relationship Id="rId249" Type="http://schemas.openxmlformats.org/officeDocument/2006/relationships/hyperlink" Target="https://podminky.urs.cz/item/CS_URS_2024_02/741371002" TargetMode="External"/><Relationship Id="rId13" Type="http://schemas.openxmlformats.org/officeDocument/2006/relationships/hyperlink" Target="https://podminky.urs.cz/item/CS_URS_2024_02/564730011" TargetMode="External"/><Relationship Id="rId109" Type="http://schemas.openxmlformats.org/officeDocument/2006/relationships/hyperlink" Target="https://podminky.urs.cz/item/CS_URS_2024_02/998011018" TargetMode="External"/><Relationship Id="rId260" Type="http://schemas.openxmlformats.org/officeDocument/2006/relationships/hyperlink" Target="https://podminky.urs.cz/item/CS_URS_2024_02/741420051" TargetMode="External"/><Relationship Id="rId316" Type="http://schemas.openxmlformats.org/officeDocument/2006/relationships/hyperlink" Target="https://podminky.urs.cz/item/CS_URS_2024_02/765121012" TargetMode="External"/><Relationship Id="rId55" Type="http://schemas.openxmlformats.org/officeDocument/2006/relationships/hyperlink" Target="https://podminky.urs.cz/item/CS_URS_2024_02/314236121" TargetMode="External"/><Relationship Id="rId97" Type="http://schemas.openxmlformats.org/officeDocument/2006/relationships/hyperlink" Target="https://podminky.urs.cz/item/CS_URS_2024_02/359901111" TargetMode="External"/><Relationship Id="rId120" Type="http://schemas.openxmlformats.org/officeDocument/2006/relationships/hyperlink" Target="https://podminky.urs.cz/item/CS_URS_2024_02/713121111" TargetMode="External"/><Relationship Id="rId358" Type="http://schemas.openxmlformats.org/officeDocument/2006/relationships/hyperlink" Target="https://podminky.urs.cz/item/CS_URS_2024_02/776223111" TargetMode="External"/><Relationship Id="rId162" Type="http://schemas.openxmlformats.org/officeDocument/2006/relationships/hyperlink" Target="https://podminky.urs.cz/item/CS_URS_2024_02/725291653" TargetMode="External"/><Relationship Id="rId218" Type="http://schemas.openxmlformats.org/officeDocument/2006/relationships/hyperlink" Target="https://podminky.urs.cz/item/CS_URS_2024_02/741122016" TargetMode="External"/><Relationship Id="rId271" Type="http://schemas.openxmlformats.org/officeDocument/2006/relationships/hyperlink" Target="https://podminky.urs.cz/item/CS_URS_2024_02/742210151" TargetMode="External"/><Relationship Id="rId24" Type="http://schemas.openxmlformats.org/officeDocument/2006/relationships/hyperlink" Target="https://podminky.urs.cz/item/CS_URS_2024_02/273325913" TargetMode="External"/><Relationship Id="rId66" Type="http://schemas.openxmlformats.org/officeDocument/2006/relationships/hyperlink" Target="https://podminky.urs.cz/item/CS_URS_2024_02/430321414" TargetMode="External"/><Relationship Id="rId131" Type="http://schemas.openxmlformats.org/officeDocument/2006/relationships/hyperlink" Target="https://podminky.urs.cz/item/CS_URS_2024_02/721173401" TargetMode="External"/><Relationship Id="rId327" Type="http://schemas.openxmlformats.org/officeDocument/2006/relationships/hyperlink" Target="https://podminky.urs.cz/item/CS_URS_2024_02/766211211" TargetMode="External"/><Relationship Id="rId369" Type="http://schemas.openxmlformats.org/officeDocument/2006/relationships/hyperlink" Target="https://podminky.urs.cz/item/CS_URS_2024_02/795942013" TargetMode="External"/><Relationship Id="rId173" Type="http://schemas.openxmlformats.org/officeDocument/2006/relationships/hyperlink" Target="https://podminky.urs.cz/item/CS_URS_2024_02/725531102" TargetMode="External"/><Relationship Id="rId229" Type="http://schemas.openxmlformats.org/officeDocument/2006/relationships/hyperlink" Target="https://podminky.urs.cz/item/CS_URS_2024_02/741231013" TargetMode="External"/><Relationship Id="rId240" Type="http://schemas.openxmlformats.org/officeDocument/2006/relationships/hyperlink" Target="https://podminky.urs.cz/item/CS_URS_2024_02/741313131" TargetMode="External"/><Relationship Id="rId35" Type="http://schemas.openxmlformats.org/officeDocument/2006/relationships/hyperlink" Target="https://podminky.urs.cz/item/CS_URS_2024_02/311272221" TargetMode="External"/><Relationship Id="rId77" Type="http://schemas.openxmlformats.org/officeDocument/2006/relationships/hyperlink" Target="https://podminky.urs.cz/item/CS_URS_2024_02/564730101" TargetMode="External"/><Relationship Id="rId100" Type="http://schemas.openxmlformats.org/officeDocument/2006/relationships/hyperlink" Target="https://podminky.urs.cz/item/CS_URS_2024_02/386130102" TargetMode="External"/><Relationship Id="rId282" Type="http://schemas.openxmlformats.org/officeDocument/2006/relationships/hyperlink" Target="https://podminky.urs.cz/item/CS_URS_2024_02/742330037" TargetMode="External"/><Relationship Id="rId338" Type="http://schemas.openxmlformats.org/officeDocument/2006/relationships/hyperlink" Target="https://podminky.urs.cz/item/CS_URS_2024_02/766660720" TargetMode="External"/><Relationship Id="rId8" Type="http://schemas.openxmlformats.org/officeDocument/2006/relationships/hyperlink" Target="https://podminky.urs.cz/item/CS_URS_2024_02/564811011" TargetMode="External"/><Relationship Id="rId142" Type="http://schemas.openxmlformats.org/officeDocument/2006/relationships/hyperlink" Target="https://podminky.urs.cz/item/CS_URS_2024_02/722174001" TargetMode="External"/><Relationship Id="rId184" Type="http://schemas.openxmlformats.org/officeDocument/2006/relationships/hyperlink" Target="https://podminky.urs.cz/item/CS_URS_2024_02/725869101" TargetMode="External"/><Relationship Id="rId251" Type="http://schemas.openxmlformats.org/officeDocument/2006/relationships/hyperlink" Target="https://podminky.urs.cz/item/CS_URS_2024_02/741372063" TargetMode="External"/><Relationship Id="rId46" Type="http://schemas.openxmlformats.org/officeDocument/2006/relationships/hyperlink" Target="https://podminky.urs.cz/item/CS_URS_2024_02/317141427" TargetMode="External"/><Relationship Id="rId293" Type="http://schemas.openxmlformats.org/officeDocument/2006/relationships/hyperlink" Target="https://podminky.urs.cz/item/CS_URS_2024_02/751510042" TargetMode="External"/><Relationship Id="rId307" Type="http://schemas.openxmlformats.org/officeDocument/2006/relationships/hyperlink" Target="https://podminky.urs.cz/item/CS_URS_2024_02/998762101" TargetMode="External"/><Relationship Id="rId349" Type="http://schemas.openxmlformats.org/officeDocument/2006/relationships/hyperlink" Target="https://podminky.urs.cz/item/CS_URS_2024_02/998766101" TargetMode="External"/><Relationship Id="rId88" Type="http://schemas.openxmlformats.org/officeDocument/2006/relationships/hyperlink" Target="https://podminky.urs.cz/item/CS_URS_2024_02/612311141" TargetMode="External"/><Relationship Id="rId111" Type="http://schemas.openxmlformats.org/officeDocument/2006/relationships/hyperlink" Target="https://podminky.urs.cz/item/CS_URS_2024_02/711111001" TargetMode="External"/><Relationship Id="rId153" Type="http://schemas.openxmlformats.org/officeDocument/2006/relationships/hyperlink" Target="https://podminky.urs.cz/item/CS_URS_2024_02/724232121" TargetMode="External"/><Relationship Id="rId195" Type="http://schemas.openxmlformats.org/officeDocument/2006/relationships/hyperlink" Target="https://podminky.urs.cz/item/CS_URS_2024_02/998727101" TargetMode="External"/><Relationship Id="rId209" Type="http://schemas.openxmlformats.org/officeDocument/2006/relationships/hyperlink" Target="https://podminky.urs.cz/item/CS_URS_2024_02/741311021" TargetMode="External"/><Relationship Id="rId360" Type="http://schemas.openxmlformats.org/officeDocument/2006/relationships/hyperlink" Target="https://podminky.urs.cz/item/CS_URS_2024_02/777612109" TargetMode="External"/><Relationship Id="rId220" Type="http://schemas.openxmlformats.org/officeDocument/2006/relationships/hyperlink" Target="https://podminky.urs.cz/item/CS_URS_2024_02/741122031" TargetMode="External"/><Relationship Id="rId15" Type="http://schemas.openxmlformats.org/officeDocument/2006/relationships/hyperlink" Target="https://podminky.urs.cz/item/CS_URS_2024_02/181351003" TargetMode="External"/><Relationship Id="rId57" Type="http://schemas.openxmlformats.org/officeDocument/2006/relationships/hyperlink" Target="https://podminky.urs.cz/item/CS_URS_2024_02/314236195" TargetMode="External"/><Relationship Id="rId262" Type="http://schemas.openxmlformats.org/officeDocument/2006/relationships/hyperlink" Target="https://podminky.urs.cz/item/CS_URS_2024_02/998741101" TargetMode="External"/><Relationship Id="rId318" Type="http://schemas.openxmlformats.org/officeDocument/2006/relationships/hyperlink" Target="https://podminky.urs.cz/item/CS_URS_2024_02/765121251" TargetMode="External"/><Relationship Id="rId99" Type="http://schemas.openxmlformats.org/officeDocument/2006/relationships/hyperlink" Target="https://podminky.urs.cz/item/CS_URS_2024_02/894410301" TargetMode="External"/><Relationship Id="rId122" Type="http://schemas.openxmlformats.org/officeDocument/2006/relationships/hyperlink" Target="https://podminky.urs.cz/item/CS_URS_2024_02/713131341" TargetMode="External"/><Relationship Id="rId164" Type="http://schemas.openxmlformats.org/officeDocument/2006/relationships/hyperlink" Target="https://podminky.urs.cz/item/CS_URS_2024_02/725211681" TargetMode="External"/><Relationship Id="rId371" Type="http://schemas.openxmlformats.org/officeDocument/2006/relationships/hyperlink" Target="https://podminky.urs.cz/item/CS_URS_2024_02/21007241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9" width="25.83203125" style="1" hidden="1" customWidth="1"/>
    <col min="50" max="51" width="21.6640625" style="1" hidden="1" customWidth="1"/>
    <col min="52" max="53" width="25" style="1" hidden="1" customWidth="1"/>
    <col min="54" max="54" width="21.6640625" style="1" hidden="1" customWidth="1"/>
    <col min="55" max="55" width="19.1640625" style="1" hidden="1" customWidth="1"/>
    <col min="56" max="56" width="25" style="1" hidden="1" customWidth="1"/>
    <col min="57" max="57" width="21.6640625" style="1" hidden="1" customWidth="1"/>
    <col min="58" max="58" width="19.1640625" style="1" hidden="1" customWidth="1"/>
    <col min="59" max="59" width="66.5" style="1" customWidth="1"/>
    <col min="71" max="91" width="9.33203125" style="1" hidden="1"/>
  </cols>
  <sheetData>
    <row r="1" spans="1:74" ht="11.25">
      <c r="A1" s="18" t="s">
        <v>0</v>
      </c>
      <c r="AZ1" s="18" t="s">
        <v>1</v>
      </c>
      <c r="BA1" s="18" t="s">
        <v>2</v>
      </c>
      <c r="BB1" s="18" t="s">
        <v>3</v>
      </c>
      <c r="BT1" s="18" t="s">
        <v>4</v>
      </c>
      <c r="BU1" s="18" t="s">
        <v>5</v>
      </c>
      <c r="BV1" s="18" t="s">
        <v>6</v>
      </c>
    </row>
    <row r="2" spans="1:74" s="1" customFormat="1" ht="36.950000000000003" customHeight="1">
      <c r="AR2" s="381"/>
      <c r="AS2" s="381"/>
      <c r="AT2" s="381"/>
      <c r="AU2" s="381"/>
      <c r="AV2" s="381"/>
      <c r="AW2" s="381"/>
      <c r="AX2" s="381"/>
      <c r="AY2" s="381"/>
      <c r="AZ2" s="381"/>
      <c r="BA2" s="381"/>
      <c r="BB2" s="381"/>
      <c r="BC2" s="381"/>
      <c r="BD2" s="381"/>
      <c r="BE2" s="381"/>
      <c r="BF2" s="381"/>
      <c r="BG2" s="381"/>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3"/>
      <c r="C4" s="24"/>
      <c r="D4" s="25" t="s">
        <v>10</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11</v>
      </c>
      <c r="BG4" s="27" t="s">
        <v>12</v>
      </c>
      <c r="BS4" s="19" t="s">
        <v>13</v>
      </c>
    </row>
    <row r="5" spans="1:74" s="1" customFormat="1" ht="12" customHeight="1">
      <c r="B5" s="23"/>
      <c r="C5" s="24"/>
      <c r="D5" s="28" t="s">
        <v>14</v>
      </c>
      <c r="E5" s="24"/>
      <c r="F5" s="24"/>
      <c r="G5" s="24"/>
      <c r="H5" s="24"/>
      <c r="I5" s="24"/>
      <c r="J5" s="24"/>
      <c r="K5" s="345" t="s">
        <v>15</v>
      </c>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24"/>
      <c r="AQ5" s="24"/>
      <c r="AR5" s="22"/>
      <c r="BG5" s="342" t="s">
        <v>16</v>
      </c>
      <c r="BS5" s="19" t="s">
        <v>7</v>
      </c>
    </row>
    <row r="6" spans="1:74" s="1" customFormat="1" ht="36.950000000000003" customHeight="1">
      <c r="B6" s="23"/>
      <c r="C6" s="24"/>
      <c r="D6" s="30" t="s">
        <v>17</v>
      </c>
      <c r="E6" s="24"/>
      <c r="F6" s="24"/>
      <c r="G6" s="24"/>
      <c r="H6" s="24"/>
      <c r="I6" s="24"/>
      <c r="J6" s="24"/>
      <c r="K6" s="347" t="s">
        <v>18</v>
      </c>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24"/>
      <c r="AQ6" s="24"/>
      <c r="AR6" s="22"/>
      <c r="BG6" s="343"/>
      <c r="BS6" s="19" t="s">
        <v>7</v>
      </c>
    </row>
    <row r="7" spans="1:74" s="1" customFormat="1" ht="12" customHeight="1">
      <c r="B7" s="23"/>
      <c r="C7" s="24"/>
      <c r="D7" s="31" t="s">
        <v>19</v>
      </c>
      <c r="E7" s="24"/>
      <c r="F7" s="24"/>
      <c r="G7" s="24"/>
      <c r="H7" s="24"/>
      <c r="I7" s="24"/>
      <c r="J7" s="24"/>
      <c r="K7" s="29"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21</v>
      </c>
      <c r="AL7" s="24"/>
      <c r="AM7" s="24"/>
      <c r="AN7" s="29" t="s">
        <v>20</v>
      </c>
      <c r="AO7" s="24"/>
      <c r="AP7" s="24"/>
      <c r="AQ7" s="24"/>
      <c r="AR7" s="22"/>
      <c r="BG7" s="343"/>
      <c r="BS7" s="19" t="s">
        <v>7</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G8" s="343"/>
      <c r="BS8" s="19" t="s">
        <v>7</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G9" s="343"/>
      <c r="BS9" s="19" t="s">
        <v>7</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20</v>
      </c>
      <c r="AO10" s="24"/>
      <c r="AP10" s="24"/>
      <c r="AQ10" s="24"/>
      <c r="AR10" s="22"/>
      <c r="BG10" s="343"/>
      <c r="BS10" s="19" t="s">
        <v>7</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20</v>
      </c>
      <c r="AO11" s="24"/>
      <c r="AP11" s="24"/>
      <c r="AQ11" s="24"/>
      <c r="AR11" s="22"/>
      <c r="BG11" s="343"/>
      <c r="BS11" s="19" t="s">
        <v>7</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G12" s="343"/>
      <c r="BS12" s="19" t="s">
        <v>7</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G13" s="343"/>
      <c r="BS13" s="19" t="s">
        <v>7</v>
      </c>
    </row>
    <row r="14" spans="1:74" ht="12.75">
      <c r="B14" s="23"/>
      <c r="C14" s="24"/>
      <c r="D14" s="24"/>
      <c r="E14" s="348" t="s">
        <v>31</v>
      </c>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1" t="s">
        <v>29</v>
      </c>
      <c r="AL14" s="24"/>
      <c r="AM14" s="24"/>
      <c r="AN14" s="33" t="s">
        <v>31</v>
      </c>
      <c r="AO14" s="24"/>
      <c r="AP14" s="24"/>
      <c r="AQ14" s="24"/>
      <c r="AR14" s="22"/>
      <c r="BG14" s="343"/>
      <c r="BS14" s="19" t="s">
        <v>7</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G15" s="343"/>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20</v>
      </c>
      <c r="AO16" s="24"/>
      <c r="AP16" s="24"/>
      <c r="AQ16" s="24"/>
      <c r="AR16" s="22"/>
      <c r="BG16" s="343"/>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20</v>
      </c>
      <c r="AO17" s="24"/>
      <c r="AP17" s="24"/>
      <c r="AQ17" s="24"/>
      <c r="AR17" s="22"/>
      <c r="BG17" s="343"/>
      <c r="BS17" s="19" t="s">
        <v>5</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G18" s="343"/>
      <c r="BS18" s="19" t="s">
        <v>7</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20</v>
      </c>
      <c r="AO19" s="24"/>
      <c r="AP19" s="24"/>
      <c r="AQ19" s="24"/>
      <c r="AR19" s="22"/>
      <c r="BG19" s="343"/>
      <c r="BS19" s="19" t="s">
        <v>7</v>
      </c>
    </row>
    <row r="20" spans="1:71" s="1" customFormat="1" ht="18.399999999999999"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20</v>
      </c>
      <c r="AO20" s="24"/>
      <c r="AP20" s="24"/>
      <c r="AQ20" s="24"/>
      <c r="AR20" s="22"/>
      <c r="BG20" s="343"/>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G21" s="343"/>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G22" s="343"/>
    </row>
    <row r="23" spans="1:71" s="1" customFormat="1" ht="47.25" customHeight="1">
      <c r="B23" s="23"/>
      <c r="C23" s="24"/>
      <c r="D23" s="24"/>
      <c r="E23" s="350" t="s">
        <v>37</v>
      </c>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24"/>
      <c r="AP23" s="24"/>
      <c r="AQ23" s="24"/>
      <c r="AR23" s="22"/>
      <c r="BG23" s="343"/>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G24" s="343"/>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G25" s="343"/>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1">
        <f>ROUND(AG54,2)</f>
        <v>0</v>
      </c>
      <c r="AL26" s="352"/>
      <c r="AM26" s="352"/>
      <c r="AN26" s="352"/>
      <c r="AO26" s="352"/>
      <c r="AP26" s="38"/>
      <c r="AQ26" s="38"/>
      <c r="AR26" s="41"/>
      <c r="BG26" s="34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G27" s="343"/>
    </row>
    <row r="28" spans="1:71" s="2" customFormat="1" ht="12.75">
      <c r="A28" s="36"/>
      <c r="B28" s="37"/>
      <c r="C28" s="38"/>
      <c r="D28" s="38"/>
      <c r="E28" s="38"/>
      <c r="F28" s="38"/>
      <c r="G28" s="38"/>
      <c r="H28" s="38"/>
      <c r="I28" s="38"/>
      <c r="J28" s="38"/>
      <c r="K28" s="38"/>
      <c r="L28" s="353" t="s">
        <v>39</v>
      </c>
      <c r="M28" s="353"/>
      <c r="N28" s="353"/>
      <c r="O28" s="353"/>
      <c r="P28" s="353"/>
      <c r="Q28" s="38"/>
      <c r="R28" s="38"/>
      <c r="S28" s="38"/>
      <c r="T28" s="38"/>
      <c r="U28" s="38"/>
      <c r="V28" s="38"/>
      <c r="W28" s="353" t="s">
        <v>40</v>
      </c>
      <c r="X28" s="353"/>
      <c r="Y28" s="353"/>
      <c r="Z28" s="353"/>
      <c r="AA28" s="353"/>
      <c r="AB28" s="353"/>
      <c r="AC28" s="353"/>
      <c r="AD28" s="353"/>
      <c r="AE28" s="353"/>
      <c r="AF28" s="38"/>
      <c r="AG28" s="38"/>
      <c r="AH28" s="38"/>
      <c r="AI28" s="38"/>
      <c r="AJ28" s="38"/>
      <c r="AK28" s="353" t="s">
        <v>41</v>
      </c>
      <c r="AL28" s="353"/>
      <c r="AM28" s="353"/>
      <c r="AN28" s="353"/>
      <c r="AO28" s="353"/>
      <c r="AP28" s="38"/>
      <c r="AQ28" s="38"/>
      <c r="AR28" s="41"/>
      <c r="BG28" s="343"/>
    </row>
    <row r="29" spans="1:71" s="3" customFormat="1" ht="14.45" customHeight="1">
      <c r="B29" s="42"/>
      <c r="C29" s="43"/>
      <c r="D29" s="31" t="s">
        <v>42</v>
      </c>
      <c r="E29" s="43"/>
      <c r="F29" s="31" t="s">
        <v>43</v>
      </c>
      <c r="G29" s="43"/>
      <c r="H29" s="43"/>
      <c r="I29" s="43"/>
      <c r="J29" s="43"/>
      <c r="K29" s="43"/>
      <c r="L29" s="356">
        <v>0.21</v>
      </c>
      <c r="M29" s="355"/>
      <c r="N29" s="355"/>
      <c r="O29" s="355"/>
      <c r="P29" s="355"/>
      <c r="Q29" s="43"/>
      <c r="R29" s="43"/>
      <c r="S29" s="43"/>
      <c r="T29" s="43"/>
      <c r="U29" s="43"/>
      <c r="V29" s="43"/>
      <c r="W29" s="354">
        <f>ROUND(BB54, 2)</f>
        <v>0</v>
      </c>
      <c r="X29" s="355"/>
      <c r="Y29" s="355"/>
      <c r="Z29" s="355"/>
      <c r="AA29" s="355"/>
      <c r="AB29" s="355"/>
      <c r="AC29" s="355"/>
      <c r="AD29" s="355"/>
      <c r="AE29" s="355"/>
      <c r="AF29" s="43"/>
      <c r="AG29" s="43"/>
      <c r="AH29" s="43"/>
      <c r="AI29" s="43"/>
      <c r="AJ29" s="43"/>
      <c r="AK29" s="354">
        <f>ROUND(AX54, 2)</f>
        <v>0</v>
      </c>
      <c r="AL29" s="355"/>
      <c r="AM29" s="355"/>
      <c r="AN29" s="355"/>
      <c r="AO29" s="355"/>
      <c r="AP29" s="43"/>
      <c r="AQ29" s="43"/>
      <c r="AR29" s="44"/>
      <c r="BG29" s="344"/>
    </row>
    <row r="30" spans="1:71" s="3" customFormat="1" ht="14.45" customHeight="1">
      <c r="B30" s="42"/>
      <c r="C30" s="43"/>
      <c r="D30" s="43"/>
      <c r="E30" s="43"/>
      <c r="F30" s="31" t="s">
        <v>44</v>
      </c>
      <c r="G30" s="43"/>
      <c r="H30" s="43"/>
      <c r="I30" s="43"/>
      <c r="J30" s="43"/>
      <c r="K30" s="43"/>
      <c r="L30" s="356">
        <v>0.12</v>
      </c>
      <c r="M30" s="355"/>
      <c r="N30" s="355"/>
      <c r="O30" s="355"/>
      <c r="P30" s="355"/>
      <c r="Q30" s="43"/>
      <c r="R30" s="43"/>
      <c r="S30" s="43"/>
      <c r="T30" s="43"/>
      <c r="U30" s="43"/>
      <c r="V30" s="43"/>
      <c r="W30" s="354">
        <f>ROUND(BC54, 2)</f>
        <v>0</v>
      </c>
      <c r="X30" s="355"/>
      <c r="Y30" s="355"/>
      <c r="Z30" s="355"/>
      <c r="AA30" s="355"/>
      <c r="AB30" s="355"/>
      <c r="AC30" s="355"/>
      <c r="AD30" s="355"/>
      <c r="AE30" s="355"/>
      <c r="AF30" s="43"/>
      <c r="AG30" s="43"/>
      <c r="AH30" s="43"/>
      <c r="AI30" s="43"/>
      <c r="AJ30" s="43"/>
      <c r="AK30" s="354">
        <f>ROUND(AY54, 2)</f>
        <v>0</v>
      </c>
      <c r="AL30" s="355"/>
      <c r="AM30" s="355"/>
      <c r="AN30" s="355"/>
      <c r="AO30" s="355"/>
      <c r="AP30" s="43"/>
      <c r="AQ30" s="43"/>
      <c r="AR30" s="44"/>
      <c r="BG30" s="344"/>
    </row>
    <row r="31" spans="1:71" s="3" customFormat="1" ht="14.45" hidden="1" customHeight="1">
      <c r="B31" s="42"/>
      <c r="C31" s="43"/>
      <c r="D31" s="43"/>
      <c r="E31" s="43"/>
      <c r="F31" s="31" t="s">
        <v>45</v>
      </c>
      <c r="G31" s="43"/>
      <c r="H31" s="43"/>
      <c r="I31" s="43"/>
      <c r="J31" s="43"/>
      <c r="K31" s="43"/>
      <c r="L31" s="356">
        <v>0.21</v>
      </c>
      <c r="M31" s="355"/>
      <c r="N31" s="355"/>
      <c r="O31" s="355"/>
      <c r="P31" s="355"/>
      <c r="Q31" s="43"/>
      <c r="R31" s="43"/>
      <c r="S31" s="43"/>
      <c r="T31" s="43"/>
      <c r="U31" s="43"/>
      <c r="V31" s="43"/>
      <c r="W31" s="354">
        <f>ROUND(BD54, 2)</f>
        <v>0</v>
      </c>
      <c r="X31" s="355"/>
      <c r="Y31" s="355"/>
      <c r="Z31" s="355"/>
      <c r="AA31" s="355"/>
      <c r="AB31" s="355"/>
      <c r="AC31" s="355"/>
      <c r="AD31" s="355"/>
      <c r="AE31" s="355"/>
      <c r="AF31" s="43"/>
      <c r="AG31" s="43"/>
      <c r="AH31" s="43"/>
      <c r="AI31" s="43"/>
      <c r="AJ31" s="43"/>
      <c r="AK31" s="354">
        <v>0</v>
      </c>
      <c r="AL31" s="355"/>
      <c r="AM31" s="355"/>
      <c r="AN31" s="355"/>
      <c r="AO31" s="355"/>
      <c r="AP31" s="43"/>
      <c r="AQ31" s="43"/>
      <c r="AR31" s="44"/>
      <c r="BG31" s="344"/>
    </row>
    <row r="32" spans="1:71" s="3" customFormat="1" ht="14.45" hidden="1" customHeight="1">
      <c r="B32" s="42"/>
      <c r="C32" s="43"/>
      <c r="D32" s="43"/>
      <c r="E32" s="43"/>
      <c r="F32" s="31" t="s">
        <v>46</v>
      </c>
      <c r="G32" s="43"/>
      <c r="H32" s="43"/>
      <c r="I32" s="43"/>
      <c r="J32" s="43"/>
      <c r="K32" s="43"/>
      <c r="L32" s="356">
        <v>0.12</v>
      </c>
      <c r="M32" s="355"/>
      <c r="N32" s="355"/>
      <c r="O32" s="355"/>
      <c r="P32" s="355"/>
      <c r="Q32" s="43"/>
      <c r="R32" s="43"/>
      <c r="S32" s="43"/>
      <c r="T32" s="43"/>
      <c r="U32" s="43"/>
      <c r="V32" s="43"/>
      <c r="W32" s="354">
        <f>ROUND(BE54, 2)</f>
        <v>0</v>
      </c>
      <c r="X32" s="355"/>
      <c r="Y32" s="355"/>
      <c r="Z32" s="355"/>
      <c r="AA32" s="355"/>
      <c r="AB32" s="355"/>
      <c r="AC32" s="355"/>
      <c r="AD32" s="355"/>
      <c r="AE32" s="355"/>
      <c r="AF32" s="43"/>
      <c r="AG32" s="43"/>
      <c r="AH32" s="43"/>
      <c r="AI32" s="43"/>
      <c r="AJ32" s="43"/>
      <c r="AK32" s="354">
        <v>0</v>
      </c>
      <c r="AL32" s="355"/>
      <c r="AM32" s="355"/>
      <c r="AN32" s="355"/>
      <c r="AO32" s="355"/>
      <c r="AP32" s="43"/>
      <c r="AQ32" s="43"/>
      <c r="AR32" s="44"/>
      <c r="BG32" s="344"/>
    </row>
    <row r="33" spans="1:59" s="3" customFormat="1" ht="14.45" hidden="1" customHeight="1">
      <c r="B33" s="42"/>
      <c r="C33" s="43"/>
      <c r="D33" s="43"/>
      <c r="E33" s="43"/>
      <c r="F33" s="31" t="s">
        <v>47</v>
      </c>
      <c r="G33" s="43"/>
      <c r="H33" s="43"/>
      <c r="I33" s="43"/>
      <c r="J33" s="43"/>
      <c r="K33" s="43"/>
      <c r="L33" s="356">
        <v>0</v>
      </c>
      <c r="M33" s="355"/>
      <c r="N33" s="355"/>
      <c r="O33" s="355"/>
      <c r="P33" s="355"/>
      <c r="Q33" s="43"/>
      <c r="R33" s="43"/>
      <c r="S33" s="43"/>
      <c r="T33" s="43"/>
      <c r="U33" s="43"/>
      <c r="V33" s="43"/>
      <c r="W33" s="354">
        <f>ROUND(BF54, 2)</f>
        <v>0</v>
      </c>
      <c r="X33" s="355"/>
      <c r="Y33" s="355"/>
      <c r="Z33" s="355"/>
      <c r="AA33" s="355"/>
      <c r="AB33" s="355"/>
      <c r="AC33" s="355"/>
      <c r="AD33" s="355"/>
      <c r="AE33" s="355"/>
      <c r="AF33" s="43"/>
      <c r="AG33" s="43"/>
      <c r="AH33" s="43"/>
      <c r="AI33" s="43"/>
      <c r="AJ33" s="43"/>
      <c r="AK33" s="354">
        <v>0</v>
      </c>
      <c r="AL33" s="355"/>
      <c r="AM33" s="355"/>
      <c r="AN33" s="355"/>
      <c r="AO33" s="355"/>
      <c r="AP33" s="43"/>
      <c r="AQ33" s="43"/>
      <c r="AR33" s="44"/>
    </row>
    <row r="34" spans="1:59"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G34" s="36"/>
    </row>
    <row r="35" spans="1:59"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57" t="s">
        <v>50</v>
      </c>
      <c r="Y35" s="358"/>
      <c r="Z35" s="358"/>
      <c r="AA35" s="358"/>
      <c r="AB35" s="358"/>
      <c r="AC35" s="47"/>
      <c r="AD35" s="47"/>
      <c r="AE35" s="47"/>
      <c r="AF35" s="47"/>
      <c r="AG35" s="47"/>
      <c r="AH35" s="47"/>
      <c r="AI35" s="47"/>
      <c r="AJ35" s="47"/>
      <c r="AK35" s="359">
        <f>SUM(AK26:AK33)</f>
        <v>0</v>
      </c>
      <c r="AL35" s="358"/>
      <c r="AM35" s="358"/>
      <c r="AN35" s="358"/>
      <c r="AO35" s="360"/>
      <c r="AP35" s="45"/>
      <c r="AQ35" s="45"/>
      <c r="AR35" s="41"/>
      <c r="BG35" s="36"/>
    </row>
    <row r="36" spans="1:59"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G36" s="36"/>
    </row>
    <row r="37" spans="1:59"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G37" s="36"/>
    </row>
    <row r="41" spans="1:59"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G41" s="36"/>
    </row>
    <row r="42" spans="1:59"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G42" s="36"/>
    </row>
    <row r="43" spans="1:59"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G43" s="36"/>
    </row>
    <row r="44" spans="1:59" s="4" customFormat="1" ht="12" customHeight="1">
      <c r="B44" s="53"/>
      <c r="C44" s="31" t="s">
        <v>14</v>
      </c>
      <c r="D44" s="54"/>
      <c r="E44" s="54"/>
      <c r="F44" s="54"/>
      <c r="G44" s="54"/>
      <c r="H44" s="54"/>
      <c r="I44" s="54"/>
      <c r="J44" s="54"/>
      <c r="K44" s="54"/>
      <c r="L44" s="54" t="str">
        <f>K5</f>
        <v>HZS_Bedrc</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9" s="5" customFormat="1" ht="36.950000000000003" customHeight="1">
      <c r="B45" s="56"/>
      <c r="C45" s="57" t="s">
        <v>17</v>
      </c>
      <c r="D45" s="58"/>
      <c r="E45" s="58"/>
      <c r="F45" s="58"/>
      <c r="G45" s="58"/>
      <c r="H45" s="58"/>
      <c r="I45" s="58"/>
      <c r="J45" s="58"/>
      <c r="K45" s="58"/>
      <c r="L45" s="361" t="str">
        <f>K6</f>
        <v>Stavba požární zbrojnice v Bedrči</v>
      </c>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58"/>
      <c r="AQ45" s="58"/>
      <c r="AR45" s="59"/>
    </row>
    <row r="46" spans="1:59"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G46" s="36"/>
    </row>
    <row r="47" spans="1:59" s="2" customFormat="1" ht="12" customHeight="1">
      <c r="A47" s="36"/>
      <c r="B47" s="37"/>
      <c r="C47" s="31" t="s">
        <v>22</v>
      </c>
      <c r="D47" s="38"/>
      <c r="E47" s="38"/>
      <c r="F47" s="38"/>
      <c r="G47" s="38"/>
      <c r="H47" s="38"/>
      <c r="I47" s="38"/>
      <c r="J47" s="38"/>
      <c r="K47" s="38"/>
      <c r="L47" s="60" t="str">
        <f>IF(K8="","",K8)</f>
        <v>Bedrč</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63" t="str">
        <f>IF(AN8= "","",AN8)</f>
        <v>23. 7. 2024</v>
      </c>
      <c r="AN47" s="363"/>
      <c r="AO47" s="38"/>
      <c r="AP47" s="38"/>
      <c r="AQ47" s="38"/>
      <c r="AR47" s="41"/>
      <c r="BG47" s="36"/>
    </row>
    <row r="48" spans="1:59"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G48" s="36"/>
    </row>
    <row r="49" spans="1:91" s="2" customFormat="1" ht="15.2" customHeight="1">
      <c r="A49" s="36"/>
      <c r="B49" s="37"/>
      <c r="C49" s="31" t="s">
        <v>26</v>
      </c>
      <c r="D49" s="38"/>
      <c r="E49" s="38"/>
      <c r="F49" s="38"/>
      <c r="G49" s="38"/>
      <c r="H49" s="38"/>
      <c r="I49" s="38"/>
      <c r="J49" s="38"/>
      <c r="K49" s="38"/>
      <c r="L49" s="54" t="str">
        <f>IF(E11= "","",E11)</f>
        <v>Město Benešov</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364" t="str">
        <f>IF(E17="","",E17)</f>
        <v>Ing. Lada Kotlaříková</v>
      </c>
      <c r="AN49" s="365"/>
      <c r="AO49" s="365"/>
      <c r="AP49" s="365"/>
      <c r="AQ49" s="38"/>
      <c r="AR49" s="41"/>
      <c r="AS49" s="366" t="s">
        <v>52</v>
      </c>
      <c r="AT49" s="367"/>
      <c r="AU49" s="62"/>
      <c r="AV49" s="62"/>
      <c r="AW49" s="62"/>
      <c r="AX49" s="62"/>
      <c r="AY49" s="62"/>
      <c r="AZ49" s="62"/>
      <c r="BA49" s="62"/>
      <c r="BB49" s="62"/>
      <c r="BC49" s="62"/>
      <c r="BD49" s="62"/>
      <c r="BE49" s="62"/>
      <c r="BF49" s="63"/>
      <c r="BG49" s="36"/>
    </row>
    <row r="50" spans="1:91" s="2" customFormat="1" ht="15.2"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64" t="str">
        <f>IF(E20="","",E20)</f>
        <v>Ing. Josef Kuchař</v>
      </c>
      <c r="AN50" s="365"/>
      <c r="AO50" s="365"/>
      <c r="AP50" s="365"/>
      <c r="AQ50" s="38"/>
      <c r="AR50" s="41"/>
      <c r="AS50" s="368"/>
      <c r="AT50" s="369"/>
      <c r="AU50" s="64"/>
      <c r="AV50" s="64"/>
      <c r="AW50" s="64"/>
      <c r="AX50" s="64"/>
      <c r="AY50" s="64"/>
      <c r="AZ50" s="64"/>
      <c r="BA50" s="64"/>
      <c r="BB50" s="64"/>
      <c r="BC50" s="64"/>
      <c r="BD50" s="64"/>
      <c r="BE50" s="64"/>
      <c r="BF50" s="65"/>
      <c r="BG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0"/>
      <c r="AT51" s="371"/>
      <c r="AU51" s="66"/>
      <c r="AV51" s="66"/>
      <c r="AW51" s="66"/>
      <c r="AX51" s="66"/>
      <c r="AY51" s="66"/>
      <c r="AZ51" s="66"/>
      <c r="BA51" s="66"/>
      <c r="BB51" s="66"/>
      <c r="BC51" s="66"/>
      <c r="BD51" s="66"/>
      <c r="BE51" s="66"/>
      <c r="BF51" s="67"/>
      <c r="BG51" s="36"/>
    </row>
    <row r="52" spans="1:91" s="2" customFormat="1" ht="29.25" customHeight="1">
      <c r="A52" s="36"/>
      <c r="B52" s="37"/>
      <c r="C52" s="372" t="s">
        <v>53</v>
      </c>
      <c r="D52" s="373"/>
      <c r="E52" s="373"/>
      <c r="F52" s="373"/>
      <c r="G52" s="373"/>
      <c r="H52" s="68"/>
      <c r="I52" s="374" t="s">
        <v>54</v>
      </c>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5" t="s">
        <v>55</v>
      </c>
      <c r="AH52" s="373"/>
      <c r="AI52" s="373"/>
      <c r="AJ52" s="373"/>
      <c r="AK52" s="373"/>
      <c r="AL52" s="373"/>
      <c r="AM52" s="373"/>
      <c r="AN52" s="374" t="s">
        <v>56</v>
      </c>
      <c r="AO52" s="373"/>
      <c r="AP52" s="373"/>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1" t="s">
        <v>69</v>
      </c>
      <c r="BE52" s="71" t="s">
        <v>70</v>
      </c>
      <c r="BF52" s="72" t="s">
        <v>71</v>
      </c>
      <c r="BG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4"/>
      <c r="BE53" s="74"/>
      <c r="BF53" s="75"/>
      <c r="BG53" s="36"/>
    </row>
    <row r="54" spans="1:91" s="6" customFormat="1" ht="32.450000000000003" customHeight="1">
      <c r="B54" s="76"/>
      <c r="C54" s="77" t="s">
        <v>72</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79">
        <f>ROUND(AG55,2)</f>
        <v>0</v>
      </c>
      <c r="AH54" s="379"/>
      <c r="AI54" s="379"/>
      <c r="AJ54" s="379"/>
      <c r="AK54" s="379"/>
      <c r="AL54" s="379"/>
      <c r="AM54" s="379"/>
      <c r="AN54" s="380">
        <f>SUM(AG54,AV54)</f>
        <v>0</v>
      </c>
      <c r="AO54" s="380"/>
      <c r="AP54" s="380"/>
      <c r="AQ54" s="80" t="s">
        <v>20</v>
      </c>
      <c r="AR54" s="81"/>
      <c r="AS54" s="82">
        <f>ROUND(AS55,2)</f>
        <v>0</v>
      </c>
      <c r="AT54" s="83">
        <f>ROUND(AT55,2)</f>
        <v>0</v>
      </c>
      <c r="AU54" s="84">
        <f>ROUND(AU55,2)</f>
        <v>0</v>
      </c>
      <c r="AV54" s="84">
        <f>ROUND(SUM(AX54:AY54),2)</f>
        <v>0</v>
      </c>
      <c r="AW54" s="85">
        <f>ROUND(AW55,5)</f>
        <v>0</v>
      </c>
      <c r="AX54" s="84">
        <f>ROUND(BB54*L29,2)</f>
        <v>0</v>
      </c>
      <c r="AY54" s="84">
        <f>ROUND(BC54*L30,2)</f>
        <v>0</v>
      </c>
      <c r="AZ54" s="84">
        <f>ROUND(BD54*L29,2)</f>
        <v>0</v>
      </c>
      <c r="BA54" s="84">
        <f>ROUND(BE54*L30,2)</f>
        <v>0</v>
      </c>
      <c r="BB54" s="84">
        <f>ROUND(BB55,2)</f>
        <v>0</v>
      </c>
      <c r="BC54" s="84">
        <f>ROUND(BC55,2)</f>
        <v>0</v>
      </c>
      <c r="BD54" s="84">
        <f>ROUND(BD55,2)</f>
        <v>0</v>
      </c>
      <c r="BE54" s="84">
        <f>ROUND(BE55,2)</f>
        <v>0</v>
      </c>
      <c r="BF54" s="86">
        <f>ROUND(BF55,2)</f>
        <v>0</v>
      </c>
      <c r="BS54" s="87" t="s">
        <v>73</v>
      </c>
      <c r="BT54" s="87" t="s">
        <v>74</v>
      </c>
      <c r="BU54" s="88" t="s">
        <v>75</v>
      </c>
      <c r="BV54" s="87" t="s">
        <v>76</v>
      </c>
      <c r="BW54" s="87" t="s">
        <v>6</v>
      </c>
      <c r="BX54" s="87" t="s">
        <v>77</v>
      </c>
      <c r="CL54" s="87" t="s">
        <v>20</v>
      </c>
    </row>
    <row r="55" spans="1:91" s="7" customFormat="1" ht="24.75" customHeight="1">
      <c r="A55" s="89" t="s">
        <v>78</v>
      </c>
      <c r="B55" s="90"/>
      <c r="C55" s="91"/>
      <c r="D55" s="378" t="s">
        <v>79</v>
      </c>
      <c r="E55" s="378"/>
      <c r="F55" s="378"/>
      <c r="G55" s="378"/>
      <c r="H55" s="378"/>
      <c r="I55" s="92"/>
      <c r="J55" s="378" t="s">
        <v>80</v>
      </c>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6">
        <f>'Objekt0 - NOVOSTAVBA HASI...'!K32</f>
        <v>0</v>
      </c>
      <c r="AH55" s="377"/>
      <c r="AI55" s="377"/>
      <c r="AJ55" s="377"/>
      <c r="AK55" s="377"/>
      <c r="AL55" s="377"/>
      <c r="AM55" s="377"/>
      <c r="AN55" s="376">
        <f>SUM(AG55,AV55)</f>
        <v>0</v>
      </c>
      <c r="AO55" s="377"/>
      <c r="AP55" s="377"/>
      <c r="AQ55" s="93" t="s">
        <v>81</v>
      </c>
      <c r="AR55" s="94"/>
      <c r="AS55" s="95">
        <f>'Objekt0 - NOVOSTAVBA HASI...'!K30</f>
        <v>0</v>
      </c>
      <c r="AT55" s="96">
        <f>'Objekt0 - NOVOSTAVBA HASI...'!K31</f>
        <v>0</v>
      </c>
      <c r="AU55" s="96">
        <v>0</v>
      </c>
      <c r="AV55" s="96">
        <f>ROUND(SUM(AX55:AY55),2)</f>
        <v>0</v>
      </c>
      <c r="AW55" s="97">
        <f>'Objekt0 - NOVOSTAVBA HASI...'!T120</f>
        <v>0</v>
      </c>
      <c r="AX55" s="96">
        <f>'Objekt0 - NOVOSTAVBA HASI...'!K35</f>
        <v>0</v>
      </c>
      <c r="AY55" s="96">
        <f>'Objekt0 - NOVOSTAVBA HASI...'!K36</f>
        <v>0</v>
      </c>
      <c r="AZ55" s="96">
        <f>'Objekt0 - NOVOSTAVBA HASI...'!K37</f>
        <v>0</v>
      </c>
      <c r="BA55" s="96">
        <f>'Objekt0 - NOVOSTAVBA HASI...'!K38</f>
        <v>0</v>
      </c>
      <c r="BB55" s="96">
        <f>'Objekt0 - NOVOSTAVBA HASI...'!F35</f>
        <v>0</v>
      </c>
      <c r="BC55" s="96">
        <f>'Objekt0 - NOVOSTAVBA HASI...'!F36</f>
        <v>0</v>
      </c>
      <c r="BD55" s="96">
        <f>'Objekt0 - NOVOSTAVBA HASI...'!F37</f>
        <v>0</v>
      </c>
      <c r="BE55" s="96">
        <f>'Objekt0 - NOVOSTAVBA HASI...'!F38</f>
        <v>0</v>
      </c>
      <c r="BF55" s="98">
        <f>'Objekt0 - NOVOSTAVBA HASI...'!F39</f>
        <v>0</v>
      </c>
      <c r="BT55" s="99" t="s">
        <v>82</v>
      </c>
      <c r="BV55" s="99" t="s">
        <v>76</v>
      </c>
      <c r="BW55" s="99" t="s">
        <v>83</v>
      </c>
      <c r="BX55" s="99" t="s">
        <v>6</v>
      </c>
      <c r="CL55" s="99" t="s">
        <v>20</v>
      </c>
      <c r="CM55" s="99" t="s">
        <v>84</v>
      </c>
    </row>
    <row r="56" spans="1:91" s="2" customFormat="1" ht="30" customHeight="1">
      <c r="A56" s="36"/>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41"/>
      <c r="AS56" s="36"/>
      <c r="AT56" s="36"/>
      <c r="AU56" s="36"/>
      <c r="AV56" s="36"/>
      <c r="AW56" s="36"/>
      <c r="AX56" s="36"/>
      <c r="AY56" s="36"/>
      <c r="AZ56" s="36"/>
      <c r="BA56" s="36"/>
      <c r="BB56" s="36"/>
      <c r="BC56" s="36"/>
      <c r="BD56" s="36"/>
      <c r="BE56" s="36"/>
      <c r="BF56" s="36"/>
      <c r="BG56" s="36"/>
    </row>
    <row r="57" spans="1:91" s="2" customFormat="1" ht="6.95" customHeight="1">
      <c r="A57" s="36"/>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41"/>
      <c r="AS57" s="36"/>
      <c r="AT57" s="36"/>
      <c r="AU57" s="36"/>
      <c r="AV57" s="36"/>
      <c r="AW57" s="36"/>
      <c r="AX57" s="36"/>
      <c r="AY57" s="36"/>
      <c r="AZ57" s="36"/>
      <c r="BA57" s="36"/>
      <c r="BB57" s="36"/>
      <c r="BC57" s="36"/>
      <c r="BD57" s="36"/>
      <c r="BE57" s="36"/>
      <c r="BF57" s="36"/>
      <c r="BG57" s="36"/>
    </row>
  </sheetData>
  <sheetProtection algorithmName="SHA-512" hashValue="CMiiCR5mmlaoXLtZtzn0ZMFgPjPxdGAp9mWqzq7hFf5LvRN9hdGU7kfubXq1FFy59EYcj91YR0hPDzOaQhaKkw==" saltValue="vkfpf/K/BBkqyO0UmPL7nrbsy5YJVcw1Q6L5NHHJba/RbuUmYGKs4cjSZHgziZC+iIt7OrZbTJofwbZmBnUvGA==" spinCount="100000" sheet="1" objects="1" scenarios="1" formatColumns="0" formatRows="0"/>
  <mergeCells count="42">
    <mergeCell ref="AR2:BG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G5:BG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Objekt0 - NOVOSTAVBA HASI...'!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18"/>
  <sheetViews>
    <sheetView showGridLines="0" tabSelected="1" topLeftCell="A1468" workbookViewId="0">
      <selection activeCell="F1577" sqref="F157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15.5" style="1" hidden="1" customWidth="1"/>
    <col min="13" max="13" width="9.33203125" style="1" customWidth="1"/>
    <col min="14" max="14" width="10.83203125" style="1" hidden="1" customWidth="1"/>
    <col min="15" max="15" width="9.33203125" style="1" hidden="1"/>
    <col min="16" max="25" width="14.16406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81"/>
      <c r="N2" s="381"/>
      <c r="O2" s="381"/>
      <c r="P2" s="381"/>
      <c r="Q2" s="381"/>
      <c r="R2" s="381"/>
      <c r="S2" s="381"/>
      <c r="T2" s="381"/>
      <c r="U2" s="381"/>
      <c r="V2" s="381"/>
      <c r="W2" s="381"/>
      <c r="X2" s="381"/>
      <c r="Y2" s="381"/>
      <c r="Z2" s="381"/>
      <c r="AT2" s="19" t="s">
        <v>83</v>
      </c>
    </row>
    <row r="3" spans="1:46" s="1" customFormat="1" ht="6.95" customHeight="1">
      <c r="B3" s="100"/>
      <c r="C3" s="101"/>
      <c r="D3" s="101"/>
      <c r="E3" s="101"/>
      <c r="F3" s="101"/>
      <c r="G3" s="101"/>
      <c r="H3" s="101"/>
      <c r="I3" s="101"/>
      <c r="J3" s="101"/>
      <c r="K3" s="101"/>
      <c r="L3" s="101"/>
      <c r="M3" s="22"/>
      <c r="AT3" s="19" t="s">
        <v>84</v>
      </c>
    </row>
    <row r="4" spans="1:46" s="1" customFormat="1" ht="24.95" customHeight="1">
      <c r="B4" s="22"/>
      <c r="D4" s="102" t="s">
        <v>85</v>
      </c>
      <c r="M4" s="22"/>
      <c r="N4" s="103" t="s">
        <v>11</v>
      </c>
      <c r="AT4" s="19" t="s">
        <v>4</v>
      </c>
    </row>
    <row r="5" spans="1:46" s="1" customFormat="1" ht="6.95" customHeight="1">
      <c r="B5" s="22"/>
      <c r="M5" s="22"/>
    </row>
    <row r="6" spans="1:46" s="1" customFormat="1" ht="12" customHeight="1">
      <c r="B6" s="22"/>
      <c r="D6" s="104" t="s">
        <v>17</v>
      </c>
      <c r="M6" s="22"/>
    </row>
    <row r="7" spans="1:46" s="1" customFormat="1" ht="16.5" customHeight="1">
      <c r="B7" s="22"/>
      <c r="E7" s="382" t="str">
        <f>'Rekapitulace stavby'!K6</f>
        <v>Stavba požární zbrojnice v Bedrči</v>
      </c>
      <c r="F7" s="383"/>
      <c r="G7" s="383"/>
      <c r="H7" s="383"/>
      <c r="M7" s="22"/>
    </row>
    <row r="8" spans="1:46" s="2" customFormat="1" ht="12" customHeight="1">
      <c r="A8" s="36"/>
      <c r="B8" s="41"/>
      <c r="C8" s="36"/>
      <c r="D8" s="104" t="s">
        <v>86</v>
      </c>
      <c r="E8" s="36"/>
      <c r="F8" s="36"/>
      <c r="G8" s="36"/>
      <c r="H8" s="36"/>
      <c r="I8" s="36"/>
      <c r="J8" s="36"/>
      <c r="K8" s="36"/>
      <c r="L8" s="36"/>
      <c r="M8" s="105"/>
      <c r="S8" s="36"/>
      <c r="T8" s="36"/>
      <c r="U8" s="36"/>
      <c r="V8" s="36"/>
      <c r="W8" s="36"/>
      <c r="X8" s="36"/>
      <c r="Y8" s="36"/>
      <c r="Z8" s="36"/>
      <c r="AA8" s="36"/>
      <c r="AB8" s="36"/>
      <c r="AC8" s="36"/>
      <c r="AD8" s="36"/>
      <c r="AE8" s="36"/>
    </row>
    <row r="9" spans="1:46" s="2" customFormat="1" ht="16.5" customHeight="1">
      <c r="A9" s="36"/>
      <c r="B9" s="41"/>
      <c r="C9" s="36"/>
      <c r="D9" s="36"/>
      <c r="E9" s="384" t="s">
        <v>87</v>
      </c>
      <c r="F9" s="385"/>
      <c r="G9" s="385"/>
      <c r="H9" s="385"/>
      <c r="I9" s="36"/>
      <c r="J9" s="36"/>
      <c r="K9" s="36"/>
      <c r="L9" s="36"/>
      <c r="M9" s="10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36"/>
      <c r="M10" s="105"/>
      <c r="S10" s="36"/>
      <c r="T10" s="36"/>
      <c r="U10" s="36"/>
      <c r="V10" s="36"/>
      <c r="W10" s="36"/>
      <c r="X10" s="36"/>
      <c r="Y10" s="36"/>
      <c r="Z10" s="36"/>
      <c r="AA10" s="36"/>
      <c r="AB10" s="36"/>
      <c r="AC10" s="36"/>
      <c r="AD10" s="36"/>
      <c r="AE10" s="36"/>
    </row>
    <row r="11" spans="1:46" s="2" customFormat="1" ht="12" customHeight="1">
      <c r="A11" s="36"/>
      <c r="B11" s="41"/>
      <c r="C11" s="36"/>
      <c r="D11" s="104" t="s">
        <v>19</v>
      </c>
      <c r="E11" s="36"/>
      <c r="F11" s="106" t="s">
        <v>20</v>
      </c>
      <c r="G11" s="36"/>
      <c r="H11" s="36"/>
      <c r="I11" s="104" t="s">
        <v>21</v>
      </c>
      <c r="J11" s="106" t="s">
        <v>20</v>
      </c>
      <c r="K11" s="36"/>
      <c r="L11" s="36"/>
      <c r="M11" s="105"/>
      <c r="S11" s="36"/>
      <c r="T11" s="36"/>
      <c r="U11" s="36"/>
      <c r="V11" s="36"/>
      <c r="W11" s="36"/>
      <c r="X11" s="36"/>
      <c r="Y11" s="36"/>
      <c r="Z11" s="36"/>
      <c r="AA11" s="36"/>
      <c r="AB11" s="36"/>
      <c r="AC11" s="36"/>
      <c r="AD11" s="36"/>
      <c r="AE11" s="36"/>
    </row>
    <row r="12" spans="1:46" s="2" customFormat="1" ht="12" customHeight="1">
      <c r="A12" s="36"/>
      <c r="B12" s="41"/>
      <c r="C12" s="36"/>
      <c r="D12" s="104" t="s">
        <v>22</v>
      </c>
      <c r="E12" s="36"/>
      <c r="F12" s="106" t="s">
        <v>23</v>
      </c>
      <c r="G12" s="36"/>
      <c r="H12" s="36"/>
      <c r="I12" s="104" t="s">
        <v>24</v>
      </c>
      <c r="J12" s="107" t="str">
        <f>'Rekapitulace stavby'!AN8</f>
        <v>23. 7. 2024</v>
      </c>
      <c r="K12" s="36"/>
      <c r="L12" s="36"/>
      <c r="M12" s="10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36"/>
      <c r="M13" s="105"/>
      <c r="S13" s="36"/>
      <c r="T13" s="36"/>
      <c r="U13" s="36"/>
      <c r="V13" s="36"/>
      <c r="W13" s="36"/>
      <c r="X13" s="36"/>
      <c r="Y13" s="36"/>
      <c r="Z13" s="36"/>
      <c r="AA13" s="36"/>
      <c r="AB13" s="36"/>
      <c r="AC13" s="36"/>
      <c r="AD13" s="36"/>
      <c r="AE13" s="36"/>
    </row>
    <row r="14" spans="1:46" s="2" customFormat="1" ht="12" customHeight="1">
      <c r="A14" s="36"/>
      <c r="B14" s="41"/>
      <c r="C14" s="36"/>
      <c r="D14" s="104" t="s">
        <v>26</v>
      </c>
      <c r="E14" s="36"/>
      <c r="F14" s="36"/>
      <c r="G14" s="36"/>
      <c r="H14" s="36"/>
      <c r="I14" s="104" t="s">
        <v>27</v>
      </c>
      <c r="J14" s="106" t="s">
        <v>20</v>
      </c>
      <c r="K14" s="36"/>
      <c r="L14" s="36"/>
      <c r="M14" s="105"/>
      <c r="S14" s="36"/>
      <c r="T14" s="36"/>
      <c r="U14" s="36"/>
      <c r="V14" s="36"/>
      <c r="W14" s="36"/>
      <c r="X14" s="36"/>
      <c r="Y14" s="36"/>
      <c r="Z14" s="36"/>
      <c r="AA14" s="36"/>
      <c r="AB14" s="36"/>
      <c r="AC14" s="36"/>
      <c r="AD14" s="36"/>
      <c r="AE14" s="36"/>
    </row>
    <row r="15" spans="1:46" s="2" customFormat="1" ht="18" customHeight="1">
      <c r="A15" s="36"/>
      <c r="B15" s="41"/>
      <c r="C15" s="36"/>
      <c r="D15" s="36"/>
      <c r="E15" s="106" t="s">
        <v>28</v>
      </c>
      <c r="F15" s="36"/>
      <c r="G15" s="36"/>
      <c r="H15" s="36"/>
      <c r="I15" s="104" t="s">
        <v>29</v>
      </c>
      <c r="J15" s="106" t="s">
        <v>20</v>
      </c>
      <c r="K15" s="36"/>
      <c r="L15" s="36"/>
      <c r="M15" s="10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36"/>
      <c r="M16" s="105"/>
      <c r="S16" s="36"/>
      <c r="T16" s="36"/>
      <c r="U16" s="36"/>
      <c r="V16" s="36"/>
      <c r="W16" s="36"/>
      <c r="X16" s="36"/>
      <c r="Y16" s="36"/>
      <c r="Z16" s="36"/>
      <c r="AA16" s="36"/>
      <c r="AB16" s="36"/>
      <c r="AC16" s="36"/>
      <c r="AD16" s="36"/>
      <c r="AE16" s="36"/>
    </row>
    <row r="17" spans="1:31" s="2" customFormat="1" ht="12" customHeight="1">
      <c r="A17" s="36"/>
      <c r="B17" s="41"/>
      <c r="C17" s="36"/>
      <c r="D17" s="104" t="s">
        <v>30</v>
      </c>
      <c r="E17" s="36"/>
      <c r="F17" s="36"/>
      <c r="G17" s="36"/>
      <c r="H17" s="36"/>
      <c r="I17" s="104" t="s">
        <v>27</v>
      </c>
      <c r="J17" s="32" t="str">
        <f>'Rekapitulace stavby'!AN13</f>
        <v>Vyplň údaj</v>
      </c>
      <c r="K17" s="36"/>
      <c r="L17" s="36"/>
      <c r="M17" s="105"/>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4" t="s">
        <v>29</v>
      </c>
      <c r="J18" s="32" t="str">
        <f>'Rekapitulace stavby'!AN14</f>
        <v>Vyplň údaj</v>
      </c>
      <c r="K18" s="36"/>
      <c r="L18" s="36"/>
      <c r="M18" s="10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36"/>
      <c r="M19" s="105"/>
      <c r="S19" s="36"/>
      <c r="T19" s="36"/>
      <c r="U19" s="36"/>
      <c r="V19" s="36"/>
      <c r="W19" s="36"/>
      <c r="X19" s="36"/>
      <c r="Y19" s="36"/>
      <c r="Z19" s="36"/>
      <c r="AA19" s="36"/>
      <c r="AB19" s="36"/>
      <c r="AC19" s="36"/>
      <c r="AD19" s="36"/>
      <c r="AE19" s="36"/>
    </row>
    <row r="20" spans="1:31" s="2" customFormat="1" ht="12" customHeight="1">
      <c r="A20" s="36"/>
      <c r="B20" s="41"/>
      <c r="C20" s="36"/>
      <c r="D20" s="104" t="s">
        <v>32</v>
      </c>
      <c r="E20" s="36"/>
      <c r="F20" s="36"/>
      <c r="G20" s="36"/>
      <c r="H20" s="36"/>
      <c r="I20" s="104" t="s">
        <v>27</v>
      </c>
      <c r="J20" s="106" t="s">
        <v>20</v>
      </c>
      <c r="K20" s="36"/>
      <c r="L20" s="36"/>
      <c r="M20" s="105"/>
      <c r="S20" s="36"/>
      <c r="T20" s="36"/>
      <c r="U20" s="36"/>
      <c r="V20" s="36"/>
      <c r="W20" s="36"/>
      <c r="X20" s="36"/>
      <c r="Y20" s="36"/>
      <c r="Z20" s="36"/>
      <c r="AA20" s="36"/>
      <c r="AB20" s="36"/>
      <c r="AC20" s="36"/>
      <c r="AD20" s="36"/>
      <c r="AE20" s="36"/>
    </row>
    <row r="21" spans="1:31" s="2" customFormat="1" ht="18" customHeight="1">
      <c r="A21" s="36"/>
      <c r="B21" s="41"/>
      <c r="C21" s="36"/>
      <c r="D21" s="36"/>
      <c r="E21" s="106" t="s">
        <v>33</v>
      </c>
      <c r="F21" s="36"/>
      <c r="G21" s="36"/>
      <c r="H21" s="36"/>
      <c r="I21" s="104" t="s">
        <v>29</v>
      </c>
      <c r="J21" s="106" t="s">
        <v>20</v>
      </c>
      <c r="K21" s="36"/>
      <c r="L21" s="36"/>
      <c r="M21" s="10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36"/>
      <c r="M22" s="105"/>
      <c r="S22" s="36"/>
      <c r="T22" s="36"/>
      <c r="U22" s="36"/>
      <c r="V22" s="36"/>
      <c r="W22" s="36"/>
      <c r="X22" s="36"/>
      <c r="Y22" s="36"/>
      <c r="Z22" s="36"/>
      <c r="AA22" s="36"/>
      <c r="AB22" s="36"/>
      <c r="AC22" s="36"/>
      <c r="AD22" s="36"/>
      <c r="AE22" s="36"/>
    </row>
    <row r="23" spans="1:31" s="2" customFormat="1" ht="12" customHeight="1">
      <c r="A23" s="36"/>
      <c r="B23" s="41"/>
      <c r="C23" s="36"/>
      <c r="D23" s="104" t="s">
        <v>34</v>
      </c>
      <c r="E23" s="36"/>
      <c r="F23" s="36"/>
      <c r="G23" s="36"/>
      <c r="H23" s="36"/>
      <c r="I23" s="104" t="s">
        <v>27</v>
      </c>
      <c r="J23" s="106" t="s">
        <v>20</v>
      </c>
      <c r="K23" s="36"/>
      <c r="L23" s="36"/>
      <c r="M23" s="105"/>
      <c r="S23" s="36"/>
      <c r="T23" s="36"/>
      <c r="U23" s="36"/>
      <c r="V23" s="36"/>
      <c r="W23" s="36"/>
      <c r="X23" s="36"/>
      <c r="Y23" s="36"/>
      <c r="Z23" s="36"/>
      <c r="AA23" s="36"/>
      <c r="AB23" s="36"/>
      <c r="AC23" s="36"/>
      <c r="AD23" s="36"/>
      <c r="AE23" s="36"/>
    </row>
    <row r="24" spans="1:31" s="2" customFormat="1" ht="18" customHeight="1">
      <c r="A24" s="36"/>
      <c r="B24" s="41"/>
      <c r="C24" s="36"/>
      <c r="D24" s="36"/>
      <c r="E24" s="106" t="s">
        <v>35</v>
      </c>
      <c r="F24" s="36"/>
      <c r="G24" s="36"/>
      <c r="H24" s="36"/>
      <c r="I24" s="104" t="s">
        <v>29</v>
      </c>
      <c r="J24" s="106" t="s">
        <v>20</v>
      </c>
      <c r="K24" s="36"/>
      <c r="L24" s="36"/>
      <c r="M24" s="10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36"/>
      <c r="M25" s="105"/>
      <c r="S25" s="36"/>
      <c r="T25" s="36"/>
      <c r="U25" s="36"/>
      <c r="V25" s="36"/>
      <c r="W25" s="36"/>
      <c r="X25" s="36"/>
      <c r="Y25" s="36"/>
      <c r="Z25" s="36"/>
      <c r="AA25" s="36"/>
      <c r="AB25" s="36"/>
      <c r="AC25" s="36"/>
      <c r="AD25" s="36"/>
      <c r="AE25" s="36"/>
    </row>
    <row r="26" spans="1:31" s="2" customFormat="1" ht="12" customHeight="1">
      <c r="A26" s="36"/>
      <c r="B26" s="41"/>
      <c r="C26" s="36"/>
      <c r="D26" s="104" t="s">
        <v>36</v>
      </c>
      <c r="E26" s="36"/>
      <c r="F26" s="36"/>
      <c r="G26" s="36"/>
      <c r="H26" s="36"/>
      <c r="I26" s="36"/>
      <c r="J26" s="36"/>
      <c r="K26" s="36"/>
      <c r="L26" s="36"/>
      <c r="M26" s="105"/>
      <c r="S26" s="36"/>
      <c r="T26" s="36"/>
      <c r="U26" s="36"/>
      <c r="V26" s="36"/>
      <c r="W26" s="36"/>
      <c r="X26" s="36"/>
      <c r="Y26" s="36"/>
      <c r="Z26" s="36"/>
      <c r="AA26" s="36"/>
      <c r="AB26" s="36"/>
      <c r="AC26" s="36"/>
      <c r="AD26" s="36"/>
      <c r="AE26" s="36"/>
    </row>
    <row r="27" spans="1:31" s="8" customFormat="1" ht="47.25" customHeight="1">
      <c r="A27" s="108"/>
      <c r="B27" s="109"/>
      <c r="C27" s="108"/>
      <c r="D27" s="108"/>
      <c r="E27" s="388" t="s">
        <v>37</v>
      </c>
      <c r="F27" s="388"/>
      <c r="G27" s="388"/>
      <c r="H27" s="388"/>
      <c r="I27" s="108"/>
      <c r="J27" s="108"/>
      <c r="K27" s="108"/>
      <c r="L27" s="108"/>
      <c r="M27" s="110"/>
      <c r="S27" s="108"/>
      <c r="T27" s="108"/>
      <c r="U27" s="108"/>
      <c r="V27" s="108"/>
      <c r="W27" s="108"/>
      <c r="X27" s="108"/>
      <c r="Y27" s="108"/>
      <c r="Z27" s="108"/>
      <c r="AA27" s="108"/>
      <c r="AB27" s="108"/>
      <c r="AC27" s="108"/>
      <c r="AD27" s="108"/>
      <c r="AE27" s="108"/>
    </row>
    <row r="28" spans="1:31" s="2" customFormat="1" ht="6.95" customHeight="1">
      <c r="A28" s="36"/>
      <c r="B28" s="41"/>
      <c r="C28" s="36"/>
      <c r="D28" s="36"/>
      <c r="E28" s="36"/>
      <c r="F28" s="36"/>
      <c r="G28" s="36"/>
      <c r="H28" s="36"/>
      <c r="I28" s="36"/>
      <c r="J28" s="36"/>
      <c r="K28" s="36"/>
      <c r="L28" s="36"/>
      <c r="M28" s="105"/>
      <c r="S28" s="36"/>
      <c r="T28" s="36"/>
      <c r="U28" s="36"/>
      <c r="V28" s="36"/>
      <c r="W28" s="36"/>
      <c r="X28" s="36"/>
      <c r="Y28" s="36"/>
      <c r="Z28" s="36"/>
      <c r="AA28" s="36"/>
      <c r="AB28" s="36"/>
      <c r="AC28" s="36"/>
      <c r="AD28" s="36"/>
      <c r="AE28" s="36"/>
    </row>
    <row r="29" spans="1:31" s="2" customFormat="1" ht="6.95" customHeight="1">
      <c r="A29" s="36"/>
      <c r="B29" s="41"/>
      <c r="C29" s="36"/>
      <c r="D29" s="111"/>
      <c r="E29" s="111"/>
      <c r="F29" s="111"/>
      <c r="G29" s="111"/>
      <c r="H29" s="111"/>
      <c r="I29" s="111"/>
      <c r="J29" s="111"/>
      <c r="K29" s="111"/>
      <c r="L29" s="111"/>
      <c r="M29" s="105"/>
      <c r="S29" s="36"/>
      <c r="T29" s="36"/>
      <c r="U29" s="36"/>
      <c r="V29" s="36"/>
      <c r="W29" s="36"/>
      <c r="X29" s="36"/>
      <c r="Y29" s="36"/>
      <c r="Z29" s="36"/>
      <c r="AA29" s="36"/>
      <c r="AB29" s="36"/>
      <c r="AC29" s="36"/>
      <c r="AD29" s="36"/>
      <c r="AE29" s="36"/>
    </row>
    <row r="30" spans="1:31" s="2" customFormat="1" ht="12.75">
      <c r="A30" s="36"/>
      <c r="B30" s="41"/>
      <c r="C30" s="36"/>
      <c r="D30" s="36"/>
      <c r="E30" s="104" t="s">
        <v>88</v>
      </c>
      <c r="F30" s="36"/>
      <c r="G30" s="36"/>
      <c r="H30" s="36"/>
      <c r="I30" s="36"/>
      <c r="J30" s="36"/>
      <c r="K30" s="112">
        <f>I61</f>
        <v>0</v>
      </c>
      <c r="L30" s="36"/>
      <c r="M30" s="105"/>
      <c r="S30" s="36"/>
      <c r="T30" s="36"/>
      <c r="U30" s="36"/>
      <c r="V30" s="36"/>
      <c r="W30" s="36"/>
      <c r="X30" s="36"/>
      <c r="Y30" s="36"/>
      <c r="Z30" s="36"/>
      <c r="AA30" s="36"/>
      <c r="AB30" s="36"/>
      <c r="AC30" s="36"/>
      <c r="AD30" s="36"/>
      <c r="AE30" s="36"/>
    </row>
    <row r="31" spans="1:31" s="2" customFormat="1" ht="12.75">
      <c r="A31" s="36"/>
      <c r="B31" s="41"/>
      <c r="C31" s="36"/>
      <c r="D31" s="36"/>
      <c r="E31" s="104" t="s">
        <v>89</v>
      </c>
      <c r="F31" s="36"/>
      <c r="G31" s="36"/>
      <c r="H31" s="36"/>
      <c r="I31" s="36"/>
      <c r="J31" s="36"/>
      <c r="K31" s="112">
        <f>J61</f>
        <v>0</v>
      </c>
      <c r="L31" s="36"/>
      <c r="M31" s="105"/>
      <c r="S31" s="36"/>
      <c r="T31" s="36"/>
      <c r="U31" s="36"/>
      <c r="V31" s="36"/>
      <c r="W31" s="36"/>
      <c r="X31" s="36"/>
      <c r="Y31" s="36"/>
      <c r="Z31" s="36"/>
      <c r="AA31" s="36"/>
      <c r="AB31" s="36"/>
      <c r="AC31" s="36"/>
      <c r="AD31" s="36"/>
      <c r="AE31" s="36"/>
    </row>
    <row r="32" spans="1:31" s="2" customFormat="1" ht="25.35" customHeight="1">
      <c r="A32" s="36"/>
      <c r="B32" s="41"/>
      <c r="C32" s="36"/>
      <c r="D32" s="113" t="s">
        <v>38</v>
      </c>
      <c r="E32" s="36"/>
      <c r="F32" s="36"/>
      <c r="G32" s="36"/>
      <c r="H32" s="36"/>
      <c r="I32" s="36"/>
      <c r="J32" s="36"/>
      <c r="K32" s="114">
        <f>ROUND(K120, 2)</f>
        <v>0</v>
      </c>
      <c r="L32" s="36"/>
      <c r="M32" s="105"/>
      <c r="S32" s="36"/>
      <c r="T32" s="36"/>
      <c r="U32" s="36"/>
      <c r="V32" s="36"/>
      <c r="W32" s="36"/>
      <c r="X32" s="36"/>
      <c r="Y32" s="36"/>
      <c r="Z32" s="36"/>
      <c r="AA32" s="36"/>
      <c r="AB32" s="36"/>
      <c r="AC32" s="36"/>
      <c r="AD32" s="36"/>
      <c r="AE32" s="36"/>
    </row>
    <row r="33" spans="1:31" s="2" customFormat="1" ht="6.95" customHeight="1">
      <c r="A33" s="36"/>
      <c r="B33" s="41"/>
      <c r="C33" s="36"/>
      <c r="D33" s="111"/>
      <c r="E33" s="111"/>
      <c r="F33" s="111"/>
      <c r="G33" s="111"/>
      <c r="H33" s="111"/>
      <c r="I33" s="111"/>
      <c r="J33" s="111"/>
      <c r="K33" s="111"/>
      <c r="L33" s="111"/>
      <c r="M33" s="105"/>
      <c r="S33" s="36"/>
      <c r="T33" s="36"/>
      <c r="U33" s="36"/>
      <c r="V33" s="36"/>
      <c r="W33" s="36"/>
      <c r="X33" s="36"/>
      <c r="Y33" s="36"/>
      <c r="Z33" s="36"/>
      <c r="AA33" s="36"/>
      <c r="AB33" s="36"/>
      <c r="AC33" s="36"/>
      <c r="AD33" s="36"/>
      <c r="AE33" s="36"/>
    </row>
    <row r="34" spans="1:31" s="2" customFormat="1" ht="14.45" customHeight="1">
      <c r="A34" s="36"/>
      <c r="B34" s="41"/>
      <c r="C34" s="36"/>
      <c r="D34" s="36"/>
      <c r="E34" s="36"/>
      <c r="F34" s="115" t="s">
        <v>40</v>
      </c>
      <c r="G34" s="36"/>
      <c r="H34" s="36"/>
      <c r="I34" s="115" t="s">
        <v>39</v>
      </c>
      <c r="J34" s="36"/>
      <c r="K34" s="115" t="s">
        <v>41</v>
      </c>
      <c r="L34" s="36"/>
      <c r="M34" s="105"/>
      <c r="S34" s="36"/>
      <c r="T34" s="36"/>
      <c r="U34" s="36"/>
      <c r="V34" s="36"/>
      <c r="W34" s="36"/>
      <c r="X34" s="36"/>
      <c r="Y34" s="36"/>
      <c r="Z34" s="36"/>
      <c r="AA34" s="36"/>
      <c r="AB34" s="36"/>
      <c r="AC34" s="36"/>
      <c r="AD34" s="36"/>
      <c r="AE34" s="36"/>
    </row>
    <row r="35" spans="1:31" s="2" customFormat="1" ht="14.45" customHeight="1">
      <c r="A35" s="36"/>
      <c r="B35" s="41"/>
      <c r="C35" s="36"/>
      <c r="D35" s="116" t="s">
        <v>42</v>
      </c>
      <c r="E35" s="104" t="s">
        <v>43</v>
      </c>
      <c r="F35" s="112">
        <f>ROUND((SUM(BE120:BE1617)),  2)</f>
        <v>0</v>
      </c>
      <c r="G35" s="36"/>
      <c r="H35" s="36"/>
      <c r="I35" s="117">
        <v>0.21</v>
      </c>
      <c r="J35" s="36"/>
      <c r="K35" s="112">
        <f>ROUND(((SUM(BE120:BE1617))*I35),  2)</f>
        <v>0</v>
      </c>
      <c r="L35" s="36"/>
      <c r="M35" s="105"/>
      <c r="S35" s="36"/>
      <c r="T35" s="36"/>
      <c r="U35" s="36"/>
      <c r="V35" s="36"/>
      <c r="W35" s="36"/>
      <c r="X35" s="36"/>
      <c r="Y35" s="36"/>
      <c r="Z35" s="36"/>
      <c r="AA35" s="36"/>
      <c r="AB35" s="36"/>
      <c r="AC35" s="36"/>
      <c r="AD35" s="36"/>
      <c r="AE35" s="36"/>
    </row>
    <row r="36" spans="1:31" s="2" customFormat="1" ht="14.45" customHeight="1">
      <c r="A36" s="36"/>
      <c r="B36" s="41"/>
      <c r="C36" s="36"/>
      <c r="D36" s="36"/>
      <c r="E36" s="104" t="s">
        <v>44</v>
      </c>
      <c r="F36" s="112">
        <f>ROUND((SUM(BF120:BF1617)),  2)</f>
        <v>0</v>
      </c>
      <c r="G36" s="36"/>
      <c r="H36" s="36"/>
      <c r="I36" s="117">
        <v>0.12</v>
      </c>
      <c r="J36" s="36"/>
      <c r="K36" s="112">
        <f>ROUND(((SUM(BF120:BF1617))*I36),  2)</f>
        <v>0</v>
      </c>
      <c r="L36" s="36"/>
      <c r="M36" s="105"/>
      <c r="S36" s="36"/>
      <c r="T36" s="36"/>
      <c r="U36" s="36"/>
      <c r="V36" s="36"/>
      <c r="W36" s="36"/>
      <c r="X36" s="36"/>
      <c r="Y36" s="36"/>
      <c r="Z36" s="36"/>
      <c r="AA36" s="36"/>
      <c r="AB36" s="36"/>
      <c r="AC36" s="36"/>
      <c r="AD36" s="36"/>
      <c r="AE36" s="36"/>
    </row>
    <row r="37" spans="1:31" s="2" customFormat="1" ht="14.45" hidden="1" customHeight="1">
      <c r="A37" s="36"/>
      <c r="B37" s="41"/>
      <c r="C37" s="36"/>
      <c r="D37" s="36"/>
      <c r="E37" s="104" t="s">
        <v>45</v>
      </c>
      <c r="F37" s="112">
        <f>ROUND((SUM(BG120:BG1617)),  2)</f>
        <v>0</v>
      </c>
      <c r="G37" s="36"/>
      <c r="H37" s="36"/>
      <c r="I37" s="117">
        <v>0.21</v>
      </c>
      <c r="J37" s="36"/>
      <c r="K37" s="112">
        <f>0</f>
        <v>0</v>
      </c>
      <c r="L37" s="36"/>
      <c r="M37" s="105"/>
      <c r="S37" s="36"/>
      <c r="T37" s="36"/>
      <c r="U37" s="36"/>
      <c r="V37" s="36"/>
      <c r="W37" s="36"/>
      <c r="X37" s="36"/>
      <c r="Y37" s="36"/>
      <c r="Z37" s="36"/>
      <c r="AA37" s="36"/>
      <c r="AB37" s="36"/>
      <c r="AC37" s="36"/>
      <c r="AD37" s="36"/>
      <c r="AE37" s="36"/>
    </row>
    <row r="38" spans="1:31" s="2" customFormat="1" ht="14.45" hidden="1" customHeight="1">
      <c r="A38" s="36"/>
      <c r="B38" s="41"/>
      <c r="C38" s="36"/>
      <c r="D38" s="36"/>
      <c r="E38" s="104" t="s">
        <v>46</v>
      </c>
      <c r="F38" s="112">
        <f>ROUND((SUM(BH120:BH1617)),  2)</f>
        <v>0</v>
      </c>
      <c r="G38" s="36"/>
      <c r="H38" s="36"/>
      <c r="I38" s="117">
        <v>0.12</v>
      </c>
      <c r="J38" s="36"/>
      <c r="K38" s="112">
        <f>0</f>
        <v>0</v>
      </c>
      <c r="L38" s="36"/>
      <c r="M38" s="105"/>
      <c r="S38" s="36"/>
      <c r="T38" s="36"/>
      <c r="U38" s="36"/>
      <c r="V38" s="36"/>
      <c r="W38" s="36"/>
      <c r="X38" s="36"/>
      <c r="Y38" s="36"/>
      <c r="Z38" s="36"/>
      <c r="AA38" s="36"/>
      <c r="AB38" s="36"/>
      <c r="AC38" s="36"/>
      <c r="AD38" s="36"/>
      <c r="AE38" s="36"/>
    </row>
    <row r="39" spans="1:31" s="2" customFormat="1" ht="14.45" hidden="1" customHeight="1">
      <c r="A39" s="36"/>
      <c r="B39" s="41"/>
      <c r="C39" s="36"/>
      <c r="D39" s="36"/>
      <c r="E39" s="104" t="s">
        <v>47</v>
      </c>
      <c r="F39" s="112">
        <f>ROUND((SUM(BI120:BI1617)),  2)</f>
        <v>0</v>
      </c>
      <c r="G39" s="36"/>
      <c r="H39" s="36"/>
      <c r="I39" s="117">
        <v>0</v>
      </c>
      <c r="J39" s="36"/>
      <c r="K39" s="112">
        <f>0</f>
        <v>0</v>
      </c>
      <c r="L39" s="36"/>
      <c r="M39" s="10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36"/>
      <c r="M40" s="105"/>
      <c r="S40" s="36"/>
      <c r="T40" s="36"/>
      <c r="U40" s="36"/>
      <c r="V40" s="36"/>
      <c r="W40" s="36"/>
      <c r="X40" s="36"/>
      <c r="Y40" s="36"/>
      <c r="Z40" s="36"/>
      <c r="AA40" s="36"/>
      <c r="AB40" s="36"/>
      <c r="AC40" s="36"/>
      <c r="AD40" s="36"/>
      <c r="AE40" s="36"/>
    </row>
    <row r="41" spans="1:31" s="2" customFormat="1" ht="25.35" customHeight="1">
      <c r="A41" s="36"/>
      <c r="B41" s="41"/>
      <c r="C41" s="118"/>
      <c r="D41" s="119" t="s">
        <v>48</v>
      </c>
      <c r="E41" s="120"/>
      <c r="F41" s="120"/>
      <c r="G41" s="121" t="s">
        <v>49</v>
      </c>
      <c r="H41" s="122" t="s">
        <v>50</v>
      </c>
      <c r="I41" s="120"/>
      <c r="J41" s="120"/>
      <c r="K41" s="123">
        <f>SUM(K32:K39)</f>
        <v>0</v>
      </c>
      <c r="L41" s="124"/>
      <c r="M41" s="105"/>
      <c r="S41" s="36"/>
      <c r="T41" s="36"/>
      <c r="U41" s="36"/>
      <c r="V41" s="36"/>
      <c r="W41" s="36"/>
      <c r="X41" s="36"/>
      <c r="Y41" s="36"/>
      <c r="Z41" s="36"/>
      <c r="AA41" s="36"/>
      <c r="AB41" s="36"/>
      <c r="AC41" s="36"/>
      <c r="AD41" s="36"/>
      <c r="AE41" s="36"/>
    </row>
    <row r="42" spans="1:31" s="2" customFormat="1" ht="14.45" customHeight="1">
      <c r="A42" s="36"/>
      <c r="B42" s="125"/>
      <c r="C42" s="126"/>
      <c r="D42" s="126"/>
      <c r="E42" s="126"/>
      <c r="F42" s="126"/>
      <c r="G42" s="126"/>
      <c r="H42" s="126"/>
      <c r="I42" s="126"/>
      <c r="J42" s="126"/>
      <c r="K42" s="126"/>
      <c r="L42" s="126"/>
      <c r="M42" s="105"/>
      <c r="S42" s="36"/>
      <c r="T42" s="36"/>
      <c r="U42" s="36"/>
      <c r="V42" s="36"/>
      <c r="W42" s="36"/>
      <c r="X42" s="36"/>
      <c r="Y42" s="36"/>
      <c r="Z42" s="36"/>
      <c r="AA42" s="36"/>
      <c r="AB42" s="36"/>
      <c r="AC42" s="36"/>
      <c r="AD42" s="36"/>
      <c r="AE42" s="36"/>
    </row>
    <row r="46" spans="1:31" s="2" customFormat="1" ht="6.95" customHeight="1">
      <c r="A46" s="36"/>
      <c r="B46" s="127"/>
      <c r="C46" s="128"/>
      <c r="D46" s="128"/>
      <c r="E46" s="128"/>
      <c r="F46" s="128"/>
      <c r="G46" s="128"/>
      <c r="H46" s="128"/>
      <c r="I46" s="128"/>
      <c r="J46" s="128"/>
      <c r="K46" s="128"/>
      <c r="L46" s="128"/>
      <c r="M46" s="105"/>
      <c r="S46" s="36"/>
      <c r="T46" s="36"/>
      <c r="U46" s="36"/>
      <c r="V46" s="36"/>
      <c r="W46" s="36"/>
      <c r="X46" s="36"/>
      <c r="Y46" s="36"/>
      <c r="Z46" s="36"/>
      <c r="AA46" s="36"/>
      <c r="AB46" s="36"/>
      <c r="AC46" s="36"/>
      <c r="AD46" s="36"/>
      <c r="AE46" s="36"/>
    </row>
    <row r="47" spans="1:31" s="2" customFormat="1" ht="24.95" customHeight="1">
      <c r="A47" s="36"/>
      <c r="B47" s="37"/>
      <c r="C47" s="25" t="s">
        <v>90</v>
      </c>
      <c r="D47" s="38"/>
      <c r="E47" s="38"/>
      <c r="F47" s="38"/>
      <c r="G47" s="38"/>
      <c r="H47" s="38"/>
      <c r="I47" s="38"/>
      <c r="J47" s="38"/>
      <c r="K47" s="38"/>
      <c r="L47" s="38"/>
      <c r="M47" s="10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38"/>
      <c r="M48" s="105"/>
      <c r="S48" s="36"/>
      <c r="T48" s="36"/>
      <c r="U48" s="36"/>
      <c r="V48" s="36"/>
      <c r="W48" s="36"/>
      <c r="X48" s="36"/>
      <c r="Y48" s="36"/>
      <c r="Z48" s="36"/>
      <c r="AA48" s="36"/>
      <c r="AB48" s="36"/>
      <c r="AC48" s="36"/>
      <c r="AD48" s="36"/>
      <c r="AE48" s="36"/>
    </row>
    <row r="49" spans="1:47" s="2" customFormat="1" ht="12" customHeight="1">
      <c r="A49" s="36"/>
      <c r="B49" s="37"/>
      <c r="C49" s="31" t="s">
        <v>17</v>
      </c>
      <c r="D49" s="38"/>
      <c r="E49" s="38"/>
      <c r="F49" s="38"/>
      <c r="G49" s="38"/>
      <c r="H49" s="38"/>
      <c r="I49" s="38"/>
      <c r="J49" s="38"/>
      <c r="K49" s="38"/>
      <c r="L49" s="38"/>
      <c r="M49" s="105"/>
      <c r="S49" s="36"/>
      <c r="T49" s="36"/>
      <c r="U49" s="36"/>
      <c r="V49" s="36"/>
      <c r="W49" s="36"/>
      <c r="X49" s="36"/>
      <c r="Y49" s="36"/>
      <c r="Z49" s="36"/>
      <c r="AA49" s="36"/>
      <c r="AB49" s="36"/>
      <c r="AC49" s="36"/>
      <c r="AD49" s="36"/>
      <c r="AE49" s="36"/>
    </row>
    <row r="50" spans="1:47" s="2" customFormat="1" ht="16.5" customHeight="1">
      <c r="A50" s="36"/>
      <c r="B50" s="37"/>
      <c r="C50" s="38"/>
      <c r="D50" s="38"/>
      <c r="E50" s="389" t="str">
        <f>E7</f>
        <v>Stavba požární zbrojnice v Bedrči</v>
      </c>
      <c r="F50" s="390"/>
      <c r="G50" s="390"/>
      <c r="H50" s="390"/>
      <c r="I50" s="38"/>
      <c r="J50" s="38"/>
      <c r="K50" s="38"/>
      <c r="L50" s="38"/>
      <c r="M50" s="105"/>
      <c r="S50" s="36"/>
      <c r="T50" s="36"/>
      <c r="U50" s="36"/>
      <c r="V50" s="36"/>
      <c r="W50" s="36"/>
      <c r="X50" s="36"/>
      <c r="Y50" s="36"/>
      <c r="Z50" s="36"/>
      <c r="AA50" s="36"/>
      <c r="AB50" s="36"/>
      <c r="AC50" s="36"/>
      <c r="AD50" s="36"/>
      <c r="AE50" s="36"/>
    </row>
    <row r="51" spans="1:47" s="2" customFormat="1" ht="12" customHeight="1">
      <c r="A51" s="36"/>
      <c r="B51" s="37"/>
      <c r="C51" s="31" t="s">
        <v>86</v>
      </c>
      <c r="D51" s="38"/>
      <c r="E51" s="38"/>
      <c r="F51" s="38"/>
      <c r="G51" s="38"/>
      <c r="H51" s="38"/>
      <c r="I51" s="38"/>
      <c r="J51" s="38"/>
      <c r="K51" s="38"/>
      <c r="L51" s="38"/>
      <c r="M51" s="105"/>
      <c r="S51" s="36"/>
      <c r="T51" s="36"/>
      <c r="U51" s="36"/>
      <c r="V51" s="36"/>
      <c r="W51" s="36"/>
      <c r="X51" s="36"/>
      <c r="Y51" s="36"/>
      <c r="Z51" s="36"/>
      <c r="AA51" s="36"/>
      <c r="AB51" s="36"/>
      <c r="AC51" s="36"/>
      <c r="AD51" s="36"/>
      <c r="AE51" s="36"/>
    </row>
    <row r="52" spans="1:47" s="2" customFormat="1" ht="16.5" customHeight="1">
      <c r="A52" s="36"/>
      <c r="B52" s="37"/>
      <c r="C52" s="38"/>
      <c r="D52" s="38"/>
      <c r="E52" s="361" t="str">
        <f>E9</f>
        <v>Objekt0 - NOVOSTAVBA HASIČSKÉ ZBROJNICE V BEDRČI</v>
      </c>
      <c r="F52" s="391"/>
      <c r="G52" s="391"/>
      <c r="H52" s="391"/>
      <c r="I52" s="38"/>
      <c r="J52" s="38"/>
      <c r="K52" s="38"/>
      <c r="L52" s="38"/>
      <c r="M52" s="10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38"/>
      <c r="M53" s="105"/>
      <c r="S53" s="36"/>
      <c r="T53" s="36"/>
      <c r="U53" s="36"/>
      <c r="V53" s="36"/>
      <c r="W53" s="36"/>
      <c r="X53" s="36"/>
      <c r="Y53" s="36"/>
      <c r="Z53" s="36"/>
      <c r="AA53" s="36"/>
      <c r="AB53" s="36"/>
      <c r="AC53" s="36"/>
      <c r="AD53" s="36"/>
      <c r="AE53" s="36"/>
    </row>
    <row r="54" spans="1:47" s="2" customFormat="1" ht="12" customHeight="1">
      <c r="A54" s="36"/>
      <c r="B54" s="37"/>
      <c r="C54" s="31" t="s">
        <v>22</v>
      </c>
      <c r="D54" s="38"/>
      <c r="E54" s="38"/>
      <c r="F54" s="29" t="str">
        <f>F12</f>
        <v>Bedrč</v>
      </c>
      <c r="G54" s="38"/>
      <c r="H54" s="38"/>
      <c r="I54" s="31" t="s">
        <v>24</v>
      </c>
      <c r="J54" s="61" t="str">
        <f>IF(J12="","",J12)</f>
        <v>23. 7. 2024</v>
      </c>
      <c r="K54" s="38"/>
      <c r="L54" s="38"/>
      <c r="M54" s="10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38"/>
      <c r="M55" s="105"/>
      <c r="S55" s="36"/>
      <c r="T55" s="36"/>
      <c r="U55" s="36"/>
      <c r="V55" s="36"/>
      <c r="W55" s="36"/>
      <c r="X55" s="36"/>
      <c r="Y55" s="36"/>
      <c r="Z55" s="36"/>
      <c r="AA55" s="36"/>
      <c r="AB55" s="36"/>
      <c r="AC55" s="36"/>
      <c r="AD55" s="36"/>
      <c r="AE55" s="36"/>
    </row>
    <row r="56" spans="1:47" s="2" customFormat="1" ht="15.2" customHeight="1">
      <c r="A56" s="36"/>
      <c r="B56" s="37"/>
      <c r="C56" s="31" t="s">
        <v>26</v>
      </c>
      <c r="D56" s="38"/>
      <c r="E56" s="38"/>
      <c r="F56" s="29" t="str">
        <f>E15</f>
        <v>Město Benešov</v>
      </c>
      <c r="G56" s="38"/>
      <c r="H56" s="38"/>
      <c r="I56" s="31" t="s">
        <v>32</v>
      </c>
      <c r="J56" s="34" t="str">
        <f>E21</f>
        <v>Ing. Lada Kotlaříková</v>
      </c>
      <c r="K56" s="38"/>
      <c r="L56" s="38"/>
      <c r="M56" s="105"/>
      <c r="S56" s="36"/>
      <c r="T56" s="36"/>
      <c r="U56" s="36"/>
      <c r="V56" s="36"/>
      <c r="W56" s="36"/>
      <c r="X56" s="36"/>
      <c r="Y56" s="36"/>
      <c r="Z56" s="36"/>
      <c r="AA56" s="36"/>
      <c r="AB56" s="36"/>
      <c r="AC56" s="36"/>
      <c r="AD56" s="36"/>
      <c r="AE56" s="36"/>
    </row>
    <row r="57" spans="1:47" s="2" customFormat="1" ht="15.2" customHeight="1">
      <c r="A57" s="36"/>
      <c r="B57" s="37"/>
      <c r="C57" s="31" t="s">
        <v>30</v>
      </c>
      <c r="D57" s="38"/>
      <c r="E57" s="38"/>
      <c r="F57" s="29" t="str">
        <f>IF(E18="","",E18)</f>
        <v>Vyplň údaj</v>
      </c>
      <c r="G57" s="38"/>
      <c r="H57" s="38"/>
      <c r="I57" s="31" t="s">
        <v>34</v>
      </c>
      <c r="J57" s="34" t="str">
        <f>E24</f>
        <v>Ing. Josef Kuchař</v>
      </c>
      <c r="K57" s="38"/>
      <c r="L57" s="38"/>
      <c r="M57" s="10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38"/>
      <c r="M58" s="105"/>
      <c r="S58" s="36"/>
      <c r="T58" s="36"/>
      <c r="U58" s="36"/>
      <c r="V58" s="36"/>
      <c r="W58" s="36"/>
      <c r="X58" s="36"/>
      <c r="Y58" s="36"/>
      <c r="Z58" s="36"/>
      <c r="AA58" s="36"/>
      <c r="AB58" s="36"/>
      <c r="AC58" s="36"/>
      <c r="AD58" s="36"/>
      <c r="AE58" s="36"/>
    </row>
    <row r="59" spans="1:47" s="2" customFormat="1" ht="29.25" customHeight="1">
      <c r="A59" s="36"/>
      <c r="B59" s="37"/>
      <c r="C59" s="129" t="s">
        <v>91</v>
      </c>
      <c r="D59" s="130"/>
      <c r="E59" s="130"/>
      <c r="F59" s="130"/>
      <c r="G59" s="130"/>
      <c r="H59" s="130"/>
      <c r="I59" s="131" t="s">
        <v>92</v>
      </c>
      <c r="J59" s="131" t="s">
        <v>93</v>
      </c>
      <c r="K59" s="131" t="s">
        <v>94</v>
      </c>
      <c r="L59" s="130"/>
      <c r="M59" s="10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38"/>
      <c r="M60" s="105"/>
      <c r="S60" s="36"/>
      <c r="T60" s="36"/>
      <c r="U60" s="36"/>
      <c r="V60" s="36"/>
      <c r="W60" s="36"/>
      <c r="X60" s="36"/>
      <c r="Y60" s="36"/>
      <c r="Z60" s="36"/>
      <c r="AA60" s="36"/>
      <c r="AB60" s="36"/>
      <c r="AC60" s="36"/>
      <c r="AD60" s="36"/>
      <c r="AE60" s="36"/>
    </row>
    <row r="61" spans="1:47" s="2" customFormat="1" ht="22.9" customHeight="1">
      <c r="A61" s="36"/>
      <c r="B61" s="37"/>
      <c r="C61" s="132" t="s">
        <v>72</v>
      </c>
      <c r="D61" s="38"/>
      <c r="E61" s="38"/>
      <c r="F61" s="38"/>
      <c r="G61" s="38"/>
      <c r="H61" s="38"/>
      <c r="I61" s="79">
        <f t="shared" ref="I61:J63" si="0">Q120</f>
        <v>0</v>
      </c>
      <c r="J61" s="79">
        <f t="shared" si="0"/>
        <v>0</v>
      </c>
      <c r="K61" s="79">
        <f>K120</f>
        <v>0</v>
      </c>
      <c r="L61" s="38"/>
      <c r="M61" s="105"/>
      <c r="S61" s="36"/>
      <c r="T61" s="36"/>
      <c r="U61" s="36"/>
      <c r="V61" s="36"/>
      <c r="W61" s="36"/>
      <c r="X61" s="36"/>
      <c r="Y61" s="36"/>
      <c r="Z61" s="36"/>
      <c r="AA61" s="36"/>
      <c r="AB61" s="36"/>
      <c r="AC61" s="36"/>
      <c r="AD61" s="36"/>
      <c r="AE61" s="36"/>
      <c r="AU61" s="19" t="s">
        <v>95</v>
      </c>
    </row>
    <row r="62" spans="1:47" s="9" customFormat="1" ht="24.95" customHeight="1">
      <c r="B62" s="133"/>
      <c r="C62" s="134"/>
      <c r="D62" s="135" t="s">
        <v>96</v>
      </c>
      <c r="E62" s="136"/>
      <c r="F62" s="136"/>
      <c r="G62" s="136"/>
      <c r="H62" s="136"/>
      <c r="I62" s="137">
        <f t="shared" si="0"/>
        <v>0</v>
      </c>
      <c r="J62" s="137">
        <f t="shared" si="0"/>
        <v>0</v>
      </c>
      <c r="K62" s="137">
        <f>K121</f>
        <v>0</v>
      </c>
      <c r="L62" s="134"/>
      <c r="M62" s="138"/>
    </row>
    <row r="63" spans="1:47" s="10" customFormat="1" ht="19.899999999999999" customHeight="1">
      <c r="B63" s="139"/>
      <c r="C63" s="140"/>
      <c r="D63" s="141" t="s">
        <v>97</v>
      </c>
      <c r="E63" s="142"/>
      <c r="F63" s="142"/>
      <c r="G63" s="142"/>
      <c r="H63" s="142"/>
      <c r="I63" s="143">
        <f t="shared" si="0"/>
        <v>0</v>
      </c>
      <c r="J63" s="143">
        <f t="shared" si="0"/>
        <v>0</v>
      </c>
      <c r="K63" s="143">
        <f>K122</f>
        <v>0</v>
      </c>
      <c r="L63" s="140"/>
      <c r="M63" s="144"/>
    </row>
    <row r="64" spans="1:47" s="10" customFormat="1" ht="19.899999999999999" customHeight="1">
      <c r="B64" s="139"/>
      <c r="C64" s="140"/>
      <c r="D64" s="141" t="s">
        <v>98</v>
      </c>
      <c r="E64" s="142"/>
      <c r="F64" s="142"/>
      <c r="G64" s="142"/>
      <c r="H64" s="142"/>
      <c r="I64" s="143">
        <f>Q237</f>
        <v>0</v>
      </c>
      <c r="J64" s="143">
        <f>R237</f>
        <v>0</v>
      </c>
      <c r="K64" s="143">
        <f>K237</f>
        <v>0</v>
      </c>
      <c r="L64" s="140"/>
      <c r="M64" s="144"/>
    </row>
    <row r="65" spans="2:13" s="10" customFormat="1" ht="19.899999999999999" customHeight="1">
      <c r="B65" s="139"/>
      <c r="C65" s="140"/>
      <c r="D65" s="141" t="s">
        <v>99</v>
      </c>
      <c r="E65" s="142"/>
      <c r="F65" s="142"/>
      <c r="G65" s="142"/>
      <c r="H65" s="142"/>
      <c r="I65" s="143">
        <f>Q273</f>
        <v>0</v>
      </c>
      <c r="J65" s="143">
        <f>R273</f>
        <v>0</v>
      </c>
      <c r="K65" s="143">
        <f>K273</f>
        <v>0</v>
      </c>
      <c r="L65" s="140"/>
      <c r="M65" s="144"/>
    </row>
    <row r="66" spans="2:13" s="10" customFormat="1" ht="19.899999999999999" customHeight="1">
      <c r="B66" s="139"/>
      <c r="C66" s="140"/>
      <c r="D66" s="141" t="s">
        <v>100</v>
      </c>
      <c r="E66" s="142"/>
      <c r="F66" s="142"/>
      <c r="G66" s="142"/>
      <c r="H66" s="142"/>
      <c r="I66" s="143">
        <f>Q381</f>
        <v>0</v>
      </c>
      <c r="J66" s="143">
        <f>R381</f>
        <v>0</v>
      </c>
      <c r="K66" s="143">
        <f>K381</f>
        <v>0</v>
      </c>
      <c r="L66" s="140"/>
      <c r="M66" s="144"/>
    </row>
    <row r="67" spans="2:13" s="10" customFormat="1" ht="19.899999999999999" customHeight="1">
      <c r="B67" s="139"/>
      <c r="C67" s="140"/>
      <c r="D67" s="141" t="s">
        <v>101</v>
      </c>
      <c r="E67" s="142"/>
      <c r="F67" s="142"/>
      <c r="G67" s="142"/>
      <c r="H67" s="142"/>
      <c r="I67" s="143">
        <f>Q445</f>
        <v>0</v>
      </c>
      <c r="J67" s="143">
        <f>R445</f>
        <v>0</v>
      </c>
      <c r="K67" s="143">
        <f>K445</f>
        <v>0</v>
      </c>
      <c r="L67" s="140"/>
      <c r="M67" s="144"/>
    </row>
    <row r="68" spans="2:13" s="10" customFormat="1" ht="19.899999999999999" customHeight="1">
      <c r="B68" s="139"/>
      <c r="C68" s="140"/>
      <c r="D68" s="141" t="s">
        <v>102</v>
      </c>
      <c r="E68" s="142"/>
      <c r="F68" s="142"/>
      <c r="G68" s="142"/>
      <c r="H68" s="142"/>
      <c r="I68" s="143">
        <f>Q481</f>
        <v>0</v>
      </c>
      <c r="J68" s="143">
        <f>R481</f>
        <v>0</v>
      </c>
      <c r="K68" s="143">
        <f>K481</f>
        <v>0</v>
      </c>
      <c r="L68" s="140"/>
      <c r="M68" s="144"/>
    </row>
    <row r="69" spans="2:13" s="10" customFormat="1" ht="19.899999999999999" customHeight="1">
      <c r="B69" s="139"/>
      <c r="C69" s="140"/>
      <c r="D69" s="141" t="s">
        <v>103</v>
      </c>
      <c r="E69" s="142"/>
      <c r="F69" s="142"/>
      <c r="G69" s="142"/>
      <c r="H69" s="142"/>
      <c r="I69" s="143">
        <f>Q537</f>
        <v>0</v>
      </c>
      <c r="J69" s="143">
        <f>R537</f>
        <v>0</v>
      </c>
      <c r="K69" s="143">
        <f>K537</f>
        <v>0</v>
      </c>
      <c r="L69" s="140"/>
      <c r="M69" s="144"/>
    </row>
    <row r="70" spans="2:13" s="10" customFormat="1" ht="19.899999999999999" customHeight="1">
      <c r="B70" s="139"/>
      <c r="C70" s="140"/>
      <c r="D70" s="141" t="s">
        <v>104</v>
      </c>
      <c r="E70" s="142"/>
      <c r="F70" s="142"/>
      <c r="G70" s="142"/>
      <c r="H70" s="142"/>
      <c r="I70" s="143">
        <f>Q548</f>
        <v>0</v>
      </c>
      <c r="J70" s="143">
        <f>R548</f>
        <v>0</v>
      </c>
      <c r="K70" s="143">
        <f>K548</f>
        <v>0</v>
      </c>
      <c r="L70" s="140"/>
      <c r="M70" s="144"/>
    </row>
    <row r="71" spans="2:13" s="10" customFormat="1" ht="19.899999999999999" customHeight="1">
      <c r="B71" s="139"/>
      <c r="C71" s="140"/>
      <c r="D71" s="141" t="s">
        <v>105</v>
      </c>
      <c r="E71" s="142"/>
      <c r="F71" s="142"/>
      <c r="G71" s="142"/>
      <c r="H71" s="142"/>
      <c r="I71" s="143">
        <f>Q573</f>
        <v>0</v>
      </c>
      <c r="J71" s="143">
        <f>R573</f>
        <v>0</v>
      </c>
      <c r="K71" s="143">
        <f>K573</f>
        <v>0</v>
      </c>
      <c r="L71" s="140"/>
      <c r="M71" s="144"/>
    </row>
    <row r="72" spans="2:13" s="10" customFormat="1" ht="19.899999999999999" customHeight="1">
      <c r="B72" s="139"/>
      <c r="C72" s="140"/>
      <c r="D72" s="141" t="s">
        <v>106</v>
      </c>
      <c r="E72" s="142"/>
      <c r="F72" s="142"/>
      <c r="G72" s="142"/>
      <c r="H72" s="142"/>
      <c r="I72" s="143">
        <f>Q605</f>
        <v>0</v>
      </c>
      <c r="J72" s="143">
        <f>R605</f>
        <v>0</v>
      </c>
      <c r="K72" s="143">
        <f>K605</f>
        <v>0</v>
      </c>
      <c r="L72" s="140"/>
      <c r="M72" s="144"/>
    </row>
    <row r="73" spans="2:13" s="9" customFormat="1" ht="24.95" customHeight="1">
      <c r="B73" s="133"/>
      <c r="C73" s="134"/>
      <c r="D73" s="135" t="s">
        <v>107</v>
      </c>
      <c r="E73" s="136"/>
      <c r="F73" s="136"/>
      <c r="G73" s="136"/>
      <c r="H73" s="136"/>
      <c r="I73" s="137">
        <f>Q613</f>
        <v>0</v>
      </c>
      <c r="J73" s="137">
        <f>R613</f>
        <v>0</v>
      </c>
      <c r="K73" s="137">
        <f>K613</f>
        <v>0</v>
      </c>
      <c r="L73" s="134"/>
      <c r="M73" s="138"/>
    </row>
    <row r="74" spans="2:13" s="10" customFormat="1" ht="19.899999999999999" customHeight="1">
      <c r="B74" s="139"/>
      <c r="C74" s="140"/>
      <c r="D74" s="141" t="s">
        <v>108</v>
      </c>
      <c r="E74" s="142"/>
      <c r="F74" s="142"/>
      <c r="G74" s="142"/>
      <c r="H74" s="142"/>
      <c r="I74" s="143">
        <f>Q614</f>
        <v>0</v>
      </c>
      <c r="J74" s="143">
        <f>R614</f>
        <v>0</v>
      </c>
      <c r="K74" s="143">
        <f>K614</f>
        <v>0</v>
      </c>
      <c r="L74" s="140"/>
      <c r="M74" s="144"/>
    </row>
    <row r="75" spans="2:13" s="10" customFormat="1" ht="19.899999999999999" customHeight="1">
      <c r="B75" s="139"/>
      <c r="C75" s="140"/>
      <c r="D75" s="141" t="s">
        <v>109</v>
      </c>
      <c r="E75" s="142"/>
      <c r="F75" s="142"/>
      <c r="G75" s="142"/>
      <c r="H75" s="142"/>
      <c r="I75" s="143">
        <f>Q661</f>
        <v>0</v>
      </c>
      <c r="J75" s="143">
        <f>R661</f>
        <v>0</v>
      </c>
      <c r="K75" s="143">
        <f>K661</f>
        <v>0</v>
      </c>
      <c r="L75" s="140"/>
      <c r="M75" s="144"/>
    </row>
    <row r="76" spans="2:13" s="10" customFormat="1" ht="19.899999999999999" customHeight="1">
      <c r="B76" s="139"/>
      <c r="C76" s="140"/>
      <c r="D76" s="141" t="s">
        <v>110</v>
      </c>
      <c r="E76" s="142"/>
      <c r="F76" s="142"/>
      <c r="G76" s="142"/>
      <c r="H76" s="142"/>
      <c r="I76" s="143">
        <f>Q690</f>
        <v>0</v>
      </c>
      <c r="J76" s="143">
        <f>R690</f>
        <v>0</v>
      </c>
      <c r="K76" s="143">
        <f>K690</f>
        <v>0</v>
      </c>
      <c r="L76" s="140"/>
      <c r="M76" s="144"/>
    </row>
    <row r="77" spans="2:13" s="10" customFormat="1" ht="19.899999999999999" customHeight="1">
      <c r="B77" s="139"/>
      <c r="C77" s="140"/>
      <c r="D77" s="141" t="s">
        <v>111</v>
      </c>
      <c r="E77" s="142"/>
      <c r="F77" s="142"/>
      <c r="G77" s="142"/>
      <c r="H77" s="142"/>
      <c r="I77" s="143">
        <f>Q703</f>
        <v>0</v>
      </c>
      <c r="J77" s="143">
        <f>R703</f>
        <v>0</v>
      </c>
      <c r="K77" s="143">
        <f>K703</f>
        <v>0</v>
      </c>
      <c r="L77" s="140"/>
      <c r="M77" s="144"/>
    </row>
    <row r="78" spans="2:13" s="10" customFormat="1" ht="19.899999999999999" customHeight="1">
      <c r="B78" s="139"/>
      <c r="C78" s="140"/>
      <c r="D78" s="141" t="s">
        <v>112</v>
      </c>
      <c r="E78" s="142"/>
      <c r="F78" s="142"/>
      <c r="G78" s="142"/>
      <c r="H78" s="142"/>
      <c r="I78" s="143">
        <f>Q746</f>
        <v>0</v>
      </c>
      <c r="J78" s="143">
        <f>R746</f>
        <v>0</v>
      </c>
      <c r="K78" s="143">
        <f>K746</f>
        <v>0</v>
      </c>
      <c r="L78" s="140"/>
      <c r="M78" s="144"/>
    </row>
    <row r="79" spans="2:13" s="10" customFormat="1" ht="19.899999999999999" customHeight="1">
      <c r="B79" s="139"/>
      <c r="C79" s="140"/>
      <c r="D79" s="141" t="s">
        <v>113</v>
      </c>
      <c r="E79" s="142"/>
      <c r="F79" s="142"/>
      <c r="G79" s="142"/>
      <c r="H79" s="142"/>
      <c r="I79" s="143">
        <f>Q771</f>
        <v>0</v>
      </c>
      <c r="J79" s="143">
        <f>R771</f>
        <v>0</v>
      </c>
      <c r="K79" s="143">
        <f>K771</f>
        <v>0</v>
      </c>
      <c r="L79" s="140"/>
      <c r="M79" s="144"/>
    </row>
    <row r="80" spans="2:13" s="10" customFormat="1" ht="19.899999999999999" customHeight="1">
      <c r="B80" s="139"/>
      <c r="C80" s="140"/>
      <c r="D80" s="141" t="s">
        <v>114</v>
      </c>
      <c r="E80" s="142"/>
      <c r="F80" s="142"/>
      <c r="G80" s="142"/>
      <c r="H80" s="142"/>
      <c r="I80" s="143">
        <f>Q790</f>
        <v>0</v>
      </c>
      <c r="J80" s="143">
        <f>R790</f>
        <v>0</v>
      </c>
      <c r="K80" s="143">
        <f>K790</f>
        <v>0</v>
      </c>
      <c r="L80" s="140"/>
      <c r="M80" s="144"/>
    </row>
    <row r="81" spans="2:13" s="10" customFormat="1" ht="19.899999999999999" customHeight="1">
      <c r="B81" s="139"/>
      <c r="C81" s="140"/>
      <c r="D81" s="141" t="s">
        <v>115</v>
      </c>
      <c r="E81" s="142"/>
      <c r="F81" s="142"/>
      <c r="G81" s="142"/>
      <c r="H81" s="142"/>
      <c r="I81" s="143">
        <f>Q866</f>
        <v>0</v>
      </c>
      <c r="J81" s="143">
        <f>R866</f>
        <v>0</v>
      </c>
      <c r="K81" s="143">
        <f>K866</f>
        <v>0</v>
      </c>
      <c r="L81" s="140"/>
      <c r="M81" s="144"/>
    </row>
    <row r="82" spans="2:13" s="10" customFormat="1" ht="19.899999999999999" customHeight="1">
      <c r="B82" s="139"/>
      <c r="C82" s="140"/>
      <c r="D82" s="141" t="s">
        <v>116</v>
      </c>
      <c r="E82" s="142"/>
      <c r="F82" s="142"/>
      <c r="G82" s="142"/>
      <c r="H82" s="142"/>
      <c r="I82" s="143">
        <f>Q878</f>
        <v>0</v>
      </c>
      <c r="J82" s="143">
        <f>R878</f>
        <v>0</v>
      </c>
      <c r="K82" s="143">
        <f>K878</f>
        <v>0</v>
      </c>
      <c r="L82" s="140"/>
      <c r="M82" s="144"/>
    </row>
    <row r="83" spans="2:13" s="10" customFormat="1" ht="19.899999999999999" customHeight="1">
      <c r="B83" s="139"/>
      <c r="C83" s="140"/>
      <c r="D83" s="141" t="s">
        <v>117</v>
      </c>
      <c r="E83" s="142"/>
      <c r="F83" s="142"/>
      <c r="G83" s="142"/>
      <c r="H83" s="142"/>
      <c r="I83" s="143">
        <f>Q887</f>
        <v>0</v>
      </c>
      <c r="J83" s="143">
        <f>R887</f>
        <v>0</v>
      </c>
      <c r="K83" s="143">
        <f>K887</f>
        <v>0</v>
      </c>
      <c r="L83" s="140"/>
      <c r="M83" s="144"/>
    </row>
    <row r="84" spans="2:13" s="10" customFormat="1" ht="19.899999999999999" customHeight="1">
      <c r="B84" s="139"/>
      <c r="C84" s="140"/>
      <c r="D84" s="141" t="s">
        <v>118</v>
      </c>
      <c r="E84" s="142"/>
      <c r="F84" s="142"/>
      <c r="G84" s="142"/>
      <c r="H84" s="142"/>
      <c r="I84" s="143">
        <f>Q911</f>
        <v>0</v>
      </c>
      <c r="J84" s="143">
        <f>R911</f>
        <v>0</v>
      </c>
      <c r="K84" s="143">
        <f>K911</f>
        <v>0</v>
      </c>
      <c r="L84" s="140"/>
      <c r="M84" s="144"/>
    </row>
    <row r="85" spans="2:13" s="10" customFormat="1" ht="19.899999999999999" customHeight="1">
      <c r="B85" s="139"/>
      <c r="C85" s="140"/>
      <c r="D85" s="141" t="s">
        <v>119</v>
      </c>
      <c r="E85" s="142"/>
      <c r="F85" s="142"/>
      <c r="G85" s="142"/>
      <c r="H85" s="142"/>
      <c r="I85" s="143">
        <f>Q1120</f>
        <v>0</v>
      </c>
      <c r="J85" s="143">
        <f>R1120</f>
        <v>0</v>
      </c>
      <c r="K85" s="143">
        <f>K1120</f>
        <v>0</v>
      </c>
      <c r="L85" s="140"/>
      <c r="M85" s="144"/>
    </row>
    <row r="86" spans="2:13" s="10" customFormat="1" ht="19.899999999999999" customHeight="1">
      <c r="B86" s="139"/>
      <c r="C86" s="140"/>
      <c r="D86" s="141" t="s">
        <v>120</v>
      </c>
      <c r="E86" s="142"/>
      <c r="F86" s="142"/>
      <c r="G86" s="142"/>
      <c r="H86" s="142"/>
      <c r="I86" s="143">
        <f>Q1201</f>
        <v>0</v>
      </c>
      <c r="J86" s="143">
        <f>R1201</f>
        <v>0</v>
      </c>
      <c r="K86" s="143">
        <f>K1201</f>
        <v>0</v>
      </c>
      <c r="L86" s="140"/>
      <c r="M86" s="144"/>
    </row>
    <row r="87" spans="2:13" s="10" customFormat="1" ht="19.899999999999999" customHeight="1">
      <c r="B87" s="139"/>
      <c r="C87" s="140"/>
      <c r="D87" s="141" t="s">
        <v>121</v>
      </c>
      <c r="E87" s="142"/>
      <c r="F87" s="142"/>
      <c r="G87" s="142"/>
      <c r="H87" s="142"/>
      <c r="I87" s="143">
        <f>Q1235</f>
        <v>0</v>
      </c>
      <c r="J87" s="143">
        <f>R1235</f>
        <v>0</v>
      </c>
      <c r="K87" s="143">
        <f>K1235</f>
        <v>0</v>
      </c>
      <c r="L87" s="140"/>
      <c r="M87" s="144"/>
    </row>
    <row r="88" spans="2:13" s="10" customFormat="1" ht="19.899999999999999" customHeight="1">
      <c r="B88" s="139"/>
      <c r="C88" s="140"/>
      <c r="D88" s="141" t="s">
        <v>122</v>
      </c>
      <c r="E88" s="142"/>
      <c r="F88" s="142"/>
      <c r="G88" s="142"/>
      <c r="H88" s="142"/>
      <c r="I88" s="143">
        <f>Q1296</f>
        <v>0</v>
      </c>
      <c r="J88" s="143">
        <f>R1296</f>
        <v>0</v>
      </c>
      <c r="K88" s="143">
        <f>K1296</f>
        <v>0</v>
      </c>
      <c r="L88" s="140"/>
      <c r="M88" s="144"/>
    </row>
    <row r="89" spans="2:13" s="10" customFormat="1" ht="19.899999999999999" customHeight="1">
      <c r="B89" s="139"/>
      <c r="C89" s="140"/>
      <c r="D89" s="141" t="s">
        <v>123</v>
      </c>
      <c r="E89" s="142"/>
      <c r="F89" s="142"/>
      <c r="G89" s="142"/>
      <c r="H89" s="142"/>
      <c r="I89" s="143">
        <f>Q1335</f>
        <v>0</v>
      </c>
      <c r="J89" s="143">
        <f>R1335</f>
        <v>0</v>
      </c>
      <c r="K89" s="143">
        <f>K1335</f>
        <v>0</v>
      </c>
      <c r="L89" s="140"/>
      <c r="M89" s="144"/>
    </row>
    <row r="90" spans="2:13" s="10" customFormat="1" ht="19.899999999999999" customHeight="1">
      <c r="B90" s="139"/>
      <c r="C90" s="140"/>
      <c r="D90" s="141" t="s">
        <v>124</v>
      </c>
      <c r="E90" s="142"/>
      <c r="F90" s="142"/>
      <c r="G90" s="142"/>
      <c r="H90" s="142"/>
      <c r="I90" s="143">
        <f>Q1391</f>
        <v>0</v>
      </c>
      <c r="J90" s="143">
        <f>R1391</f>
        <v>0</v>
      </c>
      <c r="K90" s="143">
        <f>K1391</f>
        <v>0</v>
      </c>
      <c r="L90" s="140"/>
      <c r="M90" s="144"/>
    </row>
    <row r="91" spans="2:13" s="10" customFormat="1" ht="19.899999999999999" customHeight="1">
      <c r="B91" s="139"/>
      <c r="C91" s="140"/>
      <c r="D91" s="141" t="s">
        <v>125</v>
      </c>
      <c r="E91" s="142"/>
      <c r="F91" s="142"/>
      <c r="G91" s="142"/>
      <c r="H91" s="142"/>
      <c r="I91" s="143">
        <f>Q1509</f>
        <v>0</v>
      </c>
      <c r="J91" s="143">
        <f>R1509</f>
        <v>0</v>
      </c>
      <c r="K91" s="143">
        <f>K1509</f>
        <v>0</v>
      </c>
      <c r="L91" s="140"/>
      <c r="M91" s="144"/>
    </row>
    <row r="92" spans="2:13" s="10" customFormat="1" ht="19.899999999999999" customHeight="1">
      <c r="B92" s="139"/>
      <c r="C92" s="140"/>
      <c r="D92" s="141" t="s">
        <v>126</v>
      </c>
      <c r="E92" s="142"/>
      <c r="F92" s="142"/>
      <c r="G92" s="142"/>
      <c r="H92" s="142"/>
      <c r="I92" s="143">
        <f>Q1516</f>
        <v>0</v>
      </c>
      <c r="J92" s="143">
        <f>R1516</f>
        <v>0</v>
      </c>
      <c r="K92" s="143">
        <f>K1516</f>
        <v>0</v>
      </c>
      <c r="L92" s="140"/>
      <c r="M92" s="144"/>
    </row>
    <row r="93" spans="2:13" s="10" customFormat="1" ht="19.899999999999999" customHeight="1">
      <c r="B93" s="139"/>
      <c r="C93" s="140"/>
      <c r="D93" s="141" t="s">
        <v>127</v>
      </c>
      <c r="E93" s="142"/>
      <c r="F93" s="142"/>
      <c r="G93" s="142"/>
      <c r="H93" s="142"/>
      <c r="I93" s="143">
        <f>Q1531</f>
        <v>0</v>
      </c>
      <c r="J93" s="143">
        <f>R1531</f>
        <v>0</v>
      </c>
      <c r="K93" s="143">
        <f>K1531</f>
        <v>0</v>
      </c>
      <c r="L93" s="140"/>
      <c r="M93" s="144"/>
    </row>
    <row r="94" spans="2:13" s="10" customFormat="1" ht="19.899999999999999" customHeight="1">
      <c r="B94" s="139"/>
      <c r="C94" s="140"/>
      <c r="D94" s="141" t="s">
        <v>128</v>
      </c>
      <c r="E94" s="142"/>
      <c r="F94" s="142"/>
      <c r="G94" s="142"/>
      <c r="H94" s="142"/>
      <c r="I94" s="143">
        <f>Q1548</f>
        <v>0</v>
      </c>
      <c r="J94" s="143">
        <f>R1548</f>
        <v>0</v>
      </c>
      <c r="K94" s="143">
        <f>K1548</f>
        <v>0</v>
      </c>
      <c r="L94" s="140"/>
      <c r="M94" s="144"/>
    </row>
    <row r="95" spans="2:13" s="10" customFormat="1" ht="19.899999999999999" customHeight="1">
      <c r="B95" s="139"/>
      <c r="C95" s="140"/>
      <c r="D95" s="141" t="s">
        <v>129</v>
      </c>
      <c r="E95" s="142"/>
      <c r="F95" s="142"/>
      <c r="G95" s="142"/>
      <c r="H95" s="142"/>
      <c r="I95" s="143">
        <f>Q1553</f>
        <v>0</v>
      </c>
      <c r="J95" s="143">
        <f>R1553</f>
        <v>0</v>
      </c>
      <c r="K95" s="143">
        <f>K1553</f>
        <v>0</v>
      </c>
      <c r="L95" s="140"/>
      <c r="M95" s="144"/>
    </row>
    <row r="96" spans="2:13" s="10" customFormat="1" ht="19.899999999999999" customHeight="1">
      <c r="B96" s="139"/>
      <c r="C96" s="140"/>
      <c r="D96" s="141" t="s">
        <v>130</v>
      </c>
      <c r="E96" s="142"/>
      <c r="F96" s="142"/>
      <c r="G96" s="142"/>
      <c r="H96" s="142"/>
      <c r="I96" s="143">
        <f>Q1569</f>
        <v>0</v>
      </c>
      <c r="J96" s="143">
        <f>R1569</f>
        <v>0</v>
      </c>
      <c r="K96" s="143">
        <f>K1569</f>
        <v>0</v>
      </c>
      <c r="L96" s="140"/>
      <c r="M96" s="144"/>
    </row>
    <row r="97" spans="1:31" s="10" customFormat="1" ht="19.899999999999999" customHeight="1">
      <c r="B97" s="139"/>
      <c r="C97" s="140"/>
      <c r="D97" s="141" t="s">
        <v>131</v>
      </c>
      <c r="E97" s="142"/>
      <c r="F97" s="142"/>
      <c r="G97" s="142"/>
      <c r="H97" s="142"/>
      <c r="I97" s="143">
        <f>Q1577</f>
        <v>0</v>
      </c>
      <c r="J97" s="143">
        <f>R1577</f>
        <v>0</v>
      </c>
      <c r="K97" s="143">
        <f>K1577</f>
        <v>0</v>
      </c>
      <c r="L97" s="140"/>
      <c r="M97" s="144"/>
    </row>
    <row r="98" spans="1:31" s="9" customFormat="1" ht="24.95" customHeight="1">
      <c r="B98" s="133"/>
      <c r="C98" s="134"/>
      <c r="D98" s="135" t="s">
        <v>132</v>
      </c>
      <c r="E98" s="136"/>
      <c r="F98" s="136"/>
      <c r="G98" s="136"/>
      <c r="H98" s="136"/>
      <c r="I98" s="137">
        <f>Q1591</f>
        <v>0</v>
      </c>
      <c r="J98" s="137">
        <f>R1591</f>
        <v>0</v>
      </c>
      <c r="K98" s="137">
        <f>K1591</f>
        <v>0</v>
      </c>
      <c r="L98" s="134"/>
      <c r="M98" s="138"/>
    </row>
    <row r="99" spans="1:31" s="10" customFormat="1" ht="19.899999999999999" customHeight="1">
      <c r="B99" s="139"/>
      <c r="C99" s="140"/>
      <c r="D99" s="141" t="s">
        <v>133</v>
      </c>
      <c r="E99" s="142"/>
      <c r="F99" s="142"/>
      <c r="G99" s="142"/>
      <c r="H99" s="142"/>
      <c r="I99" s="143">
        <f>Q1592</f>
        <v>0</v>
      </c>
      <c r="J99" s="143">
        <f>R1592</f>
        <v>0</v>
      </c>
      <c r="K99" s="143">
        <f>K1592</f>
        <v>0</v>
      </c>
      <c r="L99" s="140"/>
      <c r="M99" s="144"/>
    </row>
    <row r="100" spans="1:31" s="10" customFormat="1" ht="19.899999999999999" customHeight="1">
      <c r="B100" s="139"/>
      <c r="C100" s="140"/>
      <c r="D100" s="141" t="s">
        <v>134</v>
      </c>
      <c r="E100" s="142"/>
      <c r="F100" s="142"/>
      <c r="G100" s="142"/>
      <c r="H100" s="142"/>
      <c r="I100" s="143">
        <f>Q1597</f>
        <v>0</v>
      </c>
      <c r="J100" s="143">
        <f>R1597</f>
        <v>0</v>
      </c>
      <c r="K100" s="143">
        <f>K1597</f>
        <v>0</v>
      </c>
      <c r="L100" s="140"/>
      <c r="M100" s="144"/>
    </row>
    <row r="101" spans="1:31" s="2" customFormat="1" ht="21.75" customHeight="1">
      <c r="A101" s="36"/>
      <c r="B101" s="37"/>
      <c r="C101" s="38"/>
      <c r="D101" s="38"/>
      <c r="E101" s="38"/>
      <c r="F101" s="38"/>
      <c r="G101" s="38"/>
      <c r="H101" s="38"/>
      <c r="I101" s="38"/>
      <c r="J101" s="38"/>
      <c r="K101" s="38"/>
      <c r="L101" s="38"/>
      <c r="M101" s="105"/>
      <c r="S101" s="36"/>
      <c r="T101" s="36"/>
      <c r="U101" s="36"/>
      <c r="V101" s="36"/>
      <c r="W101" s="36"/>
      <c r="X101" s="36"/>
      <c r="Y101" s="36"/>
      <c r="Z101" s="36"/>
      <c r="AA101" s="36"/>
      <c r="AB101" s="36"/>
      <c r="AC101" s="36"/>
      <c r="AD101" s="36"/>
      <c r="AE101" s="36"/>
    </row>
    <row r="102" spans="1:31" s="2" customFormat="1" ht="6.95" customHeight="1">
      <c r="A102" s="36"/>
      <c r="B102" s="49"/>
      <c r="C102" s="50"/>
      <c r="D102" s="50"/>
      <c r="E102" s="50"/>
      <c r="F102" s="50"/>
      <c r="G102" s="50"/>
      <c r="H102" s="50"/>
      <c r="I102" s="50"/>
      <c r="J102" s="50"/>
      <c r="K102" s="50"/>
      <c r="L102" s="50"/>
      <c r="M102" s="105"/>
      <c r="S102" s="36"/>
      <c r="T102" s="36"/>
      <c r="U102" s="36"/>
      <c r="V102" s="36"/>
      <c r="W102" s="36"/>
      <c r="X102" s="36"/>
      <c r="Y102" s="36"/>
      <c r="Z102" s="36"/>
      <c r="AA102" s="36"/>
      <c r="AB102" s="36"/>
      <c r="AC102" s="36"/>
      <c r="AD102" s="36"/>
      <c r="AE102" s="36"/>
    </row>
    <row r="106" spans="1:31" s="2" customFormat="1" ht="6.95" customHeight="1">
      <c r="A106" s="36"/>
      <c r="B106" s="51"/>
      <c r="C106" s="52"/>
      <c r="D106" s="52"/>
      <c r="E106" s="52"/>
      <c r="F106" s="52"/>
      <c r="G106" s="52"/>
      <c r="H106" s="52"/>
      <c r="I106" s="52"/>
      <c r="J106" s="52"/>
      <c r="K106" s="52"/>
      <c r="L106" s="52"/>
      <c r="M106" s="105"/>
      <c r="S106" s="36"/>
      <c r="T106" s="36"/>
      <c r="U106" s="36"/>
      <c r="V106" s="36"/>
      <c r="W106" s="36"/>
      <c r="X106" s="36"/>
      <c r="Y106" s="36"/>
      <c r="Z106" s="36"/>
      <c r="AA106" s="36"/>
      <c r="AB106" s="36"/>
      <c r="AC106" s="36"/>
      <c r="AD106" s="36"/>
      <c r="AE106" s="36"/>
    </row>
    <row r="107" spans="1:31" s="2" customFormat="1" ht="24.95" customHeight="1">
      <c r="A107" s="36"/>
      <c r="B107" s="37"/>
      <c r="C107" s="25" t="s">
        <v>135</v>
      </c>
      <c r="D107" s="38"/>
      <c r="E107" s="38"/>
      <c r="F107" s="38"/>
      <c r="G107" s="38"/>
      <c r="H107" s="38"/>
      <c r="I107" s="38"/>
      <c r="J107" s="38"/>
      <c r="K107" s="38"/>
      <c r="L107" s="38"/>
      <c r="M107" s="105"/>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38"/>
      <c r="J108" s="38"/>
      <c r="K108" s="38"/>
      <c r="L108" s="38"/>
      <c r="M108" s="105"/>
      <c r="S108" s="36"/>
      <c r="T108" s="36"/>
      <c r="U108" s="36"/>
      <c r="V108" s="36"/>
      <c r="W108" s="36"/>
      <c r="X108" s="36"/>
      <c r="Y108" s="36"/>
      <c r="Z108" s="36"/>
      <c r="AA108" s="36"/>
      <c r="AB108" s="36"/>
      <c r="AC108" s="36"/>
      <c r="AD108" s="36"/>
      <c r="AE108" s="36"/>
    </row>
    <row r="109" spans="1:31" s="2" customFormat="1" ht="12" customHeight="1">
      <c r="A109" s="36"/>
      <c r="B109" s="37"/>
      <c r="C109" s="31" t="s">
        <v>17</v>
      </c>
      <c r="D109" s="38"/>
      <c r="E109" s="38"/>
      <c r="F109" s="38"/>
      <c r="G109" s="38"/>
      <c r="H109" s="38"/>
      <c r="I109" s="38"/>
      <c r="J109" s="38"/>
      <c r="K109" s="38"/>
      <c r="L109" s="38"/>
      <c r="M109" s="105"/>
      <c r="S109" s="36"/>
      <c r="T109" s="36"/>
      <c r="U109" s="36"/>
      <c r="V109" s="36"/>
      <c r="W109" s="36"/>
      <c r="X109" s="36"/>
      <c r="Y109" s="36"/>
      <c r="Z109" s="36"/>
      <c r="AA109" s="36"/>
      <c r="AB109" s="36"/>
      <c r="AC109" s="36"/>
      <c r="AD109" s="36"/>
      <c r="AE109" s="36"/>
    </row>
    <row r="110" spans="1:31" s="2" customFormat="1" ht="16.5" customHeight="1">
      <c r="A110" s="36"/>
      <c r="B110" s="37"/>
      <c r="C110" s="38"/>
      <c r="D110" s="38"/>
      <c r="E110" s="389" t="str">
        <f>E7</f>
        <v>Stavba požární zbrojnice v Bedrči</v>
      </c>
      <c r="F110" s="390"/>
      <c r="G110" s="390"/>
      <c r="H110" s="390"/>
      <c r="I110" s="38"/>
      <c r="J110" s="38"/>
      <c r="K110" s="38"/>
      <c r="L110" s="38"/>
      <c r="M110" s="105"/>
      <c r="S110" s="36"/>
      <c r="T110" s="36"/>
      <c r="U110" s="36"/>
      <c r="V110" s="36"/>
      <c r="W110" s="36"/>
      <c r="X110" s="36"/>
      <c r="Y110" s="36"/>
      <c r="Z110" s="36"/>
      <c r="AA110" s="36"/>
      <c r="AB110" s="36"/>
      <c r="AC110" s="36"/>
      <c r="AD110" s="36"/>
      <c r="AE110" s="36"/>
    </row>
    <row r="111" spans="1:31" s="2" customFormat="1" ht="12" customHeight="1">
      <c r="A111" s="36"/>
      <c r="B111" s="37"/>
      <c r="C111" s="31" t="s">
        <v>86</v>
      </c>
      <c r="D111" s="38"/>
      <c r="E111" s="38"/>
      <c r="F111" s="38"/>
      <c r="G111" s="38"/>
      <c r="H111" s="38"/>
      <c r="I111" s="38"/>
      <c r="J111" s="38"/>
      <c r="K111" s="38"/>
      <c r="L111" s="38"/>
      <c r="M111" s="105"/>
      <c r="S111" s="36"/>
      <c r="T111" s="36"/>
      <c r="U111" s="36"/>
      <c r="V111" s="36"/>
      <c r="W111" s="36"/>
      <c r="X111" s="36"/>
      <c r="Y111" s="36"/>
      <c r="Z111" s="36"/>
      <c r="AA111" s="36"/>
      <c r="AB111" s="36"/>
      <c r="AC111" s="36"/>
      <c r="AD111" s="36"/>
      <c r="AE111" s="36"/>
    </row>
    <row r="112" spans="1:31" s="2" customFormat="1" ht="16.5" customHeight="1">
      <c r="A112" s="36"/>
      <c r="B112" s="37"/>
      <c r="C112" s="38"/>
      <c r="D112" s="38"/>
      <c r="E112" s="361" t="str">
        <f>E9</f>
        <v>Objekt0 - NOVOSTAVBA HASIČSKÉ ZBROJNICE V BEDRČI</v>
      </c>
      <c r="F112" s="391"/>
      <c r="G112" s="391"/>
      <c r="H112" s="391"/>
      <c r="I112" s="38"/>
      <c r="J112" s="38"/>
      <c r="K112" s="38"/>
      <c r="L112" s="38"/>
      <c r="M112" s="105"/>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38"/>
      <c r="M113" s="105"/>
      <c r="S113" s="36"/>
      <c r="T113" s="36"/>
      <c r="U113" s="36"/>
      <c r="V113" s="36"/>
      <c r="W113" s="36"/>
      <c r="X113" s="36"/>
      <c r="Y113" s="36"/>
      <c r="Z113" s="36"/>
      <c r="AA113" s="36"/>
      <c r="AB113" s="36"/>
      <c r="AC113" s="36"/>
      <c r="AD113" s="36"/>
      <c r="AE113" s="36"/>
    </row>
    <row r="114" spans="1:65" s="2" customFormat="1" ht="12" customHeight="1">
      <c r="A114" s="36"/>
      <c r="B114" s="37"/>
      <c r="C114" s="31" t="s">
        <v>22</v>
      </c>
      <c r="D114" s="38"/>
      <c r="E114" s="38"/>
      <c r="F114" s="29" t="str">
        <f>F12</f>
        <v>Bedrč</v>
      </c>
      <c r="G114" s="38"/>
      <c r="H114" s="38"/>
      <c r="I114" s="31" t="s">
        <v>24</v>
      </c>
      <c r="J114" s="61" t="str">
        <f>IF(J12="","",J12)</f>
        <v>23. 7. 2024</v>
      </c>
      <c r="K114" s="38"/>
      <c r="L114" s="38"/>
      <c r="M114" s="105"/>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38"/>
      <c r="M115" s="105"/>
      <c r="S115" s="36"/>
      <c r="T115" s="36"/>
      <c r="U115" s="36"/>
      <c r="V115" s="36"/>
      <c r="W115" s="36"/>
      <c r="X115" s="36"/>
      <c r="Y115" s="36"/>
      <c r="Z115" s="36"/>
      <c r="AA115" s="36"/>
      <c r="AB115" s="36"/>
      <c r="AC115" s="36"/>
      <c r="AD115" s="36"/>
      <c r="AE115" s="36"/>
    </row>
    <row r="116" spans="1:65" s="2" customFormat="1" ht="15.2" customHeight="1">
      <c r="A116" s="36"/>
      <c r="B116" s="37"/>
      <c r="C116" s="31" t="s">
        <v>26</v>
      </c>
      <c r="D116" s="38"/>
      <c r="E116" s="38"/>
      <c r="F116" s="29" t="str">
        <f>E15</f>
        <v>Město Benešov</v>
      </c>
      <c r="G116" s="38"/>
      <c r="H116" s="38"/>
      <c r="I116" s="31" t="s">
        <v>32</v>
      </c>
      <c r="J116" s="34" t="str">
        <f>E21</f>
        <v>Ing. Lada Kotlaříková</v>
      </c>
      <c r="K116" s="38"/>
      <c r="L116" s="38"/>
      <c r="M116" s="105"/>
      <c r="S116" s="36"/>
      <c r="T116" s="36"/>
      <c r="U116" s="36"/>
      <c r="V116" s="36"/>
      <c r="W116" s="36"/>
      <c r="X116" s="36"/>
      <c r="Y116" s="36"/>
      <c r="Z116" s="36"/>
      <c r="AA116" s="36"/>
      <c r="AB116" s="36"/>
      <c r="AC116" s="36"/>
      <c r="AD116" s="36"/>
      <c r="AE116" s="36"/>
    </row>
    <row r="117" spans="1:65" s="2" customFormat="1" ht="15.2" customHeight="1">
      <c r="A117" s="36"/>
      <c r="B117" s="37"/>
      <c r="C117" s="31" t="s">
        <v>30</v>
      </c>
      <c r="D117" s="38"/>
      <c r="E117" s="38"/>
      <c r="F117" s="29" t="str">
        <f>IF(E18="","",E18)</f>
        <v>Vyplň údaj</v>
      </c>
      <c r="G117" s="38"/>
      <c r="H117" s="38"/>
      <c r="I117" s="31" t="s">
        <v>34</v>
      </c>
      <c r="J117" s="34" t="str">
        <f>E24</f>
        <v>Ing. Josef Kuchař</v>
      </c>
      <c r="K117" s="38"/>
      <c r="L117" s="38"/>
      <c r="M117" s="105"/>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38"/>
      <c r="J118" s="38"/>
      <c r="K118" s="38"/>
      <c r="L118" s="38"/>
      <c r="M118" s="105"/>
      <c r="S118" s="36"/>
      <c r="T118" s="36"/>
      <c r="U118" s="36"/>
      <c r="V118" s="36"/>
      <c r="W118" s="36"/>
      <c r="X118" s="36"/>
      <c r="Y118" s="36"/>
      <c r="Z118" s="36"/>
      <c r="AA118" s="36"/>
      <c r="AB118" s="36"/>
      <c r="AC118" s="36"/>
      <c r="AD118" s="36"/>
      <c r="AE118" s="36"/>
    </row>
    <row r="119" spans="1:65" s="11" customFormat="1" ht="29.25" customHeight="1">
      <c r="A119" s="145"/>
      <c r="B119" s="146"/>
      <c r="C119" s="147" t="s">
        <v>136</v>
      </c>
      <c r="D119" s="148" t="s">
        <v>57</v>
      </c>
      <c r="E119" s="148" t="s">
        <v>53</v>
      </c>
      <c r="F119" s="148" t="s">
        <v>54</v>
      </c>
      <c r="G119" s="148" t="s">
        <v>137</v>
      </c>
      <c r="H119" s="148" t="s">
        <v>138</v>
      </c>
      <c r="I119" s="148" t="s">
        <v>139</v>
      </c>
      <c r="J119" s="148" t="s">
        <v>140</v>
      </c>
      <c r="K119" s="149" t="s">
        <v>94</v>
      </c>
      <c r="L119" s="150" t="s">
        <v>141</v>
      </c>
      <c r="M119" s="151"/>
      <c r="N119" s="70" t="s">
        <v>20</v>
      </c>
      <c r="O119" s="71" t="s">
        <v>42</v>
      </c>
      <c r="P119" s="71" t="s">
        <v>142</v>
      </c>
      <c r="Q119" s="71" t="s">
        <v>143</v>
      </c>
      <c r="R119" s="71" t="s">
        <v>144</v>
      </c>
      <c r="S119" s="71" t="s">
        <v>145</v>
      </c>
      <c r="T119" s="71" t="s">
        <v>146</v>
      </c>
      <c r="U119" s="71" t="s">
        <v>147</v>
      </c>
      <c r="V119" s="71" t="s">
        <v>148</v>
      </c>
      <c r="W119" s="71" t="s">
        <v>149</v>
      </c>
      <c r="X119" s="71" t="s">
        <v>150</v>
      </c>
      <c r="Y119" s="72" t="s">
        <v>151</v>
      </c>
      <c r="Z119" s="145"/>
      <c r="AA119" s="145"/>
      <c r="AB119" s="145"/>
      <c r="AC119" s="145"/>
      <c r="AD119" s="145"/>
      <c r="AE119" s="145"/>
    </row>
    <row r="120" spans="1:65" s="2" customFormat="1" ht="22.9" customHeight="1">
      <c r="A120" s="36"/>
      <c r="B120" s="37"/>
      <c r="C120" s="77" t="s">
        <v>152</v>
      </c>
      <c r="D120" s="38"/>
      <c r="E120" s="38"/>
      <c r="F120" s="38"/>
      <c r="G120" s="38"/>
      <c r="H120" s="38"/>
      <c r="I120" s="38"/>
      <c r="J120" s="38"/>
      <c r="K120" s="152">
        <f>BK120</f>
        <v>0</v>
      </c>
      <c r="L120" s="38"/>
      <c r="M120" s="41"/>
      <c r="N120" s="73"/>
      <c r="O120" s="153"/>
      <c r="P120" s="74"/>
      <c r="Q120" s="154">
        <f>Q121+Q613+Q1591</f>
        <v>0</v>
      </c>
      <c r="R120" s="154">
        <f>R121+R613+R1591</f>
        <v>0</v>
      </c>
      <c r="S120" s="74"/>
      <c r="T120" s="155">
        <f>T121+T613+T1591</f>
        <v>0</v>
      </c>
      <c r="U120" s="74"/>
      <c r="V120" s="155">
        <f>V121+V613+V1591</f>
        <v>1338.2188950600002</v>
      </c>
      <c r="W120" s="74"/>
      <c r="X120" s="155">
        <f>X121+X613+X1591</f>
        <v>0</v>
      </c>
      <c r="Y120" s="75"/>
      <c r="Z120" s="36"/>
      <c r="AA120" s="36"/>
      <c r="AB120" s="36"/>
      <c r="AC120" s="36"/>
      <c r="AD120" s="36"/>
      <c r="AE120" s="36"/>
      <c r="AT120" s="19" t="s">
        <v>73</v>
      </c>
      <c r="AU120" s="19" t="s">
        <v>95</v>
      </c>
      <c r="BK120" s="156">
        <f>BK121+BK613+BK1591</f>
        <v>0</v>
      </c>
    </row>
    <row r="121" spans="1:65" s="12" customFormat="1" ht="25.9" customHeight="1">
      <c r="B121" s="157"/>
      <c r="C121" s="158"/>
      <c r="D121" s="159" t="s">
        <v>73</v>
      </c>
      <c r="E121" s="160" t="s">
        <v>153</v>
      </c>
      <c r="F121" s="160" t="s">
        <v>154</v>
      </c>
      <c r="G121" s="158"/>
      <c r="H121" s="158"/>
      <c r="I121" s="161"/>
      <c r="J121" s="161"/>
      <c r="K121" s="162">
        <f>BK121</f>
        <v>0</v>
      </c>
      <c r="L121" s="158"/>
      <c r="M121" s="163"/>
      <c r="N121" s="164"/>
      <c r="O121" s="165"/>
      <c r="P121" s="165"/>
      <c r="Q121" s="166">
        <f>Q122+Q237+Q273+Q381+Q445+Q481+Q537+Q548+Q573+Q605</f>
        <v>0</v>
      </c>
      <c r="R121" s="166">
        <f>R122+R237+R273+R381+R445+R481+R537+R548+R573+R605</f>
        <v>0</v>
      </c>
      <c r="S121" s="165"/>
      <c r="T121" s="167">
        <f>T122+T237+T273+T381+T445+T481+T537+T548+T573+T605</f>
        <v>0</v>
      </c>
      <c r="U121" s="165"/>
      <c r="V121" s="167">
        <f>V122+V237+V273+V381+V445+V481+V537+V548+V573+V605</f>
        <v>1281.5711240100002</v>
      </c>
      <c r="W121" s="165"/>
      <c r="X121" s="167">
        <f>X122+X237+X273+X381+X445+X481+X537+X548+X573+X605</f>
        <v>0</v>
      </c>
      <c r="Y121" s="168"/>
      <c r="AR121" s="169" t="s">
        <v>82</v>
      </c>
      <c r="AT121" s="170" t="s">
        <v>73</v>
      </c>
      <c r="AU121" s="170" t="s">
        <v>74</v>
      </c>
      <c r="AY121" s="169" t="s">
        <v>155</v>
      </c>
      <c r="BK121" s="171">
        <f>BK122+BK237+BK273+BK381+BK445+BK481+BK537+BK548+BK573+BK605</f>
        <v>0</v>
      </c>
    </row>
    <row r="122" spans="1:65" s="12" customFormat="1" ht="22.9" customHeight="1">
      <c r="B122" s="157"/>
      <c r="C122" s="158"/>
      <c r="D122" s="159" t="s">
        <v>73</v>
      </c>
      <c r="E122" s="172" t="s">
        <v>82</v>
      </c>
      <c r="F122" s="172" t="s">
        <v>156</v>
      </c>
      <c r="G122" s="158"/>
      <c r="H122" s="158"/>
      <c r="I122" s="161"/>
      <c r="J122" s="161"/>
      <c r="K122" s="173">
        <f>BK122</f>
        <v>0</v>
      </c>
      <c r="L122" s="158"/>
      <c r="M122" s="163"/>
      <c r="N122" s="164"/>
      <c r="O122" s="165"/>
      <c r="P122" s="165"/>
      <c r="Q122" s="166">
        <f>SUM(Q123:Q236)</f>
        <v>0</v>
      </c>
      <c r="R122" s="166">
        <f>SUM(R123:R236)</f>
        <v>0</v>
      </c>
      <c r="S122" s="165"/>
      <c r="T122" s="167">
        <f>SUM(T123:T236)</f>
        <v>0</v>
      </c>
      <c r="U122" s="165"/>
      <c r="V122" s="167">
        <f>SUM(V123:V236)</f>
        <v>571.85957500000006</v>
      </c>
      <c r="W122" s="165"/>
      <c r="X122" s="167">
        <f>SUM(X123:X236)</f>
        <v>0</v>
      </c>
      <c r="Y122" s="168"/>
      <c r="AR122" s="169" t="s">
        <v>82</v>
      </c>
      <c r="AT122" s="170" t="s">
        <v>73</v>
      </c>
      <c r="AU122" s="170" t="s">
        <v>82</v>
      </c>
      <c r="AY122" s="169" t="s">
        <v>155</v>
      </c>
      <c r="BK122" s="171">
        <f>SUM(BK123:BK236)</f>
        <v>0</v>
      </c>
    </row>
    <row r="123" spans="1:65" s="2" customFormat="1" ht="16.5" customHeight="1">
      <c r="A123" s="36"/>
      <c r="B123" s="37"/>
      <c r="C123" s="174" t="s">
        <v>82</v>
      </c>
      <c r="D123" s="174" t="s">
        <v>157</v>
      </c>
      <c r="E123" s="175" t="s">
        <v>158</v>
      </c>
      <c r="F123" s="176" t="s">
        <v>159</v>
      </c>
      <c r="G123" s="177" t="s">
        <v>160</v>
      </c>
      <c r="H123" s="178">
        <v>135</v>
      </c>
      <c r="I123" s="179"/>
      <c r="J123" s="179"/>
      <c r="K123" s="180">
        <f>ROUND(P123*H123,2)</f>
        <v>0</v>
      </c>
      <c r="L123" s="181"/>
      <c r="M123" s="41"/>
      <c r="N123" s="182" t="s">
        <v>20</v>
      </c>
      <c r="O123" s="183" t="s">
        <v>43</v>
      </c>
      <c r="P123" s="184">
        <f>I123+J123</f>
        <v>0</v>
      </c>
      <c r="Q123" s="184">
        <f>ROUND(I123*H123,2)</f>
        <v>0</v>
      </c>
      <c r="R123" s="184">
        <f>ROUND(J123*H123,2)</f>
        <v>0</v>
      </c>
      <c r="S123" s="66"/>
      <c r="T123" s="185">
        <f>S123*H123</f>
        <v>0</v>
      </c>
      <c r="U123" s="185">
        <v>0</v>
      </c>
      <c r="V123" s="185">
        <f>U123*H123</f>
        <v>0</v>
      </c>
      <c r="W123" s="185">
        <v>0</v>
      </c>
      <c r="X123" s="185">
        <f>W123*H123</f>
        <v>0</v>
      </c>
      <c r="Y123" s="186" t="s">
        <v>20</v>
      </c>
      <c r="Z123" s="36"/>
      <c r="AA123" s="36"/>
      <c r="AB123" s="36"/>
      <c r="AC123" s="36"/>
      <c r="AD123" s="36"/>
      <c r="AE123" s="36"/>
      <c r="AR123" s="187" t="s">
        <v>161</v>
      </c>
      <c r="AT123" s="187" t="s">
        <v>157</v>
      </c>
      <c r="AU123" s="187" t="s">
        <v>84</v>
      </c>
      <c r="AY123" s="19" t="s">
        <v>155</v>
      </c>
      <c r="BE123" s="188">
        <f>IF(O123="základní",K123,0)</f>
        <v>0</v>
      </c>
      <c r="BF123" s="188">
        <f>IF(O123="snížená",K123,0)</f>
        <v>0</v>
      </c>
      <c r="BG123" s="188">
        <f>IF(O123="zákl. přenesená",K123,0)</f>
        <v>0</v>
      </c>
      <c r="BH123" s="188">
        <f>IF(O123="sníž. přenesená",K123,0)</f>
        <v>0</v>
      </c>
      <c r="BI123" s="188">
        <f>IF(O123="nulová",K123,0)</f>
        <v>0</v>
      </c>
      <c r="BJ123" s="19" t="s">
        <v>82</v>
      </c>
      <c r="BK123" s="188">
        <f>ROUND(P123*H123,2)</f>
        <v>0</v>
      </c>
      <c r="BL123" s="19" t="s">
        <v>161</v>
      </c>
      <c r="BM123" s="187" t="s">
        <v>84</v>
      </c>
    </row>
    <row r="124" spans="1:65" s="2" customFormat="1" ht="11.25">
      <c r="A124" s="36"/>
      <c r="B124" s="37"/>
      <c r="C124" s="38"/>
      <c r="D124" s="189" t="s">
        <v>162</v>
      </c>
      <c r="E124" s="38"/>
      <c r="F124" s="190" t="s">
        <v>163</v>
      </c>
      <c r="G124" s="38"/>
      <c r="H124" s="38"/>
      <c r="I124" s="191"/>
      <c r="J124" s="191"/>
      <c r="K124" s="38"/>
      <c r="L124" s="38"/>
      <c r="M124" s="41"/>
      <c r="N124" s="192"/>
      <c r="O124" s="193"/>
      <c r="P124" s="66"/>
      <c r="Q124" s="66"/>
      <c r="R124" s="66"/>
      <c r="S124" s="66"/>
      <c r="T124" s="66"/>
      <c r="U124" s="66"/>
      <c r="V124" s="66"/>
      <c r="W124" s="66"/>
      <c r="X124" s="66"/>
      <c r="Y124" s="67"/>
      <c r="Z124" s="36"/>
      <c r="AA124" s="36"/>
      <c r="AB124" s="36"/>
      <c r="AC124" s="36"/>
      <c r="AD124" s="36"/>
      <c r="AE124" s="36"/>
      <c r="AT124" s="19" t="s">
        <v>162</v>
      </c>
      <c r="AU124" s="19" t="s">
        <v>84</v>
      </c>
    </row>
    <row r="125" spans="1:65" s="13" customFormat="1" ht="11.25">
      <c r="B125" s="194"/>
      <c r="C125" s="195"/>
      <c r="D125" s="196" t="s">
        <v>164</v>
      </c>
      <c r="E125" s="197" t="s">
        <v>20</v>
      </c>
      <c r="F125" s="198" t="s">
        <v>165</v>
      </c>
      <c r="G125" s="195"/>
      <c r="H125" s="199">
        <v>135</v>
      </c>
      <c r="I125" s="200"/>
      <c r="J125" s="200"/>
      <c r="K125" s="195"/>
      <c r="L125" s="195"/>
      <c r="M125" s="201"/>
      <c r="N125" s="202"/>
      <c r="O125" s="203"/>
      <c r="P125" s="203"/>
      <c r="Q125" s="203"/>
      <c r="R125" s="203"/>
      <c r="S125" s="203"/>
      <c r="T125" s="203"/>
      <c r="U125" s="203"/>
      <c r="V125" s="203"/>
      <c r="W125" s="203"/>
      <c r="X125" s="203"/>
      <c r="Y125" s="204"/>
      <c r="AT125" s="205" t="s">
        <v>164</v>
      </c>
      <c r="AU125" s="205" t="s">
        <v>84</v>
      </c>
      <c r="AV125" s="13" t="s">
        <v>84</v>
      </c>
      <c r="AW125" s="13" t="s">
        <v>5</v>
      </c>
      <c r="AX125" s="13" t="s">
        <v>74</v>
      </c>
      <c r="AY125" s="205" t="s">
        <v>155</v>
      </c>
    </row>
    <row r="126" spans="1:65" s="14" customFormat="1" ht="11.25">
      <c r="B126" s="206"/>
      <c r="C126" s="207"/>
      <c r="D126" s="196" t="s">
        <v>164</v>
      </c>
      <c r="E126" s="208" t="s">
        <v>20</v>
      </c>
      <c r="F126" s="209" t="s">
        <v>166</v>
      </c>
      <c r="G126" s="207"/>
      <c r="H126" s="210">
        <v>135</v>
      </c>
      <c r="I126" s="211"/>
      <c r="J126" s="211"/>
      <c r="K126" s="207"/>
      <c r="L126" s="207"/>
      <c r="M126" s="212"/>
      <c r="N126" s="213"/>
      <c r="O126" s="214"/>
      <c r="P126" s="214"/>
      <c r="Q126" s="214"/>
      <c r="R126" s="214"/>
      <c r="S126" s="214"/>
      <c r="T126" s="214"/>
      <c r="U126" s="214"/>
      <c r="V126" s="214"/>
      <c r="W126" s="214"/>
      <c r="X126" s="214"/>
      <c r="Y126" s="215"/>
      <c r="AT126" s="216" t="s">
        <v>164</v>
      </c>
      <c r="AU126" s="216" t="s">
        <v>84</v>
      </c>
      <c r="AV126" s="14" t="s">
        <v>161</v>
      </c>
      <c r="AW126" s="14" t="s">
        <v>5</v>
      </c>
      <c r="AX126" s="14" t="s">
        <v>82</v>
      </c>
      <c r="AY126" s="216" t="s">
        <v>155</v>
      </c>
    </row>
    <row r="127" spans="1:65" s="2" customFormat="1" ht="24.2" customHeight="1">
      <c r="A127" s="36"/>
      <c r="B127" s="37"/>
      <c r="C127" s="174" t="s">
        <v>84</v>
      </c>
      <c r="D127" s="174" t="s">
        <v>157</v>
      </c>
      <c r="E127" s="175" t="s">
        <v>167</v>
      </c>
      <c r="F127" s="176" t="s">
        <v>168</v>
      </c>
      <c r="G127" s="177" t="s">
        <v>169</v>
      </c>
      <c r="H127" s="178">
        <v>13.08</v>
      </c>
      <c r="I127" s="179"/>
      <c r="J127" s="179"/>
      <c r="K127" s="180">
        <f>ROUND(P127*H127,2)</f>
        <v>0</v>
      </c>
      <c r="L127" s="181"/>
      <c r="M127" s="41"/>
      <c r="N127" s="182" t="s">
        <v>20</v>
      </c>
      <c r="O127" s="183" t="s">
        <v>43</v>
      </c>
      <c r="P127" s="184">
        <f>I127+J127</f>
        <v>0</v>
      </c>
      <c r="Q127" s="184">
        <f>ROUND(I127*H127,2)</f>
        <v>0</v>
      </c>
      <c r="R127" s="184">
        <f>ROUND(J127*H127,2)</f>
        <v>0</v>
      </c>
      <c r="S127" s="66"/>
      <c r="T127" s="185">
        <f>S127*H127</f>
        <v>0</v>
      </c>
      <c r="U127" s="185">
        <v>0</v>
      </c>
      <c r="V127" s="185">
        <f>U127*H127</f>
        <v>0</v>
      </c>
      <c r="W127" s="185">
        <v>0</v>
      </c>
      <c r="X127" s="185">
        <f>W127*H127</f>
        <v>0</v>
      </c>
      <c r="Y127" s="186" t="s">
        <v>20</v>
      </c>
      <c r="Z127" s="36"/>
      <c r="AA127" s="36"/>
      <c r="AB127" s="36"/>
      <c r="AC127" s="36"/>
      <c r="AD127" s="36"/>
      <c r="AE127" s="36"/>
      <c r="AR127" s="187" t="s">
        <v>161</v>
      </c>
      <c r="AT127" s="187" t="s">
        <v>157</v>
      </c>
      <c r="AU127" s="187" t="s">
        <v>84</v>
      </c>
      <c r="AY127" s="19" t="s">
        <v>155</v>
      </c>
      <c r="BE127" s="188">
        <f>IF(O127="základní",K127,0)</f>
        <v>0</v>
      </c>
      <c r="BF127" s="188">
        <f>IF(O127="snížená",K127,0)</f>
        <v>0</v>
      </c>
      <c r="BG127" s="188">
        <f>IF(O127="zákl. přenesená",K127,0)</f>
        <v>0</v>
      </c>
      <c r="BH127" s="188">
        <f>IF(O127="sníž. přenesená",K127,0)</f>
        <v>0</v>
      </c>
      <c r="BI127" s="188">
        <f>IF(O127="nulová",K127,0)</f>
        <v>0</v>
      </c>
      <c r="BJ127" s="19" t="s">
        <v>82</v>
      </c>
      <c r="BK127" s="188">
        <f>ROUND(P127*H127,2)</f>
        <v>0</v>
      </c>
      <c r="BL127" s="19" t="s">
        <v>161</v>
      </c>
      <c r="BM127" s="187" t="s">
        <v>161</v>
      </c>
    </row>
    <row r="128" spans="1:65" s="2" customFormat="1" ht="11.25">
      <c r="A128" s="36"/>
      <c r="B128" s="37"/>
      <c r="C128" s="38"/>
      <c r="D128" s="189" t="s">
        <v>162</v>
      </c>
      <c r="E128" s="38"/>
      <c r="F128" s="190" t="s">
        <v>170</v>
      </c>
      <c r="G128" s="38"/>
      <c r="H128" s="38"/>
      <c r="I128" s="191"/>
      <c r="J128" s="191"/>
      <c r="K128" s="38"/>
      <c r="L128" s="38"/>
      <c r="M128" s="41"/>
      <c r="N128" s="192"/>
      <c r="O128" s="193"/>
      <c r="P128" s="66"/>
      <c r="Q128" s="66"/>
      <c r="R128" s="66"/>
      <c r="S128" s="66"/>
      <c r="T128" s="66"/>
      <c r="U128" s="66"/>
      <c r="V128" s="66"/>
      <c r="W128" s="66"/>
      <c r="X128" s="66"/>
      <c r="Y128" s="67"/>
      <c r="Z128" s="36"/>
      <c r="AA128" s="36"/>
      <c r="AB128" s="36"/>
      <c r="AC128" s="36"/>
      <c r="AD128" s="36"/>
      <c r="AE128" s="36"/>
      <c r="AT128" s="19" t="s">
        <v>162</v>
      </c>
      <c r="AU128" s="19" t="s">
        <v>84</v>
      </c>
    </row>
    <row r="129" spans="1:65" s="13" customFormat="1" ht="11.25">
      <c r="B129" s="194"/>
      <c r="C129" s="195"/>
      <c r="D129" s="196" t="s">
        <v>164</v>
      </c>
      <c r="E129" s="197" t="s">
        <v>20</v>
      </c>
      <c r="F129" s="198" t="s">
        <v>171</v>
      </c>
      <c r="G129" s="195"/>
      <c r="H129" s="199">
        <v>13.08</v>
      </c>
      <c r="I129" s="200"/>
      <c r="J129" s="200"/>
      <c r="K129" s="195"/>
      <c r="L129" s="195"/>
      <c r="M129" s="201"/>
      <c r="N129" s="202"/>
      <c r="O129" s="203"/>
      <c r="P129" s="203"/>
      <c r="Q129" s="203"/>
      <c r="R129" s="203"/>
      <c r="S129" s="203"/>
      <c r="T129" s="203"/>
      <c r="U129" s="203"/>
      <c r="V129" s="203"/>
      <c r="W129" s="203"/>
      <c r="X129" s="203"/>
      <c r="Y129" s="204"/>
      <c r="AT129" s="205" t="s">
        <v>164</v>
      </c>
      <c r="AU129" s="205" t="s">
        <v>84</v>
      </c>
      <c r="AV129" s="13" t="s">
        <v>84</v>
      </c>
      <c r="AW129" s="13" t="s">
        <v>5</v>
      </c>
      <c r="AX129" s="13" t="s">
        <v>74</v>
      </c>
      <c r="AY129" s="205" t="s">
        <v>155</v>
      </c>
    </row>
    <row r="130" spans="1:65" s="14" customFormat="1" ht="11.25">
      <c r="B130" s="206"/>
      <c r="C130" s="207"/>
      <c r="D130" s="196" t="s">
        <v>164</v>
      </c>
      <c r="E130" s="208" t="s">
        <v>20</v>
      </c>
      <c r="F130" s="209" t="s">
        <v>166</v>
      </c>
      <c r="G130" s="207"/>
      <c r="H130" s="210">
        <v>13.08</v>
      </c>
      <c r="I130" s="211"/>
      <c r="J130" s="211"/>
      <c r="K130" s="207"/>
      <c r="L130" s="207"/>
      <c r="M130" s="212"/>
      <c r="N130" s="213"/>
      <c r="O130" s="214"/>
      <c r="P130" s="214"/>
      <c r="Q130" s="214"/>
      <c r="R130" s="214"/>
      <c r="S130" s="214"/>
      <c r="T130" s="214"/>
      <c r="U130" s="214"/>
      <c r="V130" s="214"/>
      <c r="W130" s="214"/>
      <c r="X130" s="214"/>
      <c r="Y130" s="215"/>
      <c r="AT130" s="216" t="s">
        <v>164</v>
      </c>
      <c r="AU130" s="216" t="s">
        <v>84</v>
      </c>
      <c r="AV130" s="14" t="s">
        <v>161</v>
      </c>
      <c r="AW130" s="14" t="s">
        <v>5</v>
      </c>
      <c r="AX130" s="14" t="s">
        <v>82</v>
      </c>
      <c r="AY130" s="216" t="s">
        <v>155</v>
      </c>
    </row>
    <row r="131" spans="1:65" s="2" customFormat="1" ht="24.2" customHeight="1">
      <c r="A131" s="36"/>
      <c r="B131" s="37"/>
      <c r="C131" s="174" t="s">
        <v>172</v>
      </c>
      <c r="D131" s="174" t="s">
        <v>157</v>
      </c>
      <c r="E131" s="175" t="s">
        <v>173</v>
      </c>
      <c r="F131" s="176" t="s">
        <v>174</v>
      </c>
      <c r="G131" s="177" t="s">
        <v>169</v>
      </c>
      <c r="H131" s="178">
        <v>11.147</v>
      </c>
      <c r="I131" s="179"/>
      <c r="J131" s="179"/>
      <c r="K131" s="180">
        <f>ROUND(P131*H131,2)</f>
        <v>0</v>
      </c>
      <c r="L131" s="181"/>
      <c r="M131" s="41"/>
      <c r="N131" s="182" t="s">
        <v>20</v>
      </c>
      <c r="O131" s="183" t="s">
        <v>43</v>
      </c>
      <c r="P131" s="184">
        <f>I131+J131</f>
        <v>0</v>
      </c>
      <c r="Q131" s="184">
        <f>ROUND(I131*H131,2)</f>
        <v>0</v>
      </c>
      <c r="R131" s="184">
        <f>ROUND(J131*H131,2)</f>
        <v>0</v>
      </c>
      <c r="S131" s="66"/>
      <c r="T131" s="185">
        <f>S131*H131</f>
        <v>0</v>
      </c>
      <c r="U131" s="185">
        <v>0</v>
      </c>
      <c r="V131" s="185">
        <f>U131*H131</f>
        <v>0</v>
      </c>
      <c r="W131" s="185">
        <v>0</v>
      </c>
      <c r="X131" s="185">
        <f>W131*H131</f>
        <v>0</v>
      </c>
      <c r="Y131" s="186" t="s">
        <v>20</v>
      </c>
      <c r="Z131" s="36"/>
      <c r="AA131" s="36"/>
      <c r="AB131" s="36"/>
      <c r="AC131" s="36"/>
      <c r="AD131" s="36"/>
      <c r="AE131" s="36"/>
      <c r="AR131" s="187" t="s">
        <v>161</v>
      </c>
      <c r="AT131" s="187" t="s">
        <v>157</v>
      </c>
      <c r="AU131" s="187" t="s">
        <v>84</v>
      </c>
      <c r="AY131" s="19" t="s">
        <v>155</v>
      </c>
      <c r="BE131" s="188">
        <f>IF(O131="základní",K131,0)</f>
        <v>0</v>
      </c>
      <c r="BF131" s="188">
        <f>IF(O131="snížená",K131,0)</f>
        <v>0</v>
      </c>
      <c r="BG131" s="188">
        <f>IF(O131="zákl. přenesená",K131,0)</f>
        <v>0</v>
      </c>
      <c r="BH131" s="188">
        <f>IF(O131="sníž. přenesená",K131,0)</f>
        <v>0</v>
      </c>
      <c r="BI131" s="188">
        <f>IF(O131="nulová",K131,0)</f>
        <v>0</v>
      </c>
      <c r="BJ131" s="19" t="s">
        <v>82</v>
      </c>
      <c r="BK131" s="188">
        <f>ROUND(P131*H131,2)</f>
        <v>0</v>
      </c>
      <c r="BL131" s="19" t="s">
        <v>161</v>
      </c>
      <c r="BM131" s="187" t="s">
        <v>175</v>
      </c>
    </row>
    <row r="132" spans="1:65" s="2" customFormat="1" ht="11.25">
      <c r="A132" s="36"/>
      <c r="B132" s="37"/>
      <c r="C132" s="38"/>
      <c r="D132" s="189" t="s">
        <v>162</v>
      </c>
      <c r="E132" s="38"/>
      <c r="F132" s="190" t="s">
        <v>176</v>
      </c>
      <c r="G132" s="38"/>
      <c r="H132" s="38"/>
      <c r="I132" s="191"/>
      <c r="J132" s="191"/>
      <c r="K132" s="38"/>
      <c r="L132" s="38"/>
      <c r="M132" s="41"/>
      <c r="N132" s="192"/>
      <c r="O132" s="193"/>
      <c r="P132" s="66"/>
      <c r="Q132" s="66"/>
      <c r="R132" s="66"/>
      <c r="S132" s="66"/>
      <c r="T132" s="66"/>
      <c r="U132" s="66"/>
      <c r="V132" s="66"/>
      <c r="W132" s="66"/>
      <c r="X132" s="66"/>
      <c r="Y132" s="67"/>
      <c r="Z132" s="36"/>
      <c r="AA132" s="36"/>
      <c r="AB132" s="36"/>
      <c r="AC132" s="36"/>
      <c r="AD132" s="36"/>
      <c r="AE132" s="36"/>
      <c r="AT132" s="19" t="s">
        <v>162</v>
      </c>
      <c r="AU132" s="19" t="s">
        <v>84</v>
      </c>
    </row>
    <row r="133" spans="1:65" s="2" customFormat="1" ht="19.5">
      <c r="A133" s="36"/>
      <c r="B133" s="37"/>
      <c r="C133" s="38"/>
      <c r="D133" s="196" t="s">
        <v>177</v>
      </c>
      <c r="E133" s="38"/>
      <c r="F133" s="217" t="s">
        <v>178</v>
      </c>
      <c r="G133" s="38"/>
      <c r="H133" s="38"/>
      <c r="I133" s="191"/>
      <c r="J133" s="191"/>
      <c r="K133" s="38"/>
      <c r="L133" s="38"/>
      <c r="M133" s="41"/>
      <c r="N133" s="192"/>
      <c r="O133" s="193"/>
      <c r="P133" s="66"/>
      <c r="Q133" s="66"/>
      <c r="R133" s="66"/>
      <c r="S133" s="66"/>
      <c r="T133" s="66"/>
      <c r="U133" s="66"/>
      <c r="V133" s="66"/>
      <c r="W133" s="66"/>
      <c r="X133" s="66"/>
      <c r="Y133" s="67"/>
      <c r="Z133" s="36"/>
      <c r="AA133" s="36"/>
      <c r="AB133" s="36"/>
      <c r="AC133" s="36"/>
      <c r="AD133" s="36"/>
      <c r="AE133" s="36"/>
      <c r="AT133" s="19" t="s">
        <v>177</v>
      </c>
      <c r="AU133" s="19" t="s">
        <v>84</v>
      </c>
    </row>
    <row r="134" spans="1:65" s="13" customFormat="1" ht="11.25">
      <c r="B134" s="194"/>
      <c r="C134" s="195"/>
      <c r="D134" s="196" t="s">
        <v>164</v>
      </c>
      <c r="E134" s="197" t="s">
        <v>20</v>
      </c>
      <c r="F134" s="198" t="s">
        <v>179</v>
      </c>
      <c r="G134" s="195"/>
      <c r="H134" s="199">
        <v>11.147</v>
      </c>
      <c r="I134" s="200"/>
      <c r="J134" s="200"/>
      <c r="K134" s="195"/>
      <c r="L134" s="195"/>
      <c r="M134" s="201"/>
      <c r="N134" s="202"/>
      <c r="O134" s="203"/>
      <c r="P134" s="203"/>
      <c r="Q134" s="203"/>
      <c r="R134" s="203"/>
      <c r="S134" s="203"/>
      <c r="T134" s="203"/>
      <c r="U134" s="203"/>
      <c r="V134" s="203"/>
      <c r="W134" s="203"/>
      <c r="X134" s="203"/>
      <c r="Y134" s="204"/>
      <c r="AT134" s="205" t="s">
        <v>164</v>
      </c>
      <c r="AU134" s="205" t="s">
        <v>84</v>
      </c>
      <c r="AV134" s="13" t="s">
        <v>84</v>
      </c>
      <c r="AW134" s="13" t="s">
        <v>5</v>
      </c>
      <c r="AX134" s="13" t="s">
        <v>74</v>
      </c>
      <c r="AY134" s="205" t="s">
        <v>155</v>
      </c>
    </row>
    <row r="135" spans="1:65" s="14" customFormat="1" ht="11.25">
      <c r="B135" s="206"/>
      <c r="C135" s="207"/>
      <c r="D135" s="196" t="s">
        <v>164</v>
      </c>
      <c r="E135" s="208" t="s">
        <v>20</v>
      </c>
      <c r="F135" s="209" t="s">
        <v>166</v>
      </c>
      <c r="G135" s="207"/>
      <c r="H135" s="210">
        <v>11.147</v>
      </c>
      <c r="I135" s="211"/>
      <c r="J135" s="211"/>
      <c r="K135" s="207"/>
      <c r="L135" s="207"/>
      <c r="M135" s="212"/>
      <c r="N135" s="213"/>
      <c r="O135" s="214"/>
      <c r="P135" s="214"/>
      <c r="Q135" s="214"/>
      <c r="R135" s="214"/>
      <c r="S135" s="214"/>
      <c r="T135" s="214"/>
      <c r="U135" s="214"/>
      <c r="V135" s="214"/>
      <c r="W135" s="214"/>
      <c r="X135" s="214"/>
      <c r="Y135" s="215"/>
      <c r="AT135" s="216" t="s">
        <v>164</v>
      </c>
      <c r="AU135" s="216" t="s">
        <v>84</v>
      </c>
      <c r="AV135" s="14" t="s">
        <v>161</v>
      </c>
      <c r="AW135" s="14" t="s">
        <v>5</v>
      </c>
      <c r="AX135" s="14" t="s">
        <v>82</v>
      </c>
      <c r="AY135" s="216" t="s">
        <v>155</v>
      </c>
    </row>
    <row r="136" spans="1:65" s="2" customFormat="1" ht="16.5" customHeight="1">
      <c r="A136" s="36"/>
      <c r="B136" s="37"/>
      <c r="C136" s="218" t="s">
        <v>161</v>
      </c>
      <c r="D136" s="218" t="s">
        <v>180</v>
      </c>
      <c r="E136" s="219" t="s">
        <v>181</v>
      </c>
      <c r="F136" s="220" t="s">
        <v>182</v>
      </c>
      <c r="G136" s="221" t="s">
        <v>183</v>
      </c>
      <c r="H136" s="222">
        <v>1.05</v>
      </c>
      <c r="I136" s="223"/>
      <c r="J136" s="224"/>
      <c r="K136" s="225">
        <f>ROUND(P136*H136,2)</f>
        <v>0</v>
      </c>
      <c r="L136" s="224"/>
      <c r="M136" s="226"/>
      <c r="N136" s="227" t="s">
        <v>20</v>
      </c>
      <c r="O136" s="183" t="s">
        <v>43</v>
      </c>
      <c r="P136" s="184">
        <f>I136+J136</f>
        <v>0</v>
      </c>
      <c r="Q136" s="184">
        <f>ROUND(I136*H136,2)</f>
        <v>0</v>
      </c>
      <c r="R136" s="184">
        <f>ROUND(J136*H136,2)</f>
        <v>0</v>
      </c>
      <c r="S136" s="66"/>
      <c r="T136" s="185">
        <f>S136*H136</f>
        <v>0</v>
      </c>
      <c r="U136" s="185">
        <v>2.9999999999999997E-4</v>
      </c>
      <c r="V136" s="185">
        <f>U136*H136</f>
        <v>3.1499999999999996E-4</v>
      </c>
      <c r="W136" s="185">
        <v>0</v>
      </c>
      <c r="X136" s="185">
        <f>W136*H136</f>
        <v>0</v>
      </c>
      <c r="Y136" s="186" t="s">
        <v>20</v>
      </c>
      <c r="Z136" s="36"/>
      <c r="AA136" s="36"/>
      <c r="AB136" s="36"/>
      <c r="AC136" s="36"/>
      <c r="AD136" s="36"/>
      <c r="AE136" s="36"/>
      <c r="AR136" s="187" t="s">
        <v>184</v>
      </c>
      <c r="AT136" s="187" t="s">
        <v>180</v>
      </c>
      <c r="AU136" s="187" t="s">
        <v>84</v>
      </c>
      <c r="AY136" s="19" t="s">
        <v>155</v>
      </c>
      <c r="BE136" s="188">
        <f>IF(O136="základní",K136,0)</f>
        <v>0</v>
      </c>
      <c r="BF136" s="188">
        <f>IF(O136="snížená",K136,0)</f>
        <v>0</v>
      </c>
      <c r="BG136" s="188">
        <f>IF(O136="zákl. přenesená",K136,0)</f>
        <v>0</v>
      </c>
      <c r="BH136" s="188">
        <f>IF(O136="sníž. přenesená",K136,0)</f>
        <v>0</v>
      </c>
      <c r="BI136" s="188">
        <f>IF(O136="nulová",K136,0)</f>
        <v>0</v>
      </c>
      <c r="BJ136" s="19" t="s">
        <v>82</v>
      </c>
      <c r="BK136" s="188">
        <f>ROUND(P136*H136,2)</f>
        <v>0</v>
      </c>
      <c r="BL136" s="19" t="s">
        <v>185</v>
      </c>
      <c r="BM136" s="187" t="s">
        <v>186</v>
      </c>
    </row>
    <row r="137" spans="1:65" s="13" customFormat="1" ht="11.25">
      <c r="B137" s="194"/>
      <c r="C137" s="195"/>
      <c r="D137" s="196" t="s">
        <v>164</v>
      </c>
      <c r="E137" s="195"/>
      <c r="F137" s="198" t="s">
        <v>187</v>
      </c>
      <c r="G137" s="195"/>
      <c r="H137" s="199">
        <v>1.05</v>
      </c>
      <c r="I137" s="200"/>
      <c r="J137" s="200"/>
      <c r="K137" s="195"/>
      <c r="L137" s="195"/>
      <c r="M137" s="201"/>
      <c r="N137" s="202"/>
      <c r="O137" s="203"/>
      <c r="P137" s="203"/>
      <c r="Q137" s="203"/>
      <c r="R137" s="203"/>
      <c r="S137" s="203"/>
      <c r="T137" s="203"/>
      <c r="U137" s="203"/>
      <c r="V137" s="203"/>
      <c r="W137" s="203"/>
      <c r="X137" s="203"/>
      <c r="Y137" s="204"/>
      <c r="AT137" s="205" t="s">
        <v>164</v>
      </c>
      <c r="AU137" s="205" t="s">
        <v>84</v>
      </c>
      <c r="AV137" s="13" t="s">
        <v>84</v>
      </c>
      <c r="AW137" s="13" t="s">
        <v>4</v>
      </c>
      <c r="AX137" s="13" t="s">
        <v>82</v>
      </c>
      <c r="AY137" s="205" t="s">
        <v>155</v>
      </c>
    </row>
    <row r="138" spans="1:65" s="2" customFormat="1" ht="16.5" customHeight="1">
      <c r="A138" s="36"/>
      <c r="B138" s="37"/>
      <c r="C138" s="174" t="s">
        <v>188</v>
      </c>
      <c r="D138" s="174" t="s">
        <v>157</v>
      </c>
      <c r="E138" s="175" t="s">
        <v>189</v>
      </c>
      <c r="F138" s="176" t="s">
        <v>190</v>
      </c>
      <c r="G138" s="177" t="s">
        <v>160</v>
      </c>
      <c r="H138" s="178">
        <v>325</v>
      </c>
      <c r="I138" s="179"/>
      <c r="J138" s="179"/>
      <c r="K138" s="180">
        <f>ROUND(P138*H138,2)</f>
        <v>0</v>
      </c>
      <c r="L138" s="181"/>
      <c r="M138" s="41"/>
      <c r="N138" s="182" t="s">
        <v>20</v>
      </c>
      <c r="O138" s="183" t="s">
        <v>43</v>
      </c>
      <c r="P138" s="184">
        <f>I138+J138</f>
        <v>0</v>
      </c>
      <c r="Q138" s="184">
        <f>ROUND(I138*H138,2)</f>
        <v>0</v>
      </c>
      <c r="R138" s="184">
        <f>ROUND(J138*H138,2)</f>
        <v>0</v>
      </c>
      <c r="S138" s="66"/>
      <c r="T138" s="185">
        <f>S138*H138</f>
        <v>0</v>
      </c>
      <c r="U138" s="185">
        <v>0</v>
      </c>
      <c r="V138" s="185">
        <f>U138*H138</f>
        <v>0</v>
      </c>
      <c r="W138" s="185">
        <v>0</v>
      </c>
      <c r="X138" s="185">
        <f>W138*H138</f>
        <v>0</v>
      </c>
      <c r="Y138" s="186" t="s">
        <v>20</v>
      </c>
      <c r="Z138" s="36"/>
      <c r="AA138" s="36"/>
      <c r="AB138" s="36"/>
      <c r="AC138" s="36"/>
      <c r="AD138" s="36"/>
      <c r="AE138" s="36"/>
      <c r="AR138" s="187" t="s">
        <v>161</v>
      </c>
      <c r="AT138" s="187" t="s">
        <v>157</v>
      </c>
      <c r="AU138" s="187" t="s">
        <v>84</v>
      </c>
      <c r="AY138" s="19" t="s">
        <v>155</v>
      </c>
      <c r="BE138" s="188">
        <f>IF(O138="základní",K138,0)</f>
        <v>0</v>
      </c>
      <c r="BF138" s="188">
        <f>IF(O138="snížená",K138,0)</f>
        <v>0</v>
      </c>
      <c r="BG138" s="188">
        <f>IF(O138="zákl. přenesená",K138,0)</f>
        <v>0</v>
      </c>
      <c r="BH138" s="188">
        <f>IF(O138="sníž. přenesená",K138,0)</f>
        <v>0</v>
      </c>
      <c r="BI138" s="188">
        <f>IF(O138="nulová",K138,0)</f>
        <v>0</v>
      </c>
      <c r="BJ138" s="19" t="s">
        <v>82</v>
      </c>
      <c r="BK138" s="188">
        <f>ROUND(P138*H138,2)</f>
        <v>0</v>
      </c>
      <c r="BL138" s="19" t="s">
        <v>161</v>
      </c>
      <c r="BM138" s="187" t="s">
        <v>191</v>
      </c>
    </row>
    <row r="139" spans="1:65" s="2" customFormat="1" ht="11.25">
      <c r="A139" s="36"/>
      <c r="B139" s="37"/>
      <c r="C139" s="38"/>
      <c r="D139" s="189" t="s">
        <v>162</v>
      </c>
      <c r="E139" s="38"/>
      <c r="F139" s="190" t="s">
        <v>192</v>
      </c>
      <c r="G139" s="38"/>
      <c r="H139" s="38"/>
      <c r="I139" s="191"/>
      <c r="J139" s="191"/>
      <c r="K139" s="38"/>
      <c r="L139" s="38"/>
      <c r="M139" s="41"/>
      <c r="N139" s="192"/>
      <c r="O139" s="193"/>
      <c r="P139" s="66"/>
      <c r="Q139" s="66"/>
      <c r="R139" s="66"/>
      <c r="S139" s="66"/>
      <c r="T139" s="66"/>
      <c r="U139" s="66"/>
      <c r="V139" s="66"/>
      <c r="W139" s="66"/>
      <c r="X139" s="66"/>
      <c r="Y139" s="67"/>
      <c r="Z139" s="36"/>
      <c r="AA139" s="36"/>
      <c r="AB139" s="36"/>
      <c r="AC139" s="36"/>
      <c r="AD139" s="36"/>
      <c r="AE139" s="36"/>
      <c r="AT139" s="19" t="s">
        <v>162</v>
      </c>
      <c r="AU139" s="19" t="s">
        <v>84</v>
      </c>
    </row>
    <row r="140" spans="1:65" s="2" customFormat="1" ht="19.5">
      <c r="A140" s="36"/>
      <c r="B140" s="37"/>
      <c r="C140" s="38"/>
      <c r="D140" s="196" t="s">
        <v>177</v>
      </c>
      <c r="E140" s="38"/>
      <c r="F140" s="217" t="s">
        <v>193</v>
      </c>
      <c r="G140" s="38"/>
      <c r="H140" s="38"/>
      <c r="I140" s="191"/>
      <c r="J140" s="191"/>
      <c r="K140" s="38"/>
      <c r="L140" s="38"/>
      <c r="M140" s="41"/>
      <c r="N140" s="192"/>
      <c r="O140" s="193"/>
      <c r="P140" s="66"/>
      <c r="Q140" s="66"/>
      <c r="R140" s="66"/>
      <c r="S140" s="66"/>
      <c r="T140" s="66"/>
      <c r="U140" s="66"/>
      <c r="V140" s="66"/>
      <c r="W140" s="66"/>
      <c r="X140" s="66"/>
      <c r="Y140" s="67"/>
      <c r="Z140" s="36"/>
      <c r="AA140" s="36"/>
      <c r="AB140" s="36"/>
      <c r="AC140" s="36"/>
      <c r="AD140" s="36"/>
      <c r="AE140" s="36"/>
      <c r="AT140" s="19" t="s">
        <v>177</v>
      </c>
      <c r="AU140" s="19" t="s">
        <v>84</v>
      </c>
    </row>
    <row r="141" spans="1:65" s="13" customFormat="1" ht="11.25">
      <c r="B141" s="194"/>
      <c r="C141" s="195"/>
      <c r="D141" s="196" t="s">
        <v>164</v>
      </c>
      <c r="E141" s="197" t="s">
        <v>20</v>
      </c>
      <c r="F141" s="198" t="s">
        <v>194</v>
      </c>
      <c r="G141" s="195"/>
      <c r="H141" s="199">
        <v>325</v>
      </c>
      <c r="I141" s="200"/>
      <c r="J141" s="200"/>
      <c r="K141" s="195"/>
      <c r="L141" s="195"/>
      <c r="M141" s="201"/>
      <c r="N141" s="202"/>
      <c r="O141" s="203"/>
      <c r="P141" s="203"/>
      <c r="Q141" s="203"/>
      <c r="R141" s="203"/>
      <c r="S141" s="203"/>
      <c r="T141" s="203"/>
      <c r="U141" s="203"/>
      <c r="V141" s="203"/>
      <c r="W141" s="203"/>
      <c r="X141" s="203"/>
      <c r="Y141" s="204"/>
      <c r="AT141" s="205" t="s">
        <v>164</v>
      </c>
      <c r="AU141" s="205" t="s">
        <v>84</v>
      </c>
      <c r="AV141" s="13" t="s">
        <v>84</v>
      </c>
      <c r="AW141" s="13" t="s">
        <v>5</v>
      </c>
      <c r="AX141" s="13" t="s">
        <v>82</v>
      </c>
      <c r="AY141" s="205" t="s">
        <v>155</v>
      </c>
    </row>
    <row r="142" spans="1:65" s="2" customFormat="1" ht="24.2" customHeight="1">
      <c r="A142" s="36"/>
      <c r="B142" s="37"/>
      <c r="C142" s="174" t="s">
        <v>175</v>
      </c>
      <c r="D142" s="174" t="s">
        <v>157</v>
      </c>
      <c r="E142" s="175" t="s">
        <v>195</v>
      </c>
      <c r="F142" s="176" t="s">
        <v>196</v>
      </c>
      <c r="G142" s="177" t="s">
        <v>169</v>
      </c>
      <c r="H142" s="178">
        <v>306.77999999999997</v>
      </c>
      <c r="I142" s="179"/>
      <c r="J142" s="179"/>
      <c r="K142" s="180">
        <f>ROUND(P142*H142,2)</f>
        <v>0</v>
      </c>
      <c r="L142" s="181"/>
      <c r="M142" s="41"/>
      <c r="N142" s="182" t="s">
        <v>20</v>
      </c>
      <c r="O142" s="183" t="s">
        <v>43</v>
      </c>
      <c r="P142" s="184">
        <f>I142+J142</f>
        <v>0</v>
      </c>
      <c r="Q142" s="184">
        <f>ROUND(I142*H142,2)</f>
        <v>0</v>
      </c>
      <c r="R142" s="184">
        <f>ROUND(J142*H142,2)</f>
        <v>0</v>
      </c>
      <c r="S142" s="66"/>
      <c r="T142" s="185">
        <f>S142*H142</f>
        <v>0</v>
      </c>
      <c r="U142" s="185">
        <v>0</v>
      </c>
      <c r="V142" s="185">
        <f>U142*H142</f>
        <v>0</v>
      </c>
      <c r="W142" s="185">
        <v>0</v>
      </c>
      <c r="X142" s="185">
        <f>W142*H142</f>
        <v>0</v>
      </c>
      <c r="Y142" s="186" t="s">
        <v>20</v>
      </c>
      <c r="Z142" s="36"/>
      <c r="AA142" s="36"/>
      <c r="AB142" s="36"/>
      <c r="AC142" s="36"/>
      <c r="AD142" s="36"/>
      <c r="AE142" s="36"/>
      <c r="AR142" s="187" t="s">
        <v>161</v>
      </c>
      <c r="AT142" s="187" t="s">
        <v>157</v>
      </c>
      <c r="AU142" s="187" t="s">
        <v>84</v>
      </c>
      <c r="AY142" s="19" t="s">
        <v>155</v>
      </c>
      <c r="BE142" s="188">
        <f>IF(O142="základní",K142,0)</f>
        <v>0</v>
      </c>
      <c r="BF142" s="188">
        <f>IF(O142="snížená",K142,0)</f>
        <v>0</v>
      </c>
      <c r="BG142" s="188">
        <f>IF(O142="zákl. přenesená",K142,0)</f>
        <v>0</v>
      </c>
      <c r="BH142" s="188">
        <f>IF(O142="sníž. přenesená",K142,0)</f>
        <v>0</v>
      </c>
      <c r="BI142" s="188">
        <f>IF(O142="nulová",K142,0)</f>
        <v>0</v>
      </c>
      <c r="BJ142" s="19" t="s">
        <v>82</v>
      </c>
      <c r="BK142" s="188">
        <f>ROUND(P142*H142,2)</f>
        <v>0</v>
      </c>
      <c r="BL142" s="19" t="s">
        <v>161</v>
      </c>
      <c r="BM142" s="187" t="s">
        <v>197</v>
      </c>
    </row>
    <row r="143" spans="1:65" s="2" customFormat="1" ht="11.25">
      <c r="A143" s="36"/>
      <c r="B143" s="37"/>
      <c r="C143" s="38"/>
      <c r="D143" s="189" t="s">
        <v>162</v>
      </c>
      <c r="E143" s="38"/>
      <c r="F143" s="190" t="s">
        <v>198</v>
      </c>
      <c r="G143" s="38"/>
      <c r="H143" s="38"/>
      <c r="I143" s="191"/>
      <c r="J143" s="191"/>
      <c r="K143" s="38"/>
      <c r="L143" s="38"/>
      <c r="M143" s="41"/>
      <c r="N143" s="192"/>
      <c r="O143" s="193"/>
      <c r="P143" s="66"/>
      <c r="Q143" s="66"/>
      <c r="R143" s="66"/>
      <c r="S143" s="66"/>
      <c r="T143" s="66"/>
      <c r="U143" s="66"/>
      <c r="V143" s="66"/>
      <c r="W143" s="66"/>
      <c r="X143" s="66"/>
      <c r="Y143" s="67"/>
      <c r="Z143" s="36"/>
      <c r="AA143" s="36"/>
      <c r="AB143" s="36"/>
      <c r="AC143" s="36"/>
      <c r="AD143" s="36"/>
      <c r="AE143" s="36"/>
      <c r="AT143" s="19" t="s">
        <v>162</v>
      </c>
      <c r="AU143" s="19" t="s">
        <v>84</v>
      </c>
    </row>
    <row r="144" spans="1:65" s="13" customFormat="1" ht="11.25">
      <c r="B144" s="194"/>
      <c r="C144" s="195"/>
      <c r="D144" s="196" t="s">
        <v>164</v>
      </c>
      <c r="E144" s="197" t="s">
        <v>20</v>
      </c>
      <c r="F144" s="198" t="s">
        <v>199</v>
      </c>
      <c r="G144" s="195"/>
      <c r="H144" s="199">
        <v>306.77999999999997</v>
      </c>
      <c r="I144" s="200"/>
      <c r="J144" s="200"/>
      <c r="K144" s="195"/>
      <c r="L144" s="195"/>
      <c r="M144" s="201"/>
      <c r="N144" s="202"/>
      <c r="O144" s="203"/>
      <c r="P144" s="203"/>
      <c r="Q144" s="203"/>
      <c r="R144" s="203"/>
      <c r="S144" s="203"/>
      <c r="T144" s="203"/>
      <c r="U144" s="203"/>
      <c r="V144" s="203"/>
      <c r="W144" s="203"/>
      <c r="X144" s="203"/>
      <c r="Y144" s="204"/>
      <c r="AT144" s="205" t="s">
        <v>164</v>
      </c>
      <c r="AU144" s="205" t="s">
        <v>84</v>
      </c>
      <c r="AV144" s="13" t="s">
        <v>84</v>
      </c>
      <c r="AW144" s="13" t="s">
        <v>5</v>
      </c>
      <c r="AX144" s="13" t="s">
        <v>74</v>
      </c>
      <c r="AY144" s="205" t="s">
        <v>155</v>
      </c>
    </row>
    <row r="145" spans="1:65" s="14" customFormat="1" ht="11.25">
      <c r="B145" s="206"/>
      <c r="C145" s="207"/>
      <c r="D145" s="196" t="s">
        <v>164</v>
      </c>
      <c r="E145" s="208" t="s">
        <v>20</v>
      </c>
      <c r="F145" s="209" t="s">
        <v>166</v>
      </c>
      <c r="G145" s="207"/>
      <c r="H145" s="210">
        <v>306.77999999999997</v>
      </c>
      <c r="I145" s="211"/>
      <c r="J145" s="211"/>
      <c r="K145" s="207"/>
      <c r="L145" s="207"/>
      <c r="M145" s="212"/>
      <c r="N145" s="213"/>
      <c r="O145" s="214"/>
      <c r="P145" s="214"/>
      <c r="Q145" s="214"/>
      <c r="R145" s="214"/>
      <c r="S145" s="214"/>
      <c r="T145" s="214"/>
      <c r="U145" s="214"/>
      <c r="V145" s="214"/>
      <c r="W145" s="214"/>
      <c r="X145" s="214"/>
      <c r="Y145" s="215"/>
      <c r="AT145" s="216" t="s">
        <v>164</v>
      </c>
      <c r="AU145" s="216" t="s">
        <v>84</v>
      </c>
      <c r="AV145" s="14" t="s">
        <v>161</v>
      </c>
      <c r="AW145" s="14" t="s">
        <v>5</v>
      </c>
      <c r="AX145" s="14" t="s">
        <v>82</v>
      </c>
      <c r="AY145" s="216" t="s">
        <v>155</v>
      </c>
    </row>
    <row r="146" spans="1:65" s="2" customFormat="1" ht="24.2" customHeight="1">
      <c r="A146" s="36"/>
      <c r="B146" s="37"/>
      <c r="C146" s="174" t="s">
        <v>200</v>
      </c>
      <c r="D146" s="174" t="s">
        <v>157</v>
      </c>
      <c r="E146" s="175" t="s">
        <v>201</v>
      </c>
      <c r="F146" s="176" t="s">
        <v>202</v>
      </c>
      <c r="G146" s="177" t="s">
        <v>160</v>
      </c>
      <c r="H146" s="178">
        <v>131.30000000000001</v>
      </c>
      <c r="I146" s="179"/>
      <c r="J146" s="179"/>
      <c r="K146" s="180">
        <f>ROUND(P146*H146,2)</f>
        <v>0</v>
      </c>
      <c r="L146" s="181"/>
      <c r="M146" s="41"/>
      <c r="N146" s="182" t="s">
        <v>20</v>
      </c>
      <c r="O146" s="183" t="s">
        <v>43</v>
      </c>
      <c r="P146" s="184">
        <f>I146+J146</f>
        <v>0</v>
      </c>
      <c r="Q146" s="184">
        <f>ROUND(I146*H146,2)</f>
        <v>0</v>
      </c>
      <c r="R146" s="184">
        <f>ROUND(J146*H146,2)</f>
        <v>0</v>
      </c>
      <c r="S146" s="66"/>
      <c r="T146" s="185">
        <f>S146*H146</f>
        <v>0</v>
      </c>
      <c r="U146" s="185">
        <v>0.39800000000000002</v>
      </c>
      <c r="V146" s="185">
        <f>U146*H146</f>
        <v>52.257400000000004</v>
      </c>
      <c r="W146" s="185">
        <v>0</v>
      </c>
      <c r="X146" s="185">
        <f>W146*H146</f>
        <v>0</v>
      </c>
      <c r="Y146" s="186" t="s">
        <v>20</v>
      </c>
      <c r="Z146" s="36"/>
      <c r="AA146" s="36"/>
      <c r="AB146" s="36"/>
      <c r="AC146" s="36"/>
      <c r="AD146" s="36"/>
      <c r="AE146" s="36"/>
      <c r="AR146" s="187" t="s">
        <v>161</v>
      </c>
      <c r="AT146" s="187" t="s">
        <v>157</v>
      </c>
      <c r="AU146" s="187" t="s">
        <v>84</v>
      </c>
      <c r="AY146" s="19" t="s">
        <v>155</v>
      </c>
      <c r="BE146" s="188">
        <f>IF(O146="základní",K146,0)</f>
        <v>0</v>
      </c>
      <c r="BF146" s="188">
        <f>IF(O146="snížená",K146,0)</f>
        <v>0</v>
      </c>
      <c r="BG146" s="188">
        <f>IF(O146="zákl. přenesená",K146,0)</f>
        <v>0</v>
      </c>
      <c r="BH146" s="188">
        <f>IF(O146="sníž. přenesená",K146,0)</f>
        <v>0</v>
      </c>
      <c r="BI146" s="188">
        <f>IF(O146="nulová",K146,0)</f>
        <v>0</v>
      </c>
      <c r="BJ146" s="19" t="s">
        <v>82</v>
      </c>
      <c r="BK146" s="188">
        <f>ROUND(P146*H146,2)</f>
        <v>0</v>
      </c>
      <c r="BL146" s="19" t="s">
        <v>161</v>
      </c>
      <c r="BM146" s="187" t="s">
        <v>9</v>
      </c>
    </row>
    <row r="147" spans="1:65" s="2" customFormat="1" ht="11.25">
      <c r="A147" s="36"/>
      <c r="B147" s="37"/>
      <c r="C147" s="38"/>
      <c r="D147" s="189" t="s">
        <v>162</v>
      </c>
      <c r="E147" s="38"/>
      <c r="F147" s="190" t="s">
        <v>203</v>
      </c>
      <c r="G147" s="38"/>
      <c r="H147" s="38"/>
      <c r="I147" s="191"/>
      <c r="J147" s="191"/>
      <c r="K147" s="38"/>
      <c r="L147" s="38"/>
      <c r="M147" s="41"/>
      <c r="N147" s="192"/>
      <c r="O147" s="193"/>
      <c r="P147" s="66"/>
      <c r="Q147" s="66"/>
      <c r="R147" s="66"/>
      <c r="S147" s="66"/>
      <c r="T147" s="66"/>
      <c r="U147" s="66"/>
      <c r="V147" s="66"/>
      <c r="W147" s="66"/>
      <c r="X147" s="66"/>
      <c r="Y147" s="67"/>
      <c r="Z147" s="36"/>
      <c r="AA147" s="36"/>
      <c r="AB147" s="36"/>
      <c r="AC147" s="36"/>
      <c r="AD147" s="36"/>
      <c r="AE147" s="36"/>
      <c r="AT147" s="19" t="s">
        <v>162</v>
      </c>
      <c r="AU147" s="19" t="s">
        <v>84</v>
      </c>
    </row>
    <row r="148" spans="1:65" s="13" customFormat="1" ht="11.25">
      <c r="B148" s="194"/>
      <c r="C148" s="195"/>
      <c r="D148" s="196" t="s">
        <v>164</v>
      </c>
      <c r="E148" s="197" t="s">
        <v>20</v>
      </c>
      <c r="F148" s="198" t="s">
        <v>204</v>
      </c>
      <c r="G148" s="195"/>
      <c r="H148" s="199">
        <v>131.30000000000001</v>
      </c>
      <c r="I148" s="200"/>
      <c r="J148" s="200"/>
      <c r="K148" s="195"/>
      <c r="L148" s="195"/>
      <c r="M148" s="201"/>
      <c r="N148" s="202"/>
      <c r="O148" s="203"/>
      <c r="P148" s="203"/>
      <c r="Q148" s="203"/>
      <c r="R148" s="203"/>
      <c r="S148" s="203"/>
      <c r="T148" s="203"/>
      <c r="U148" s="203"/>
      <c r="V148" s="203"/>
      <c r="W148" s="203"/>
      <c r="X148" s="203"/>
      <c r="Y148" s="204"/>
      <c r="AT148" s="205" t="s">
        <v>164</v>
      </c>
      <c r="AU148" s="205" t="s">
        <v>84</v>
      </c>
      <c r="AV148" s="13" t="s">
        <v>84</v>
      </c>
      <c r="AW148" s="13" t="s">
        <v>5</v>
      </c>
      <c r="AX148" s="13" t="s">
        <v>74</v>
      </c>
      <c r="AY148" s="205" t="s">
        <v>155</v>
      </c>
    </row>
    <row r="149" spans="1:65" s="14" customFormat="1" ht="11.25">
      <c r="B149" s="206"/>
      <c r="C149" s="207"/>
      <c r="D149" s="196" t="s">
        <v>164</v>
      </c>
      <c r="E149" s="208" t="s">
        <v>20</v>
      </c>
      <c r="F149" s="209" t="s">
        <v>166</v>
      </c>
      <c r="G149" s="207"/>
      <c r="H149" s="210">
        <v>131.30000000000001</v>
      </c>
      <c r="I149" s="211"/>
      <c r="J149" s="211"/>
      <c r="K149" s="207"/>
      <c r="L149" s="207"/>
      <c r="M149" s="212"/>
      <c r="N149" s="213"/>
      <c r="O149" s="214"/>
      <c r="P149" s="214"/>
      <c r="Q149" s="214"/>
      <c r="R149" s="214"/>
      <c r="S149" s="214"/>
      <c r="T149" s="214"/>
      <c r="U149" s="214"/>
      <c r="V149" s="214"/>
      <c r="W149" s="214"/>
      <c r="X149" s="214"/>
      <c r="Y149" s="215"/>
      <c r="AT149" s="216" t="s">
        <v>164</v>
      </c>
      <c r="AU149" s="216" t="s">
        <v>84</v>
      </c>
      <c r="AV149" s="14" t="s">
        <v>161</v>
      </c>
      <c r="AW149" s="14" t="s">
        <v>5</v>
      </c>
      <c r="AX149" s="14" t="s">
        <v>82</v>
      </c>
      <c r="AY149" s="216" t="s">
        <v>155</v>
      </c>
    </row>
    <row r="150" spans="1:65" s="2" customFormat="1" ht="16.5" customHeight="1">
      <c r="A150" s="36"/>
      <c r="B150" s="37"/>
      <c r="C150" s="218" t="s">
        <v>191</v>
      </c>
      <c r="D150" s="218" t="s">
        <v>180</v>
      </c>
      <c r="E150" s="219" t="s">
        <v>205</v>
      </c>
      <c r="F150" s="220" t="s">
        <v>206</v>
      </c>
      <c r="G150" s="221" t="s">
        <v>207</v>
      </c>
      <c r="H150" s="222">
        <v>196.95</v>
      </c>
      <c r="I150" s="223"/>
      <c r="J150" s="224"/>
      <c r="K150" s="225">
        <f>ROUND(P150*H150,2)</f>
        <v>0</v>
      </c>
      <c r="L150" s="224"/>
      <c r="M150" s="226"/>
      <c r="N150" s="227" t="s">
        <v>20</v>
      </c>
      <c r="O150" s="183" t="s">
        <v>43</v>
      </c>
      <c r="P150" s="184">
        <f>I150+J150</f>
        <v>0</v>
      </c>
      <c r="Q150" s="184">
        <f>ROUND(I150*H150,2)</f>
        <v>0</v>
      </c>
      <c r="R150" s="184">
        <f>ROUND(J150*H150,2)</f>
        <v>0</v>
      </c>
      <c r="S150" s="66"/>
      <c r="T150" s="185">
        <f>S150*H150</f>
        <v>0</v>
      </c>
      <c r="U150" s="185">
        <v>1</v>
      </c>
      <c r="V150" s="185">
        <f>U150*H150</f>
        <v>196.95</v>
      </c>
      <c r="W150" s="185">
        <v>0</v>
      </c>
      <c r="X150" s="185">
        <f>W150*H150</f>
        <v>0</v>
      </c>
      <c r="Y150" s="186" t="s">
        <v>20</v>
      </c>
      <c r="Z150" s="36"/>
      <c r="AA150" s="36"/>
      <c r="AB150" s="36"/>
      <c r="AC150" s="36"/>
      <c r="AD150" s="36"/>
      <c r="AE150" s="36"/>
      <c r="AR150" s="187" t="s">
        <v>191</v>
      </c>
      <c r="AT150" s="187" t="s">
        <v>180</v>
      </c>
      <c r="AU150" s="187" t="s">
        <v>84</v>
      </c>
      <c r="AY150" s="19" t="s">
        <v>155</v>
      </c>
      <c r="BE150" s="188">
        <f>IF(O150="základní",K150,0)</f>
        <v>0</v>
      </c>
      <c r="BF150" s="188">
        <f>IF(O150="snížená",K150,0)</f>
        <v>0</v>
      </c>
      <c r="BG150" s="188">
        <f>IF(O150="zákl. přenesená",K150,0)</f>
        <v>0</v>
      </c>
      <c r="BH150" s="188">
        <f>IF(O150="sníž. přenesená",K150,0)</f>
        <v>0</v>
      </c>
      <c r="BI150" s="188">
        <f>IF(O150="nulová",K150,0)</f>
        <v>0</v>
      </c>
      <c r="BJ150" s="19" t="s">
        <v>82</v>
      </c>
      <c r="BK150" s="188">
        <f>ROUND(P150*H150,2)</f>
        <v>0</v>
      </c>
      <c r="BL150" s="19" t="s">
        <v>161</v>
      </c>
      <c r="BM150" s="187" t="s">
        <v>208</v>
      </c>
    </row>
    <row r="151" spans="1:65" s="2" customFormat="1" ht="24.2" customHeight="1">
      <c r="A151" s="36"/>
      <c r="B151" s="37"/>
      <c r="C151" s="174" t="s">
        <v>209</v>
      </c>
      <c r="D151" s="174" t="s">
        <v>157</v>
      </c>
      <c r="E151" s="175" t="s">
        <v>210</v>
      </c>
      <c r="F151" s="176" t="s">
        <v>211</v>
      </c>
      <c r="G151" s="177" t="s">
        <v>160</v>
      </c>
      <c r="H151" s="178">
        <v>41.6</v>
      </c>
      <c r="I151" s="179"/>
      <c r="J151" s="179"/>
      <c r="K151" s="180">
        <f>ROUND(P151*H151,2)</f>
        <v>0</v>
      </c>
      <c r="L151" s="181"/>
      <c r="M151" s="41"/>
      <c r="N151" s="182" t="s">
        <v>20</v>
      </c>
      <c r="O151" s="183" t="s">
        <v>43</v>
      </c>
      <c r="P151" s="184">
        <f>I151+J151</f>
        <v>0</v>
      </c>
      <c r="Q151" s="184">
        <f>ROUND(I151*H151,2)</f>
        <v>0</v>
      </c>
      <c r="R151" s="184">
        <f>ROUND(J151*H151,2)</f>
        <v>0</v>
      </c>
      <c r="S151" s="66"/>
      <c r="T151" s="185">
        <f>S151*H151</f>
        <v>0</v>
      </c>
      <c r="U151" s="185">
        <v>4.1599999999999998E-2</v>
      </c>
      <c r="V151" s="185">
        <f>U151*H151</f>
        <v>1.7305599999999999</v>
      </c>
      <c r="W151" s="185">
        <v>0</v>
      </c>
      <c r="X151" s="185">
        <f>W151*H151</f>
        <v>0</v>
      </c>
      <c r="Y151" s="186" t="s">
        <v>20</v>
      </c>
      <c r="Z151" s="36"/>
      <c r="AA151" s="36"/>
      <c r="AB151" s="36"/>
      <c r="AC151" s="36"/>
      <c r="AD151" s="36"/>
      <c r="AE151" s="36"/>
      <c r="AR151" s="187" t="s">
        <v>161</v>
      </c>
      <c r="AT151" s="187" t="s">
        <v>157</v>
      </c>
      <c r="AU151" s="187" t="s">
        <v>84</v>
      </c>
      <c r="AY151" s="19" t="s">
        <v>155</v>
      </c>
      <c r="BE151" s="188">
        <f>IF(O151="základní",K151,0)</f>
        <v>0</v>
      </c>
      <c r="BF151" s="188">
        <f>IF(O151="snížená",K151,0)</f>
        <v>0</v>
      </c>
      <c r="BG151" s="188">
        <f>IF(O151="zákl. přenesená",K151,0)</f>
        <v>0</v>
      </c>
      <c r="BH151" s="188">
        <f>IF(O151="sníž. přenesená",K151,0)</f>
        <v>0</v>
      </c>
      <c r="BI151" s="188">
        <f>IF(O151="nulová",K151,0)</f>
        <v>0</v>
      </c>
      <c r="BJ151" s="19" t="s">
        <v>82</v>
      </c>
      <c r="BK151" s="188">
        <f>ROUND(P151*H151,2)</f>
        <v>0</v>
      </c>
      <c r="BL151" s="19" t="s">
        <v>161</v>
      </c>
      <c r="BM151" s="187" t="s">
        <v>212</v>
      </c>
    </row>
    <row r="152" spans="1:65" s="2" customFormat="1" ht="11.25">
      <c r="A152" s="36"/>
      <c r="B152" s="37"/>
      <c r="C152" s="38"/>
      <c r="D152" s="189" t="s">
        <v>162</v>
      </c>
      <c r="E152" s="38"/>
      <c r="F152" s="190" t="s">
        <v>213</v>
      </c>
      <c r="G152" s="38"/>
      <c r="H152" s="38"/>
      <c r="I152" s="191"/>
      <c r="J152" s="191"/>
      <c r="K152" s="38"/>
      <c r="L152" s="38"/>
      <c r="M152" s="41"/>
      <c r="N152" s="192"/>
      <c r="O152" s="193"/>
      <c r="P152" s="66"/>
      <c r="Q152" s="66"/>
      <c r="R152" s="66"/>
      <c r="S152" s="66"/>
      <c r="T152" s="66"/>
      <c r="U152" s="66"/>
      <c r="V152" s="66"/>
      <c r="W152" s="66"/>
      <c r="X152" s="66"/>
      <c r="Y152" s="67"/>
      <c r="Z152" s="36"/>
      <c r="AA152" s="36"/>
      <c r="AB152" s="36"/>
      <c r="AC152" s="36"/>
      <c r="AD152" s="36"/>
      <c r="AE152" s="36"/>
      <c r="AT152" s="19" t="s">
        <v>162</v>
      </c>
      <c r="AU152" s="19" t="s">
        <v>84</v>
      </c>
    </row>
    <row r="153" spans="1:65" s="13" customFormat="1" ht="11.25">
      <c r="B153" s="194"/>
      <c r="C153" s="195"/>
      <c r="D153" s="196" t="s">
        <v>164</v>
      </c>
      <c r="E153" s="197" t="s">
        <v>20</v>
      </c>
      <c r="F153" s="198" t="s">
        <v>214</v>
      </c>
      <c r="G153" s="195"/>
      <c r="H153" s="199">
        <v>41.6</v>
      </c>
      <c r="I153" s="200"/>
      <c r="J153" s="200"/>
      <c r="K153" s="195"/>
      <c r="L153" s="195"/>
      <c r="M153" s="201"/>
      <c r="N153" s="202"/>
      <c r="O153" s="203"/>
      <c r="P153" s="203"/>
      <c r="Q153" s="203"/>
      <c r="R153" s="203"/>
      <c r="S153" s="203"/>
      <c r="T153" s="203"/>
      <c r="U153" s="203"/>
      <c r="V153" s="203"/>
      <c r="W153" s="203"/>
      <c r="X153" s="203"/>
      <c r="Y153" s="204"/>
      <c r="AT153" s="205" t="s">
        <v>164</v>
      </c>
      <c r="AU153" s="205" t="s">
        <v>84</v>
      </c>
      <c r="AV153" s="13" t="s">
        <v>84</v>
      </c>
      <c r="AW153" s="13" t="s">
        <v>5</v>
      </c>
      <c r="AX153" s="13" t="s">
        <v>74</v>
      </c>
      <c r="AY153" s="205" t="s">
        <v>155</v>
      </c>
    </row>
    <row r="154" spans="1:65" s="14" customFormat="1" ht="11.25">
      <c r="B154" s="206"/>
      <c r="C154" s="207"/>
      <c r="D154" s="196" t="s">
        <v>164</v>
      </c>
      <c r="E154" s="208" t="s">
        <v>20</v>
      </c>
      <c r="F154" s="209" t="s">
        <v>166</v>
      </c>
      <c r="G154" s="207"/>
      <c r="H154" s="210">
        <v>41.6</v>
      </c>
      <c r="I154" s="211"/>
      <c r="J154" s="211"/>
      <c r="K154" s="207"/>
      <c r="L154" s="207"/>
      <c r="M154" s="212"/>
      <c r="N154" s="213"/>
      <c r="O154" s="214"/>
      <c r="P154" s="214"/>
      <c r="Q154" s="214"/>
      <c r="R154" s="214"/>
      <c r="S154" s="214"/>
      <c r="T154" s="214"/>
      <c r="U154" s="214"/>
      <c r="V154" s="214"/>
      <c r="W154" s="214"/>
      <c r="X154" s="214"/>
      <c r="Y154" s="215"/>
      <c r="AT154" s="216" t="s">
        <v>164</v>
      </c>
      <c r="AU154" s="216" t="s">
        <v>84</v>
      </c>
      <c r="AV154" s="14" t="s">
        <v>161</v>
      </c>
      <c r="AW154" s="14" t="s">
        <v>5</v>
      </c>
      <c r="AX154" s="14" t="s">
        <v>82</v>
      </c>
      <c r="AY154" s="216" t="s">
        <v>155</v>
      </c>
    </row>
    <row r="155" spans="1:65" s="2" customFormat="1" ht="16.5" customHeight="1">
      <c r="A155" s="36"/>
      <c r="B155" s="37"/>
      <c r="C155" s="218" t="s">
        <v>215</v>
      </c>
      <c r="D155" s="218" t="s">
        <v>180</v>
      </c>
      <c r="E155" s="219" t="s">
        <v>216</v>
      </c>
      <c r="F155" s="220" t="s">
        <v>217</v>
      </c>
      <c r="G155" s="221" t="s">
        <v>169</v>
      </c>
      <c r="H155" s="222">
        <v>9.1519999999999992</v>
      </c>
      <c r="I155" s="223"/>
      <c r="J155" s="224"/>
      <c r="K155" s="225">
        <f>ROUND(P155*H155,2)</f>
        <v>0</v>
      </c>
      <c r="L155" s="224"/>
      <c r="M155" s="226"/>
      <c r="N155" s="227" t="s">
        <v>20</v>
      </c>
      <c r="O155" s="183" t="s">
        <v>43</v>
      </c>
      <c r="P155" s="184">
        <f>I155+J155</f>
        <v>0</v>
      </c>
      <c r="Q155" s="184">
        <f>ROUND(I155*H155,2)</f>
        <v>0</v>
      </c>
      <c r="R155" s="184">
        <f>ROUND(J155*H155,2)</f>
        <v>0</v>
      </c>
      <c r="S155" s="66"/>
      <c r="T155" s="185">
        <f>S155*H155</f>
        <v>0</v>
      </c>
      <c r="U155" s="185">
        <v>0.15</v>
      </c>
      <c r="V155" s="185">
        <f>U155*H155</f>
        <v>1.3727999999999998</v>
      </c>
      <c r="W155" s="185">
        <v>0</v>
      </c>
      <c r="X155" s="185">
        <f>W155*H155</f>
        <v>0</v>
      </c>
      <c r="Y155" s="186" t="s">
        <v>20</v>
      </c>
      <c r="Z155" s="36"/>
      <c r="AA155" s="36"/>
      <c r="AB155" s="36"/>
      <c r="AC155" s="36"/>
      <c r="AD155" s="36"/>
      <c r="AE155" s="36"/>
      <c r="AR155" s="187" t="s">
        <v>191</v>
      </c>
      <c r="AT155" s="187" t="s">
        <v>180</v>
      </c>
      <c r="AU155" s="187" t="s">
        <v>84</v>
      </c>
      <c r="AY155" s="19" t="s">
        <v>155</v>
      </c>
      <c r="BE155" s="188">
        <f>IF(O155="základní",K155,0)</f>
        <v>0</v>
      </c>
      <c r="BF155" s="188">
        <f>IF(O155="snížená",K155,0)</f>
        <v>0</v>
      </c>
      <c r="BG155" s="188">
        <f>IF(O155="zákl. přenesená",K155,0)</f>
        <v>0</v>
      </c>
      <c r="BH155" s="188">
        <f>IF(O155="sníž. přenesená",K155,0)</f>
        <v>0</v>
      </c>
      <c r="BI155" s="188">
        <f>IF(O155="nulová",K155,0)</f>
        <v>0</v>
      </c>
      <c r="BJ155" s="19" t="s">
        <v>82</v>
      </c>
      <c r="BK155" s="188">
        <f>ROUND(P155*H155,2)</f>
        <v>0</v>
      </c>
      <c r="BL155" s="19" t="s">
        <v>161</v>
      </c>
      <c r="BM155" s="187" t="s">
        <v>218</v>
      </c>
    </row>
    <row r="156" spans="1:65" s="13" customFormat="1" ht="11.25">
      <c r="B156" s="194"/>
      <c r="C156" s="195"/>
      <c r="D156" s="196" t="s">
        <v>164</v>
      </c>
      <c r="E156" s="197" t="s">
        <v>20</v>
      </c>
      <c r="F156" s="198" t="s">
        <v>219</v>
      </c>
      <c r="G156" s="195"/>
      <c r="H156" s="199">
        <v>8.32</v>
      </c>
      <c r="I156" s="200"/>
      <c r="J156" s="200"/>
      <c r="K156" s="195"/>
      <c r="L156" s="195"/>
      <c r="M156" s="201"/>
      <c r="N156" s="202"/>
      <c r="O156" s="203"/>
      <c r="P156" s="203"/>
      <c r="Q156" s="203"/>
      <c r="R156" s="203"/>
      <c r="S156" s="203"/>
      <c r="T156" s="203"/>
      <c r="U156" s="203"/>
      <c r="V156" s="203"/>
      <c r="W156" s="203"/>
      <c r="X156" s="203"/>
      <c r="Y156" s="204"/>
      <c r="AT156" s="205" t="s">
        <v>164</v>
      </c>
      <c r="AU156" s="205" t="s">
        <v>84</v>
      </c>
      <c r="AV156" s="13" t="s">
        <v>84</v>
      </c>
      <c r="AW156" s="13" t="s">
        <v>5</v>
      </c>
      <c r="AX156" s="13" t="s">
        <v>82</v>
      </c>
      <c r="AY156" s="205" t="s">
        <v>155</v>
      </c>
    </row>
    <row r="157" spans="1:65" s="13" customFormat="1" ht="11.25">
      <c r="B157" s="194"/>
      <c r="C157" s="195"/>
      <c r="D157" s="196" t="s">
        <v>164</v>
      </c>
      <c r="E157" s="195"/>
      <c r="F157" s="198" t="s">
        <v>220</v>
      </c>
      <c r="G157" s="195"/>
      <c r="H157" s="199">
        <v>9.1519999999999992</v>
      </c>
      <c r="I157" s="200"/>
      <c r="J157" s="200"/>
      <c r="K157" s="195"/>
      <c r="L157" s="195"/>
      <c r="M157" s="201"/>
      <c r="N157" s="202"/>
      <c r="O157" s="203"/>
      <c r="P157" s="203"/>
      <c r="Q157" s="203"/>
      <c r="R157" s="203"/>
      <c r="S157" s="203"/>
      <c r="T157" s="203"/>
      <c r="U157" s="203"/>
      <c r="V157" s="203"/>
      <c r="W157" s="203"/>
      <c r="X157" s="203"/>
      <c r="Y157" s="204"/>
      <c r="AT157" s="205" t="s">
        <v>164</v>
      </c>
      <c r="AU157" s="205" t="s">
        <v>84</v>
      </c>
      <c r="AV157" s="13" t="s">
        <v>84</v>
      </c>
      <c r="AW157" s="13" t="s">
        <v>4</v>
      </c>
      <c r="AX157" s="13" t="s">
        <v>82</v>
      </c>
      <c r="AY157" s="205" t="s">
        <v>155</v>
      </c>
    </row>
    <row r="158" spans="1:65" s="2" customFormat="1" ht="21.75" customHeight="1">
      <c r="A158" s="36"/>
      <c r="B158" s="37"/>
      <c r="C158" s="174" t="s">
        <v>221</v>
      </c>
      <c r="D158" s="174" t="s">
        <v>157</v>
      </c>
      <c r="E158" s="175" t="s">
        <v>222</v>
      </c>
      <c r="F158" s="176" t="s">
        <v>223</v>
      </c>
      <c r="G158" s="177" t="s">
        <v>160</v>
      </c>
      <c r="H158" s="178">
        <v>48</v>
      </c>
      <c r="I158" s="179"/>
      <c r="J158" s="179"/>
      <c r="K158" s="180">
        <f>ROUND(P158*H158,2)</f>
        <v>0</v>
      </c>
      <c r="L158" s="181"/>
      <c r="M158" s="41"/>
      <c r="N158" s="182" t="s">
        <v>20</v>
      </c>
      <c r="O158" s="183" t="s">
        <v>43</v>
      </c>
      <c r="P158" s="184">
        <f>I158+J158</f>
        <v>0</v>
      </c>
      <c r="Q158" s="184">
        <f>ROUND(I158*H158,2)</f>
        <v>0</v>
      </c>
      <c r="R158" s="184">
        <f>ROUND(J158*H158,2)</f>
        <v>0</v>
      </c>
      <c r="S158" s="66"/>
      <c r="T158" s="185">
        <f>S158*H158</f>
        <v>0</v>
      </c>
      <c r="U158" s="185">
        <v>0.115</v>
      </c>
      <c r="V158" s="185">
        <f>U158*H158</f>
        <v>5.5200000000000005</v>
      </c>
      <c r="W158" s="185">
        <v>0</v>
      </c>
      <c r="X158" s="185">
        <f>W158*H158</f>
        <v>0</v>
      </c>
      <c r="Y158" s="186" t="s">
        <v>20</v>
      </c>
      <c r="Z158" s="36"/>
      <c r="AA158" s="36"/>
      <c r="AB158" s="36"/>
      <c r="AC158" s="36"/>
      <c r="AD158" s="36"/>
      <c r="AE158" s="36"/>
      <c r="AR158" s="187" t="s">
        <v>161</v>
      </c>
      <c r="AT158" s="187" t="s">
        <v>157</v>
      </c>
      <c r="AU158" s="187" t="s">
        <v>84</v>
      </c>
      <c r="AY158" s="19" t="s">
        <v>155</v>
      </c>
      <c r="BE158" s="188">
        <f>IF(O158="základní",K158,0)</f>
        <v>0</v>
      </c>
      <c r="BF158" s="188">
        <f>IF(O158="snížená",K158,0)</f>
        <v>0</v>
      </c>
      <c r="BG158" s="188">
        <f>IF(O158="zákl. přenesená",K158,0)</f>
        <v>0</v>
      </c>
      <c r="BH158" s="188">
        <f>IF(O158="sníž. přenesená",K158,0)</f>
        <v>0</v>
      </c>
      <c r="BI158" s="188">
        <f>IF(O158="nulová",K158,0)</f>
        <v>0</v>
      </c>
      <c r="BJ158" s="19" t="s">
        <v>82</v>
      </c>
      <c r="BK158" s="188">
        <f>ROUND(P158*H158,2)</f>
        <v>0</v>
      </c>
      <c r="BL158" s="19" t="s">
        <v>161</v>
      </c>
      <c r="BM158" s="187" t="s">
        <v>185</v>
      </c>
    </row>
    <row r="159" spans="1:65" s="2" customFormat="1" ht="11.25">
      <c r="A159" s="36"/>
      <c r="B159" s="37"/>
      <c r="C159" s="38"/>
      <c r="D159" s="189" t="s">
        <v>162</v>
      </c>
      <c r="E159" s="38"/>
      <c r="F159" s="190" t="s">
        <v>224</v>
      </c>
      <c r="G159" s="38"/>
      <c r="H159" s="38"/>
      <c r="I159" s="191"/>
      <c r="J159" s="191"/>
      <c r="K159" s="38"/>
      <c r="L159" s="38"/>
      <c r="M159" s="41"/>
      <c r="N159" s="192"/>
      <c r="O159" s="193"/>
      <c r="P159" s="66"/>
      <c r="Q159" s="66"/>
      <c r="R159" s="66"/>
      <c r="S159" s="66"/>
      <c r="T159" s="66"/>
      <c r="U159" s="66"/>
      <c r="V159" s="66"/>
      <c r="W159" s="66"/>
      <c r="X159" s="66"/>
      <c r="Y159" s="67"/>
      <c r="Z159" s="36"/>
      <c r="AA159" s="36"/>
      <c r="AB159" s="36"/>
      <c r="AC159" s="36"/>
      <c r="AD159" s="36"/>
      <c r="AE159" s="36"/>
      <c r="AT159" s="19" t="s">
        <v>162</v>
      </c>
      <c r="AU159" s="19" t="s">
        <v>84</v>
      </c>
    </row>
    <row r="160" spans="1:65" s="13" customFormat="1" ht="11.25">
      <c r="B160" s="194"/>
      <c r="C160" s="195"/>
      <c r="D160" s="196" t="s">
        <v>164</v>
      </c>
      <c r="E160" s="197" t="s">
        <v>20</v>
      </c>
      <c r="F160" s="198" t="s">
        <v>225</v>
      </c>
      <c r="G160" s="195"/>
      <c r="H160" s="199">
        <v>48</v>
      </c>
      <c r="I160" s="200"/>
      <c r="J160" s="200"/>
      <c r="K160" s="195"/>
      <c r="L160" s="195"/>
      <c r="M160" s="201"/>
      <c r="N160" s="202"/>
      <c r="O160" s="203"/>
      <c r="P160" s="203"/>
      <c r="Q160" s="203"/>
      <c r="R160" s="203"/>
      <c r="S160" s="203"/>
      <c r="T160" s="203"/>
      <c r="U160" s="203"/>
      <c r="V160" s="203"/>
      <c r="W160" s="203"/>
      <c r="X160" s="203"/>
      <c r="Y160" s="204"/>
      <c r="AT160" s="205" t="s">
        <v>164</v>
      </c>
      <c r="AU160" s="205" t="s">
        <v>84</v>
      </c>
      <c r="AV160" s="13" t="s">
        <v>84</v>
      </c>
      <c r="AW160" s="13" t="s">
        <v>5</v>
      </c>
      <c r="AX160" s="13" t="s">
        <v>74</v>
      </c>
      <c r="AY160" s="205" t="s">
        <v>155</v>
      </c>
    </row>
    <row r="161" spans="1:65" s="14" customFormat="1" ht="11.25">
      <c r="B161" s="206"/>
      <c r="C161" s="207"/>
      <c r="D161" s="196" t="s">
        <v>164</v>
      </c>
      <c r="E161" s="208" t="s">
        <v>20</v>
      </c>
      <c r="F161" s="209" t="s">
        <v>166</v>
      </c>
      <c r="G161" s="207"/>
      <c r="H161" s="210">
        <v>48</v>
      </c>
      <c r="I161" s="211"/>
      <c r="J161" s="211"/>
      <c r="K161" s="207"/>
      <c r="L161" s="207"/>
      <c r="M161" s="212"/>
      <c r="N161" s="213"/>
      <c r="O161" s="214"/>
      <c r="P161" s="214"/>
      <c r="Q161" s="214"/>
      <c r="R161" s="214"/>
      <c r="S161" s="214"/>
      <c r="T161" s="214"/>
      <c r="U161" s="214"/>
      <c r="V161" s="214"/>
      <c r="W161" s="214"/>
      <c r="X161" s="214"/>
      <c r="Y161" s="215"/>
      <c r="AT161" s="216" t="s">
        <v>164</v>
      </c>
      <c r="AU161" s="216" t="s">
        <v>84</v>
      </c>
      <c r="AV161" s="14" t="s">
        <v>161</v>
      </c>
      <c r="AW161" s="14" t="s">
        <v>5</v>
      </c>
      <c r="AX161" s="14" t="s">
        <v>82</v>
      </c>
      <c r="AY161" s="216" t="s">
        <v>155</v>
      </c>
    </row>
    <row r="162" spans="1:65" s="2" customFormat="1" ht="16.5" customHeight="1">
      <c r="A162" s="36"/>
      <c r="B162" s="37"/>
      <c r="C162" s="218" t="s">
        <v>9</v>
      </c>
      <c r="D162" s="218" t="s">
        <v>180</v>
      </c>
      <c r="E162" s="219" t="s">
        <v>226</v>
      </c>
      <c r="F162" s="220" t="s">
        <v>227</v>
      </c>
      <c r="G162" s="221" t="s">
        <v>207</v>
      </c>
      <c r="H162" s="222">
        <v>4.08</v>
      </c>
      <c r="I162" s="223"/>
      <c r="J162" s="224"/>
      <c r="K162" s="225">
        <f>ROUND(P162*H162,2)</f>
        <v>0</v>
      </c>
      <c r="L162" s="224"/>
      <c r="M162" s="226"/>
      <c r="N162" s="227" t="s">
        <v>20</v>
      </c>
      <c r="O162" s="183" t="s">
        <v>43</v>
      </c>
      <c r="P162" s="184">
        <f>I162+J162</f>
        <v>0</v>
      </c>
      <c r="Q162" s="184">
        <f>ROUND(I162*H162,2)</f>
        <v>0</v>
      </c>
      <c r="R162" s="184">
        <f>ROUND(J162*H162,2)</f>
        <v>0</v>
      </c>
      <c r="S162" s="66"/>
      <c r="T162" s="185">
        <f>S162*H162</f>
        <v>0</v>
      </c>
      <c r="U162" s="185">
        <v>1</v>
      </c>
      <c r="V162" s="185">
        <f>U162*H162</f>
        <v>4.08</v>
      </c>
      <c r="W162" s="185">
        <v>0</v>
      </c>
      <c r="X162" s="185">
        <f>W162*H162</f>
        <v>0</v>
      </c>
      <c r="Y162" s="186" t="s">
        <v>20</v>
      </c>
      <c r="Z162" s="36"/>
      <c r="AA162" s="36"/>
      <c r="AB162" s="36"/>
      <c r="AC162" s="36"/>
      <c r="AD162" s="36"/>
      <c r="AE162" s="36"/>
      <c r="AR162" s="187" t="s">
        <v>191</v>
      </c>
      <c r="AT162" s="187" t="s">
        <v>180</v>
      </c>
      <c r="AU162" s="187" t="s">
        <v>84</v>
      </c>
      <c r="AY162" s="19" t="s">
        <v>155</v>
      </c>
      <c r="BE162" s="188">
        <f>IF(O162="základní",K162,0)</f>
        <v>0</v>
      </c>
      <c r="BF162" s="188">
        <f>IF(O162="snížená",K162,0)</f>
        <v>0</v>
      </c>
      <c r="BG162" s="188">
        <f>IF(O162="zákl. přenesená",K162,0)</f>
        <v>0</v>
      </c>
      <c r="BH162" s="188">
        <f>IF(O162="sníž. přenesená",K162,0)</f>
        <v>0</v>
      </c>
      <c r="BI162" s="188">
        <f>IF(O162="nulová",K162,0)</f>
        <v>0</v>
      </c>
      <c r="BJ162" s="19" t="s">
        <v>82</v>
      </c>
      <c r="BK162" s="188">
        <f>ROUND(P162*H162,2)</f>
        <v>0</v>
      </c>
      <c r="BL162" s="19" t="s">
        <v>161</v>
      </c>
      <c r="BM162" s="187" t="s">
        <v>228</v>
      </c>
    </row>
    <row r="163" spans="1:65" s="13" customFormat="1" ht="11.25">
      <c r="B163" s="194"/>
      <c r="C163" s="195"/>
      <c r="D163" s="196" t="s">
        <v>164</v>
      </c>
      <c r="E163" s="197" t="s">
        <v>20</v>
      </c>
      <c r="F163" s="198" t="s">
        <v>229</v>
      </c>
      <c r="G163" s="195"/>
      <c r="H163" s="199">
        <v>4.08</v>
      </c>
      <c r="I163" s="200"/>
      <c r="J163" s="200"/>
      <c r="K163" s="195"/>
      <c r="L163" s="195"/>
      <c r="M163" s="201"/>
      <c r="N163" s="202"/>
      <c r="O163" s="203"/>
      <c r="P163" s="203"/>
      <c r="Q163" s="203"/>
      <c r="R163" s="203"/>
      <c r="S163" s="203"/>
      <c r="T163" s="203"/>
      <c r="U163" s="203"/>
      <c r="V163" s="203"/>
      <c r="W163" s="203"/>
      <c r="X163" s="203"/>
      <c r="Y163" s="204"/>
      <c r="AT163" s="205" t="s">
        <v>164</v>
      </c>
      <c r="AU163" s="205" t="s">
        <v>84</v>
      </c>
      <c r="AV163" s="13" t="s">
        <v>84</v>
      </c>
      <c r="AW163" s="13" t="s">
        <v>5</v>
      </c>
      <c r="AX163" s="13" t="s">
        <v>82</v>
      </c>
      <c r="AY163" s="205" t="s">
        <v>155</v>
      </c>
    </row>
    <row r="164" spans="1:65" s="2" customFormat="1" ht="21.75" customHeight="1">
      <c r="A164" s="36"/>
      <c r="B164" s="37"/>
      <c r="C164" s="174" t="s">
        <v>230</v>
      </c>
      <c r="D164" s="174" t="s">
        <v>157</v>
      </c>
      <c r="E164" s="175" t="s">
        <v>231</v>
      </c>
      <c r="F164" s="176" t="s">
        <v>232</v>
      </c>
      <c r="G164" s="177" t="s">
        <v>169</v>
      </c>
      <c r="H164" s="178">
        <v>4.8</v>
      </c>
      <c r="I164" s="179"/>
      <c r="J164" s="179"/>
      <c r="K164" s="180">
        <f>ROUND(P164*H164,2)</f>
        <v>0</v>
      </c>
      <c r="L164" s="181"/>
      <c r="M164" s="41"/>
      <c r="N164" s="182" t="s">
        <v>20</v>
      </c>
      <c r="O164" s="183" t="s">
        <v>43</v>
      </c>
      <c r="P164" s="184">
        <f>I164+J164</f>
        <v>0</v>
      </c>
      <c r="Q164" s="184">
        <f>ROUND(I164*H164,2)</f>
        <v>0</v>
      </c>
      <c r="R164" s="184">
        <f>ROUND(J164*H164,2)</f>
        <v>0</v>
      </c>
      <c r="S164" s="66"/>
      <c r="T164" s="185">
        <f>S164*H164</f>
        <v>0</v>
      </c>
      <c r="U164" s="185">
        <v>2.16</v>
      </c>
      <c r="V164" s="185">
        <f>U164*H164</f>
        <v>10.368</v>
      </c>
      <c r="W164" s="185">
        <v>0</v>
      </c>
      <c r="X164" s="185">
        <f>W164*H164</f>
        <v>0</v>
      </c>
      <c r="Y164" s="186" t="s">
        <v>20</v>
      </c>
      <c r="Z164" s="36"/>
      <c r="AA164" s="36"/>
      <c r="AB164" s="36"/>
      <c r="AC164" s="36"/>
      <c r="AD164" s="36"/>
      <c r="AE164" s="36"/>
      <c r="AR164" s="187" t="s">
        <v>161</v>
      </c>
      <c r="AT164" s="187" t="s">
        <v>157</v>
      </c>
      <c r="AU164" s="187" t="s">
        <v>84</v>
      </c>
      <c r="AY164" s="19" t="s">
        <v>155</v>
      </c>
      <c r="BE164" s="188">
        <f>IF(O164="základní",K164,0)</f>
        <v>0</v>
      </c>
      <c r="BF164" s="188">
        <f>IF(O164="snížená",K164,0)</f>
        <v>0</v>
      </c>
      <c r="BG164" s="188">
        <f>IF(O164="zákl. přenesená",K164,0)</f>
        <v>0</v>
      </c>
      <c r="BH164" s="188">
        <f>IF(O164="sníž. přenesená",K164,0)</f>
        <v>0</v>
      </c>
      <c r="BI164" s="188">
        <f>IF(O164="nulová",K164,0)</f>
        <v>0</v>
      </c>
      <c r="BJ164" s="19" t="s">
        <v>82</v>
      </c>
      <c r="BK164" s="188">
        <f>ROUND(P164*H164,2)</f>
        <v>0</v>
      </c>
      <c r="BL164" s="19" t="s">
        <v>161</v>
      </c>
      <c r="BM164" s="187" t="s">
        <v>233</v>
      </c>
    </row>
    <row r="165" spans="1:65" s="2" customFormat="1" ht="11.25">
      <c r="A165" s="36"/>
      <c r="B165" s="37"/>
      <c r="C165" s="38"/>
      <c r="D165" s="189" t="s">
        <v>162</v>
      </c>
      <c r="E165" s="38"/>
      <c r="F165" s="190" t="s">
        <v>234</v>
      </c>
      <c r="G165" s="38"/>
      <c r="H165" s="38"/>
      <c r="I165" s="191"/>
      <c r="J165" s="191"/>
      <c r="K165" s="38"/>
      <c r="L165" s="38"/>
      <c r="M165" s="41"/>
      <c r="N165" s="192"/>
      <c r="O165" s="193"/>
      <c r="P165" s="66"/>
      <c r="Q165" s="66"/>
      <c r="R165" s="66"/>
      <c r="S165" s="66"/>
      <c r="T165" s="66"/>
      <c r="U165" s="66"/>
      <c r="V165" s="66"/>
      <c r="W165" s="66"/>
      <c r="X165" s="66"/>
      <c r="Y165" s="67"/>
      <c r="Z165" s="36"/>
      <c r="AA165" s="36"/>
      <c r="AB165" s="36"/>
      <c r="AC165" s="36"/>
      <c r="AD165" s="36"/>
      <c r="AE165" s="36"/>
      <c r="AT165" s="19" t="s">
        <v>162</v>
      </c>
      <c r="AU165" s="19" t="s">
        <v>84</v>
      </c>
    </row>
    <row r="166" spans="1:65" s="13" customFormat="1" ht="11.25">
      <c r="B166" s="194"/>
      <c r="C166" s="195"/>
      <c r="D166" s="196" t="s">
        <v>164</v>
      </c>
      <c r="E166" s="197" t="s">
        <v>20</v>
      </c>
      <c r="F166" s="198" t="s">
        <v>235</v>
      </c>
      <c r="G166" s="195"/>
      <c r="H166" s="199">
        <v>4.8</v>
      </c>
      <c r="I166" s="200"/>
      <c r="J166" s="200"/>
      <c r="K166" s="195"/>
      <c r="L166" s="195"/>
      <c r="M166" s="201"/>
      <c r="N166" s="202"/>
      <c r="O166" s="203"/>
      <c r="P166" s="203"/>
      <c r="Q166" s="203"/>
      <c r="R166" s="203"/>
      <c r="S166" s="203"/>
      <c r="T166" s="203"/>
      <c r="U166" s="203"/>
      <c r="V166" s="203"/>
      <c r="W166" s="203"/>
      <c r="X166" s="203"/>
      <c r="Y166" s="204"/>
      <c r="AT166" s="205" t="s">
        <v>164</v>
      </c>
      <c r="AU166" s="205" t="s">
        <v>84</v>
      </c>
      <c r="AV166" s="13" t="s">
        <v>84</v>
      </c>
      <c r="AW166" s="13" t="s">
        <v>5</v>
      </c>
      <c r="AX166" s="13" t="s">
        <v>74</v>
      </c>
      <c r="AY166" s="205" t="s">
        <v>155</v>
      </c>
    </row>
    <row r="167" spans="1:65" s="14" customFormat="1" ht="11.25">
      <c r="B167" s="206"/>
      <c r="C167" s="207"/>
      <c r="D167" s="196" t="s">
        <v>164</v>
      </c>
      <c r="E167" s="208" t="s">
        <v>20</v>
      </c>
      <c r="F167" s="209" t="s">
        <v>166</v>
      </c>
      <c r="G167" s="207"/>
      <c r="H167" s="210">
        <v>4.8</v>
      </c>
      <c r="I167" s="211"/>
      <c r="J167" s="211"/>
      <c r="K167" s="207"/>
      <c r="L167" s="207"/>
      <c r="M167" s="212"/>
      <c r="N167" s="213"/>
      <c r="O167" s="214"/>
      <c r="P167" s="214"/>
      <c r="Q167" s="214"/>
      <c r="R167" s="214"/>
      <c r="S167" s="214"/>
      <c r="T167" s="214"/>
      <c r="U167" s="214"/>
      <c r="V167" s="214"/>
      <c r="W167" s="214"/>
      <c r="X167" s="214"/>
      <c r="Y167" s="215"/>
      <c r="AT167" s="216" t="s">
        <v>164</v>
      </c>
      <c r="AU167" s="216" t="s">
        <v>84</v>
      </c>
      <c r="AV167" s="14" t="s">
        <v>161</v>
      </c>
      <c r="AW167" s="14" t="s">
        <v>5</v>
      </c>
      <c r="AX167" s="14" t="s">
        <v>82</v>
      </c>
      <c r="AY167" s="216" t="s">
        <v>155</v>
      </c>
    </row>
    <row r="168" spans="1:65" s="2" customFormat="1" ht="16.5" customHeight="1">
      <c r="A168" s="36"/>
      <c r="B168" s="37"/>
      <c r="C168" s="218" t="s">
        <v>212</v>
      </c>
      <c r="D168" s="218" t="s">
        <v>180</v>
      </c>
      <c r="E168" s="219" t="s">
        <v>236</v>
      </c>
      <c r="F168" s="220" t="s">
        <v>237</v>
      </c>
      <c r="G168" s="221" t="s">
        <v>207</v>
      </c>
      <c r="H168" s="222">
        <v>8.16</v>
      </c>
      <c r="I168" s="223"/>
      <c r="J168" s="224"/>
      <c r="K168" s="225">
        <f>ROUND(P168*H168,2)</f>
        <v>0</v>
      </c>
      <c r="L168" s="224"/>
      <c r="M168" s="226"/>
      <c r="N168" s="227" t="s">
        <v>20</v>
      </c>
      <c r="O168" s="183" t="s">
        <v>43</v>
      </c>
      <c r="P168" s="184">
        <f>I168+J168</f>
        <v>0</v>
      </c>
      <c r="Q168" s="184">
        <f>ROUND(I168*H168,2)</f>
        <v>0</v>
      </c>
      <c r="R168" s="184">
        <f>ROUND(J168*H168,2)</f>
        <v>0</v>
      </c>
      <c r="S168" s="66"/>
      <c r="T168" s="185">
        <f>S168*H168</f>
        <v>0</v>
      </c>
      <c r="U168" s="185">
        <v>1</v>
      </c>
      <c r="V168" s="185">
        <f>U168*H168</f>
        <v>8.16</v>
      </c>
      <c r="W168" s="185">
        <v>0</v>
      </c>
      <c r="X168" s="185">
        <f>W168*H168</f>
        <v>0</v>
      </c>
      <c r="Y168" s="186" t="s">
        <v>20</v>
      </c>
      <c r="Z168" s="36"/>
      <c r="AA168" s="36"/>
      <c r="AB168" s="36"/>
      <c r="AC168" s="36"/>
      <c r="AD168" s="36"/>
      <c r="AE168" s="36"/>
      <c r="AR168" s="187" t="s">
        <v>191</v>
      </c>
      <c r="AT168" s="187" t="s">
        <v>180</v>
      </c>
      <c r="AU168" s="187" t="s">
        <v>84</v>
      </c>
      <c r="AY168" s="19" t="s">
        <v>155</v>
      </c>
      <c r="BE168" s="188">
        <f>IF(O168="základní",K168,0)</f>
        <v>0</v>
      </c>
      <c r="BF168" s="188">
        <f>IF(O168="snížená",K168,0)</f>
        <v>0</v>
      </c>
      <c r="BG168" s="188">
        <f>IF(O168="zákl. přenesená",K168,0)</f>
        <v>0</v>
      </c>
      <c r="BH168" s="188">
        <f>IF(O168="sníž. přenesená",K168,0)</f>
        <v>0</v>
      </c>
      <c r="BI168" s="188">
        <f>IF(O168="nulová",K168,0)</f>
        <v>0</v>
      </c>
      <c r="BJ168" s="19" t="s">
        <v>82</v>
      </c>
      <c r="BK168" s="188">
        <f>ROUND(P168*H168,2)</f>
        <v>0</v>
      </c>
      <c r="BL168" s="19" t="s">
        <v>161</v>
      </c>
      <c r="BM168" s="187" t="s">
        <v>238</v>
      </c>
    </row>
    <row r="169" spans="1:65" s="13" customFormat="1" ht="11.25">
      <c r="B169" s="194"/>
      <c r="C169" s="195"/>
      <c r="D169" s="196" t="s">
        <v>164</v>
      </c>
      <c r="E169" s="197" t="s">
        <v>20</v>
      </c>
      <c r="F169" s="198" t="s">
        <v>239</v>
      </c>
      <c r="G169" s="195"/>
      <c r="H169" s="199">
        <v>8.16</v>
      </c>
      <c r="I169" s="200"/>
      <c r="J169" s="200"/>
      <c r="K169" s="195"/>
      <c r="L169" s="195"/>
      <c r="M169" s="201"/>
      <c r="N169" s="202"/>
      <c r="O169" s="203"/>
      <c r="P169" s="203"/>
      <c r="Q169" s="203"/>
      <c r="R169" s="203"/>
      <c r="S169" s="203"/>
      <c r="T169" s="203"/>
      <c r="U169" s="203"/>
      <c r="V169" s="203"/>
      <c r="W169" s="203"/>
      <c r="X169" s="203"/>
      <c r="Y169" s="204"/>
      <c r="AT169" s="205" t="s">
        <v>164</v>
      </c>
      <c r="AU169" s="205" t="s">
        <v>84</v>
      </c>
      <c r="AV169" s="13" t="s">
        <v>84</v>
      </c>
      <c r="AW169" s="13" t="s">
        <v>5</v>
      </c>
      <c r="AX169" s="13" t="s">
        <v>74</v>
      </c>
      <c r="AY169" s="205" t="s">
        <v>155</v>
      </c>
    </row>
    <row r="170" spans="1:65" s="14" customFormat="1" ht="11.25">
      <c r="B170" s="206"/>
      <c r="C170" s="207"/>
      <c r="D170" s="196" t="s">
        <v>164</v>
      </c>
      <c r="E170" s="208" t="s">
        <v>20</v>
      </c>
      <c r="F170" s="209" t="s">
        <v>166</v>
      </c>
      <c r="G170" s="207"/>
      <c r="H170" s="210">
        <v>8.16</v>
      </c>
      <c r="I170" s="211"/>
      <c r="J170" s="211"/>
      <c r="K170" s="207"/>
      <c r="L170" s="207"/>
      <c r="M170" s="212"/>
      <c r="N170" s="213"/>
      <c r="O170" s="214"/>
      <c r="P170" s="214"/>
      <c r="Q170" s="214"/>
      <c r="R170" s="214"/>
      <c r="S170" s="214"/>
      <c r="T170" s="214"/>
      <c r="U170" s="214"/>
      <c r="V170" s="214"/>
      <c r="W170" s="214"/>
      <c r="X170" s="214"/>
      <c r="Y170" s="215"/>
      <c r="AT170" s="216" t="s">
        <v>164</v>
      </c>
      <c r="AU170" s="216" t="s">
        <v>84</v>
      </c>
      <c r="AV170" s="14" t="s">
        <v>161</v>
      </c>
      <c r="AW170" s="14" t="s">
        <v>5</v>
      </c>
      <c r="AX170" s="14" t="s">
        <v>82</v>
      </c>
      <c r="AY170" s="216" t="s">
        <v>155</v>
      </c>
    </row>
    <row r="171" spans="1:65" s="2" customFormat="1" ht="24.2" customHeight="1">
      <c r="A171" s="36"/>
      <c r="B171" s="37"/>
      <c r="C171" s="174" t="s">
        <v>240</v>
      </c>
      <c r="D171" s="174" t="s">
        <v>157</v>
      </c>
      <c r="E171" s="175" t="s">
        <v>241</v>
      </c>
      <c r="F171" s="176" t="s">
        <v>242</v>
      </c>
      <c r="G171" s="177" t="s">
        <v>160</v>
      </c>
      <c r="H171" s="178">
        <v>48</v>
      </c>
      <c r="I171" s="179"/>
      <c r="J171" s="179"/>
      <c r="K171" s="180">
        <f>ROUND(P171*H171,2)</f>
        <v>0</v>
      </c>
      <c r="L171" s="181"/>
      <c r="M171" s="41"/>
      <c r="N171" s="182" t="s">
        <v>20</v>
      </c>
      <c r="O171" s="183" t="s">
        <v>43</v>
      </c>
      <c r="P171" s="184">
        <f>I171+J171</f>
        <v>0</v>
      </c>
      <c r="Q171" s="184">
        <f>ROUND(I171*H171,2)</f>
        <v>0</v>
      </c>
      <c r="R171" s="184">
        <f>ROUND(J171*H171,2)</f>
        <v>0</v>
      </c>
      <c r="S171" s="66"/>
      <c r="T171" s="185">
        <f>S171*H171</f>
        <v>0</v>
      </c>
      <c r="U171" s="185">
        <v>0.38700000000000001</v>
      </c>
      <c r="V171" s="185">
        <f>U171*H171</f>
        <v>18.576000000000001</v>
      </c>
      <c r="W171" s="185">
        <v>0</v>
      </c>
      <c r="X171" s="185">
        <f>W171*H171</f>
        <v>0</v>
      </c>
      <c r="Y171" s="186" t="s">
        <v>20</v>
      </c>
      <c r="Z171" s="36"/>
      <c r="AA171" s="36"/>
      <c r="AB171" s="36"/>
      <c r="AC171" s="36"/>
      <c r="AD171" s="36"/>
      <c r="AE171" s="36"/>
      <c r="AR171" s="187" t="s">
        <v>161</v>
      </c>
      <c r="AT171" s="187" t="s">
        <v>157</v>
      </c>
      <c r="AU171" s="187" t="s">
        <v>84</v>
      </c>
      <c r="AY171" s="19" t="s">
        <v>155</v>
      </c>
      <c r="BE171" s="188">
        <f>IF(O171="základní",K171,0)</f>
        <v>0</v>
      </c>
      <c r="BF171" s="188">
        <f>IF(O171="snížená",K171,0)</f>
        <v>0</v>
      </c>
      <c r="BG171" s="188">
        <f>IF(O171="zákl. přenesená",K171,0)</f>
        <v>0</v>
      </c>
      <c r="BH171" s="188">
        <f>IF(O171="sníž. přenesená",K171,0)</f>
        <v>0</v>
      </c>
      <c r="BI171" s="188">
        <f>IF(O171="nulová",K171,0)</f>
        <v>0</v>
      </c>
      <c r="BJ171" s="19" t="s">
        <v>82</v>
      </c>
      <c r="BK171" s="188">
        <f>ROUND(P171*H171,2)</f>
        <v>0</v>
      </c>
      <c r="BL171" s="19" t="s">
        <v>161</v>
      </c>
      <c r="BM171" s="187" t="s">
        <v>243</v>
      </c>
    </row>
    <row r="172" spans="1:65" s="2" customFormat="1" ht="11.25">
      <c r="A172" s="36"/>
      <c r="B172" s="37"/>
      <c r="C172" s="38"/>
      <c r="D172" s="189" t="s">
        <v>162</v>
      </c>
      <c r="E172" s="38"/>
      <c r="F172" s="190" t="s">
        <v>244</v>
      </c>
      <c r="G172" s="38"/>
      <c r="H172" s="38"/>
      <c r="I172" s="191"/>
      <c r="J172" s="191"/>
      <c r="K172" s="38"/>
      <c r="L172" s="38"/>
      <c r="M172" s="41"/>
      <c r="N172" s="192"/>
      <c r="O172" s="193"/>
      <c r="P172" s="66"/>
      <c r="Q172" s="66"/>
      <c r="R172" s="66"/>
      <c r="S172" s="66"/>
      <c r="T172" s="66"/>
      <c r="U172" s="66"/>
      <c r="V172" s="66"/>
      <c r="W172" s="66"/>
      <c r="X172" s="66"/>
      <c r="Y172" s="67"/>
      <c r="Z172" s="36"/>
      <c r="AA172" s="36"/>
      <c r="AB172" s="36"/>
      <c r="AC172" s="36"/>
      <c r="AD172" s="36"/>
      <c r="AE172" s="36"/>
      <c r="AT172" s="19" t="s">
        <v>162</v>
      </c>
      <c r="AU172" s="19" t="s">
        <v>84</v>
      </c>
    </row>
    <row r="173" spans="1:65" s="2" customFormat="1" ht="16.5" customHeight="1">
      <c r="A173" s="36"/>
      <c r="B173" s="37"/>
      <c r="C173" s="218" t="s">
        <v>185</v>
      </c>
      <c r="D173" s="218" t="s">
        <v>180</v>
      </c>
      <c r="E173" s="219" t="s">
        <v>245</v>
      </c>
      <c r="F173" s="220" t="s">
        <v>246</v>
      </c>
      <c r="G173" s="221" t="s">
        <v>207</v>
      </c>
      <c r="H173" s="222">
        <v>24.48</v>
      </c>
      <c r="I173" s="223"/>
      <c r="J173" s="224"/>
      <c r="K173" s="225">
        <f>ROUND(P173*H173,2)</f>
        <v>0</v>
      </c>
      <c r="L173" s="224"/>
      <c r="M173" s="226"/>
      <c r="N173" s="227" t="s">
        <v>20</v>
      </c>
      <c r="O173" s="183" t="s">
        <v>43</v>
      </c>
      <c r="P173" s="184">
        <f>I173+J173</f>
        <v>0</v>
      </c>
      <c r="Q173" s="184">
        <f>ROUND(I173*H173,2)</f>
        <v>0</v>
      </c>
      <c r="R173" s="184">
        <f>ROUND(J173*H173,2)</f>
        <v>0</v>
      </c>
      <c r="S173" s="66"/>
      <c r="T173" s="185">
        <f>S173*H173</f>
        <v>0</v>
      </c>
      <c r="U173" s="185">
        <v>1</v>
      </c>
      <c r="V173" s="185">
        <f>U173*H173</f>
        <v>24.48</v>
      </c>
      <c r="W173" s="185">
        <v>0</v>
      </c>
      <c r="X173" s="185">
        <f>W173*H173</f>
        <v>0</v>
      </c>
      <c r="Y173" s="186" t="s">
        <v>20</v>
      </c>
      <c r="Z173" s="36"/>
      <c r="AA173" s="36"/>
      <c r="AB173" s="36"/>
      <c r="AC173" s="36"/>
      <c r="AD173" s="36"/>
      <c r="AE173" s="36"/>
      <c r="AR173" s="187" t="s">
        <v>191</v>
      </c>
      <c r="AT173" s="187" t="s">
        <v>180</v>
      </c>
      <c r="AU173" s="187" t="s">
        <v>84</v>
      </c>
      <c r="AY173" s="19" t="s">
        <v>155</v>
      </c>
      <c r="BE173" s="188">
        <f>IF(O173="základní",K173,0)</f>
        <v>0</v>
      </c>
      <c r="BF173" s="188">
        <f>IF(O173="snížená",K173,0)</f>
        <v>0</v>
      </c>
      <c r="BG173" s="188">
        <f>IF(O173="zákl. přenesená",K173,0)</f>
        <v>0</v>
      </c>
      <c r="BH173" s="188">
        <f>IF(O173="sníž. přenesená",K173,0)</f>
        <v>0</v>
      </c>
      <c r="BI173" s="188">
        <f>IF(O173="nulová",K173,0)</f>
        <v>0</v>
      </c>
      <c r="BJ173" s="19" t="s">
        <v>82</v>
      </c>
      <c r="BK173" s="188">
        <f>ROUND(P173*H173,2)</f>
        <v>0</v>
      </c>
      <c r="BL173" s="19" t="s">
        <v>161</v>
      </c>
      <c r="BM173" s="187" t="s">
        <v>247</v>
      </c>
    </row>
    <row r="174" spans="1:65" s="13" customFormat="1" ht="11.25">
      <c r="B174" s="194"/>
      <c r="C174" s="195"/>
      <c r="D174" s="196" t="s">
        <v>164</v>
      </c>
      <c r="E174" s="197" t="s">
        <v>20</v>
      </c>
      <c r="F174" s="198" t="s">
        <v>248</v>
      </c>
      <c r="G174" s="195"/>
      <c r="H174" s="199">
        <v>24.48</v>
      </c>
      <c r="I174" s="200"/>
      <c r="J174" s="200"/>
      <c r="K174" s="195"/>
      <c r="L174" s="195"/>
      <c r="M174" s="201"/>
      <c r="N174" s="202"/>
      <c r="O174" s="203"/>
      <c r="P174" s="203"/>
      <c r="Q174" s="203"/>
      <c r="R174" s="203"/>
      <c r="S174" s="203"/>
      <c r="T174" s="203"/>
      <c r="U174" s="203"/>
      <c r="V174" s="203"/>
      <c r="W174" s="203"/>
      <c r="X174" s="203"/>
      <c r="Y174" s="204"/>
      <c r="AT174" s="205" t="s">
        <v>164</v>
      </c>
      <c r="AU174" s="205" t="s">
        <v>84</v>
      </c>
      <c r="AV174" s="13" t="s">
        <v>84</v>
      </c>
      <c r="AW174" s="13" t="s">
        <v>5</v>
      </c>
      <c r="AX174" s="13" t="s">
        <v>82</v>
      </c>
      <c r="AY174" s="205" t="s">
        <v>155</v>
      </c>
    </row>
    <row r="175" spans="1:65" s="2" customFormat="1" ht="16.5" customHeight="1">
      <c r="A175" s="36"/>
      <c r="B175" s="37"/>
      <c r="C175" s="174" t="s">
        <v>249</v>
      </c>
      <c r="D175" s="174" t="s">
        <v>157</v>
      </c>
      <c r="E175" s="175" t="s">
        <v>250</v>
      </c>
      <c r="F175" s="176" t="s">
        <v>251</v>
      </c>
      <c r="G175" s="177" t="s">
        <v>169</v>
      </c>
      <c r="H175" s="178">
        <v>2.5169999999999999</v>
      </c>
      <c r="I175" s="179"/>
      <c r="J175" s="179"/>
      <c r="K175" s="180">
        <f>ROUND(P175*H175,2)</f>
        <v>0</v>
      </c>
      <c r="L175" s="181"/>
      <c r="M175" s="41"/>
      <c r="N175" s="182" t="s">
        <v>20</v>
      </c>
      <c r="O175" s="183" t="s">
        <v>43</v>
      </c>
      <c r="P175" s="184">
        <f>I175+J175</f>
        <v>0</v>
      </c>
      <c r="Q175" s="184">
        <f>ROUND(I175*H175,2)</f>
        <v>0</v>
      </c>
      <c r="R175" s="184">
        <f>ROUND(J175*H175,2)</f>
        <v>0</v>
      </c>
      <c r="S175" s="66"/>
      <c r="T175" s="185">
        <f>S175*H175</f>
        <v>0</v>
      </c>
      <c r="U175" s="185">
        <v>1.98</v>
      </c>
      <c r="V175" s="185">
        <f>U175*H175</f>
        <v>4.9836599999999995</v>
      </c>
      <c r="W175" s="185">
        <v>0</v>
      </c>
      <c r="X175" s="185">
        <f>W175*H175</f>
        <v>0</v>
      </c>
      <c r="Y175" s="186" t="s">
        <v>20</v>
      </c>
      <c r="Z175" s="36"/>
      <c r="AA175" s="36"/>
      <c r="AB175" s="36"/>
      <c r="AC175" s="36"/>
      <c r="AD175" s="36"/>
      <c r="AE175" s="36"/>
      <c r="AR175" s="187" t="s">
        <v>161</v>
      </c>
      <c r="AT175" s="187" t="s">
        <v>157</v>
      </c>
      <c r="AU175" s="187" t="s">
        <v>84</v>
      </c>
      <c r="AY175" s="19" t="s">
        <v>155</v>
      </c>
      <c r="BE175" s="188">
        <f>IF(O175="základní",K175,0)</f>
        <v>0</v>
      </c>
      <c r="BF175" s="188">
        <f>IF(O175="snížená",K175,0)</f>
        <v>0</v>
      </c>
      <c r="BG175" s="188">
        <f>IF(O175="zákl. přenesená",K175,0)</f>
        <v>0</v>
      </c>
      <c r="BH175" s="188">
        <f>IF(O175="sníž. přenesená",K175,0)</f>
        <v>0</v>
      </c>
      <c r="BI175" s="188">
        <f>IF(O175="nulová",K175,0)</f>
        <v>0</v>
      </c>
      <c r="BJ175" s="19" t="s">
        <v>82</v>
      </c>
      <c r="BK175" s="188">
        <f>ROUND(P175*H175,2)</f>
        <v>0</v>
      </c>
      <c r="BL175" s="19" t="s">
        <v>161</v>
      </c>
      <c r="BM175" s="187" t="s">
        <v>252</v>
      </c>
    </row>
    <row r="176" spans="1:65" s="2" customFormat="1" ht="11.25">
      <c r="A176" s="36"/>
      <c r="B176" s="37"/>
      <c r="C176" s="38"/>
      <c r="D176" s="189" t="s">
        <v>162</v>
      </c>
      <c r="E176" s="38"/>
      <c r="F176" s="190" t="s">
        <v>253</v>
      </c>
      <c r="G176" s="38"/>
      <c r="H176" s="38"/>
      <c r="I176" s="191"/>
      <c r="J176" s="191"/>
      <c r="K176" s="38"/>
      <c r="L176" s="38"/>
      <c r="M176" s="41"/>
      <c r="N176" s="192"/>
      <c r="O176" s="193"/>
      <c r="P176" s="66"/>
      <c r="Q176" s="66"/>
      <c r="R176" s="66"/>
      <c r="S176" s="66"/>
      <c r="T176" s="66"/>
      <c r="U176" s="66"/>
      <c r="V176" s="66"/>
      <c r="W176" s="66"/>
      <c r="X176" s="66"/>
      <c r="Y176" s="67"/>
      <c r="Z176" s="36"/>
      <c r="AA176" s="36"/>
      <c r="AB176" s="36"/>
      <c r="AC176" s="36"/>
      <c r="AD176" s="36"/>
      <c r="AE176" s="36"/>
      <c r="AT176" s="19" t="s">
        <v>162</v>
      </c>
      <c r="AU176" s="19" t="s">
        <v>84</v>
      </c>
    </row>
    <row r="177" spans="1:65" s="13" customFormat="1" ht="11.25">
      <c r="B177" s="194"/>
      <c r="C177" s="195"/>
      <c r="D177" s="196" t="s">
        <v>164</v>
      </c>
      <c r="E177" s="197" t="s">
        <v>20</v>
      </c>
      <c r="F177" s="198" t="s">
        <v>254</v>
      </c>
      <c r="G177" s="195"/>
      <c r="H177" s="199">
        <v>2.5169999999999999</v>
      </c>
      <c r="I177" s="200"/>
      <c r="J177" s="200"/>
      <c r="K177" s="195"/>
      <c r="L177" s="195"/>
      <c r="M177" s="201"/>
      <c r="N177" s="202"/>
      <c r="O177" s="203"/>
      <c r="P177" s="203"/>
      <c r="Q177" s="203"/>
      <c r="R177" s="203"/>
      <c r="S177" s="203"/>
      <c r="T177" s="203"/>
      <c r="U177" s="203"/>
      <c r="V177" s="203"/>
      <c r="W177" s="203"/>
      <c r="X177" s="203"/>
      <c r="Y177" s="204"/>
      <c r="AT177" s="205" t="s">
        <v>164</v>
      </c>
      <c r="AU177" s="205" t="s">
        <v>84</v>
      </c>
      <c r="AV177" s="13" t="s">
        <v>84</v>
      </c>
      <c r="AW177" s="13" t="s">
        <v>5</v>
      </c>
      <c r="AX177" s="13" t="s">
        <v>74</v>
      </c>
      <c r="AY177" s="205" t="s">
        <v>155</v>
      </c>
    </row>
    <row r="178" spans="1:65" s="14" customFormat="1" ht="11.25">
      <c r="B178" s="206"/>
      <c r="C178" s="207"/>
      <c r="D178" s="196" t="s">
        <v>164</v>
      </c>
      <c r="E178" s="208" t="s">
        <v>20</v>
      </c>
      <c r="F178" s="209" t="s">
        <v>166</v>
      </c>
      <c r="G178" s="207"/>
      <c r="H178" s="210">
        <v>2.5169999999999999</v>
      </c>
      <c r="I178" s="211"/>
      <c r="J178" s="211"/>
      <c r="K178" s="207"/>
      <c r="L178" s="207"/>
      <c r="M178" s="212"/>
      <c r="N178" s="213"/>
      <c r="O178" s="214"/>
      <c r="P178" s="214"/>
      <c r="Q178" s="214"/>
      <c r="R178" s="214"/>
      <c r="S178" s="214"/>
      <c r="T178" s="214"/>
      <c r="U178" s="214"/>
      <c r="V178" s="214"/>
      <c r="W178" s="214"/>
      <c r="X178" s="214"/>
      <c r="Y178" s="215"/>
      <c r="AT178" s="216" t="s">
        <v>164</v>
      </c>
      <c r="AU178" s="216" t="s">
        <v>84</v>
      </c>
      <c r="AV178" s="14" t="s">
        <v>161</v>
      </c>
      <c r="AW178" s="14" t="s">
        <v>5</v>
      </c>
      <c r="AX178" s="14" t="s">
        <v>82</v>
      </c>
      <c r="AY178" s="216" t="s">
        <v>155</v>
      </c>
    </row>
    <row r="179" spans="1:65" s="2" customFormat="1" ht="16.5" customHeight="1">
      <c r="A179" s="36"/>
      <c r="B179" s="37"/>
      <c r="C179" s="218" t="s">
        <v>233</v>
      </c>
      <c r="D179" s="218" t="s">
        <v>180</v>
      </c>
      <c r="E179" s="219" t="s">
        <v>255</v>
      </c>
      <c r="F179" s="220" t="s">
        <v>256</v>
      </c>
      <c r="G179" s="221" t="s">
        <v>207</v>
      </c>
      <c r="H179" s="222">
        <v>4.2789999999999999</v>
      </c>
      <c r="I179" s="223"/>
      <c r="J179" s="224"/>
      <c r="K179" s="225">
        <f>ROUND(P179*H179,2)</f>
        <v>0</v>
      </c>
      <c r="L179" s="224"/>
      <c r="M179" s="226"/>
      <c r="N179" s="227" t="s">
        <v>20</v>
      </c>
      <c r="O179" s="183" t="s">
        <v>43</v>
      </c>
      <c r="P179" s="184">
        <f>I179+J179</f>
        <v>0</v>
      </c>
      <c r="Q179" s="184">
        <f>ROUND(I179*H179,2)</f>
        <v>0</v>
      </c>
      <c r="R179" s="184">
        <f>ROUND(J179*H179,2)</f>
        <v>0</v>
      </c>
      <c r="S179" s="66"/>
      <c r="T179" s="185">
        <f>S179*H179</f>
        <v>0</v>
      </c>
      <c r="U179" s="185">
        <v>1</v>
      </c>
      <c r="V179" s="185">
        <f>U179*H179</f>
        <v>4.2789999999999999</v>
      </c>
      <c r="W179" s="185">
        <v>0</v>
      </c>
      <c r="X179" s="185">
        <f>W179*H179</f>
        <v>0</v>
      </c>
      <c r="Y179" s="186" t="s">
        <v>20</v>
      </c>
      <c r="Z179" s="36"/>
      <c r="AA179" s="36"/>
      <c r="AB179" s="36"/>
      <c r="AC179" s="36"/>
      <c r="AD179" s="36"/>
      <c r="AE179" s="36"/>
      <c r="AR179" s="187" t="s">
        <v>191</v>
      </c>
      <c r="AT179" s="187" t="s">
        <v>180</v>
      </c>
      <c r="AU179" s="187" t="s">
        <v>84</v>
      </c>
      <c r="AY179" s="19" t="s">
        <v>155</v>
      </c>
      <c r="BE179" s="188">
        <f>IF(O179="základní",K179,0)</f>
        <v>0</v>
      </c>
      <c r="BF179" s="188">
        <f>IF(O179="snížená",K179,0)</f>
        <v>0</v>
      </c>
      <c r="BG179" s="188">
        <f>IF(O179="zákl. přenesená",K179,0)</f>
        <v>0</v>
      </c>
      <c r="BH179" s="188">
        <f>IF(O179="sníž. přenesená",K179,0)</f>
        <v>0</v>
      </c>
      <c r="BI179" s="188">
        <f>IF(O179="nulová",K179,0)</f>
        <v>0</v>
      </c>
      <c r="BJ179" s="19" t="s">
        <v>82</v>
      </c>
      <c r="BK179" s="188">
        <f>ROUND(P179*H179,2)</f>
        <v>0</v>
      </c>
      <c r="BL179" s="19" t="s">
        <v>161</v>
      </c>
      <c r="BM179" s="187" t="s">
        <v>257</v>
      </c>
    </row>
    <row r="180" spans="1:65" s="13" customFormat="1" ht="11.25">
      <c r="B180" s="194"/>
      <c r="C180" s="195"/>
      <c r="D180" s="196" t="s">
        <v>164</v>
      </c>
      <c r="E180" s="197" t="s">
        <v>20</v>
      </c>
      <c r="F180" s="198" t="s">
        <v>258</v>
      </c>
      <c r="G180" s="195"/>
      <c r="H180" s="199">
        <v>4.2789999999999999</v>
      </c>
      <c r="I180" s="200"/>
      <c r="J180" s="200"/>
      <c r="K180" s="195"/>
      <c r="L180" s="195"/>
      <c r="M180" s="201"/>
      <c r="N180" s="202"/>
      <c r="O180" s="203"/>
      <c r="P180" s="203"/>
      <c r="Q180" s="203"/>
      <c r="R180" s="203"/>
      <c r="S180" s="203"/>
      <c r="T180" s="203"/>
      <c r="U180" s="203"/>
      <c r="V180" s="203"/>
      <c r="W180" s="203"/>
      <c r="X180" s="203"/>
      <c r="Y180" s="204"/>
      <c r="AT180" s="205" t="s">
        <v>164</v>
      </c>
      <c r="AU180" s="205" t="s">
        <v>84</v>
      </c>
      <c r="AV180" s="13" t="s">
        <v>84</v>
      </c>
      <c r="AW180" s="13" t="s">
        <v>5</v>
      </c>
      <c r="AX180" s="13" t="s">
        <v>82</v>
      </c>
      <c r="AY180" s="205" t="s">
        <v>155</v>
      </c>
    </row>
    <row r="181" spans="1:65" s="2" customFormat="1" ht="21.75" customHeight="1">
      <c r="A181" s="36"/>
      <c r="B181" s="37"/>
      <c r="C181" s="174" t="s">
        <v>259</v>
      </c>
      <c r="D181" s="174" t="s">
        <v>157</v>
      </c>
      <c r="E181" s="175" t="s">
        <v>260</v>
      </c>
      <c r="F181" s="176" t="s">
        <v>261</v>
      </c>
      <c r="G181" s="177" t="s">
        <v>160</v>
      </c>
      <c r="H181" s="178">
        <v>125.84</v>
      </c>
      <c r="I181" s="179"/>
      <c r="J181" s="179"/>
      <c r="K181" s="180">
        <f>ROUND(P181*H181,2)</f>
        <v>0</v>
      </c>
      <c r="L181" s="181"/>
      <c r="M181" s="41"/>
      <c r="N181" s="182" t="s">
        <v>20</v>
      </c>
      <c r="O181" s="183" t="s">
        <v>43</v>
      </c>
      <c r="P181" s="184">
        <f>I181+J181</f>
        <v>0</v>
      </c>
      <c r="Q181" s="184">
        <f>ROUND(I181*H181,2)</f>
        <v>0</v>
      </c>
      <c r="R181" s="184">
        <f>ROUND(J181*H181,2)</f>
        <v>0</v>
      </c>
      <c r="S181" s="66"/>
      <c r="T181" s="185">
        <f>S181*H181</f>
        <v>0</v>
      </c>
      <c r="U181" s="185">
        <v>0.115</v>
      </c>
      <c r="V181" s="185">
        <f>U181*H181</f>
        <v>14.4716</v>
      </c>
      <c r="W181" s="185">
        <v>0</v>
      </c>
      <c r="X181" s="185">
        <f>W181*H181</f>
        <v>0</v>
      </c>
      <c r="Y181" s="186" t="s">
        <v>20</v>
      </c>
      <c r="Z181" s="36"/>
      <c r="AA181" s="36"/>
      <c r="AB181" s="36"/>
      <c r="AC181" s="36"/>
      <c r="AD181" s="36"/>
      <c r="AE181" s="36"/>
      <c r="AR181" s="187" t="s">
        <v>161</v>
      </c>
      <c r="AT181" s="187" t="s">
        <v>157</v>
      </c>
      <c r="AU181" s="187" t="s">
        <v>84</v>
      </c>
      <c r="AY181" s="19" t="s">
        <v>155</v>
      </c>
      <c r="BE181" s="188">
        <f>IF(O181="základní",K181,0)</f>
        <v>0</v>
      </c>
      <c r="BF181" s="188">
        <f>IF(O181="snížená",K181,0)</f>
        <v>0</v>
      </c>
      <c r="BG181" s="188">
        <f>IF(O181="zákl. přenesená",K181,0)</f>
        <v>0</v>
      </c>
      <c r="BH181" s="188">
        <f>IF(O181="sníž. přenesená",K181,0)</f>
        <v>0</v>
      </c>
      <c r="BI181" s="188">
        <f>IF(O181="nulová",K181,0)</f>
        <v>0</v>
      </c>
      <c r="BJ181" s="19" t="s">
        <v>82</v>
      </c>
      <c r="BK181" s="188">
        <f>ROUND(P181*H181,2)</f>
        <v>0</v>
      </c>
      <c r="BL181" s="19" t="s">
        <v>161</v>
      </c>
      <c r="BM181" s="187" t="s">
        <v>262</v>
      </c>
    </row>
    <row r="182" spans="1:65" s="2" customFormat="1" ht="11.25">
      <c r="A182" s="36"/>
      <c r="B182" s="37"/>
      <c r="C182" s="38"/>
      <c r="D182" s="189" t="s">
        <v>162</v>
      </c>
      <c r="E182" s="38"/>
      <c r="F182" s="190" t="s">
        <v>263</v>
      </c>
      <c r="G182" s="38"/>
      <c r="H182" s="38"/>
      <c r="I182" s="191"/>
      <c r="J182" s="191"/>
      <c r="K182" s="38"/>
      <c r="L182" s="38"/>
      <c r="M182" s="41"/>
      <c r="N182" s="192"/>
      <c r="O182" s="193"/>
      <c r="P182" s="66"/>
      <c r="Q182" s="66"/>
      <c r="R182" s="66"/>
      <c r="S182" s="66"/>
      <c r="T182" s="66"/>
      <c r="U182" s="66"/>
      <c r="V182" s="66"/>
      <c r="W182" s="66"/>
      <c r="X182" s="66"/>
      <c r="Y182" s="67"/>
      <c r="Z182" s="36"/>
      <c r="AA182" s="36"/>
      <c r="AB182" s="36"/>
      <c r="AC182" s="36"/>
      <c r="AD182" s="36"/>
      <c r="AE182" s="36"/>
      <c r="AT182" s="19" t="s">
        <v>162</v>
      </c>
      <c r="AU182" s="19" t="s">
        <v>84</v>
      </c>
    </row>
    <row r="183" spans="1:65" s="13" customFormat="1" ht="11.25">
      <c r="B183" s="194"/>
      <c r="C183" s="195"/>
      <c r="D183" s="196" t="s">
        <v>164</v>
      </c>
      <c r="E183" s="197" t="s">
        <v>20</v>
      </c>
      <c r="F183" s="198" t="s">
        <v>264</v>
      </c>
      <c r="G183" s="195"/>
      <c r="H183" s="199">
        <v>125.84</v>
      </c>
      <c r="I183" s="200"/>
      <c r="J183" s="200"/>
      <c r="K183" s="195"/>
      <c r="L183" s="195"/>
      <c r="M183" s="201"/>
      <c r="N183" s="202"/>
      <c r="O183" s="203"/>
      <c r="P183" s="203"/>
      <c r="Q183" s="203"/>
      <c r="R183" s="203"/>
      <c r="S183" s="203"/>
      <c r="T183" s="203"/>
      <c r="U183" s="203"/>
      <c r="V183" s="203"/>
      <c r="W183" s="203"/>
      <c r="X183" s="203"/>
      <c r="Y183" s="204"/>
      <c r="AT183" s="205" t="s">
        <v>164</v>
      </c>
      <c r="AU183" s="205" t="s">
        <v>84</v>
      </c>
      <c r="AV183" s="13" t="s">
        <v>84</v>
      </c>
      <c r="AW183" s="13" t="s">
        <v>5</v>
      </c>
      <c r="AX183" s="13" t="s">
        <v>82</v>
      </c>
      <c r="AY183" s="205" t="s">
        <v>155</v>
      </c>
    </row>
    <row r="184" spans="1:65" s="2" customFormat="1" ht="16.5" customHeight="1">
      <c r="A184" s="36"/>
      <c r="B184" s="37"/>
      <c r="C184" s="218" t="s">
        <v>265</v>
      </c>
      <c r="D184" s="218" t="s">
        <v>180</v>
      </c>
      <c r="E184" s="219" t="s">
        <v>226</v>
      </c>
      <c r="F184" s="220" t="s">
        <v>227</v>
      </c>
      <c r="G184" s="221" t="s">
        <v>207</v>
      </c>
      <c r="H184" s="222">
        <v>10.696</v>
      </c>
      <c r="I184" s="223"/>
      <c r="J184" s="224"/>
      <c r="K184" s="225">
        <f>ROUND(P184*H184,2)</f>
        <v>0</v>
      </c>
      <c r="L184" s="224"/>
      <c r="M184" s="226"/>
      <c r="N184" s="227" t="s">
        <v>20</v>
      </c>
      <c r="O184" s="183" t="s">
        <v>43</v>
      </c>
      <c r="P184" s="184">
        <f>I184+J184</f>
        <v>0</v>
      </c>
      <c r="Q184" s="184">
        <f>ROUND(I184*H184,2)</f>
        <v>0</v>
      </c>
      <c r="R184" s="184">
        <f>ROUND(J184*H184,2)</f>
        <v>0</v>
      </c>
      <c r="S184" s="66"/>
      <c r="T184" s="185">
        <f>S184*H184</f>
        <v>0</v>
      </c>
      <c r="U184" s="185">
        <v>1</v>
      </c>
      <c r="V184" s="185">
        <f>U184*H184</f>
        <v>10.696</v>
      </c>
      <c r="W184" s="185">
        <v>0</v>
      </c>
      <c r="X184" s="185">
        <f>W184*H184</f>
        <v>0</v>
      </c>
      <c r="Y184" s="186" t="s">
        <v>20</v>
      </c>
      <c r="Z184" s="36"/>
      <c r="AA184" s="36"/>
      <c r="AB184" s="36"/>
      <c r="AC184" s="36"/>
      <c r="AD184" s="36"/>
      <c r="AE184" s="36"/>
      <c r="AR184" s="187" t="s">
        <v>191</v>
      </c>
      <c r="AT184" s="187" t="s">
        <v>180</v>
      </c>
      <c r="AU184" s="187" t="s">
        <v>84</v>
      </c>
      <c r="AY184" s="19" t="s">
        <v>155</v>
      </c>
      <c r="BE184" s="188">
        <f>IF(O184="základní",K184,0)</f>
        <v>0</v>
      </c>
      <c r="BF184" s="188">
        <f>IF(O184="snížená",K184,0)</f>
        <v>0</v>
      </c>
      <c r="BG184" s="188">
        <f>IF(O184="zákl. přenesená",K184,0)</f>
        <v>0</v>
      </c>
      <c r="BH184" s="188">
        <f>IF(O184="sníž. přenesená",K184,0)</f>
        <v>0</v>
      </c>
      <c r="BI184" s="188">
        <f>IF(O184="nulová",K184,0)</f>
        <v>0</v>
      </c>
      <c r="BJ184" s="19" t="s">
        <v>82</v>
      </c>
      <c r="BK184" s="188">
        <f>ROUND(P184*H184,2)</f>
        <v>0</v>
      </c>
      <c r="BL184" s="19" t="s">
        <v>161</v>
      </c>
      <c r="BM184" s="187" t="s">
        <v>266</v>
      </c>
    </row>
    <row r="185" spans="1:65" s="13" customFormat="1" ht="11.25">
      <c r="B185" s="194"/>
      <c r="C185" s="195"/>
      <c r="D185" s="196" t="s">
        <v>164</v>
      </c>
      <c r="E185" s="197" t="s">
        <v>20</v>
      </c>
      <c r="F185" s="198" t="s">
        <v>267</v>
      </c>
      <c r="G185" s="195"/>
      <c r="H185" s="199">
        <v>10.696</v>
      </c>
      <c r="I185" s="200"/>
      <c r="J185" s="200"/>
      <c r="K185" s="195"/>
      <c r="L185" s="195"/>
      <c r="M185" s="201"/>
      <c r="N185" s="202"/>
      <c r="O185" s="203"/>
      <c r="P185" s="203"/>
      <c r="Q185" s="203"/>
      <c r="R185" s="203"/>
      <c r="S185" s="203"/>
      <c r="T185" s="203"/>
      <c r="U185" s="203"/>
      <c r="V185" s="203"/>
      <c r="W185" s="203"/>
      <c r="X185" s="203"/>
      <c r="Y185" s="204"/>
      <c r="AT185" s="205" t="s">
        <v>164</v>
      </c>
      <c r="AU185" s="205" t="s">
        <v>84</v>
      </c>
      <c r="AV185" s="13" t="s">
        <v>84</v>
      </c>
      <c r="AW185" s="13" t="s">
        <v>5</v>
      </c>
      <c r="AX185" s="13" t="s">
        <v>82</v>
      </c>
      <c r="AY185" s="205" t="s">
        <v>155</v>
      </c>
    </row>
    <row r="186" spans="1:65" s="2" customFormat="1" ht="24.2" customHeight="1">
      <c r="A186" s="36"/>
      <c r="B186" s="37"/>
      <c r="C186" s="174" t="s">
        <v>8</v>
      </c>
      <c r="D186" s="174" t="s">
        <v>157</v>
      </c>
      <c r="E186" s="175" t="s">
        <v>268</v>
      </c>
      <c r="F186" s="176" t="s">
        <v>269</v>
      </c>
      <c r="G186" s="177" t="s">
        <v>160</v>
      </c>
      <c r="H186" s="178">
        <v>125.84</v>
      </c>
      <c r="I186" s="179"/>
      <c r="J186" s="179"/>
      <c r="K186" s="180">
        <f>ROUND(P186*H186,2)</f>
        <v>0</v>
      </c>
      <c r="L186" s="181"/>
      <c r="M186" s="41"/>
      <c r="N186" s="182" t="s">
        <v>20</v>
      </c>
      <c r="O186" s="183" t="s">
        <v>43</v>
      </c>
      <c r="P186" s="184">
        <f>I186+J186</f>
        <v>0</v>
      </c>
      <c r="Q186" s="184">
        <f>ROUND(I186*H186,2)</f>
        <v>0</v>
      </c>
      <c r="R186" s="184">
        <f>ROUND(J186*H186,2)</f>
        <v>0</v>
      </c>
      <c r="S186" s="66"/>
      <c r="T186" s="185">
        <f>S186*H186</f>
        <v>0</v>
      </c>
      <c r="U186" s="185">
        <v>0.19900000000000001</v>
      </c>
      <c r="V186" s="185">
        <f>U186*H186</f>
        <v>25.042160000000003</v>
      </c>
      <c r="W186" s="185">
        <v>0</v>
      </c>
      <c r="X186" s="185">
        <f>W186*H186</f>
        <v>0</v>
      </c>
      <c r="Y186" s="186" t="s">
        <v>20</v>
      </c>
      <c r="Z186" s="36"/>
      <c r="AA186" s="36"/>
      <c r="AB186" s="36"/>
      <c r="AC186" s="36"/>
      <c r="AD186" s="36"/>
      <c r="AE186" s="36"/>
      <c r="AR186" s="187" t="s">
        <v>161</v>
      </c>
      <c r="AT186" s="187" t="s">
        <v>157</v>
      </c>
      <c r="AU186" s="187" t="s">
        <v>84</v>
      </c>
      <c r="AY186" s="19" t="s">
        <v>155</v>
      </c>
      <c r="BE186" s="188">
        <f>IF(O186="základní",K186,0)</f>
        <v>0</v>
      </c>
      <c r="BF186" s="188">
        <f>IF(O186="snížená",K186,0)</f>
        <v>0</v>
      </c>
      <c r="BG186" s="188">
        <f>IF(O186="zákl. přenesená",K186,0)</f>
        <v>0</v>
      </c>
      <c r="BH186" s="188">
        <f>IF(O186="sníž. přenesená",K186,0)</f>
        <v>0</v>
      </c>
      <c r="BI186" s="188">
        <f>IF(O186="nulová",K186,0)</f>
        <v>0</v>
      </c>
      <c r="BJ186" s="19" t="s">
        <v>82</v>
      </c>
      <c r="BK186" s="188">
        <f>ROUND(P186*H186,2)</f>
        <v>0</v>
      </c>
      <c r="BL186" s="19" t="s">
        <v>161</v>
      </c>
      <c r="BM186" s="187" t="s">
        <v>270</v>
      </c>
    </row>
    <row r="187" spans="1:65" s="2" customFormat="1" ht="11.25">
      <c r="A187" s="36"/>
      <c r="B187" s="37"/>
      <c r="C187" s="38"/>
      <c r="D187" s="189" t="s">
        <v>162</v>
      </c>
      <c r="E187" s="38"/>
      <c r="F187" s="190" t="s">
        <v>271</v>
      </c>
      <c r="G187" s="38"/>
      <c r="H187" s="38"/>
      <c r="I187" s="191"/>
      <c r="J187" s="191"/>
      <c r="K187" s="38"/>
      <c r="L187" s="38"/>
      <c r="M187" s="41"/>
      <c r="N187" s="192"/>
      <c r="O187" s="193"/>
      <c r="P187" s="66"/>
      <c r="Q187" s="66"/>
      <c r="R187" s="66"/>
      <c r="S187" s="66"/>
      <c r="T187" s="66"/>
      <c r="U187" s="66"/>
      <c r="V187" s="66"/>
      <c r="W187" s="66"/>
      <c r="X187" s="66"/>
      <c r="Y187" s="67"/>
      <c r="Z187" s="36"/>
      <c r="AA187" s="36"/>
      <c r="AB187" s="36"/>
      <c r="AC187" s="36"/>
      <c r="AD187" s="36"/>
      <c r="AE187" s="36"/>
      <c r="AT187" s="19" t="s">
        <v>162</v>
      </c>
      <c r="AU187" s="19" t="s">
        <v>84</v>
      </c>
    </row>
    <row r="188" spans="1:65" s="13" customFormat="1" ht="11.25">
      <c r="B188" s="194"/>
      <c r="C188" s="195"/>
      <c r="D188" s="196" t="s">
        <v>164</v>
      </c>
      <c r="E188" s="197" t="s">
        <v>20</v>
      </c>
      <c r="F188" s="198" t="s">
        <v>272</v>
      </c>
      <c r="G188" s="195"/>
      <c r="H188" s="199">
        <v>125.84</v>
      </c>
      <c r="I188" s="200"/>
      <c r="J188" s="200"/>
      <c r="K188" s="195"/>
      <c r="L188" s="195"/>
      <c r="M188" s="201"/>
      <c r="N188" s="202"/>
      <c r="O188" s="203"/>
      <c r="P188" s="203"/>
      <c r="Q188" s="203"/>
      <c r="R188" s="203"/>
      <c r="S188" s="203"/>
      <c r="T188" s="203"/>
      <c r="U188" s="203"/>
      <c r="V188" s="203"/>
      <c r="W188" s="203"/>
      <c r="X188" s="203"/>
      <c r="Y188" s="204"/>
      <c r="AT188" s="205" t="s">
        <v>164</v>
      </c>
      <c r="AU188" s="205" t="s">
        <v>84</v>
      </c>
      <c r="AV188" s="13" t="s">
        <v>84</v>
      </c>
      <c r="AW188" s="13" t="s">
        <v>5</v>
      </c>
      <c r="AX188" s="13" t="s">
        <v>74</v>
      </c>
      <c r="AY188" s="205" t="s">
        <v>155</v>
      </c>
    </row>
    <row r="189" spans="1:65" s="14" customFormat="1" ht="11.25">
      <c r="B189" s="206"/>
      <c r="C189" s="207"/>
      <c r="D189" s="196" t="s">
        <v>164</v>
      </c>
      <c r="E189" s="208" t="s">
        <v>20</v>
      </c>
      <c r="F189" s="209" t="s">
        <v>166</v>
      </c>
      <c r="G189" s="207"/>
      <c r="H189" s="210">
        <v>125.84</v>
      </c>
      <c r="I189" s="211"/>
      <c r="J189" s="211"/>
      <c r="K189" s="207"/>
      <c r="L189" s="207"/>
      <c r="M189" s="212"/>
      <c r="N189" s="213"/>
      <c r="O189" s="214"/>
      <c r="P189" s="214"/>
      <c r="Q189" s="214"/>
      <c r="R189" s="214"/>
      <c r="S189" s="214"/>
      <c r="T189" s="214"/>
      <c r="U189" s="214"/>
      <c r="V189" s="214"/>
      <c r="W189" s="214"/>
      <c r="X189" s="214"/>
      <c r="Y189" s="215"/>
      <c r="AT189" s="216" t="s">
        <v>164</v>
      </c>
      <c r="AU189" s="216" t="s">
        <v>84</v>
      </c>
      <c r="AV189" s="14" t="s">
        <v>161</v>
      </c>
      <c r="AW189" s="14" t="s">
        <v>5</v>
      </c>
      <c r="AX189" s="14" t="s">
        <v>82</v>
      </c>
      <c r="AY189" s="216" t="s">
        <v>155</v>
      </c>
    </row>
    <row r="190" spans="1:65" s="2" customFormat="1" ht="16.5" customHeight="1">
      <c r="A190" s="36"/>
      <c r="B190" s="37"/>
      <c r="C190" s="218" t="s">
        <v>252</v>
      </c>
      <c r="D190" s="218" t="s">
        <v>180</v>
      </c>
      <c r="E190" s="219" t="s">
        <v>205</v>
      </c>
      <c r="F190" s="220" t="s">
        <v>206</v>
      </c>
      <c r="G190" s="221" t="s">
        <v>207</v>
      </c>
      <c r="H190" s="222">
        <v>21.393000000000001</v>
      </c>
      <c r="I190" s="223"/>
      <c r="J190" s="224"/>
      <c r="K190" s="225">
        <f>ROUND(P190*H190,2)</f>
        <v>0</v>
      </c>
      <c r="L190" s="224"/>
      <c r="M190" s="226"/>
      <c r="N190" s="227" t="s">
        <v>20</v>
      </c>
      <c r="O190" s="183" t="s">
        <v>43</v>
      </c>
      <c r="P190" s="184">
        <f>I190+J190</f>
        <v>0</v>
      </c>
      <c r="Q190" s="184">
        <f>ROUND(I190*H190,2)</f>
        <v>0</v>
      </c>
      <c r="R190" s="184">
        <f>ROUND(J190*H190,2)</f>
        <v>0</v>
      </c>
      <c r="S190" s="66"/>
      <c r="T190" s="185">
        <f>S190*H190</f>
        <v>0</v>
      </c>
      <c r="U190" s="185">
        <v>1</v>
      </c>
      <c r="V190" s="185">
        <f>U190*H190</f>
        <v>21.393000000000001</v>
      </c>
      <c r="W190" s="185">
        <v>0</v>
      </c>
      <c r="X190" s="185">
        <f>W190*H190</f>
        <v>0</v>
      </c>
      <c r="Y190" s="186" t="s">
        <v>20</v>
      </c>
      <c r="Z190" s="36"/>
      <c r="AA190" s="36"/>
      <c r="AB190" s="36"/>
      <c r="AC190" s="36"/>
      <c r="AD190" s="36"/>
      <c r="AE190" s="36"/>
      <c r="AR190" s="187" t="s">
        <v>191</v>
      </c>
      <c r="AT190" s="187" t="s">
        <v>180</v>
      </c>
      <c r="AU190" s="187" t="s">
        <v>84</v>
      </c>
      <c r="AY190" s="19" t="s">
        <v>155</v>
      </c>
      <c r="BE190" s="188">
        <f>IF(O190="základní",K190,0)</f>
        <v>0</v>
      </c>
      <c r="BF190" s="188">
        <f>IF(O190="snížená",K190,0)</f>
        <v>0</v>
      </c>
      <c r="BG190" s="188">
        <f>IF(O190="zákl. přenesená",K190,0)</f>
        <v>0</v>
      </c>
      <c r="BH190" s="188">
        <f>IF(O190="sníž. přenesená",K190,0)</f>
        <v>0</v>
      </c>
      <c r="BI190" s="188">
        <f>IF(O190="nulová",K190,0)</f>
        <v>0</v>
      </c>
      <c r="BJ190" s="19" t="s">
        <v>82</v>
      </c>
      <c r="BK190" s="188">
        <f>ROUND(P190*H190,2)</f>
        <v>0</v>
      </c>
      <c r="BL190" s="19" t="s">
        <v>161</v>
      </c>
      <c r="BM190" s="187" t="s">
        <v>273</v>
      </c>
    </row>
    <row r="191" spans="1:65" s="13" customFormat="1" ht="11.25">
      <c r="B191" s="194"/>
      <c r="C191" s="195"/>
      <c r="D191" s="196" t="s">
        <v>164</v>
      </c>
      <c r="E191" s="197" t="s">
        <v>20</v>
      </c>
      <c r="F191" s="198" t="s">
        <v>274</v>
      </c>
      <c r="G191" s="195"/>
      <c r="H191" s="199">
        <v>21.393000000000001</v>
      </c>
      <c r="I191" s="200"/>
      <c r="J191" s="200"/>
      <c r="K191" s="195"/>
      <c r="L191" s="195"/>
      <c r="M191" s="201"/>
      <c r="N191" s="202"/>
      <c r="O191" s="203"/>
      <c r="P191" s="203"/>
      <c r="Q191" s="203"/>
      <c r="R191" s="203"/>
      <c r="S191" s="203"/>
      <c r="T191" s="203"/>
      <c r="U191" s="203"/>
      <c r="V191" s="203"/>
      <c r="W191" s="203"/>
      <c r="X191" s="203"/>
      <c r="Y191" s="204"/>
      <c r="AT191" s="205" t="s">
        <v>164</v>
      </c>
      <c r="AU191" s="205" t="s">
        <v>84</v>
      </c>
      <c r="AV191" s="13" t="s">
        <v>84</v>
      </c>
      <c r="AW191" s="13" t="s">
        <v>5</v>
      </c>
      <c r="AX191" s="13" t="s">
        <v>82</v>
      </c>
      <c r="AY191" s="205" t="s">
        <v>155</v>
      </c>
    </row>
    <row r="192" spans="1:65" s="2" customFormat="1" ht="24.2" customHeight="1">
      <c r="A192" s="36"/>
      <c r="B192" s="37"/>
      <c r="C192" s="174" t="s">
        <v>275</v>
      </c>
      <c r="D192" s="174" t="s">
        <v>157</v>
      </c>
      <c r="E192" s="175" t="s">
        <v>276</v>
      </c>
      <c r="F192" s="176" t="s">
        <v>277</v>
      </c>
      <c r="G192" s="177" t="s">
        <v>160</v>
      </c>
      <c r="H192" s="178">
        <v>125.84</v>
      </c>
      <c r="I192" s="179"/>
      <c r="J192" s="179"/>
      <c r="K192" s="180">
        <f>ROUND(P192*H192,2)</f>
        <v>0</v>
      </c>
      <c r="L192" s="181"/>
      <c r="M192" s="41"/>
      <c r="N192" s="182" t="s">
        <v>20</v>
      </c>
      <c r="O192" s="183" t="s">
        <v>43</v>
      </c>
      <c r="P192" s="184">
        <f>I192+J192</f>
        <v>0</v>
      </c>
      <c r="Q192" s="184">
        <f>ROUND(I192*H192,2)</f>
        <v>0</v>
      </c>
      <c r="R192" s="184">
        <f>ROUND(J192*H192,2)</f>
        <v>0</v>
      </c>
      <c r="S192" s="66"/>
      <c r="T192" s="185">
        <f>S192*H192</f>
        <v>0</v>
      </c>
      <c r="U192" s="185">
        <v>0.48699999999999999</v>
      </c>
      <c r="V192" s="185">
        <f>U192*H192</f>
        <v>61.284080000000003</v>
      </c>
      <c r="W192" s="185">
        <v>0</v>
      </c>
      <c r="X192" s="185">
        <f>W192*H192</f>
        <v>0</v>
      </c>
      <c r="Y192" s="186" t="s">
        <v>20</v>
      </c>
      <c r="Z192" s="36"/>
      <c r="AA192" s="36"/>
      <c r="AB192" s="36"/>
      <c r="AC192" s="36"/>
      <c r="AD192" s="36"/>
      <c r="AE192" s="36"/>
      <c r="AR192" s="187" t="s">
        <v>161</v>
      </c>
      <c r="AT192" s="187" t="s">
        <v>157</v>
      </c>
      <c r="AU192" s="187" t="s">
        <v>84</v>
      </c>
      <c r="AY192" s="19" t="s">
        <v>155</v>
      </c>
      <c r="BE192" s="188">
        <f>IF(O192="základní",K192,0)</f>
        <v>0</v>
      </c>
      <c r="BF192" s="188">
        <f>IF(O192="snížená",K192,0)</f>
        <v>0</v>
      </c>
      <c r="BG192" s="188">
        <f>IF(O192="zákl. přenesená",K192,0)</f>
        <v>0</v>
      </c>
      <c r="BH192" s="188">
        <f>IF(O192="sníž. přenesená",K192,0)</f>
        <v>0</v>
      </c>
      <c r="BI192" s="188">
        <f>IF(O192="nulová",K192,0)</f>
        <v>0</v>
      </c>
      <c r="BJ192" s="19" t="s">
        <v>82</v>
      </c>
      <c r="BK192" s="188">
        <f>ROUND(P192*H192,2)</f>
        <v>0</v>
      </c>
      <c r="BL192" s="19" t="s">
        <v>161</v>
      </c>
      <c r="BM192" s="187" t="s">
        <v>278</v>
      </c>
    </row>
    <row r="193" spans="1:65" s="2" customFormat="1" ht="11.25">
      <c r="A193" s="36"/>
      <c r="B193" s="37"/>
      <c r="C193" s="38"/>
      <c r="D193" s="189" t="s">
        <v>162</v>
      </c>
      <c r="E193" s="38"/>
      <c r="F193" s="190" t="s">
        <v>279</v>
      </c>
      <c r="G193" s="38"/>
      <c r="H193" s="38"/>
      <c r="I193" s="191"/>
      <c r="J193" s="191"/>
      <c r="K193" s="38"/>
      <c r="L193" s="38"/>
      <c r="M193" s="41"/>
      <c r="N193" s="192"/>
      <c r="O193" s="193"/>
      <c r="P193" s="66"/>
      <c r="Q193" s="66"/>
      <c r="R193" s="66"/>
      <c r="S193" s="66"/>
      <c r="T193" s="66"/>
      <c r="U193" s="66"/>
      <c r="V193" s="66"/>
      <c r="W193" s="66"/>
      <c r="X193" s="66"/>
      <c r="Y193" s="67"/>
      <c r="Z193" s="36"/>
      <c r="AA193" s="36"/>
      <c r="AB193" s="36"/>
      <c r="AC193" s="36"/>
      <c r="AD193" s="36"/>
      <c r="AE193" s="36"/>
      <c r="AT193" s="19" t="s">
        <v>162</v>
      </c>
      <c r="AU193" s="19" t="s">
        <v>84</v>
      </c>
    </row>
    <row r="194" spans="1:65" s="2" customFormat="1" ht="16.5" customHeight="1">
      <c r="A194" s="36"/>
      <c r="B194" s="37"/>
      <c r="C194" s="218" t="s">
        <v>280</v>
      </c>
      <c r="D194" s="218" t="s">
        <v>180</v>
      </c>
      <c r="E194" s="219" t="s">
        <v>245</v>
      </c>
      <c r="F194" s="220" t="s">
        <v>246</v>
      </c>
      <c r="G194" s="221" t="s">
        <v>207</v>
      </c>
      <c r="H194" s="222">
        <v>53.481999999999999</v>
      </c>
      <c r="I194" s="223"/>
      <c r="J194" s="224"/>
      <c r="K194" s="225">
        <f>ROUND(P194*H194,2)</f>
        <v>0</v>
      </c>
      <c r="L194" s="224"/>
      <c r="M194" s="226"/>
      <c r="N194" s="227" t="s">
        <v>20</v>
      </c>
      <c r="O194" s="183" t="s">
        <v>43</v>
      </c>
      <c r="P194" s="184">
        <f>I194+J194</f>
        <v>0</v>
      </c>
      <c r="Q194" s="184">
        <f>ROUND(I194*H194,2)</f>
        <v>0</v>
      </c>
      <c r="R194" s="184">
        <f>ROUND(J194*H194,2)</f>
        <v>0</v>
      </c>
      <c r="S194" s="66"/>
      <c r="T194" s="185">
        <f>S194*H194</f>
        <v>0</v>
      </c>
      <c r="U194" s="185">
        <v>1</v>
      </c>
      <c r="V194" s="185">
        <f>U194*H194</f>
        <v>53.481999999999999</v>
      </c>
      <c r="W194" s="185">
        <v>0</v>
      </c>
      <c r="X194" s="185">
        <f>W194*H194</f>
        <v>0</v>
      </c>
      <c r="Y194" s="186" t="s">
        <v>20</v>
      </c>
      <c r="Z194" s="36"/>
      <c r="AA194" s="36"/>
      <c r="AB194" s="36"/>
      <c r="AC194" s="36"/>
      <c r="AD194" s="36"/>
      <c r="AE194" s="36"/>
      <c r="AR194" s="187" t="s">
        <v>191</v>
      </c>
      <c r="AT194" s="187" t="s">
        <v>180</v>
      </c>
      <c r="AU194" s="187" t="s">
        <v>84</v>
      </c>
      <c r="AY194" s="19" t="s">
        <v>155</v>
      </c>
      <c r="BE194" s="188">
        <f>IF(O194="základní",K194,0)</f>
        <v>0</v>
      </c>
      <c r="BF194" s="188">
        <f>IF(O194="snížená",K194,0)</f>
        <v>0</v>
      </c>
      <c r="BG194" s="188">
        <f>IF(O194="zákl. přenesená",K194,0)</f>
        <v>0</v>
      </c>
      <c r="BH194" s="188">
        <f>IF(O194="sníž. přenesená",K194,0)</f>
        <v>0</v>
      </c>
      <c r="BI194" s="188">
        <f>IF(O194="nulová",K194,0)</f>
        <v>0</v>
      </c>
      <c r="BJ194" s="19" t="s">
        <v>82</v>
      </c>
      <c r="BK194" s="188">
        <f>ROUND(P194*H194,2)</f>
        <v>0</v>
      </c>
      <c r="BL194" s="19" t="s">
        <v>161</v>
      </c>
      <c r="BM194" s="187" t="s">
        <v>281</v>
      </c>
    </row>
    <row r="195" spans="1:65" s="13" customFormat="1" ht="11.25">
      <c r="B195" s="194"/>
      <c r="C195" s="195"/>
      <c r="D195" s="196" t="s">
        <v>164</v>
      </c>
      <c r="E195" s="197" t="s">
        <v>20</v>
      </c>
      <c r="F195" s="198" t="s">
        <v>282</v>
      </c>
      <c r="G195" s="195"/>
      <c r="H195" s="199">
        <v>53.481999999999999</v>
      </c>
      <c r="I195" s="200"/>
      <c r="J195" s="200"/>
      <c r="K195" s="195"/>
      <c r="L195" s="195"/>
      <c r="M195" s="201"/>
      <c r="N195" s="202"/>
      <c r="O195" s="203"/>
      <c r="P195" s="203"/>
      <c r="Q195" s="203"/>
      <c r="R195" s="203"/>
      <c r="S195" s="203"/>
      <c r="T195" s="203"/>
      <c r="U195" s="203"/>
      <c r="V195" s="203"/>
      <c r="W195" s="203"/>
      <c r="X195" s="203"/>
      <c r="Y195" s="204"/>
      <c r="AT195" s="205" t="s">
        <v>164</v>
      </c>
      <c r="AU195" s="205" t="s">
        <v>84</v>
      </c>
      <c r="AV195" s="13" t="s">
        <v>84</v>
      </c>
      <c r="AW195" s="13" t="s">
        <v>5</v>
      </c>
      <c r="AX195" s="13" t="s">
        <v>82</v>
      </c>
      <c r="AY195" s="205" t="s">
        <v>155</v>
      </c>
    </row>
    <row r="196" spans="1:65" s="2" customFormat="1" ht="24.2" customHeight="1">
      <c r="A196" s="36"/>
      <c r="B196" s="37"/>
      <c r="C196" s="174" t="s">
        <v>283</v>
      </c>
      <c r="D196" s="174" t="s">
        <v>157</v>
      </c>
      <c r="E196" s="175" t="s">
        <v>284</v>
      </c>
      <c r="F196" s="176" t="s">
        <v>285</v>
      </c>
      <c r="G196" s="177" t="s">
        <v>160</v>
      </c>
      <c r="H196" s="178">
        <v>120.1</v>
      </c>
      <c r="I196" s="179"/>
      <c r="J196" s="179"/>
      <c r="K196" s="180">
        <f>ROUND(P196*H196,2)</f>
        <v>0</v>
      </c>
      <c r="L196" s="181"/>
      <c r="M196" s="41"/>
      <c r="N196" s="182" t="s">
        <v>20</v>
      </c>
      <c r="O196" s="183" t="s">
        <v>43</v>
      </c>
      <c r="P196" s="184">
        <f>I196+J196</f>
        <v>0</v>
      </c>
      <c r="Q196" s="184">
        <f>ROUND(I196*H196,2)</f>
        <v>0</v>
      </c>
      <c r="R196" s="184">
        <f>ROUND(J196*H196,2)</f>
        <v>0</v>
      </c>
      <c r="S196" s="66"/>
      <c r="T196" s="185">
        <f>S196*H196</f>
        <v>0</v>
      </c>
      <c r="U196" s="185">
        <v>0</v>
      </c>
      <c r="V196" s="185">
        <f>U196*H196</f>
        <v>0</v>
      </c>
      <c r="W196" s="185">
        <v>0</v>
      </c>
      <c r="X196" s="185">
        <f>W196*H196</f>
        <v>0</v>
      </c>
      <c r="Y196" s="186" t="s">
        <v>20</v>
      </c>
      <c r="Z196" s="36"/>
      <c r="AA196" s="36"/>
      <c r="AB196" s="36"/>
      <c r="AC196" s="36"/>
      <c r="AD196" s="36"/>
      <c r="AE196" s="36"/>
      <c r="AR196" s="187" t="s">
        <v>161</v>
      </c>
      <c r="AT196" s="187" t="s">
        <v>157</v>
      </c>
      <c r="AU196" s="187" t="s">
        <v>84</v>
      </c>
      <c r="AY196" s="19" t="s">
        <v>155</v>
      </c>
      <c r="BE196" s="188">
        <f>IF(O196="základní",K196,0)</f>
        <v>0</v>
      </c>
      <c r="BF196" s="188">
        <f>IF(O196="snížená",K196,0)</f>
        <v>0</v>
      </c>
      <c r="BG196" s="188">
        <f>IF(O196="zákl. přenesená",K196,0)</f>
        <v>0</v>
      </c>
      <c r="BH196" s="188">
        <f>IF(O196="sníž. přenesená",K196,0)</f>
        <v>0</v>
      </c>
      <c r="BI196" s="188">
        <f>IF(O196="nulová",K196,0)</f>
        <v>0</v>
      </c>
      <c r="BJ196" s="19" t="s">
        <v>82</v>
      </c>
      <c r="BK196" s="188">
        <f>ROUND(P196*H196,2)</f>
        <v>0</v>
      </c>
      <c r="BL196" s="19" t="s">
        <v>161</v>
      </c>
      <c r="BM196" s="187" t="s">
        <v>286</v>
      </c>
    </row>
    <row r="197" spans="1:65" s="2" customFormat="1" ht="11.25">
      <c r="A197" s="36"/>
      <c r="B197" s="37"/>
      <c r="C197" s="38"/>
      <c r="D197" s="189" t="s">
        <v>162</v>
      </c>
      <c r="E197" s="38"/>
      <c r="F197" s="190" t="s">
        <v>287</v>
      </c>
      <c r="G197" s="38"/>
      <c r="H197" s="38"/>
      <c r="I197" s="191"/>
      <c r="J197" s="191"/>
      <c r="K197" s="38"/>
      <c r="L197" s="38"/>
      <c r="M197" s="41"/>
      <c r="N197" s="192"/>
      <c r="O197" s="193"/>
      <c r="P197" s="66"/>
      <c r="Q197" s="66"/>
      <c r="R197" s="66"/>
      <c r="S197" s="66"/>
      <c r="T197" s="66"/>
      <c r="U197" s="66"/>
      <c r="V197" s="66"/>
      <c r="W197" s="66"/>
      <c r="X197" s="66"/>
      <c r="Y197" s="67"/>
      <c r="Z197" s="36"/>
      <c r="AA197" s="36"/>
      <c r="AB197" s="36"/>
      <c r="AC197" s="36"/>
      <c r="AD197" s="36"/>
      <c r="AE197" s="36"/>
      <c r="AT197" s="19" t="s">
        <v>162</v>
      </c>
      <c r="AU197" s="19" t="s">
        <v>84</v>
      </c>
    </row>
    <row r="198" spans="1:65" s="13" customFormat="1" ht="11.25">
      <c r="B198" s="194"/>
      <c r="C198" s="195"/>
      <c r="D198" s="196" t="s">
        <v>164</v>
      </c>
      <c r="E198" s="197" t="s">
        <v>20</v>
      </c>
      <c r="F198" s="198" t="s">
        <v>288</v>
      </c>
      <c r="G198" s="195"/>
      <c r="H198" s="199">
        <v>120.1</v>
      </c>
      <c r="I198" s="200"/>
      <c r="J198" s="200"/>
      <c r="K198" s="195"/>
      <c r="L198" s="195"/>
      <c r="M198" s="201"/>
      <c r="N198" s="202"/>
      <c r="O198" s="203"/>
      <c r="P198" s="203"/>
      <c r="Q198" s="203"/>
      <c r="R198" s="203"/>
      <c r="S198" s="203"/>
      <c r="T198" s="203"/>
      <c r="U198" s="203"/>
      <c r="V198" s="203"/>
      <c r="W198" s="203"/>
      <c r="X198" s="203"/>
      <c r="Y198" s="204"/>
      <c r="AT198" s="205" t="s">
        <v>164</v>
      </c>
      <c r="AU198" s="205" t="s">
        <v>84</v>
      </c>
      <c r="AV198" s="13" t="s">
        <v>84</v>
      </c>
      <c r="AW198" s="13" t="s">
        <v>5</v>
      </c>
      <c r="AX198" s="13" t="s">
        <v>82</v>
      </c>
      <c r="AY198" s="205" t="s">
        <v>155</v>
      </c>
    </row>
    <row r="199" spans="1:65" s="2" customFormat="1" ht="24.2" customHeight="1">
      <c r="A199" s="36"/>
      <c r="B199" s="37"/>
      <c r="C199" s="174" t="s">
        <v>270</v>
      </c>
      <c r="D199" s="174" t="s">
        <v>157</v>
      </c>
      <c r="E199" s="175" t="s">
        <v>289</v>
      </c>
      <c r="F199" s="176" t="s">
        <v>290</v>
      </c>
      <c r="G199" s="177" t="s">
        <v>160</v>
      </c>
      <c r="H199" s="178">
        <v>252</v>
      </c>
      <c r="I199" s="179"/>
      <c r="J199" s="179"/>
      <c r="K199" s="180">
        <f>ROUND(P199*H199,2)</f>
        <v>0</v>
      </c>
      <c r="L199" s="181"/>
      <c r="M199" s="41"/>
      <c r="N199" s="182" t="s">
        <v>20</v>
      </c>
      <c r="O199" s="183" t="s">
        <v>43</v>
      </c>
      <c r="P199" s="184">
        <f>I199+J199</f>
        <v>0</v>
      </c>
      <c r="Q199" s="184">
        <f>ROUND(I199*H199,2)</f>
        <v>0</v>
      </c>
      <c r="R199" s="184">
        <f>ROUND(J199*H199,2)</f>
        <v>0</v>
      </c>
      <c r="S199" s="66"/>
      <c r="T199" s="185">
        <f>S199*H199</f>
        <v>0</v>
      </c>
      <c r="U199" s="185">
        <v>0</v>
      </c>
      <c r="V199" s="185">
        <f>U199*H199</f>
        <v>0</v>
      </c>
      <c r="W199" s="185">
        <v>0</v>
      </c>
      <c r="X199" s="185">
        <f>W199*H199</f>
        <v>0</v>
      </c>
      <c r="Y199" s="186" t="s">
        <v>20</v>
      </c>
      <c r="Z199" s="36"/>
      <c r="AA199" s="36"/>
      <c r="AB199" s="36"/>
      <c r="AC199" s="36"/>
      <c r="AD199" s="36"/>
      <c r="AE199" s="36"/>
      <c r="AR199" s="187" t="s">
        <v>161</v>
      </c>
      <c r="AT199" s="187" t="s">
        <v>157</v>
      </c>
      <c r="AU199" s="187" t="s">
        <v>84</v>
      </c>
      <c r="AY199" s="19" t="s">
        <v>155</v>
      </c>
      <c r="BE199" s="188">
        <f>IF(O199="základní",K199,0)</f>
        <v>0</v>
      </c>
      <c r="BF199" s="188">
        <f>IF(O199="snížená",K199,0)</f>
        <v>0</v>
      </c>
      <c r="BG199" s="188">
        <f>IF(O199="zákl. přenesená",K199,0)</f>
        <v>0</v>
      </c>
      <c r="BH199" s="188">
        <f>IF(O199="sníž. přenesená",K199,0)</f>
        <v>0</v>
      </c>
      <c r="BI199" s="188">
        <f>IF(O199="nulová",K199,0)</f>
        <v>0</v>
      </c>
      <c r="BJ199" s="19" t="s">
        <v>82</v>
      </c>
      <c r="BK199" s="188">
        <f>ROUND(P199*H199,2)</f>
        <v>0</v>
      </c>
      <c r="BL199" s="19" t="s">
        <v>161</v>
      </c>
      <c r="BM199" s="187" t="s">
        <v>291</v>
      </c>
    </row>
    <row r="200" spans="1:65" s="2" customFormat="1" ht="11.25">
      <c r="A200" s="36"/>
      <c r="B200" s="37"/>
      <c r="C200" s="38"/>
      <c r="D200" s="189" t="s">
        <v>162</v>
      </c>
      <c r="E200" s="38"/>
      <c r="F200" s="190" t="s">
        <v>292</v>
      </c>
      <c r="G200" s="38"/>
      <c r="H200" s="38"/>
      <c r="I200" s="191"/>
      <c r="J200" s="191"/>
      <c r="K200" s="38"/>
      <c r="L200" s="38"/>
      <c r="M200" s="41"/>
      <c r="N200" s="192"/>
      <c r="O200" s="193"/>
      <c r="P200" s="66"/>
      <c r="Q200" s="66"/>
      <c r="R200" s="66"/>
      <c r="S200" s="66"/>
      <c r="T200" s="66"/>
      <c r="U200" s="66"/>
      <c r="V200" s="66"/>
      <c r="W200" s="66"/>
      <c r="X200" s="66"/>
      <c r="Y200" s="67"/>
      <c r="Z200" s="36"/>
      <c r="AA200" s="36"/>
      <c r="AB200" s="36"/>
      <c r="AC200" s="36"/>
      <c r="AD200" s="36"/>
      <c r="AE200" s="36"/>
      <c r="AT200" s="19" t="s">
        <v>162</v>
      </c>
      <c r="AU200" s="19" t="s">
        <v>84</v>
      </c>
    </row>
    <row r="201" spans="1:65" s="13" customFormat="1" ht="11.25">
      <c r="B201" s="194"/>
      <c r="C201" s="195"/>
      <c r="D201" s="196" t="s">
        <v>164</v>
      </c>
      <c r="E201" s="197" t="s">
        <v>20</v>
      </c>
      <c r="F201" s="198" t="s">
        <v>293</v>
      </c>
      <c r="G201" s="195"/>
      <c r="H201" s="199">
        <v>252</v>
      </c>
      <c r="I201" s="200"/>
      <c r="J201" s="200"/>
      <c r="K201" s="195"/>
      <c r="L201" s="195"/>
      <c r="M201" s="201"/>
      <c r="N201" s="202"/>
      <c r="O201" s="203"/>
      <c r="P201" s="203"/>
      <c r="Q201" s="203"/>
      <c r="R201" s="203"/>
      <c r="S201" s="203"/>
      <c r="T201" s="203"/>
      <c r="U201" s="203"/>
      <c r="V201" s="203"/>
      <c r="W201" s="203"/>
      <c r="X201" s="203"/>
      <c r="Y201" s="204"/>
      <c r="AT201" s="205" t="s">
        <v>164</v>
      </c>
      <c r="AU201" s="205" t="s">
        <v>84</v>
      </c>
      <c r="AV201" s="13" t="s">
        <v>84</v>
      </c>
      <c r="AW201" s="13" t="s">
        <v>5</v>
      </c>
      <c r="AX201" s="13" t="s">
        <v>82</v>
      </c>
      <c r="AY201" s="205" t="s">
        <v>155</v>
      </c>
    </row>
    <row r="202" spans="1:65" s="2" customFormat="1" ht="44.25" customHeight="1">
      <c r="A202" s="36"/>
      <c r="B202" s="37"/>
      <c r="C202" s="174" t="s">
        <v>294</v>
      </c>
      <c r="D202" s="174" t="s">
        <v>157</v>
      </c>
      <c r="E202" s="175" t="s">
        <v>295</v>
      </c>
      <c r="F202" s="176" t="s">
        <v>296</v>
      </c>
      <c r="G202" s="177" t="s">
        <v>169</v>
      </c>
      <c r="H202" s="178">
        <v>7.5</v>
      </c>
      <c r="I202" s="179"/>
      <c r="J202" s="179"/>
      <c r="K202" s="180">
        <f>ROUND(P202*H202,2)</f>
        <v>0</v>
      </c>
      <c r="L202" s="181"/>
      <c r="M202" s="41"/>
      <c r="N202" s="182" t="s">
        <v>20</v>
      </c>
      <c r="O202" s="183" t="s">
        <v>43</v>
      </c>
      <c r="P202" s="184">
        <f>I202+J202</f>
        <v>0</v>
      </c>
      <c r="Q202" s="184">
        <f>ROUND(I202*H202,2)</f>
        <v>0</v>
      </c>
      <c r="R202" s="184">
        <f>ROUND(J202*H202,2)</f>
        <v>0</v>
      </c>
      <c r="S202" s="66"/>
      <c r="T202" s="185">
        <f>S202*H202</f>
        <v>0</v>
      </c>
      <c r="U202" s="185">
        <v>0</v>
      </c>
      <c r="V202" s="185">
        <f>U202*H202</f>
        <v>0</v>
      </c>
      <c r="W202" s="185">
        <v>0</v>
      </c>
      <c r="X202" s="185">
        <f>W202*H202</f>
        <v>0</v>
      </c>
      <c r="Y202" s="186" t="s">
        <v>20</v>
      </c>
      <c r="Z202" s="36"/>
      <c r="AA202" s="36"/>
      <c r="AB202" s="36"/>
      <c r="AC202" s="36"/>
      <c r="AD202" s="36"/>
      <c r="AE202" s="36"/>
      <c r="AR202" s="187" t="s">
        <v>161</v>
      </c>
      <c r="AT202" s="187" t="s">
        <v>157</v>
      </c>
      <c r="AU202" s="187" t="s">
        <v>84</v>
      </c>
      <c r="AY202" s="19" t="s">
        <v>155</v>
      </c>
      <c r="BE202" s="188">
        <f>IF(O202="základní",K202,0)</f>
        <v>0</v>
      </c>
      <c r="BF202" s="188">
        <f>IF(O202="snížená",K202,0)</f>
        <v>0</v>
      </c>
      <c r="BG202" s="188">
        <f>IF(O202="zákl. přenesená",K202,0)</f>
        <v>0</v>
      </c>
      <c r="BH202" s="188">
        <f>IF(O202="sníž. přenesená",K202,0)</f>
        <v>0</v>
      </c>
      <c r="BI202" s="188">
        <f>IF(O202="nulová",K202,0)</f>
        <v>0</v>
      </c>
      <c r="BJ202" s="19" t="s">
        <v>82</v>
      </c>
      <c r="BK202" s="188">
        <f>ROUND(P202*H202,2)</f>
        <v>0</v>
      </c>
      <c r="BL202" s="19" t="s">
        <v>161</v>
      </c>
      <c r="BM202" s="187" t="s">
        <v>184</v>
      </c>
    </row>
    <row r="203" spans="1:65" s="2" customFormat="1" ht="11.25">
      <c r="A203" s="36"/>
      <c r="B203" s="37"/>
      <c r="C203" s="38"/>
      <c r="D203" s="189" t="s">
        <v>162</v>
      </c>
      <c r="E203" s="38"/>
      <c r="F203" s="190" t="s">
        <v>297</v>
      </c>
      <c r="G203" s="38"/>
      <c r="H203" s="38"/>
      <c r="I203" s="191"/>
      <c r="J203" s="191"/>
      <c r="K203" s="38"/>
      <c r="L203" s="38"/>
      <c r="M203" s="41"/>
      <c r="N203" s="192"/>
      <c r="O203" s="193"/>
      <c r="P203" s="66"/>
      <c r="Q203" s="66"/>
      <c r="R203" s="66"/>
      <c r="S203" s="66"/>
      <c r="T203" s="66"/>
      <c r="U203" s="66"/>
      <c r="V203" s="66"/>
      <c r="W203" s="66"/>
      <c r="X203" s="66"/>
      <c r="Y203" s="67"/>
      <c r="Z203" s="36"/>
      <c r="AA203" s="36"/>
      <c r="AB203" s="36"/>
      <c r="AC203" s="36"/>
      <c r="AD203" s="36"/>
      <c r="AE203" s="36"/>
      <c r="AT203" s="19" t="s">
        <v>162</v>
      </c>
      <c r="AU203" s="19" t="s">
        <v>84</v>
      </c>
    </row>
    <row r="204" spans="1:65" s="15" customFormat="1" ht="11.25">
      <c r="B204" s="228"/>
      <c r="C204" s="229"/>
      <c r="D204" s="196" t="s">
        <v>164</v>
      </c>
      <c r="E204" s="230" t="s">
        <v>20</v>
      </c>
      <c r="F204" s="231" t="s">
        <v>298</v>
      </c>
      <c r="G204" s="229"/>
      <c r="H204" s="230" t="s">
        <v>20</v>
      </c>
      <c r="I204" s="232"/>
      <c r="J204" s="232"/>
      <c r="K204" s="229"/>
      <c r="L204" s="229"/>
      <c r="M204" s="233"/>
      <c r="N204" s="234"/>
      <c r="O204" s="235"/>
      <c r="P204" s="235"/>
      <c r="Q204" s="235"/>
      <c r="R204" s="235"/>
      <c r="S204" s="235"/>
      <c r="T204" s="235"/>
      <c r="U204" s="235"/>
      <c r="V204" s="235"/>
      <c r="W204" s="235"/>
      <c r="X204" s="235"/>
      <c r="Y204" s="236"/>
      <c r="AT204" s="237" t="s">
        <v>164</v>
      </c>
      <c r="AU204" s="237" t="s">
        <v>84</v>
      </c>
      <c r="AV204" s="15" t="s">
        <v>82</v>
      </c>
      <c r="AW204" s="15" t="s">
        <v>5</v>
      </c>
      <c r="AX204" s="15" t="s">
        <v>74</v>
      </c>
      <c r="AY204" s="237" t="s">
        <v>155</v>
      </c>
    </row>
    <row r="205" spans="1:65" s="13" customFormat="1" ht="11.25">
      <c r="B205" s="194"/>
      <c r="C205" s="195"/>
      <c r="D205" s="196" t="s">
        <v>164</v>
      </c>
      <c r="E205" s="197" t="s">
        <v>20</v>
      </c>
      <c r="F205" s="198" t="s">
        <v>299</v>
      </c>
      <c r="G205" s="195"/>
      <c r="H205" s="199">
        <v>6</v>
      </c>
      <c r="I205" s="200"/>
      <c r="J205" s="200"/>
      <c r="K205" s="195"/>
      <c r="L205" s="195"/>
      <c r="M205" s="201"/>
      <c r="N205" s="202"/>
      <c r="O205" s="203"/>
      <c r="P205" s="203"/>
      <c r="Q205" s="203"/>
      <c r="R205" s="203"/>
      <c r="S205" s="203"/>
      <c r="T205" s="203"/>
      <c r="U205" s="203"/>
      <c r="V205" s="203"/>
      <c r="W205" s="203"/>
      <c r="X205" s="203"/>
      <c r="Y205" s="204"/>
      <c r="AT205" s="205" t="s">
        <v>164</v>
      </c>
      <c r="AU205" s="205" t="s">
        <v>84</v>
      </c>
      <c r="AV205" s="13" t="s">
        <v>84</v>
      </c>
      <c r="AW205" s="13" t="s">
        <v>5</v>
      </c>
      <c r="AX205" s="13" t="s">
        <v>74</v>
      </c>
      <c r="AY205" s="205" t="s">
        <v>155</v>
      </c>
    </row>
    <row r="206" spans="1:65" s="15" customFormat="1" ht="11.25">
      <c r="B206" s="228"/>
      <c r="C206" s="229"/>
      <c r="D206" s="196" t="s">
        <v>164</v>
      </c>
      <c r="E206" s="230" t="s">
        <v>20</v>
      </c>
      <c r="F206" s="231" t="s">
        <v>300</v>
      </c>
      <c r="G206" s="229"/>
      <c r="H206" s="230" t="s">
        <v>20</v>
      </c>
      <c r="I206" s="232"/>
      <c r="J206" s="232"/>
      <c r="K206" s="229"/>
      <c r="L206" s="229"/>
      <c r="M206" s="233"/>
      <c r="N206" s="234"/>
      <c r="O206" s="235"/>
      <c r="P206" s="235"/>
      <c r="Q206" s="235"/>
      <c r="R206" s="235"/>
      <c r="S206" s="235"/>
      <c r="T206" s="235"/>
      <c r="U206" s="235"/>
      <c r="V206" s="235"/>
      <c r="W206" s="235"/>
      <c r="X206" s="235"/>
      <c r="Y206" s="236"/>
      <c r="AT206" s="237" t="s">
        <v>164</v>
      </c>
      <c r="AU206" s="237" t="s">
        <v>84</v>
      </c>
      <c r="AV206" s="15" t="s">
        <v>82</v>
      </c>
      <c r="AW206" s="15" t="s">
        <v>5</v>
      </c>
      <c r="AX206" s="15" t="s">
        <v>74</v>
      </c>
      <c r="AY206" s="237" t="s">
        <v>155</v>
      </c>
    </row>
    <row r="207" spans="1:65" s="13" customFormat="1" ht="11.25">
      <c r="B207" s="194"/>
      <c r="C207" s="195"/>
      <c r="D207" s="196" t="s">
        <v>164</v>
      </c>
      <c r="E207" s="197" t="s">
        <v>20</v>
      </c>
      <c r="F207" s="198" t="s">
        <v>301</v>
      </c>
      <c r="G207" s="195"/>
      <c r="H207" s="199">
        <v>1.5</v>
      </c>
      <c r="I207" s="200"/>
      <c r="J207" s="200"/>
      <c r="K207" s="195"/>
      <c r="L207" s="195"/>
      <c r="M207" s="201"/>
      <c r="N207" s="202"/>
      <c r="O207" s="203"/>
      <c r="P207" s="203"/>
      <c r="Q207" s="203"/>
      <c r="R207" s="203"/>
      <c r="S207" s="203"/>
      <c r="T207" s="203"/>
      <c r="U207" s="203"/>
      <c r="V207" s="203"/>
      <c r="W207" s="203"/>
      <c r="X207" s="203"/>
      <c r="Y207" s="204"/>
      <c r="AT207" s="205" t="s">
        <v>164</v>
      </c>
      <c r="AU207" s="205" t="s">
        <v>84</v>
      </c>
      <c r="AV207" s="13" t="s">
        <v>84</v>
      </c>
      <c r="AW207" s="13" t="s">
        <v>5</v>
      </c>
      <c r="AX207" s="13" t="s">
        <v>74</v>
      </c>
      <c r="AY207" s="205" t="s">
        <v>155</v>
      </c>
    </row>
    <row r="208" spans="1:65" s="14" customFormat="1" ht="11.25">
      <c r="B208" s="206"/>
      <c r="C208" s="207"/>
      <c r="D208" s="196" t="s">
        <v>164</v>
      </c>
      <c r="E208" s="208" t="s">
        <v>20</v>
      </c>
      <c r="F208" s="209" t="s">
        <v>166</v>
      </c>
      <c r="G208" s="207"/>
      <c r="H208" s="210">
        <v>7.5</v>
      </c>
      <c r="I208" s="211"/>
      <c r="J208" s="211"/>
      <c r="K208" s="207"/>
      <c r="L208" s="207"/>
      <c r="M208" s="212"/>
      <c r="N208" s="213"/>
      <c r="O208" s="214"/>
      <c r="P208" s="214"/>
      <c r="Q208" s="214"/>
      <c r="R208" s="214"/>
      <c r="S208" s="214"/>
      <c r="T208" s="214"/>
      <c r="U208" s="214"/>
      <c r="V208" s="214"/>
      <c r="W208" s="214"/>
      <c r="X208" s="214"/>
      <c r="Y208" s="215"/>
      <c r="AT208" s="216" t="s">
        <v>164</v>
      </c>
      <c r="AU208" s="216" t="s">
        <v>84</v>
      </c>
      <c r="AV208" s="14" t="s">
        <v>161</v>
      </c>
      <c r="AW208" s="14" t="s">
        <v>5</v>
      </c>
      <c r="AX208" s="14" t="s">
        <v>82</v>
      </c>
      <c r="AY208" s="216" t="s">
        <v>155</v>
      </c>
    </row>
    <row r="209" spans="1:65" s="2" customFormat="1" ht="16.5" customHeight="1">
      <c r="A209" s="36"/>
      <c r="B209" s="37"/>
      <c r="C209" s="218" t="s">
        <v>302</v>
      </c>
      <c r="D209" s="218" t="s">
        <v>180</v>
      </c>
      <c r="E209" s="219" t="s">
        <v>255</v>
      </c>
      <c r="F209" s="220" t="s">
        <v>256</v>
      </c>
      <c r="G209" s="221" t="s">
        <v>207</v>
      </c>
      <c r="H209" s="222">
        <v>12.375</v>
      </c>
      <c r="I209" s="223"/>
      <c r="J209" s="224"/>
      <c r="K209" s="225">
        <f>ROUND(P209*H209,2)</f>
        <v>0</v>
      </c>
      <c r="L209" s="224"/>
      <c r="M209" s="226"/>
      <c r="N209" s="227" t="s">
        <v>20</v>
      </c>
      <c r="O209" s="183" t="s">
        <v>43</v>
      </c>
      <c r="P209" s="184">
        <f>I209+J209</f>
        <v>0</v>
      </c>
      <c r="Q209" s="184">
        <f>ROUND(I209*H209,2)</f>
        <v>0</v>
      </c>
      <c r="R209" s="184">
        <f>ROUND(J209*H209,2)</f>
        <v>0</v>
      </c>
      <c r="S209" s="66"/>
      <c r="T209" s="185">
        <f>S209*H209</f>
        <v>0</v>
      </c>
      <c r="U209" s="185">
        <v>1</v>
      </c>
      <c r="V209" s="185">
        <f>U209*H209</f>
        <v>12.375</v>
      </c>
      <c r="W209" s="185">
        <v>0</v>
      </c>
      <c r="X209" s="185">
        <f>W209*H209</f>
        <v>0</v>
      </c>
      <c r="Y209" s="186" t="s">
        <v>20</v>
      </c>
      <c r="Z209" s="36"/>
      <c r="AA209" s="36"/>
      <c r="AB209" s="36"/>
      <c r="AC209" s="36"/>
      <c r="AD209" s="36"/>
      <c r="AE209" s="36"/>
      <c r="AR209" s="187" t="s">
        <v>191</v>
      </c>
      <c r="AT209" s="187" t="s">
        <v>180</v>
      </c>
      <c r="AU209" s="187" t="s">
        <v>84</v>
      </c>
      <c r="AY209" s="19" t="s">
        <v>155</v>
      </c>
      <c r="BE209" s="188">
        <f>IF(O209="základní",K209,0)</f>
        <v>0</v>
      </c>
      <c r="BF209" s="188">
        <f>IF(O209="snížená",K209,0)</f>
        <v>0</v>
      </c>
      <c r="BG209" s="188">
        <f>IF(O209="zákl. přenesená",K209,0)</f>
        <v>0</v>
      </c>
      <c r="BH209" s="188">
        <f>IF(O209="sníž. přenesená",K209,0)</f>
        <v>0</v>
      </c>
      <c r="BI209" s="188">
        <f>IF(O209="nulová",K209,0)</f>
        <v>0</v>
      </c>
      <c r="BJ209" s="19" t="s">
        <v>82</v>
      </c>
      <c r="BK209" s="188">
        <f>ROUND(P209*H209,2)</f>
        <v>0</v>
      </c>
      <c r="BL209" s="19" t="s">
        <v>161</v>
      </c>
      <c r="BM209" s="187" t="s">
        <v>303</v>
      </c>
    </row>
    <row r="210" spans="1:65" s="13" customFormat="1" ht="11.25">
      <c r="B210" s="194"/>
      <c r="C210" s="195"/>
      <c r="D210" s="196" t="s">
        <v>164</v>
      </c>
      <c r="E210" s="197" t="s">
        <v>20</v>
      </c>
      <c r="F210" s="198" t="s">
        <v>304</v>
      </c>
      <c r="G210" s="195"/>
      <c r="H210" s="199">
        <v>11.25</v>
      </c>
      <c r="I210" s="200"/>
      <c r="J210" s="200"/>
      <c r="K210" s="195"/>
      <c r="L210" s="195"/>
      <c r="M210" s="201"/>
      <c r="N210" s="202"/>
      <c r="O210" s="203"/>
      <c r="P210" s="203"/>
      <c r="Q210" s="203"/>
      <c r="R210" s="203"/>
      <c r="S210" s="203"/>
      <c r="T210" s="203"/>
      <c r="U210" s="203"/>
      <c r="V210" s="203"/>
      <c r="W210" s="203"/>
      <c r="X210" s="203"/>
      <c r="Y210" s="204"/>
      <c r="AT210" s="205" t="s">
        <v>164</v>
      </c>
      <c r="AU210" s="205" t="s">
        <v>84</v>
      </c>
      <c r="AV210" s="13" t="s">
        <v>84</v>
      </c>
      <c r="AW210" s="13" t="s">
        <v>5</v>
      </c>
      <c r="AX210" s="13" t="s">
        <v>82</v>
      </c>
      <c r="AY210" s="205" t="s">
        <v>155</v>
      </c>
    </row>
    <row r="211" spans="1:65" s="13" customFormat="1" ht="11.25">
      <c r="B211" s="194"/>
      <c r="C211" s="195"/>
      <c r="D211" s="196" t="s">
        <v>164</v>
      </c>
      <c r="E211" s="195"/>
      <c r="F211" s="198" t="s">
        <v>305</v>
      </c>
      <c r="G211" s="195"/>
      <c r="H211" s="199">
        <v>12.375</v>
      </c>
      <c r="I211" s="200"/>
      <c r="J211" s="200"/>
      <c r="K211" s="195"/>
      <c r="L211" s="195"/>
      <c r="M211" s="201"/>
      <c r="N211" s="202"/>
      <c r="O211" s="203"/>
      <c r="P211" s="203"/>
      <c r="Q211" s="203"/>
      <c r="R211" s="203"/>
      <c r="S211" s="203"/>
      <c r="T211" s="203"/>
      <c r="U211" s="203"/>
      <c r="V211" s="203"/>
      <c r="W211" s="203"/>
      <c r="X211" s="203"/>
      <c r="Y211" s="204"/>
      <c r="AT211" s="205" t="s">
        <v>164</v>
      </c>
      <c r="AU211" s="205" t="s">
        <v>84</v>
      </c>
      <c r="AV211" s="13" t="s">
        <v>84</v>
      </c>
      <c r="AW211" s="13" t="s">
        <v>4</v>
      </c>
      <c r="AX211" s="13" t="s">
        <v>82</v>
      </c>
      <c r="AY211" s="205" t="s">
        <v>155</v>
      </c>
    </row>
    <row r="212" spans="1:65" s="2" customFormat="1" ht="24.2" customHeight="1">
      <c r="A212" s="36"/>
      <c r="B212" s="37"/>
      <c r="C212" s="174" t="s">
        <v>306</v>
      </c>
      <c r="D212" s="174" t="s">
        <v>157</v>
      </c>
      <c r="E212" s="175" t="s">
        <v>307</v>
      </c>
      <c r="F212" s="176" t="s">
        <v>308</v>
      </c>
      <c r="G212" s="177" t="s">
        <v>169</v>
      </c>
      <c r="H212" s="178">
        <v>7.5</v>
      </c>
      <c r="I212" s="179"/>
      <c r="J212" s="179"/>
      <c r="K212" s="180">
        <f>ROUND(P212*H212,2)</f>
        <v>0</v>
      </c>
      <c r="L212" s="181"/>
      <c r="M212" s="41"/>
      <c r="N212" s="182" t="s">
        <v>20</v>
      </c>
      <c r="O212" s="183" t="s">
        <v>43</v>
      </c>
      <c r="P212" s="184">
        <f>I212+J212</f>
        <v>0</v>
      </c>
      <c r="Q212" s="184">
        <f>ROUND(I212*H212,2)</f>
        <v>0</v>
      </c>
      <c r="R212" s="184">
        <f>ROUND(J212*H212,2)</f>
        <v>0</v>
      </c>
      <c r="S212" s="66"/>
      <c r="T212" s="185">
        <f>S212*H212</f>
        <v>0</v>
      </c>
      <c r="U212" s="185">
        <v>0</v>
      </c>
      <c r="V212" s="185">
        <f>U212*H212</f>
        <v>0</v>
      </c>
      <c r="W212" s="185">
        <v>0</v>
      </c>
      <c r="X212" s="185">
        <f>W212*H212</f>
        <v>0</v>
      </c>
      <c r="Y212" s="186" t="s">
        <v>20</v>
      </c>
      <c r="Z212" s="36"/>
      <c r="AA212" s="36"/>
      <c r="AB212" s="36"/>
      <c r="AC212" s="36"/>
      <c r="AD212" s="36"/>
      <c r="AE212" s="36"/>
      <c r="AR212" s="187" t="s">
        <v>161</v>
      </c>
      <c r="AT212" s="187" t="s">
        <v>157</v>
      </c>
      <c r="AU212" s="187" t="s">
        <v>84</v>
      </c>
      <c r="AY212" s="19" t="s">
        <v>155</v>
      </c>
      <c r="BE212" s="188">
        <f>IF(O212="základní",K212,0)</f>
        <v>0</v>
      </c>
      <c r="BF212" s="188">
        <f>IF(O212="snížená",K212,0)</f>
        <v>0</v>
      </c>
      <c r="BG212" s="188">
        <f>IF(O212="zákl. přenesená",K212,0)</f>
        <v>0</v>
      </c>
      <c r="BH212" s="188">
        <f>IF(O212="sníž. přenesená",K212,0)</f>
        <v>0</v>
      </c>
      <c r="BI212" s="188">
        <f>IF(O212="nulová",K212,0)</f>
        <v>0</v>
      </c>
      <c r="BJ212" s="19" t="s">
        <v>82</v>
      </c>
      <c r="BK212" s="188">
        <f>ROUND(P212*H212,2)</f>
        <v>0</v>
      </c>
      <c r="BL212" s="19" t="s">
        <v>161</v>
      </c>
      <c r="BM212" s="187" t="s">
        <v>309</v>
      </c>
    </row>
    <row r="213" spans="1:65" s="2" customFormat="1" ht="11.25">
      <c r="A213" s="36"/>
      <c r="B213" s="37"/>
      <c r="C213" s="38"/>
      <c r="D213" s="189" t="s">
        <v>162</v>
      </c>
      <c r="E213" s="38"/>
      <c r="F213" s="190" t="s">
        <v>310</v>
      </c>
      <c r="G213" s="38"/>
      <c r="H213" s="38"/>
      <c r="I213" s="191"/>
      <c r="J213" s="191"/>
      <c r="K213" s="38"/>
      <c r="L213" s="38"/>
      <c r="M213" s="41"/>
      <c r="N213" s="192"/>
      <c r="O213" s="193"/>
      <c r="P213" s="66"/>
      <c r="Q213" s="66"/>
      <c r="R213" s="66"/>
      <c r="S213" s="66"/>
      <c r="T213" s="66"/>
      <c r="U213" s="66"/>
      <c r="V213" s="66"/>
      <c r="W213" s="66"/>
      <c r="X213" s="66"/>
      <c r="Y213" s="67"/>
      <c r="Z213" s="36"/>
      <c r="AA213" s="36"/>
      <c r="AB213" s="36"/>
      <c r="AC213" s="36"/>
      <c r="AD213" s="36"/>
      <c r="AE213" s="36"/>
      <c r="AT213" s="19" t="s">
        <v>162</v>
      </c>
      <c r="AU213" s="19" t="s">
        <v>84</v>
      </c>
    </row>
    <row r="214" spans="1:65" s="13" customFormat="1" ht="11.25">
      <c r="B214" s="194"/>
      <c r="C214" s="195"/>
      <c r="D214" s="196" t="s">
        <v>164</v>
      </c>
      <c r="E214" s="197" t="s">
        <v>20</v>
      </c>
      <c r="F214" s="198" t="s">
        <v>311</v>
      </c>
      <c r="G214" s="195"/>
      <c r="H214" s="199">
        <v>7.5</v>
      </c>
      <c r="I214" s="200"/>
      <c r="J214" s="200"/>
      <c r="K214" s="195"/>
      <c r="L214" s="195"/>
      <c r="M214" s="201"/>
      <c r="N214" s="202"/>
      <c r="O214" s="203"/>
      <c r="P214" s="203"/>
      <c r="Q214" s="203"/>
      <c r="R214" s="203"/>
      <c r="S214" s="203"/>
      <c r="T214" s="203"/>
      <c r="U214" s="203"/>
      <c r="V214" s="203"/>
      <c r="W214" s="203"/>
      <c r="X214" s="203"/>
      <c r="Y214" s="204"/>
      <c r="AT214" s="205" t="s">
        <v>164</v>
      </c>
      <c r="AU214" s="205" t="s">
        <v>84</v>
      </c>
      <c r="AV214" s="13" t="s">
        <v>84</v>
      </c>
      <c r="AW214" s="13" t="s">
        <v>5</v>
      </c>
      <c r="AX214" s="13" t="s">
        <v>74</v>
      </c>
      <c r="AY214" s="205" t="s">
        <v>155</v>
      </c>
    </row>
    <row r="215" spans="1:65" s="14" customFormat="1" ht="11.25">
      <c r="B215" s="206"/>
      <c r="C215" s="207"/>
      <c r="D215" s="196" t="s">
        <v>164</v>
      </c>
      <c r="E215" s="208" t="s">
        <v>20</v>
      </c>
      <c r="F215" s="209" t="s">
        <v>166</v>
      </c>
      <c r="G215" s="207"/>
      <c r="H215" s="210">
        <v>7.5</v>
      </c>
      <c r="I215" s="211"/>
      <c r="J215" s="211"/>
      <c r="K215" s="207"/>
      <c r="L215" s="207"/>
      <c r="M215" s="212"/>
      <c r="N215" s="213"/>
      <c r="O215" s="214"/>
      <c r="P215" s="214"/>
      <c r="Q215" s="214"/>
      <c r="R215" s="214"/>
      <c r="S215" s="214"/>
      <c r="T215" s="214"/>
      <c r="U215" s="214"/>
      <c r="V215" s="214"/>
      <c r="W215" s="214"/>
      <c r="X215" s="214"/>
      <c r="Y215" s="215"/>
      <c r="AT215" s="216" t="s">
        <v>164</v>
      </c>
      <c r="AU215" s="216" t="s">
        <v>84</v>
      </c>
      <c r="AV215" s="14" t="s">
        <v>161</v>
      </c>
      <c r="AW215" s="14" t="s">
        <v>5</v>
      </c>
      <c r="AX215" s="14" t="s">
        <v>82</v>
      </c>
      <c r="AY215" s="216" t="s">
        <v>155</v>
      </c>
    </row>
    <row r="216" spans="1:65" s="2" customFormat="1" ht="24.2" customHeight="1">
      <c r="A216" s="36"/>
      <c r="B216" s="37"/>
      <c r="C216" s="174" t="s">
        <v>291</v>
      </c>
      <c r="D216" s="174" t="s">
        <v>157</v>
      </c>
      <c r="E216" s="175" t="s">
        <v>312</v>
      </c>
      <c r="F216" s="176" t="s">
        <v>313</v>
      </c>
      <c r="G216" s="177" t="s">
        <v>169</v>
      </c>
      <c r="H216" s="178">
        <v>10</v>
      </c>
      <c r="I216" s="179"/>
      <c r="J216" s="179"/>
      <c r="K216" s="180">
        <f>ROUND(P216*H216,2)</f>
        <v>0</v>
      </c>
      <c r="L216" s="181"/>
      <c r="M216" s="41"/>
      <c r="N216" s="182" t="s">
        <v>20</v>
      </c>
      <c r="O216" s="183" t="s">
        <v>43</v>
      </c>
      <c r="P216" s="184">
        <f>I216+J216</f>
        <v>0</v>
      </c>
      <c r="Q216" s="184">
        <f>ROUND(I216*H216,2)</f>
        <v>0</v>
      </c>
      <c r="R216" s="184">
        <f>ROUND(J216*H216,2)</f>
        <v>0</v>
      </c>
      <c r="S216" s="66"/>
      <c r="T216" s="185">
        <f>S216*H216</f>
        <v>0</v>
      </c>
      <c r="U216" s="185">
        <v>0</v>
      </c>
      <c r="V216" s="185">
        <f>U216*H216</f>
        <v>0</v>
      </c>
      <c r="W216" s="185">
        <v>0</v>
      </c>
      <c r="X216" s="185">
        <f>W216*H216</f>
        <v>0</v>
      </c>
      <c r="Y216" s="186" t="s">
        <v>20</v>
      </c>
      <c r="Z216" s="36"/>
      <c r="AA216" s="36"/>
      <c r="AB216" s="36"/>
      <c r="AC216" s="36"/>
      <c r="AD216" s="36"/>
      <c r="AE216" s="36"/>
      <c r="AR216" s="187" t="s">
        <v>161</v>
      </c>
      <c r="AT216" s="187" t="s">
        <v>157</v>
      </c>
      <c r="AU216" s="187" t="s">
        <v>84</v>
      </c>
      <c r="AY216" s="19" t="s">
        <v>155</v>
      </c>
      <c r="BE216" s="188">
        <f>IF(O216="základní",K216,0)</f>
        <v>0</v>
      </c>
      <c r="BF216" s="188">
        <f>IF(O216="snížená",K216,0)</f>
        <v>0</v>
      </c>
      <c r="BG216" s="188">
        <f>IF(O216="zákl. přenesená",K216,0)</f>
        <v>0</v>
      </c>
      <c r="BH216" s="188">
        <f>IF(O216="sníž. přenesená",K216,0)</f>
        <v>0</v>
      </c>
      <c r="BI216" s="188">
        <f>IF(O216="nulová",K216,0)</f>
        <v>0</v>
      </c>
      <c r="BJ216" s="19" t="s">
        <v>82</v>
      </c>
      <c r="BK216" s="188">
        <f>ROUND(P216*H216,2)</f>
        <v>0</v>
      </c>
      <c r="BL216" s="19" t="s">
        <v>161</v>
      </c>
      <c r="BM216" s="187" t="s">
        <v>314</v>
      </c>
    </row>
    <row r="217" spans="1:65" s="2" customFormat="1" ht="11.25">
      <c r="A217" s="36"/>
      <c r="B217" s="37"/>
      <c r="C217" s="38"/>
      <c r="D217" s="189" t="s">
        <v>162</v>
      </c>
      <c r="E217" s="38"/>
      <c r="F217" s="190" t="s">
        <v>315</v>
      </c>
      <c r="G217" s="38"/>
      <c r="H217" s="38"/>
      <c r="I217" s="191"/>
      <c r="J217" s="191"/>
      <c r="K217" s="38"/>
      <c r="L217" s="38"/>
      <c r="M217" s="41"/>
      <c r="N217" s="192"/>
      <c r="O217" s="193"/>
      <c r="P217" s="66"/>
      <c r="Q217" s="66"/>
      <c r="R217" s="66"/>
      <c r="S217" s="66"/>
      <c r="T217" s="66"/>
      <c r="U217" s="66"/>
      <c r="V217" s="66"/>
      <c r="W217" s="66"/>
      <c r="X217" s="66"/>
      <c r="Y217" s="67"/>
      <c r="Z217" s="36"/>
      <c r="AA217" s="36"/>
      <c r="AB217" s="36"/>
      <c r="AC217" s="36"/>
      <c r="AD217" s="36"/>
      <c r="AE217" s="36"/>
      <c r="AT217" s="19" t="s">
        <v>162</v>
      </c>
      <c r="AU217" s="19" t="s">
        <v>84</v>
      </c>
    </row>
    <row r="218" spans="1:65" s="13" customFormat="1" ht="11.25">
      <c r="B218" s="194"/>
      <c r="C218" s="195"/>
      <c r="D218" s="196" t="s">
        <v>164</v>
      </c>
      <c r="E218" s="197" t="s">
        <v>20</v>
      </c>
      <c r="F218" s="198" t="s">
        <v>316</v>
      </c>
      <c r="G218" s="195"/>
      <c r="H218" s="199">
        <v>10</v>
      </c>
      <c r="I218" s="200"/>
      <c r="J218" s="200"/>
      <c r="K218" s="195"/>
      <c r="L218" s="195"/>
      <c r="M218" s="201"/>
      <c r="N218" s="202"/>
      <c r="O218" s="203"/>
      <c r="P218" s="203"/>
      <c r="Q218" s="203"/>
      <c r="R218" s="203"/>
      <c r="S218" s="203"/>
      <c r="T218" s="203"/>
      <c r="U218" s="203"/>
      <c r="V218" s="203"/>
      <c r="W218" s="203"/>
      <c r="X218" s="203"/>
      <c r="Y218" s="204"/>
      <c r="AT218" s="205" t="s">
        <v>164</v>
      </c>
      <c r="AU218" s="205" t="s">
        <v>84</v>
      </c>
      <c r="AV218" s="13" t="s">
        <v>84</v>
      </c>
      <c r="AW218" s="13" t="s">
        <v>5</v>
      </c>
      <c r="AX218" s="13" t="s">
        <v>74</v>
      </c>
      <c r="AY218" s="205" t="s">
        <v>155</v>
      </c>
    </row>
    <row r="219" spans="1:65" s="14" customFormat="1" ht="11.25">
      <c r="B219" s="206"/>
      <c r="C219" s="207"/>
      <c r="D219" s="196" t="s">
        <v>164</v>
      </c>
      <c r="E219" s="208" t="s">
        <v>20</v>
      </c>
      <c r="F219" s="209" t="s">
        <v>166</v>
      </c>
      <c r="G219" s="207"/>
      <c r="H219" s="210">
        <v>10</v>
      </c>
      <c r="I219" s="211"/>
      <c r="J219" s="211"/>
      <c r="K219" s="207"/>
      <c r="L219" s="207"/>
      <c r="M219" s="212"/>
      <c r="N219" s="213"/>
      <c r="O219" s="214"/>
      <c r="P219" s="214"/>
      <c r="Q219" s="214"/>
      <c r="R219" s="214"/>
      <c r="S219" s="214"/>
      <c r="T219" s="214"/>
      <c r="U219" s="214"/>
      <c r="V219" s="214"/>
      <c r="W219" s="214"/>
      <c r="X219" s="214"/>
      <c r="Y219" s="215"/>
      <c r="AT219" s="216" t="s">
        <v>164</v>
      </c>
      <c r="AU219" s="216" t="s">
        <v>84</v>
      </c>
      <c r="AV219" s="14" t="s">
        <v>161</v>
      </c>
      <c r="AW219" s="14" t="s">
        <v>5</v>
      </c>
      <c r="AX219" s="14" t="s">
        <v>82</v>
      </c>
      <c r="AY219" s="216" t="s">
        <v>155</v>
      </c>
    </row>
    <row r="220" spans="1:65" s="2" customFormat="1" ht="37.9" customHeight="1">
      <c r="A220" s="36"/>
      <c r="B220" s="37"/>
      <c r="C220" s="174" t="s">
        <v>317</v>
      </c>
      <c r="D220" s="174" t="s">
        <v>157</v>
      </c>
      <c r="E220" s="175" t="s">
        <v>318</v>
      </c>
      <c r="F220" s="176" t="s">
        <v>319</v>
      </c>
      <c r="G220" s="177" t="s">
        <v>169</v>
      </c>
      <c r="H220" s="178">
        <v>26.905000000000001</v>
      </c>
      <c r="I220" s="179"/>
      <c r="J220" s="179"/>
      <c r="K220" s="180">
        <f>ROUND(P220*H220,2)</f>
        <v>0</v>
      </c>
      <c r="L220" s="181"/>
      <c r="M220" s="41"/>
      <c r="N220" s="182" t="s">
        <v>20</v>
      </c>
      <c r="O220" s="183" t="s">
        <v>43</v>
      </c>
      <c r="P220" s="184">
        <f>I220+J220</f>
        <v>0</v>
      </c>
      <c r="Q220" s="184">
        <f>ROUND(I220*H220,2)</f>
        <v>0</v>
      </c>
      <c r="R220" s="184">
        <f>ROUND(J220*H220,2)</f>
        <v>0</v>
      </c>
      <c r="S220" s="66"/>
      <c r="T220" s="185">
        <f>S220*H220</f>
        <v>0</v>
      </c>
      <c r="U220" s="185">
        <v>0</v>
      </c>
      <c r="V220" s="185">
        <f>U220*H220</f>
        <v>0</v>
      </c>
      <c r="W220" s="185">
        <v>0</v>
      </c>
      <c r="X220" s="185">
        <f>W220*H220</f>
        <v>0</v>
      </c>
      <c r="Y220" s="186" t="s">
        <v>20</v>
      </c>
      <c r="Z220" s="36"/>
      <c r="AA220" s="36"/>
      <c r="AB220" s="36"/>
      <c r="AC220" s="36"/>
      <c r="AD220" s="36"/>
      <c r="AE220" s="36"/>
      <c r="AR220" s="187" t="s">
        <v>161</v>
      </c>
      <c r="AT220" s="187" t="s">
        <v>157</v>
      </c>
      <c r="AU220" s="187" t="s">
        <v>84</v>
      </c>
      <c r="AY220" s="19" t="s">
        <v>155</v>
      </c>
      <c r="BE220" s="188">
        <f>IF(O220="základní",K220,0)</f>
        <v>0</v>
      </c>
      <c r="BF220" s="188">
        <f>IF(O220="snížená",K220,0)</f>
        <v>0</v>
      </c>
      <c r="BG220" s="188">
        <f>IF(O220="zákl. přenesená",K220,0)</f>
        <v>0</v>
      </c>
      <c r="BH220" s="188">
        <f>IF(O220="sníž. přenesená",K220,0)</f>
        <v>0</v>
      </c>
      <c r="BI220" s="188">
        <f>IF(O220="nulová",K220,0)</f>
        <v>0</v>
      </c>
      <c r="BJ220" s="19" t="s">
        <v>82</v>
      </c>
      <c r="BK220" s="188">
        <f>ROUND(P220*H220,2)</f>
        <v>0</v>
      </c>
      <c r="BL220" s="19" t="s">
        <v>161</v>
      </c>
      <c r="BM220" s="187" t="s">
        <v>320</v>
      </c>
    </row>
    <row r="221" spans="1:65" s="2" customFormat="1" ht="11.25">
      <c r="A221" s="36"/>
      <c r="B221" s="37"/>
      <c r="C221" s="38"/>
      <c r="D221" s="189" t="s">
        <v>162</v>
      </c>
      <c r="E221" s="38"/>
      <c r="F221" s="190" t="s">
        <v>321</v>
      </c>
      <c r="G221" s="38"/>
      <c r="H221" s="38"/>
      <c r="I221" s="191"/>
      <c r="J221" s="191"/>
      <c r="K221" s="38"/>
      <c r="L221" s="38"/>
      <c r="M221" s="41"/>
      <c r="N221" s="192"/>
      <c r="O221" s="193"/>
      <c r="P221" s="66"/>
      <c r="Q221" s="66"/>
      <c r="R221" s="66"/>
      <c r="S221" s="66"/>
      <c r="T221" s="66"/>
      <c r="U221" s="66"/>
      <c r="V221" s="66"/>
      <c r="W221" s="66"/>
      <c r="X221" s="66"/>
      <c r="Y221" s="67"/>
      <c r="Z221" s="36"/>
      <c r="AA221" s="36"/>
      <c r="AB221" s="36"/>
      <c r="AC221" s="36"/>
      <c r="AD221" s="36"/>
      <c r="AE221" s="36"/>
      <c r="AT221" s="19" t="s">
        <v>162</v>
      </c>
      <c r="AU221" s="19" t="s">
        <v>84</v>
      </c>
    </row>
    <row r="222" spans="1:65" s="15" customFormat="1" ht="11.25">
      <c r="B222" s="228"/>
      <c r="C222" s="229"/>
      <c r="D222" s="196" t="s">
        <v>164</v>
      </c>
      <c r="E222" s="230" t="s">
        <v>20</v>
      </c>
      <c r="F222" s="231" t="s">
        <v>322</v>
      </c>
      <c r="G222" s="229"/>
      <c r="H222" s="230" t="s">
        <v>20</v>
      </c>
      <c r="I222" s="232"/>
      <c r="J222" s="232"/>
      <c r="K222" s="229"/>
      <c r="L222" s="229"/>
      <c r="M222" s="233"/>
      <c r="N222" s="234"/>
      <c r="O222" s="235"/>
      <c r="P222" s="235"/>
      <c r="Q222" s="235"/>
      <c r="R222" s="235"/>
      <c r="S222" s="235"/>
      <c r="T222" s="235"/>
      <c r="U222" s="235"/>
      <c r="V222" s="235"/>
      <c r="W222" s="235"/>
      <c r="X222" s="235"/>
      <c r="Y222" s="236"/>
      <c r="AT222" s="237" t="s">
        <v>164</v>
      </c>
      <c r="AU222" s="237" t="s">
        <v>84</v>
      </c>
      <c r="AV222" s="15" t="s">
        <v>82</v>
      </c>
      <c r="AW222" s="15" t="s">
        <v>5</v>
      </c>
      <c r="AX222" s="15" t="s">
        <v>74</v>
      </c>
      <c r="AY222" s="237" t="s">
        <v>155</v>
      </c>
    </row>
    <row r="223" spans="1:65" s="13" customFormat="1" ht="11.25">
      <c r="B223" s="194"/>
      <c r="C223" s="195"/>
      <c r="D223" s="196" t="s">
        <v>164</v>
      </c>
      <c r="E223" s="197" t="s">
        <v>20</v>
      </c>
      <c r="F223" s="198" t="s">
        <v>323</v>
      </c>
      <c r="G223" s="195"/>
      <c r="H223" s="199">
        <v>6.726</v>
      </c>
      <c r="I223" s="200"/>
      <c r="J223" s="200"/>
      <c r="K223" s="195"/>
      <c r="L223" s="195"/>
      <c r="M223" s="201"/>
      <c r="N223" s="202"/>
      <c r="O223" s="203"/>
      <c r="P223" s="203"/>
      <c r="Q223" s="203"/>
      <c r="R223" s="203"/>
      <c r="S223" s="203"/>
      <c r="T223" s="203"/>
      <c r="U223" s="203"/>
      <c r="V223" s="203"/>
      <c r="W223" s="203"/>
      <c r="X223" s="203"/>
      <c r="Y223" s="204"/>
      <c r="AT223" s="205" t="s">
        <v>164</v>
      </c>
      <c r="AU223" s="205" t="s">
        <v>84</v>
      </c>
      <c r="AV223" s="13" t="s">
        <v>84</v>
      </c>
      <c r="AW223" s="13" t="s">
        <v>5</v>
      </c>
      <c r="AX223" s="13" t="s">
        <v>74</v>
      </c>
      <c r="AY223" s="205" t="s">
        <v>155</v>
      </c>
    </row>
    <row r="224" spans="1:65" s="15" customFormat="1" ht="11.25">
      <c r="B224" s="228"/>
      <c r="C224" s="229"/>
      <c r="D224" s="196" t="s">
        <v>164</v>
      </c>
      <c r="E224" s="230" t="s">
        <v>20</v>
      </c>
      <c r="F224" s="231" t="s">
        <v>324</v>
      </c>
      <c r="G224" s="229"/>
      <c r="H224" s="230" t="s">
        <v>20</v>
      </c>
      <c r="I224" s="232"/>
      <c r="J224" s="232"/>
      <c r="K224" s="229"/>
      <c r="L224" s="229"/>
      <c r="M224" s="233"/>
      <c r="N224" s="234"/>
      <c r="O224" s="235"/>
      <c r="P224" s="235"/>
      <c r="Q224" s="235"/>
      <c r="R224" s="235"/>
      <c r="S224" s="235"/>
      <c r="T224" s="235"/>
      <c r="U224" s="235"/>
      <c r="V224" s="235"/>
      <c r="W224" s="235"/>
      <c r="X224" s="235"/>
      <c r="Y224" s="236"/>
      <c r="AT224" s="237" t="s">
        <v>164</v>
      </c>
      <c r="AU224" s="237" t="s">
        <v>84</v>
      </c>
      <c r="AV224" s="15" t="s">
        <v>82</v>
      </c>
      <c r="AW224" s="15" t="s">
        <v>5</v>
      </c>
      <c r="AX224" s="15" t="s">
        <v>74</v>
      </c>
      <c r="AY224" s="237" t="s">
        <v>155</v>
      </c>
    </row>
    <row r="225" spans="1:65" s="13" customFormat="1" ht="11.25">
      <c r="B225" s="194"/>
      <c r="C225" s="195"/>
      <c r="D225" s="196" t="s">
        <v>164</v>
      </c>
      <c r="E225" s="197" t="s">
        <v>20</v>
      </c>
      <c r="F225" s="198" t="s">
        <v>325</v>
      </c>
      <c r="G225" s="195"/>
      <c r="H225" s="199">
        <v>20.178999999999998</v>
      </c>
      <c r="I225" s="200"/>
      <c r="J225" s="200"/>
      <c r="K225" s="195"/>
      <c r="L225" s="195"/>
      <c r="M225" s="201"/>
      <c r="N225" s="202"/>
      <c r="O225" s="203"/>
      <c r="P225" s="203"/>
      <c r="Q225" s="203"/>
      <c r="R225" s="203"/>
      <c r="S225" s="203"/>
      <c r="T225" s="203"/>
      <c r="U225" s="203"/>
      <c r="V225" s="203"/>
      <c r="W225" s="203"/>
      <c r="X225" s="203"/>
      <c r="Y225" s="204"/>
      <c r="AT225" s="205" t="s">
        <v>164</v>
      </c>
      <c r="AU225" s="205" t="s">
        <v>84</v>
      </c>
      <c r="AV225" s="13" t="s">
        <v>84</v>
      </c>
      <c r="AW225" s="13" t="s">
        <v>5</v>
      </c>
      <c r="AX225" s="13" t="s">
        <v>74</v>
      </c>
      <c r="AY225" s="205" t="s">
        <v>155</v>
      </c>
    </row>
    <row r="226" spans="1:65" s="14" customFormat="1" ht="11.25">
      <c r="B226" s="206"/>
      <c r="C226" s="207"/>
      <c r="D226" s="196" t="s">
        <v>164</v>
      </c>
      <c r="E226" s="208" t="s">
        <v>20</v>
      </c>
      <c r="F226" s="209" t="s">
        <v>166</v>
      </c>
      <c r="G226" s="207"/>
      <c r="H226" s="210">
        <v>26.905000000000001</v>
      </c>
      <c r="I226" s="211"/>
      <c r="J226" s="211"/>
      <c r="K226" s="207"/>
      <c r="L226" s="207"/>
      <c r="M226" s="212"/>
      <c r="N226" s="213"/>
      <c r="O226" s="214"/>
      <c r="P226" s="214"/>
      <c r="Q226" s="214"/>
      <c r="R226" s="214"/>
      <c r="S226" s="214"/>
      <c r="T226" s="214"/>
      <c r="U226" s="214"/>
      <c r="V226" s="214"/>
      <c r="W226" s="214"/>
      <c r="X226" s="214"/>
      <c r="Y226" s="215"/>
      <c r="AT226" s="216" t="s">
        <v>164</v>
      </c>
      <c r="AU226" s="216" t="s">
        <v>84</v>
      </c>
      <c r="AV226" s="14" t="s">
        <v>161</v>
      </c>
      <c r="AW226" s="14" t="s">
        <v>5</v>
      </c>
      <c r="AX226" s="14" t="s">
        <v>82</v>
      </c>
      <c r="AY226" s="216" t="s">
        <v>155</v>
      </c>
    </row>
    <row r="227" spans="1:65" s="2" customFormat="1" ht="16.5" customHeight="1">
      <c r="A227" s="36"/>
      <c r="B227" s="37"/>
      <c r="C227" s="218" t="s">
        <v>184</v>
      </c>
      <c r="D227" s="218" t="s">
        <v>180</v>
      </c>
      <c r="E227" s="219" t="s">
        <v>326</v>
      </c>
      <c r="F227" s="220" t="s">
        <v>327</v>
      </c>
      <c r="G227" s="221" t="s">
        <v>207</v>
      </c>
      <c r="H227" s="222">
        <v>40.357999999999997</v>
      </c>
      <c r="I227" s="223"/>
      <c r="J227" s="224"/>
      <c r="K227" s="225">
        <f>ROUND(P227*H227,2)</f>
        <v>0</v>
      </c>
      <c r="L227" s="224"/>
      <c r="M227" s="226"/>
      <c r="N227" s="227" t="s">
        <v>20</v>
      </c>
      <c r="O227" s="183" t="s">
        <v>43</v>
      </c>
      <c r="P227" s="184">
        <f>I227+J227</f>
        <v>0</v>
      </c>
      <c r="Q227" s="184">
        <f>ROUND(I227*H227,2)</f>
        <v>0</v>
      </c>
      <c r="R227" s="184">
        <f>ROUND(J227*H227,2)</f>
        <v>0</v>
      </c>
      <c r="S227" s="66"/>
      <c r="T227" s="185">
        <f>S227*H227</f>
        <v>0</v>
      </c>
      <c r="U227" s="185">
        <v>1</v>
      </c>
      <c r="V227" s="185">
        <f>U227*H227</f>
        <v>40.357999999999997</v>
      </c>
      <c r="W227" s="185">
        <v>0</v>
      </c>
      <c r="X227" s="185">
        <f>W227*H227</f>
        <v>0</v>
      </c>
      <c r="Y227" s="186" t="s">
        <v>20</v>
      </c>
      <c r="Z227" s="36"/>
      <c r="AA227" s="36"/>
      <c r="AB227" s="36"/>
      <c r="AC227" s="36"/>
      <c r="AD227" s="36"/>
      <c r="AE227" s="36"/>
      <c r="AR227" s="187" t="s">
        <v>191</v>
      </c>
      <c r="AT227" s="187" t="s">
        <v>180</v>
      </c>
      <c r="AU227" s="187" t="s">
        <v>84</v>
      </c>
      <c r="AY227" s="19" t="s">
        <v>155</v>
      </c>
      <c r="BE227" s="188">
        <f>IF(O227="základní",K227,0)</f>
        <v>0</v>
      </c>
      <c r="BF227" s="188">
        <f>IF(O227="snížená",K227,0)</f>
        <v>0</v>
      </c>
      <c r="BG227" s="188">
        <f>IF(O227="zákl. přenesená",K227,0)</f>
        <v>0</v>
      </c>
      <c r="BH227" s="188">
        <f>IF(O227="sníž. přenesená",K227,0)</f>
        <v>0</v>
      </c>
      <c r="BI227" s="188">
        <f>IF(O227="nulová",K227,0)</f>
        <v>0</v>
      </c>
      <c r="BJ227" s="19" t="s">
        <v>82</v>
      </c>
      <c r="BK227" s="188">
        <f>ROUND(P227*H227,2)</f>
        <v>0</v>
      </c>
      <c r="BL227" s="19" t="s">
        <v>161</v>
      </c>
      <c r="BM227" s="187" t="s">
        <v>328</v>
      </c>
    </row>
    <row r="228" spans="1:65" s="13" customFormat="1" ht="11.25">
      <c r="B228" s="194"/>
      <c r="C228" s="195"/>
      <c r="D228" s="196" t="s">
        <v>164</v>
      </c>
      <c r="E228" s="195"/>
      <c r="F228" s="198" t="s">
        <v>329</v>
      </c>
      <c r="G228" s="195"/>
      <c r="H228" s="199">
        <v>40.357999999999997</v>
      </c>
      <c r="I228" s="200"/>
      <c r="J228" s="200"/>
      <c r="K228" s="195"/>
      <c r="L228" s="195"/>
      <c r="M228" s="201"/>
      <c r="N228" s="202"/>
      <c r="O228" s="203"/>
      <c r="P228" s="203"/>
      <c r="Q228" s="203"/>
      <c r="R228" s="203"/>
      <c r="S228" s="203"/>
      <c r="T228" s="203"/>
      <c r="U228" s="203"/>
      <c r="V228" s="203"/>
      <c r="W228" s="203"/>
      <c r="X228" s="203"/>
      <c r="Y228" s="204"/>
      <c r="AT228" s="205" t="s">
        <v>164</v>
      </c>
      <c r="AU228" s="205" t="s">
        <v>84</v>
      </c>
      <c r="AV228" s="13" t="s">
        <v>84</v>
      </c>
      <c r="AW228" s="13" t="s">
        <v>4</v>
      </c>
      <c r="AX228" s="13" t="s">
        <v>82</v>
      </c>
      <c r="AY228" s="205" t="s">
        <v>155</v>
      </c>
    </row>
    <row r="229" spans="1:65" s="2" customFormat="1" ht="24.2" customHeight="1">
      <c r="A229" s="36"/>
      <c r="B229" s="37"/>
      <c r="C229" s="174" t="s">
        <v>330</v>
      </c>
      <c r="D229" s="174" t="s">
        <v>157</v>
      </c>
      <c r="E229" s="175" t="s">
        <v>307</v>
      </c>
      <c r="F229" s="176" t="s">
        <v>308</v>
      </c>
      <c r="G229" s="177" t="s">
        <v>169</v>
      </c>
      <c r="H229" s="178">
        <v>33.631999999999998</v>
      </c>
      <c r="I229" s="179"/>
      <c r="J229" s="179"/>
      <c r="K229" s="180">
        <f>ROUND(P229*H229,2)</f>
        <v>0</v>
      </c>
      <c r="L229" s="181"/>
      <c r="M229" s="41"/>
      <c r="N229" s="182" t="s">
        <v>20</v>
      </c>
      <c r="O229" s="183" t="s">
        <v>43</v>
      </c>
      <c r="P229" s="184">
        <f>I229+J229</f>
        <v>0</v>
      </c>
      <c r="Q229" s="184">
        <f>ROUND(I229*H229,2)</f>
        <v>0</v>
      </c>
      <c r="R229" s="184">
        <f>ROUND(J229*H229,2)</f>
        <v>0</v>
      </c>
      <c r="S229" s="66"/>
      <c r="T229" s="185">
        <f>S229*H229</f>
        <v>0</v>
      </c>
      <c r="U229" s="185">
        <v>0</v>
      </c>
      <c r="V229" s="185">
        <f>U229*H229</f>
        <v>0</v>
      </c>
      <c r="W229" s="185">
        <v>0</v>
      </c>
      <c r="X229" s="185">
        <f>W229*H229</f>
        <v>0</v>
      </c>
      <c r="Y229" s="186" t="s">
        <v>20</v>
      </c>
      <c r="Z229" s="36"/>
      <c r="AA229" s="36"/>
      <c r="AB229" s="36"/>
      <c r="AC229" s="36"/>
      <c r="AD229" s="36"/>
      <c r="AE229" s="36"/>
      <c r="AR229" s="187" t="s">
        <v>161</v>
      </c>
      <c r="AT229" s="187" t="s">
        <v>157</v>
      </c>
      <c r="AU229" s="187" t="s">
        <v>84</v>
      </c>
      <c r="AY229" s="19" t="s">
        <v>155</v>
      </c>
      <c r="BE229" s="188">
        <f>IF(O229="základní",K229,0)</f>
        <v>0</v>
      </c>
      <c r="BF229" s="188">
        <f>IF(O229="snížená",K229,0)</f>
        <v>0</v>
      </c>
      <c r="BG229" s="188">
        <f>IF(O229="zákl. přenesená",K229,0)</f>
        <v>0</v>
      </c>
      <c r="BH229" s="188">
        <f>IF(O229="sníž. přenesená",K229,0)</f>
        <v>0</v>
      </c>
      <c r="BI229" s="188">
        <f>IF(O229="nulová",K229,0)</f>
        <v>0</v>
      </c>
      <c r="BJ229" s="19" t="s">
        <v>82</v>
      </c>
      <c r="BK229" s="188">
        <f>ROUND(P229*H229,2)</f>
        <v>0</v>
      </c>
      <c r="BL229" s="19" t="s">
        <v>161</v>
      </c>
      <c r="BM229" s="187" t="s">
        <v>331</v>
      </c>
    </row>
    <row r="230" spans="1:65" s="2" customFormat="1" ht="11.25">
      <c r="A230" s="36"/>
      <c r="B230" s="37"/>
      <c r="C230" s="38"/>
      <c r="D230" s="189" t="s">
        <v>162</v>
      </c>
      <c r="E230" s="38"/>
      <c r="F230" s="190" t="s">
        <v>310</v>
      </c>
      <c r="G230" s="38"/>
      <c r="H230" s="38"/>
      <c r="I230" s="191"/>
      <c r="J230" s="191"/>
      <c r="K230" s="38"/>
      <c r="L230" s="38"/>
      <c r="M230" s="41"/>
      <c r="N230" s="192"/>
      <c r="O230" s="193"/>
      <c r="P230" s="66"/>
      <c r="Q230" s="66"/>
      <c r="R230" s="66"/>
      <c r="S230" s="66"/>
      <c r="T230" s="66"/>
      <c r="U230" s="66"/>
      <c r="V230" s="66"/>
      <c r="W230" s="66"/>
      <c r="X230" s="66"/>
      <c r="Y230" s="67"/>
      <c r="Z230" s="36"/>
      <c r="AA230" s="36"/>
      <c r="AB230" s="36"/>
      <c r="AC230" s="36"/>
      <c r="AD230" s="36"/>
      <c r="AE230" s="36"/>
      <c r="AT230" s="19" t="s">
        <v>162</v>
      </c>
      <c r="AU230" s="19" t="s">
        <v>84</v>
      </c>
    </row>
    <row r="231" spans="1:65" s="13" customFormat="1" ht="11.25">
      <c r="B231" s="194"/>
      <c r="C231" s="195"/>
      <c r="D231" s="196" t="s">
        <v>164</v>
      </c>
      <c r="E231" s="197" t="s">
        <v>20</v>
      </c>
      <c r="F231" s="198" t="s">
        <v>332</v>
      </c>
      <c r="G231" s="195"/>
      <c r="H231" s="199">
        <v>33.631999999999998</v>
      </c>
      <c r="I231" s="200"/>
      <c r="J231" s="200"/>
      <c r="K231" s="195"/>
      <c r="L231" s="195"/>
      <c r="M231" s="201"/>
      <c r="N231" s="202"/>
      <c r="O231" s="203"/>
      <c r="P231" s="203"/>
      <c r="Q231" s="203"/>
      <c r="R231" s="203"/>
      <c r="S231" s="203"/>
      <c r="T231" s="203"/>
      <c r="U231" s="203"/>
      <c r="V231" s="203"/>
      <c r="W231" s="203"/>
      <c r="X231" s="203"/>
      <c r="Y231" s="204"/>
      <c r="AT231" s="205" t="s">
        <v>164</v>
      </c>
      <c r="AU231" s="205" t="s">
        <v>84</v>
      </c>
      <c r="AV231" s="13" t="s">
        <v>84</v>
      </c>
      <c r="AW231" s="13" t="s">
        <v>5</v>
      </c>
      <c r="AX231" s="13" t="s">
        <v>74</v>
      </c>
      <c r="AY231" s="205" t="s">
        <v>155</v>
      </c>
    </row>
    <row r="232" spans="1:65" s="14" customFormat="1" ht="11.25">
      <c r="B232" s="206"/>
      <c r="C232" s="207"/>
      <c r="D232" s="196" t="s">
        <v>164</v>
      </c>
      <c r="E232" s="208" t="s">
        <v>20</v>
      </c>
      <c r="F232" s="209" t="s">
        <v>166</v>
      </c>
      <c r="G232" s="207"/>
      <c r="H232" s="210">
        <v>33.631999999999998</v>
      </c>
      <c r="I232" s="211"/>
      <c r="J232" s="211"/>
      <c r="K232" s="207"/>
      <c r="L232" s="207"/>
      <c r="M232" s="212"/>
      <c r="N232" s="213"/>
      <c r="O232" s="214"/>
      <c r="P232" s="214"/>
      <c r="Q232" s="214"/>
      <c r="R232" s="214"/>
      <c r="S232" s="214"/>
      <c r="T232" s="214"/>
      <c r="U232" s="214"/>
      <c r="V232" s="214"/>
      <c r="W232" s="214"/>
      <c r="X232" s="214"/>
      <c r="Y232" s="215"/>
      <c r="AT232" s="216" t="s">
        <v>164</v>
      </c>
      <c r="AU232" s="216" t="s">
        <v>84</v>
      </c>
      <c r="AV232" s="14" t="s">
        <v>161</v>
      </c>
      <c r="AW232" s="14" t="s">
        <v>5</v>
      </c>
      <c r="AX232" s="14" t="s">
        <v>82</v>
      </c>
      <c r="AY232" s="216" t="s">
        <v>155</v>
      </c>
    </row>
    <row r="233" spans="1:65" s="2" customFormat="1" ht="24.2" customHeight="1">
      <c r="A233" s="36"/>
      <c r="B233" s="37"/>
      <c r="C233" s="174" t="s">
        <v>333</v>
      </c>
      <c r="D233" s="174" t="s">
        <v>157</v>
      </c>
      <c r="E233" s="175" t="s">
        <v>334</v>
      </c>
      <c r="F233" s="176" t="s">
        <v>335</v>
      </c>
      <c r="G233" s="177" t="s">
        <v>169</v>
      </c>
      <c r="H233" s="178">
        <v>21.344000000000001</v>
      </c>
      <c r="I233" s="179"/>
      <c r="J233" s="179"/>
      <c r="K233" s="180">
        <f>ROUND(P233*H233,2)</f>
        <v>0</v>
      </c>
      <c r="L233" s="181"/>
      <c r="M233" s="41"/>
      <c r="N233" s="182" t="s">
        <v>20</v>
      </c>
      <c r="O233" s="183" t="s">
        <v>43</v>
      </c>
      <c r="P233" s="184">
        <f>I233+J233</f>
        <v>0</v>
      </c>
      <c r="Q233" s="184">
        <f>ROUND(I233*H233,2)</f>
        <v>0</v>
      </c>
      <c r="R233" s="184">
        <f>ROUND(J233*H233,2)</f>
        <v>0</v>
      </c>
      <c r="S233" s="66"/>
      <c r="T233" s="185">
        <f>S233*H233</f>
        <v>0</v>
      </c>
      <c r="U233" s="185">
        <v>0</v>
      </c>
      <c r="V233" s="185">
        <f>U233*H233</f>
        <v>0</v>
      </c>
      <c r="W233" s="185">
        <v>0</v>
      </c>
      <c r="X233" s="185">
        <f>W233*H233</f>
        <v>0</v>
      </c>
      <c r="Y233" s="186" t="s">
        <v>20</v>
      </c>
      <c r="Z233" s="36"/>
      <c r="AA233" s="36"/>
      <c r="AB233" s="36"/>
      <c r="AC233" s="36"/>
      <c r="AD233" s="36"/>
      <c r="AE233" s="36"/>
      <c r="AR233" s="187" t="s">
        <v>161</v>
      </c>
      <c r="AT233" s="187" t="s">
        <v>157</v>
      </c>
      <c r="AU233" s="187" t="s">
        <v>84</v>
      </c>
      <c r="AY233" s="19" t="s">
        <v>155</v>
      </c>
      <c r="BE233" s="188">
        <f>IF(O233="základní",K233,0)</f>
        <v>0</v>
      </c>
      <c r="BF233" s="188">
        <f>IF(O233="snížená",K233,0)</f>
        <v>0</v>
      </c>
      <c r="BG233" s="188">
        <f>IF(O233="zákl. přenesená",K233,0)</f>
        <v>0</v>
      </c>
      <c r="BH233" s="188">
        <f>IF(O233="sníž. přenesená",K233,0)</f>
        <v>0</v>
      </c>
      <c r="BI233" s="188">
        <f>IF(O233="nulová",K233,0)</f>
        <v>0</v>
      </c>
      <c r="BJ233" s="19" t="s">
        <v>82</v>
      </c>
      <c r="BK233" s="188">
        <f>ROUND(P233*H233,2)</f>
        <v>0</v>
      </c>
      <c r="BL233" s="19" t="s">
        <v>161</v>
      </c>
      <c r="BM233" s="187" t="s">
        <v>336</v>
      </c>
    </row>
    <row r="234" spans="1:65" s="2" customFormat="1" ht="11.25">
      <c r="A234" s="36"/>
      <c r="B234" s="37"/>
      <c r="C234" s="38"/>
      <c r="D234" s="189" t="s">
        <v>162</v>
      </c>
      <c r="E234" s="38"/>
      <c r="F234" s="190" t="s">
        <v>337</v>
      </c>
      <c r="G234" s="38"/>
      <c r="H234" s="38"/>
      <c r="I234" s="191"/>
      <c r="J234" s="191"/>
      <c r="K234" s="38"/>
      <c r="L234" s="38"/>
      <c r="M234" s="41"/>
      <c r="N234" s="192"/>
      <c r="O234" s="193"/>
      <c r="P234" s="66"/>
      <c r="Q234" s="66"/>
      <c r="R234" s="66"/>
      <c r="S234" s="66"/>
      <c r="T234" s="66"/>
      <c r="U234" s="66"/>
      <c r="V234" s="66"/>
      <c r="W234" s="66"/>
      <c r="X234" s="66"/>
      <c r="Y234" s="67"/>
      <c r="Z234" s="36"/>
      <c r="AA234" s="36"/>
      <c r="AB234" s="36"/>
      <c r="AC234" s="36"/>
      <c r="AD234" s="36"/>
      <c r="AE234" s="36"/>
      <c r="AT234" s="19" t="s">
        <v>162</v>
      </c>
      <c r="AU234" s="19" t="s">
        <v>84</v>
      </c>
    </row>
    <row r="235" spans="1:65" s="13" customFormat="1" ht="11.25">
      <c r="B235" s="194"/>
      <c r="C235" s="195"/>
      <c r="D235" s="196" t="s">
        <v>164</v>
      </c>
      <c r="E235" s="197" t="s">
        <v>20</v>
      </c>
      <c r="F235" s="198" t="s">
        <v>338</v>
      </c>
      <c r="G235" s="195"/>
      <c r="H235" s="199">
        <v>21.344000000000001</v>
      </c>
      <c r="I235" s="200"/>
      <c r="J235" s="200"/>
      <c r="K235" s="195"/>
      <c r="L235" s="195"/>
      <c r="M235" s="201"/>
      <c r="N235" s="202"/>
      <c r="O235" s="203"/>
      <c r="P235" s="203"/>
      <c r="Q235" s="203"/>
      <c r="R235" s="203"/>
      <c r="S235" s="203"/>
      <c r="T235" s="203"/>
      <c r="U235" s="203"/>
      <c r="V235" s="203"/>
      <c r="W235" s="203"/>
      <c r="X235" s="203"/>
      <c r="Y235" s="204"/>
      <c r="AT235" s="205" t="s">
        <v>164</v>
      </c>
      <c r="AU235" s="205" t="s">
        <v>84</v>
      </c>
      <c r="AV235" s="13" t="s">
        <v>84</v>
      </c>
      <c r="AW235" s="13" t="s">
        <v>5</v>
      </c>
      <c r="AX235" s="13" t="s">
        <v>74</v>
      </c>
      <c r="AY235" s="205" t="s">
        <v>155</v>
      </c>
    </row>
    <row r="236" spans="1:65" s="14" customFormat="1" ht="11.25">
      <c r="B236" s="206"/>
      <c r="C236" s="207"/>
      <c r="D236" s="196" t="s">
        <v>164</v>
      </c>
      <c r="E236" s="208" t="s">
        <v>20</v>
      </c>
      <c r="F236" s="209" t="s">
        <v>166</v>
      </c>
      <c r="G236" s="207"/>
      <c r="H236" s="210">
        <v>21.344000000000001</v>
      </c>
      <c r="I236" s="211"/>
      <c r="J236" s="211"/>
      <c r="K236" s="207"/>
      <c r="L236" s="207"/>
      <c r="M236" s="212"/>
      <c r="N236" s="213"/>
      <c r="O236" s="214"/>
      <c r="P236" s="214"/>
      <c r="Q236" s="214"/>
      <c r="R236" s="214"/>
      <c r="S236" s="214"/>
      <c r="T236" s="214"/>
      <c r="U236" s="214"/>
      <c r="V236" s="214"/>
      <c r="W236" s="214"/>
      <c r="X236" s="214"/>
      <c r="Y236" s="215"/>
      <c r="AT236" s="216" t="s">
        <v>164</v>
      </c>
      <c r="AU236" s="216" t="s">
        <v>84</v>
      </c>
      <c r="AV236" s="14" t="s">
        <v>161</v>
      </c>
      <c r="AW236" s="14" t="s">
        <v>5</v>
      </c>
      <c r="AX236" s="14" t="s">
        <v>82</v>
      </c>
      <c r="AY236" s="216" t="s">
        <v>155</v>
      </c>
    </row>
    <row r="237" spans="1:65" s="12" customFormat="1" ht="22.9" customHeight="1">
      <c r="B237" s="157"/>
      <c r="C237" s="158"/>
      <c r="D237" s="159" t="s">
        <v>73</v>
      </c>
      <c r="E237" s="172" t="s">
        <v>84</v>
      </c>
      <c r="F237" s="172" t="s">
        <v>339</v>
      </c>
      <c r="G237" s="158"/>
      <c r="H237" s="158"/>
      <c r="I237" s="161"/>
      <c r="J237" s="161"/>
      <c r="K237" s="173">
        <f>BK237</f>
        <v>0</v>
      </c>
      <c r="L237" s="158"/>
      <c r="M237" s="163"/>
      <c r="N237" s="164"/>
      <c r="O237" s="165"/>
      <c r="P237" s="165"/>
      <c r="Q237" s="166">
        <f>SUM(Q238:Q272)</f>
        <v>0</v>
      </c>
      <c r="R237" s="166">
        <f>SUM(R238:R272)</f>
        <v>0</v>
      </c>
      <c r="S237" s="165"/>
      <c r="T237" s="167">
        <f>SUM(T238:T272)</f>
        <v>0</v>
      </c>
      <c r="U237" s="165"/>
      <c r="V237" s="167">
        <f>SUM(V238:V272)</f>
        <v>187.54733745000001</v>
      </c>
      <c r="W237" s="165"/>
      <c r="X237" s="167">
        <f>SUM(X238:X272)</f>
        <v>0</v>
      </c>
      <c r="Y237" s="168"/>
      <c r="AR237" s="169" t="s">
        <v>82</v>
      </c>
      <c r="AT237" s="170" t="s">
        <v>73</v>
      </c>
      <c r="AU237" s="170" t="s">
        <v>82</v>
      </c>
      <c r="AY237" s="169" t="s">
        <v>155</v>
      </c>
      <c r="BK237" s="171">
        <f>SUM(BK238:BK272)</f>
        <v>0</v>
      </c>
    </row>
    <row r="238" spans="1:65" s="2" customFormat="1" ht="21.75" customHeight="1">
      <c r="A238" s="36"/>
      <c r="B238" s="37"/>
      <c r="C238" s="174" t="s">
        <v>340</v>
      </c>
      <c r="D238" s="174" t="s">
        <v>157</v>
      </c>
      <c r="E238" s="175" t="s">
        <v>341</v>
      </c>
      <c r="F238" s="176" t="s">
        <v>342</v>
      </c>
      <c r="G238" s="177" t="s">
        <v>169</v>
      </c>
      <c r="H238" s="178">
        <v>4</v>
      </c>
      <c r="I238" s="179"/>
      <c r="J238" s="179"/>
      <c r="K238" s="180">
        <f>ROUND(P238*H238,2)</f>
        <v>0</v>
      </c>
      <c r="L238" s="181"/>
      <c r="M238" s="41"/>
      <c r="N238" s="182" t="s">
        <v>20</v>
      </c>
      <c r="O238" s="183" t="s">
        <v>43</v>
      </c>
      <c r="P238" s="184">
        <f>I238+J238</f>
        <v>0</v>
      </c>
      <c r="Q238" s="184">
        <f>ROUND(I238*H238,2)</f>
        <v>0</v>
      </c>
      <c r="R238" s="184">
        <f>ROUND(J238*H238,2)</f>
        <v>0</v>
      </c>
      <c r="S238" s="66"/>
      <c r="T238" s="185">
        <f>S238*H238</f>
        <v>0</v>
      </c>
      <c r="U238" s="185">
        <v>2.3010199999999998</v>
      </c>
      <c r="V238" s="185">
        <f>U238*H238</f>
        <v>9.2040799999999994</v>
      </c>
      <c r="W238" s="185">
        <v>0</v>
      </c>
      <c r="X238" s="185">
        <f>W238*H238</f>
        <v>0</v>
      </c>
      <c r="Y238" s="186" t="s">
        <v>20</v>
      </c>
      <c r="Z238" s="36"/>
      <c r="AA238" s="36"/>
      <c r="AB238" s="36"/>
      <c r="AC238" s="36"/>
      <c r="AD238" s="36"/>
      <c r="AE238" s="36"/>
      <c r="AR238" s="187" t="s">
        <v>161</v>
      </c>
      <c r="AT238" s="187" t="s">
        <v>157</v>
      </c>
      <c r="AU238" s="187" t="s">
        <v>84</v>
      </c>
      <c r="AY238" s="19" t="s">
        <v>155</v>
      </c>
      <c r="BE238" s="188">
        <f>IF(O238="základní",K238,0)</f>
        <v>0</v>
      </c>
      <c r="BF238" s="188">
        <f>IF(O238="snížená",K238,0)</f>
        <v>0</v>
      </c>
      <c r="BG238" s="188">
        <f>IF(O238="zákl. přenesená",K238,0)</f>
        <v>0</v>
      </c>
      <c r="BH238" s="188">
        <f>IF(O238="sníž. přenesená",K238,0)</f>
        <v>0</v>
      </c>
      <c r="BI238" s="188">
        <f>IF(O238="nulová",K238,0)</f>
        <v>0</v>
      </c>
      <c r="BJ238" s="19" t="s">
        <v>82</v>
      </c>
      <c r="BK238" s="188">
        <f>ROUND(P238*H238,2)</f>
        <v>0</v>
      </c>
      <c r="BL238" s="19" t="s">
        <v>161</v>
      </c>
      <c r="BM238" s="187" t="s">
        <v>343</v>
      </c>
    </row>
    <row r="239" spans="1:65" s="2" customFormat="1" ht="11.25">
      <c r="A239" s="36"/>
      <c r="B239" s="37"/>
      <c r="C239" s="38"/>
      <c r="D239" s="189" t="s">
        <v>162</v>
      </c>
      <c r="E239" s="38"/>
      <c r="F239" s="190" t="s">
        <v>344</v>
      </c>
      <c r="G239" s="38"/>
      <c r="H239" s="38"/>
      <c r="I239" s="191"/>
      <c r="J239" s="191"/>
      <c r="K239" s="38"/>
      <c r="L239" s="38"/>
      <c r="M239" s="41"/>
      <c r="N239" s="192"/>
      <c r="O239" s="193"/>
      <c r="P239" s="66"/>
      <c r="Q239" s="66"/>
      <c r="R239" s="66"/>
      <c r="S239" s="66"/>
      <c r="T239" s="66"/>
      <c r="U239" s="66"/>
      <c r="V239" s="66"/>
      <c r="W239" s="66"/>
      <c r="X239" s="66"/>
      <c r="Y239" s="67"/>
      <c r="Z239" s="36"/>
      <c r="AA239" s="36"/>
      <c r="AB239" s="36"/>
      <c r="AC239" s="36"/>
      <c r="AD239" s="36"/>
      <c r="AE239" s="36"/>
      <c r="AT239" s="19" t="s">
        <v>162</v>
      </c>
      <c r="AU239" s="19" t="s">
        <v>84</v>
      </c>
    </row>
    <row r="240" spans="1:65" s="15" customFormat="1" ht="11.25">
      <c r="B240" s="228"/>
      <c r="C240" s="229"/>
      <c r="D240" s="196" t="s">
        <v>164</v>
      </c>
      <c r="E240" s="230" t="s">
        <v>20</v>
      </c>
      <c r="F240" s="231" t="s">
        <v>345</v>
      </c>
      <c r="G240" s="229"/>
      <c r="H240" s="230" t="s">
        <v>20</v>
      </c>
      <c r="I240" s="232"/>
      <c r="J240" s="232"/>
      <c r="K240" s="229"/>
      <c r="L240" s="229"/>
      <c r="M240" s="233"/>
      <c r="N240" s="234"/>
      <c r="O240" s="235"/>
      <c r="P240" s="235"/>
      <c r="Q240" s="235"/>
      <c r="R240" s="235"/>
      <c r="S240" s="235"/>
      <c r="T240" s="235"/>
      <c r="U240" s="235"/>
      <c r="V240" s="235"/>
      <c r="W240" s="235"/>
      <c r="X240" s="235"/>
      <c r="Y240" s="236"/>
      <c r="AT240" s="237" t="s">
        <v>164</v>
      </c>
      <c r="AU240" s="237" t="s">
        <v>84</v>
      </c>
      <c r="AV240" s="15" t="s">
        <v>82</v>
      </c>
      <c r="AW240" s="15" t="s">
        <v>5</v>
      </c>
      <c r="AX240" s="15" t="s">
        <v>74</v>
      </c>
      <c r="AY240" s="237" t="s">
        <v>155</v>
      </c>
    </row>
    <row r="241" spans="1:65" s="13" customFormat="1" ht="11.25">
      <c r="B241" s="194"/>
      <c r="C241" s="195"/>
      <c r="D241" s="196" t="s">
        <v>164</v>
      </c>
      <c r="E241" s="197" t="s">
        <v>20</v>
      </c>
      <c r="F241" s="198" t="s">
        <v>346</v>
      </c>
      <c r="G241" s="195"/>
      <c r="H241" s="199">
        <v>4</v>
      </c>
      <c r="I241" s="200"/>
      <c r="J241" s="200"/>
      <c r="K241" s="195"/>
      <c r="L241" s="195"/>
      <c r="M241" s="201"/>
      <c r="N241" s="202"/>
      <c r="O241" s="203"/>
      <c r="P241" s="203"/>
      <c r="Q241" s="203"/>
      <c r="R241" s="203"/>
      <c r="S241" s="203"/>
      <c r="T241" s="203"/>
      <c r="U241" s="203"/>
      <c r="V241" s="203"/>
      <c r="W241" s="203"/>
      <c r="X241" s="203"/>
      <c r="Y241" s="204"/>
      <c r="AT241" s="205" t="s">
        <v>164</v>
      </c>
      <c r="AU241" s="205" t="s">
        <v>84</v>
      </c>
      <c r="AV241" s="13" t="s">
        <v>84</v>
      </c>
      <c r="AW241" s="13" t="s">
        <v>5</v>
      </c>
      <c r="AX241" s="13" t="s">
        <v>82</v>
      </c>
      <c r="AY241" s="205" t="s">
        <v>155</v>
      </c>
    </row>
    <row r="242" spans="1:65" s="2" customFormat="1" ht="24.2" customHeight="1">
      <c r="A242" s="36"/>
      <c r="B242" s="37"/>
      <c r="C242" s="174" t="s">
        <v>309</v>
      </c>
      <c r="D242" s="174" t="s">
        <v>157</v>
      </c>
      <c r="E242" s="175" t="s">
        <v>347</v>
      </c>
      <c r="F242" s="176" t="s">
        <v>348</v>
      </c>
      <c r="G242" s="177" t="s">
        <v>160</v>
      </c>
      <c r="H242" s="178">
        <v>189.04</v>
      </c>
      <c r="I242" s="179"/>
      <c r="J242" s="179"/>
      <c r="K242" s="180">
        <f>ROUND(P242*H242,2)</f>
        <v>0</v>
      </c>
      <c r="L242" s="181"/>
      <c r="M242" s="41"/>
      <c r="N242" s="182" t="s">
        <v>20</v>
      </c>
      <c r="O242" s="183" t="s">
        <v>43</v>
      </c>
      <c r="P242" s="184">
        <f>I242+J242</f>
        <v>0</v>
      </c>
      <c r="Q242" s="184">
        <f>ROUND(I242*H242,2)</f>
        <v>0</v>
      </c>
      <c r="R242" s="184">
        <f>ROUND(J242*H242,2)</f>
        <v>0</v>
      </c>
      <c r="S242" s="66"/>
      <c r="T242" s="185">
        <f>S242*H242</f>
        <v>0</v>
      </c>
      <c r="U242" s="185">
        <v>2E-3</v>
      </c>
      <c r="V242" s="185">
        <f>U242*H242</f>
        <v>0.37807999999999997</v>
      </c>
      <c r="W242" s="185">
        <v>0</v>
      </c>
      <c r="X242" s="185">
        <f>W242*H242</f>
        <v>0</v>
      </c>
      <c r="Y242" s="186" t="s">
        <v>20</v>
      </c>
      <c r="Z242" s="36"/>
      <c r="AA242" s="36"/>
      <c r="AB242" s="36"/>
      <c r="AC242" s="36"/>
      <c r="AD242" s="36"/>
      <c r="AE242" s="36"/>
      <c r="AR242" s="187" t="s">
        <v>161</v>
      </c>
      <c r="AT242" s="187" t="s">
        <v>157</v>
      </c>
      <c r="AU242" s="187" t="s">
        <v>84</v>
      </c>
      <c r="AY242" s="19" t="s">
        <v>155</v>
      </c>
      <c r="BE242" s="188">
        <f>IF(O242="základní",K242,0)</f>
        <v>0</v>
      </c>
      <c r="BF242" s="188">
        <f>IF(O242="snížená",K242,0)</f>
        <v>0</v>
      </c>
      <c r="BG242" s="188">
        <f>IF(O242="zákl. přenesená",K242,0)</f>
        <v>0</v>
      </c>
      <c r="BH242" s="188">
        <f>IF(O242="sníž. přenesená",K242,0)</f>
        <v>0</v>
      </c>
      <c r="BI242" s="188">
        <f>IF(O242="nulová",K242,0)</f>
        <v>0</v>
      </c>
      <c r="BJ242" s="19" t="s">
        <v>82</v>
      </c>
      <c r="BK242" s="188">
        <f>ROUND(P242*H242,2)</f>
        <v>0</v>
      </c>
      <c r="BL242" s="19" t="s">
        <v>161</v>
      </c>
      <c r="BM242" s="187" t="s">
        <v>349</v>
      </c>
    </row>
    <row r="243" spans="1:65" s="2" customFormat="1" ht="11.25">
      <c r="A243" s="36"/>
      <c r="B243" s="37"/>
      <c r="C243" s="38"/>
      <c r="D243" s="189" t="s">
        <v>162</v>
      </c>
      <c r="E243" s="38"/>
      <c r="F243" s="190" t="s">
        <v>350</v>
      </c>
      <c r="G243" s="38"/>
      <c r="H243" s="38"/>
      <c r="I243" s="191"/>
      <c r="J243" s="191"/>
      <c r="K243" s="38"/>
      <c r="L243" s="38"/>
      <c r="M243" s="41"/>
      <c r="N243" s="192"/>
      <c r="O243" s="193"/>
      <c r="P243" s="66"/>
      <c r="Q243" s="66"/>
      <c r="R243" s="66"/>
      <c r="S243" s="66"/>
      <c r="T243" s="66"/>
      <c r="U243" s="66"/>
      <c r="V243" s="66"/>
      <c r="W243" s="66"/>
      <c r="X243" s="66"/>
      <c r="Y243" s="67"/>
      <c r="Z243" s="36"/>
      <c r="AA243" s="36"/>
      <c r="AB243" s="36"/>
      <c r="AC243" s="36"/>
      <c r="AD243" s="36"/>
      <c r="AE243" s="36"/>
      <c r="AT243" s="19" t="s">
        <v>162</v>
      </c>
      <c r="AU243" s="19" t="s">
        <v>84</v>
      </c>
    </row>
    <row r="244" spans="1:65" s="13" customFormat="1" ht="11.25">
      <c r="B244" s="194"/>
      <c r="C244" s="195"/>
      <c r="D244" s="196" t="s">
        <v>164</v>
      </c>
      <c r="E244" s="197" t="s">
        <v>20</v>
      </c>
      <c r="F244" s="198" t="s">
        <v>351</v>
      </c>
      <c r="G244" s="195"/>
      <c r="H244" s="199">
        <v>189.04</v>
      </c>
      <c r="I244" s="200"/>
      <c r="J244" s="200"/>
      <c r="K244" s="195"/>
      <c r="L244" s="195"/>
      <c r="M244" s="201"/>
      <c r="N244" s="202"/>
      <c r="O244" s="203"/>
      <c r="P244" s="203"/>
      <c r="Q244" s="203"/>
      <c r="R244" s="203"/>
      <c r="S244" s="203"/>
      <c r="T244" s="203"/>
      <c r="U244" s="203"/>
      <c r="V244" s="203"/>
      <c r="W244" s="203"/>
      <c r="X244" s="203"/>
      <c r="Y244" s="204"/>
      <c r="AT244" s="205" t="s">
        <v>164</v>
      </c>
      <c r="AU244" s="205" t="s">
        <v>84</v>
      </c>
      <c r="AV244" s="13" t="s">
        <v>84</v>
      </c>
      <c r="AW244" s="13" t="s">
        <v>5</v>
      </c>
      <c r="AX244" s="13" t="s">
        <v>82</v>
      </c>
      <c r="AY244" s="205" t="s">
        <v>155</v>
      </c>
    </row>
    <row r="245" spans="1:65" s="2" customFormat="1" ht="16.5" customHeight="1">
      <c r="A245" s="36"/>
      <c r="B245" s="37"/>
      <c r="C245" s="174" t="s">
        <v>352</v>
      </c>
      <c r="D245" s="174" t="s">
        <v>157</v>
      </c>
      <c r="E245" s="175" t="s">
        <v>353</v>
      </c>
      <c r="F245" s="176" t="s">
        <v>354</v>
      </c>
      <c r="G245" s="177" t="s">
        <v>207</v>
      </c>
      <c r="H245" s="178">
        <v>7.1740000000000004</v>
      </c>
      <c r="I245" s="179"/>
      <c r="J245" s="179"/>
      <c r="K245" s="180">
        <f>ROUND(P245*H245,2)</f>
        <v>0</v>
      </c>
      <c r="L245" s="181"/>
      <c r="M245" s="41"/>
      <c r="N245" s="182" t="s">
        <v>20</v>
      </c>
      <c r="O245" s="183" t="s">
        <v>43</v>
      </c>
      <c r="P245" s="184">
        <f>I245+J245</f>
        <v>0</v>
      </c>
      <c r="Q245" s="184">
        <f>ROUND(I245*H245,2)</f>
        <v>0</v>
      </c>
      <c r="R245" s="184">
        <f>ROUND(J245*H245,2)</f>
        <v>0</v>
      </c>
      <c r="S245" s="66"/>
      <c r="T245" s="185">
        <f>S245*H245</f>
        <v>0</v>
      </c>
      <c r="U245" s="185">
        <v>1.0383</v>
      </c>
      <c r="V245" s="185">
        <f>U245*H245</f>
        <v>7.4487642000000003</v>
      </c>
      <c r="W245" s="185">
        <v>0</v>
      </c>
      <c r="X245" s="185">
        <f>W245*H245</f>
        <v>0</v>
      </c>
      <c r="Y245" s="186" t="s">
        <v>20</v>
      </c>
      <c r="Z245" s="36"/>
      <c r="AA245" s="36"/>
      <c r="AB245" s="36"/>
      <c r="AC245" s="36"/>
      <c r="AD245" s="36"/>
      <c r="AE245" s="36"/>
      <c r="AR245" s="187" t="s">
        <v>161</v>
      </c>
      <c r="AT245" s="187" t="s">
        <v>157</v>
      </c>
      <c r="AU245" s="187" t="s">
        <v>84</v>
      </c>
      <c r="AY245" s="19" t="s">
        <v>155</v>
      </c>
      <c r="BE245" s="188">
        <f>IF(O245="základní",K245,0)</f>
        <v>0</v>
      </c>
      <c r="BF245" s="188">
        <f>IF(O245="snížená",K245,0)</f>
        <v>0</v>
      </c>
      <c r="BG245" s="188">
        <f>IF(O245="zákl. přenesená",K245,0)</f>
        <v>0</v>
      </c>
      <c r="BH245" s="188">
        <f>IF(O245="sníž. přenesená",K245,0)</f>
        <v>0</v>
      </c>
      <c r="BI245" s="188">
        <f>IF(O245="nulová",K245,0)</f>
        <v>0</v>
      </c>
      <c r="BJ245" s="19" t="s">
        <v>82</v>
      </c>
      <c r="BK245" s="188">
        <f>ROUND(P245*H245,2)</f>
        <v>0</v>
      </c>
      <c r="BL245" s="19" t="s">
        <v>161</v>
      </c>
      <c r="BM245" s="187" t="s">
        <v>355</v>
      </c>
    </row>
    <row r="246" spans="1:65" s="2" customFormat="1" ht="11.25">
      <c r="A246" s="36"/>
      <c r="B246" s="37"/>
      <c r="C246" s="38"/>
      <c r="D246" s="189" t="s">
        <v>162</v>
      </c>
      <c r="E246" s="38"/>
      <c r="F246" s="190" t="s">
        <v>356</v>
      </c>
      <c r="G246" s="38"/>
      <c r="H246" s="38"/>
      <c r="I246" s="191"/>
      <c r="J246" s="191"/>
      <c r="K246" s="38"/>
      <c r="L246" s="38"/>
      <c r="M246" s="41"/>
      <c r="N246" s="192"/>
      <c r="O246" s="193"/>
      <c r="P246" s="66"/>
      <c r="Q246" s="66"/>
      <c r="R246" s="66"/>
      <c r="S246" s="66"/>
      <c r="T246" s="66"/>
      <c r="U246" s="66"/>
      <c r="V246" s="66"/>
      <c r="W246" s="66"/>
      <c r="X246" s="66"/>
      <c r="Y246" s="67"/>
      <c r="Z246" s="36"/>
      <c r="AA246" s="36"/>
      <c r="AB246" s="36"/>
      <c r="AC246" s="36"/>
      <c r="AD246" s="36"/>
      <c r="AE246" s="36"/>
      <c r="AT246" s="19" t="s">
        <v>162</v>
      </c>
      <c r="AU246" s="19" t="s">
        <v>84</v>
      </c>
    </row>
    <row r="247" spans="1:65" s="13" customFormat="1" ht="11.25">
      <c r="B247" s="194"/>
      <c r="C247" s="195"/>
      <c r="D247" s="196" t="s">
        <v>164</v>
      </c>
      <c r="E247" s="197" t="s">
        <v>20</v>
      </c>
      <c r="F247" s="198" t="s">
        <v>357</v>
      </c>
      <c r="G247" s="195"/>
      <c r="H247" s="199">
        <v>7.1740000000000004</v>
      </c>
      <c r="I247" s="200"/>
      <c r="J247" s="200"/>
      <c r="K247" s="195"/>
      <c r="L247" s="195"/>
      <c r="M247" s="201"/>
      <c r="N247" s="202"/>
      <c r="O247" s="203"/>
      <c r="P247" s="203"/>
      <c r="Q247" s="203"/>
      <c r="R247" s="203"/>
      <c r="S247" s="203"/>
      <c r="T247" s="203"/>
      <c r="U247" s="203"/>
      <c r="V247" s="203"/>
      <c r="W247" s="203"/>
      <c r="X247" s="203"/>
      <c r="Y247" s="204"/>
      <c r="AT247" s="205" t="s">
        <v>164</v>
      </c>
      <c r="AU247" s="205" t="s">
        <v>84</v>
      </c>
      <c r="AV247" s="13" t="s">
        <v>84</v>
      </c>
      <c r="AW247" s="13" t="s">
        <v>5</v>
      </c>
      <c r="AX247" s="13" t="s">
        <v>74</v>
      </c>
      <c r="AY247" s="205" t="s">
        <v>155</v>
      </c>
    </row>
    <row r="248" spans="1:65" s="15" customFormat="1" ht="11.25">
      <c r="B248" s="228"/>
      <c r="C248" s="229"/>
      <c r="D248" s="196" t="s">
        <v>164</v>
      </c>
      <c r="E248" s="230" t="s">
        <v>20</v>
      </c>
      <c r="F248" s="231" t="s">
        <v>358</v>
      </c>
      <c r="G248" s="229"/>
      <c r="H248" s="230" t="s">
        <v>20</v>
      </c>
      <c r="I248" s="232"/>
      <c r="J248" s="232"/>
      <c r="K248" s="229"/>
      <c r="L248" s="229"/>
      <c r="M248" s="233"/>
      <c r="N248" s="234"/>
      <c r="O248" s="235"/>
      <c r="P248" s="235"/>
      <c r="Q248" s="235"/>
      <c r="R248" s="235"/>
      <c r="S248" s="235"/>
      <c r="T248" s="235"/>
      <c r="U248" s="235"/>
      <c r="V248" s="235"/>
      <c r="W248" s="235"/>
      <c r="X248" s="235"/>
      <c r="Y248" s="236"/>
      <c r="AT248" s="237" t="s">
        <v>164</v>
      </c>
      <c r="AU248" s="237" t="s">
        <v>84</v>
      </c>
      <c r="AV248" s="15" t="s">
        <v>82</v>
      </c>
      <c r="AW248" s="15" t="s">
        <v>5</v>
      </c>
      <c r="AX248" s="15" t="s">
        <v>74</v>
      </c>
      <c r="AY248" s="237" t="s">
        <v>155</v>
      </c>
    </row>
    <row r="249" spans="1:65" s="14" customFormat="1" ht="11.25">
      <c r="B249" s="206"/>
      <c r="C249" s="207"/>
      <c r="D249" s="196" t="s">
        <v>164</v>
      </c>
      <c r="E249" s="208" t="s">
        <v>20</v>
      </c>
      <c r="F249" s="209" t="s">
        <v>166</v>
      </c>
      <c r="G249" s="207"/>
      <c r="H249" s="210">
        <v>7.1740000000000004</v>
      </c>
      <c r="I249" s="211"/>
      <c r="J249" s="211"/>
      <c r="K249" s="207"/>
      <c r="L249" s="207"/>
      <c r="M249" s="212"/>
      <c r="N249" s="213"/>
      <c r="O249" s="214"/>
      <c r="P249" s="214"/>
      <c r="Q249" s="214"/>
      <c r="R249" s="214"/>
      <c r="S249" s="214"/>
      <c r="T249" s="214"/>
      <c r="U249" s="214"/>
      <c r="V249" s="214"/>
      <c r="W249" s="214"/>
      <c r="X249" s="214"/>
      <c r="Y249" s="215"/>
      <c r="AT249" s="216" t="s">
        <v>164</v>
      </c>
      <c r="AU249" s="216" t="s">
        <v>84</v>
      </c>
      <c r="AV249" s="14" t="s">
        <v>161</v>
      </c>
      <c r="AW249" s="14" t="s">
        <v>5</v>
      </c>
      <c r="AX249" s="14" t="s">
        <v>82</v>
      </c>
      <c r="AY249" s="216" t="s">
        <v>155</v>
      </c>
    </row>
    <row r="250" spans="1:65" s="2" customFormat="1" ht="16.5" customHeight="1">
      <c r="A250" s="36"/>
      <c r="B250" s="37"/>
      <c r="C250" s="174" t="s">
        <v>314</v>
      </c>
      <c r="D250" s="174" t="s">
        <v>157</v>
      </c>
      <c r="E250" s="175" t="s">
        <v>359</v>
      </c>
      <c r="F250" s="176" t="s">
        <v>360</v>
      </c>
      <c r="G250" s="177" t="s">
        <v>169</v>
      </c>
      <c r="H250" s="178">
        <v>22.72</v>
      </c>
      <c r="I250" s="179"/>
      <c r="J250" s="179"/>
      <c r="K250" s="180">
        <f>ROUND(P250*H250,2)</f>
        <v>0</v>
      </c>
      <c r="L250" s="181"/>
      <c r="M250" s="41"/>
      <c r="N250" s="182" t="s">
        <v>20</v>
      </c>
      <c r="O250" s="183" t="s">
        <v>43</v>
      </c>
      <c r="P250" s="184">
        <f>I250+J250</f>
        <v>0</v>
      </c>
      <c r="Q250" s="184">
        <f>ROUND(I250*H250,2)</f>
        <v>0</v>
      </c>
      <c r="R250" s="184">
        <f>ROUND(J250*H250,2)</f>
        <v>0</v>
      </c>
      <c r="S250" s="66"/>
      <c r="T250" s="185">
        <f>S250*H250</f>
        <v>0</v>
      </c>
      <c r="U250" s="185">
        <v>2.3010199999999998</v>
      </c>
      <c r="V250" s="185">
        <f>U250*H250</f>
        <v>52.279174399999995</v>
      </c>
      <c r="W250" s="185">
        <v>0</v>
      </c>
      <c r="X250" s="185">
        <f>W250*H250</f>
        <v>0</v>
      </c>
      <c r="Y250" s="186" t="s">
        <v>20</v>
      </c>
      <c r="Z250" s="36"/>
      <c r="AA250" s="36"/>
      <c r="AB250" s="36"/>
      <c r="AC250" s="36"/>
      <c r="AD250" s="36"/>
      <c r="AE250" s="36"/>
      <c r="AR250" s="187" t="s">
        <v>161</v>
      </c>
      <c r="AT250" s="187" t="s">
        <v>157</v>
      </c>
      <c r="AU250" s="187" t="s">
        <v>84</v>
      </c>
      <c r="AY250" s="19" t="s">
        <v>155</v>
      </c>
      <c r="BE250" s="188">
        <f>IF(O250="základní",K250,0)</f>
        <v>0</v>
      </c>
      <c r="BF250" s="188">
        <f>IF(O250="snížená",K250,0)</f>
        <v>0</v>
      </c>
      <c r="BG250" s="188">
        <f>IF(O250="zákl. přenesená",K250,0)</f>
        <v>0</v>
      </c>
      <c r="BH250" s="188">
        <f>IF(O250="sníž. přenesená",K250,0)</f>
        <v>0</v>
      </c>
      <c r="BI250" s="188">
        <f>IF(O250="nulová",K250,0)</f>
        <v>0</v>
      </c>
      <c r="BJ250" s="19" t="s">
        <v>82</v>
      </c>
      <c r="BK250" s="188">
        <f>ROUND(P250*H250,2)</f>
        <v>0</v>
      </c>
      <c r="BL250" s="19" t="s">
        <v>161</v>
      </c>
      <c r="BM250" s="187" t="s">
        <v>225</v>
      </c>
    </row>
    <row r="251" spans="1:65" s="2" customFormat="1" ht="11.25">
      <c r="A251" s="36"/>
      <c r="B251" s="37"/>
      <c r="C251" s="38"/>
      <c r="D251" s="189" t="s">
        <v>162</v>
      </c>
      <c r="E251" s="38"/>
      <c r="F251" s="190" t="s">
        <v>361</v>
      </c>
      <c r="G251" s="38"/>
      <c r="H251" s="38"/>
      <c r="I251" s="191"/>
      <c r="J251" s="191"/>
      <c r="K251" s="38"/>
      <c r="L251" s="38"/>
      <c r="M251" s="41"/>
      <c r="N251" s="192"/>
      <c r="O251" s="193"/>
      <c r="P251" s="66"/>
      <c r="Q251" s="66"/>
      <c r="R251" s="66"/>
      <c r="S251" s="66"/>
      <c r="T251" s="66"/>
      <c r="U251" s="66"/>
      <c r="V251" s="66"/>
      <c r="W251" s="66"/>
      <c r="X251" s="66"/>
      <c r="Y251" s="67"/>
      <c r="Z251" s="36"/>
      <c r="AA251" s="36"/>
      <c r="AB251" s="36"/>
      <c r="AC251" s="36"/>
      <c r="AD251" s="36"/>
      <c r="AE251" s="36"/>
      <c r="AT251" s="19" t="s">
        <v>162</v>
      </c>
      <c r="AU251" s="19" t="s">
        <v>84</v>
      </c>
    </row>
    <row r="252" spans="1:65" s="13" customFormat="1" ht="11.25">
      <c r="B252" s="194"/>
      <c r="C252" s="195"/>
      <c r="D252" s="196" t="s">
        <v>164</v>
      </c>
      <c r="E252" s="197" t="s">
        <v>20</v>
      </c>
      <c r="F252" s="198" t="s">
        <v>362</v>
      </c>
      <c r="G252" s="195"/>
      <c r="H252" s="199">
        <v>22.72</v>
      </c>
      <c r="I252" s="200"/>
      <c r="J252" s="200"/>
      <c r="K252" s="195"/>
      <c r="L252" s="195"/>
      <c r="M252" s="201"/>
      <c r="N252" s="202"/>
      <c r="O252" s="203"/>
      <c r="P252" s="203"/>
      <c r="Q252" s="203"/>
      <c r="R252" s="203"/>
      <c r="S252" s="203"/>
      <c r="T252" s="203"/>
      <c r="U252" s="203"/>
      <c r="V252" s="203"/>
      <c r="W252" s="203"/>
      <c r="X252" s="203"/>
      <c r="Y252" s="204"/>
      <c r="AT252" s="205" t="s">
        <v>164</v>
      </c>
      <c r="AU252" s="205" t="s">
        <v>84</v>
      </c>
      <c r="AV252" s="13" t="s">
        <v>84</v>
      </c>
      <c r="AW252" s="13" t="s">
        <v>5</v>
      </c>
      <c r="AX252" s="13" t="s">
        <v>74</v>
      </c>
      <c r="AY252" s="205" t="s">
        <v>155</v>
      </c>
    </row>
    <row r="253" spans="1:65" s="15" customFormat="1" ht="11.25">
      <c r="B253" s="228"/>
      <c r="C253" s="229"/>
      <c r="D253" s="196" t="s">
        <v>164</v>
      </c>
      <c r="E253" s="230" t="s">
        <v>20</v>
      </c>
      <c r="F253" s="231" t="s">
        <v>363</v>
      </c>
      <c r="G253" s="229"/>
      <c r="H253" s="230" t="s">
        <v>20</v>
      </c>
      <c r="I253" s="232"/>
      <c r="J253" s="232"/>
      <c r="K253" s="229"/>
      <c r="L253" s="229"/>
      <c r="M253" s="233"/>
      <c r="N253" s="234"/>
      <c r="O253" s="235"/>
      <c r="P253" s="235"/>
      <c r="Q253" s="235"/>
      <c r="R253" s="235"/>
      <c r="S253" s="235"/>
      <c r="T253" s="235"/>
      <c r="U253" s="235"/>
      <c r="V253" s="235"/>
      <c r="W253" s="235"/>
      <c r="X253" s="235"/>
      <c r="Y253" s="236"/>
      <c r="AT253" s="237" t="s">
        <v>164</v>
      </c>
      <c r="AU253" s="237" t="s">
        <v>84</v>
      </c>
      <c r="AV253" s="15" t="s">
        <v>82</v>
      </c>
      <c r="AW253" s="15" t="s">
        <v>5</v>
      </c>
      <c r="AX253" s="15" t="s">
        <v>74</v>
      </c>
      <c r="AY253" s="237" t="s">
        <v>155</v>
      </c>
    </row>
    <row r="254" spans="1:65" s="14" customFormat="1" ht="11.25">
      <c r="B254" s="206"/>
      <c r="C254" s="207"/>
      <c r="D254" s="196" t="s">
        <v>164</v>
      </c>
      <c r="E254" s="208" t="s">
        <v>20</v>
      </c>
      <c r="F254" s="209" t="s">
        <v>166</v>
      </c>
      <c r="G254" s="207"/>
      <c r="H254" s="210">
        <v>22.72</v>
      </c>
      <c r="I254" s="211"/>
      <c r="J254" s="211"/>
      <c r="K254" s="207"/>
      <c r="L254" s="207"/>
      <c r="M254" s="212"/>
      <c r="N254" s="213"/>
      <c r="O254" s="214"/>
      <c r="P254" s="214"/>
      <c r="Q254" s="214"/>
      <c r="R254" s="214"/>
      <c r="S254" s="214"/>
      <c r="T254" s="214"/>
      <c r="U254" s="214"/>
      <c r="V254" s="214"/>
      <c r="W254" s="214"/>
      <c r="X254" s="214"/>
      <c r="Y254" s="215"/>
      <c r="AT254" s="216" t="s">
        <v>164</v>
      </c>
      <c r="AU254" s="216" t="s">
        <v>84</v>
      </c>
      <c r="AV254" s="14" t="s">
        <v>161</v>
      </c>
      <c r="AW254" s="14" t="s">
        <v>5</v>
      </c>
      <c r="AX254" s="14" t="s">
        <v>82</v>
      </c>
      <c r="AY254" s="216" t="s">
        <v>155</v>
      </c>
    </row>
    <row r="255" spans="1:65" s="2" customFormat="1" ht="21.75" customHeight="1">
      <c r="A255" s="36"/>
      <c r="B255" s="37"/>
      <c r="C255" s="174" t="s">
        <v>364</v>
      </c>
      <c r="D255" s="174" t="s">
        <v>157</v>
      </c>
      <c r="E255" s="175" t="s">
        <v>365</v>
      </c>
      <c r="F255" s="176" t="s">
        <v>366</v>
      </c>
      <c r="G255" s="177" t="s">
        <v>169</v>
      </c>
      <c r="H255" s="178">
        <v>47.255000000000003</v>
      </c>
      <c r="I255" s="179"/>
      <c r="J255" s="179"/>
      <c r="K255" s="180">
        <f>ROUND(P255*H255,2)</f>
        <v>0</v>
      </c>
      <c r="L255" s="181"/>
      <c r="M255" s="41"/>
      <c r="N255" s="182" t="s">
        <v>20</v>
      </c>
      <c r="O255" s="183" t="s">
        <v>43</v>
      </c>
      <c r="P255" s="184">
        <f>I255+J255</f>
        <v>0</v>
      </c>
      <c r="Q255" s="184">
        <f>ROUND(I255*H255,2)</f>
        <v>0</v>
      </c>
      <c r="R255" s="184">
        <f>ROUND(J255*H255,2)</f>
        <v>0</v>
      </c>
      <c r="S255" s="66"/>
      <c r="T255" s="185">
        <f>S255*H255</f>
        <v>0</v>
      </c>
      <c r="U255" s="185">
        <v>2.5018699999999998</v>
      </c>
      <c r="V255" s="185">
        <f>U255*H255</f>
        <v>118.22586685</v>
      </c>
      <c r="W255" s="185">
        <v>0</v>
      </c>
      <c r="X255" s="185">
        <f>W255*H255</f>
        <v>0</v>
      </c>
      <c r="Y255" s="186" t="s">
        <v>20</v>
      </c>
      <c r="Z255" s="36"/>
      <c r="AA255" s="36"/>
      <c r="AB255" s="36"/>
      <c r="AC255" s="36"/>
      <c r="AD255" s="36"/>
      <c r="AE255" s="36"/>
      <c r="AR255" s="187" t="s">
        <v>161</v>
      </c>
      <c r="AT255" s="187" t="s">
        <v>157</v>
      </c>
      <c r="AU255" s="187" t="s">
        <v>84</v>
      </c>
      <c r="AY255" s="19" t="s">
        <v>155</v>
      </c>
      <c r="BE255" s="188">
        <f>IF(O255="základní",K255,0)</f>
        <v>0</v>
      </c>
      <c r="BF255" s="188">
        <f>IF(O255="snížená",K255,0)</f>
        <v>0</v>
      </c>
      <c r="BG255" s="188">
        <f>IF(O255="zákl. přenesená",K255,0)</f>
        <v>0</v>
      </c>
      <c r="BH255" s="188">
        <f>IF(O255="sníž. přenesená",K255,0)</f>
        <v>0</v>
      </c>
      <c r="BI255" s="188">
        <f>IF(O255="nulová",K255,0)</f>
        <v>0</v>
      </c>
      <c r="BJ255" s="19" t="s">
        <v>82</v>
      </c>
      <c r="BK255" s="188">
        <f>ROUND(P255*H255,2)</f>
        <v>0</v>
      </c>
      <c r="BL255" s="19" t="s">
        <v>161</v>
      </c>
      <c r="BM255" s="187" t="s">
        <v>367</v>
      </c>
    </row>
    <row r="256" spans="1:65" s="2" customFormat="1" ht="11.25">
      <c r="A256" s="36"/>
      <c r="B256" s="37"/>
      <c r="C256" s="38"/>
      <c r="D256" s="189" t="s">
        <v>162</v>
      </c>
      <c r="E256" s="38"/>
      <c r="F256" s="190" t="s">
        <v>368</v>
      </c>
      <c r="G256" s="38"/>
      <c r="H256" s="38"/>
      <c r="I256" s="191"/>
      <c r="J256" s="191"/>
      <c r="K256" s="38"/>
      <c r="L256" s="38"/>
      <c r="M256" s="41"/>
      <c r="N256" s="192"/>
      <c r="O256" s="193"/>
      <c r="P256" s="66"/>
      <c r="Q256" s="66"/>
      <c r="R256" s="66"/>
      <c r="S256" s="66"/>
      <c r="T256" s="66"/>
      <c r="U256" s="66"/>
      <c r="V256" s="66"/>
      <c r="W256" s="66"/>
      <c r="X256" s="66"/>
      <c r="Y256" s="67"/>
      <c r="Z256" s="36"/>
      <c r="AA256" s="36"/>
      <c r="AB256" s="36"/>
      <c r="AC256" s="36"/>
      <c r="AD256" s="36"/>
      <c r="AE256" s="36"/>
      <c r="AT256" s="19" t="s">
        <v>162</v>
      </c>
      <c r="AU256" s="19" t="s">
        <v>84</v>
      </c>
    </row>
    <row r="257" spans="1:65" s="2" customFormat="1" ht="19.5">
      <c r="A257" s="36"/>
      <c r="B257" s="37"/>
      <c r="C257" s="38"/>
      <c r="D257" s="196" t="s">
        <v>177</v>
      </c>
      <c r="E257" s="38"/>
      <c r="F257" s="217" t="s">
        <v>369</v>
      </c>
      <c r="G257" s="38"/>
      <c r="H257" s="38"/>
      <c r="I257" s="191"/>
      <c r="J257" s="191"/>
      <c r="K257" s="38"/>
      <c r="L257" s="38"/>
      <c r="M257" s="41"/>
      <c r="N257" s="192"/>
      <c r="O257" s="193"/>
      <c r="P257" s="66"/>
      <c r="Q257" s="66"/>
      <c r="R257" s="66"/>
      <c r="S257" s="66"/>
      <c r="T257" s="66"/>
      <c r="U257" s="66"/>
      <c r="V257" s="66"/>
      <c r="W257" s="66"/>
      <c r="X257" s="66"/>
      <c r="Y257" s="67"/>
      <c r="Z257" s="36"/>
      <c r="AA257" s="36"/>
      <c r="AB257" s="36"/>
      <c r="AC257" s="36"/>
      <c r="AD257" s="36"/>
      <c r="AE257" s="36"/>
      <c r="AT257" s="19" t="s">
        <v>177</v>
      </c>
      <c r="AU257" s="19" t="s">
        <v>84</v>
      </c>
    </row>
    <row r="258" spans="1:65" s="13" customFormat="1" ht="11.25">
      <c r="B258" s="194"/>
      <c r="C258" s="195"/>
      <c r="D258" s="196" t="s">
        <v>164</v>
      </c>
      <c r="E258" s="197" t="s">
        <v>20</v>
      </c>
      <c r="F258" s="198" t="s">
        <v>370</v>
      </c>
      <c r="G258" s="195"/>
      <c r="H258" s="199">
        <v>47.255000000000003</v>
      </c>
      <c r="I258" s="200"/>
      <c r="J258" s="200"/>
      <c r="K258" s="195"/>
      <c r="L258" s="195"/>
      <c r="M258" s="201"/>
      <c r="N258" s="202"/>
      <c r="O258" s="203"/>
      <c r="P258" s="203"/>
      <c r="Q258" s="203"/>
      <c r="R258" s="203"/>
      <c r="S258" s="203"/>
      <c r="T258" s="203"/>
      <c r="U258" s="203"/>
      <c r="V258" s="203"/>
      <c r="W258" s="203"/>
      <c r="X258" s="203"/>
      <c r="Y258" s="204"/>
      <c r="AT258" s="205" t="s">
        <v>164</v>
      </c>
      <c r="AU258" s="205" t="s">
        <v>84</v>
      </c>
      <c r="AV258" s="13" t="s">
        <v>84</v>
      </c>
      <c r="AW258" s="13" t="s">
        <v>5</v>
      </c>
      <c r="AX258" s="13" t="s">
        <v>74</v>
      </c>
      <c r="AY258" s="205" t="s">
        <v>155</v>
      </c>
    </row>
    <row r="259" spans="1:65" s="15" customFormat="1" ht="11.25">
      <c r="B259" s="228"/>
      <c r="C259" s="229"/>
      <c r="D259" s="196" t="s">
        <v>164</v>
      </c>
      <c r="E259" s="230" t="s">
        <v>20</v>
      </c>
      <c r="F259" s="231" t="s">
        <v>371</v>
      </c>
      <c r="G259" s="229"/>
      <c r="H259" s="230" t="s">
        <v>20</v>
      </c>
      <c r="I259" s="232"/>
      <c r="J259" s="232"/>
      <c r="K259" s="229"/>
      <c r="L259" s="229"/>
      <c r="M259" s="233"/>
      <c r="N259" s="234"/>
      <c r="O259" s="235"/>
      <c r="P259" s="235"/>
      <c r="Q259" s="235"/>
      <c r="R259" s="235"/>
      <c r="S259" s="235"/>
      <c r="T259" s="235"/>
      <c r="U259" s="235"/>
      <c r="V259" s="235"/>
      <c r="W259" s="235"/>
      <c r="X259" s="235"/>
      <c r="Y259" s="236"/>
      <c r="AT259" s="237" t="s">
        <v>164</v>
      </c>
      <c r="AU259" s="237" t="s">
        <v>84</v>
      </c>
      <c r="AV259" s="15" t="s">
        <v>82</v>
      </c>
      <c r="AW259" s="15" t="s">
        <v>5</v>
      </c>
      <c r="AX259" s="15" t="s">
        <v>74</v>
      </c>
      <c r="AY259" s="237" t="s">
        <v>155</v>
      </c>
    </row>
    <row r="260" spans="1:65" s="14" customFormat="1" ht="11.25">
      <c r="B260" s="206"/>
      <c r="C260" s="207"/>
      <c r="D260" s="196" t="s">
        <v>164</v>
      </c>
      <c r="E260" s="208" t="s">
        <v>20</v>
      </c>
      <c r="F260" s="209" t="s">
        <v>166</v>
      </c>
      <c r="G260" s="207"/>
      <c r="H260" s="210">
        <v>47.255000000000003</v>
      </c>
      <c r="I260" s="211"/>
      <c r="J260" s="211"/>
      <c r="K260" s="207"/>
      <c r="L260" s="207"/>
      <c r="M260" s="212"/>
      <c r="N260" s="213"/>
      <c r="O260" s="214"/>
      <c r="P260" s="214"/>
      <c r="Q260" s="214"/>
      <c r="R260" s="214"/>
      <c r="S260" s="214"/>
      <c r="T260" s="214"/>
      <c r="U260" s="214"/>
      <c r="V260" s="214"/>
      <c r="W260" s="214"/>
      <c r="X260" s="214"/>
      <c r="Y260" s="215"/>
      <c r="AT260" s="216" t="s">
        <v>164</v>
      </c>
      <c r="AU260" s="216" t="s">
        <v>84</v>
      </c>
      <c r="AV260" s="14" t="s">
        <v>161</v>
      </c>
      <c r="AW260" s="14" t="s">
        <v>5</v>
      </c>
      <c r="AX260" s="14" t="s">
        <v>82</v>
      </c>
      <c r="AY260" s="216" t="s">
        <v>155</v>
      </c>
    </row>
    <row r="261" spans="1:65" s="2" customFormat="1" ht="24.2" customHeight="1">
      <c r="A261" s="36"/>
      <c r="B261" s="37"/>
      <c r="C261" s="174" t="s">
        <v>372</v>
      </c>
      <c r="D261" s="174" t="s">
        <v>157</v>
      </c>
      <c r="E261" s="175" t="s">
        <v>373</v>
      </c>
      <c r="F261" s="176" t="s">
        <v>374</v>
      </c>
      <c r="G261" s="177" t="s">
        <v>183</v>
      </c>
      <c r="H261" s="178">
        <v>70</v>
      </c>
      <c r="I261" s="179"/>
      <c r="J261" s="179"/>
      <c r="K261" s="180">
        <f>ROUND(P261*H261,2)</f>
        <v>0</v>
      </c>
      <c r="L261" s="181"/>
      <c r="M261" s="41"/>
      <c r="N261" s="182" t="s">
        <v>20</v>
      </c>
      <c r="O261" s="183" t="s">
        <v>43</v>
      </c>
      <c r="P261" s="184">
        <f>I261+J261</f>
        <v>0</v>
      </c>
      <c r="Q261" s="184">
        <f>ROUND(I261*H261,2)</f>
        <v>0</v>
      </c>
      <c r="R261" s="184">
        <f>ROUND(J261*H261,2)</f>
        <v>0</v>
      </c>
      <c r="S261" s="66"/>
      <c r="T261" s="185">
        <f>S261*H261</f>
        <v>0</v>
      </c>
      <c r="U261" s="185">
        <v>0</v>
      </c>
      <c r="V261" s="185">
        <f>U261*H261</f>
        <v>0</v>
      </c>
      <c r="W261" s="185">
        <v>0</v>
      </c>
      <c r="X261" s="185">
        <f>W261*H261</f>
        <v>0</v>
      </c>
      <c r="Y261" s="186" t="s">
        <v>20</v>
      </c>
      <c r="Z261" s="36"/>
      <c r="AA261" s="36"/>
      <c r="AB261" s="36"/>
      <c r="AC261" s="36"/>
      <c r="AD261" s="36"/>
      <c r="AE261" s="36"/>
      <c r="AR261" s="187" t="s">
        <v>161</v>
      </c>
      <c r="AT261" s="187" t="s">
        <v>157</v>
      </c>
      <c r="AU261" s="187" t="s">
        <v>84</v>
      </c>
      <c r="AY261" s="19" t="s">
        <v>155</v>
      </c>
      <c r="BE261" s="188">
        <f>IF(O261="základní",K261,0)</f>
        <v>0</v>
      </c>
      <c r="BF261" s="188">
        <f>IF(O261="snížená",K261,0)</f>
        <v>0</v>
      </c>
      <c r="BG261" s="188">
        <f>IF(O261="zákl. přenesená",K261,0)</f>
        <v>0</v>
      </c>
      <c r="BH261" s="188">
        <f>IF(O261="sníž. přenesená",K261,0)</f>
        <v>0</v>
      </c>
      <c r="BI261" s="188">
        <f>IF(O261="nulová",K261,0)</f>
        <v>0</v>
      </c>
      <c r="BJ261" s="19" t="s">
        <v>82</v>
      </c>
      <c r="BK261" s="188">
        <f>ROUND(P261*H261,2)</f>
        <v>0</v>
      </c>
      <c r="BL261" s="19" t="s">
        <v>161</v>
      </c>
      <c r="BM261" s="187" t="s">
        <v>375</v>
      </c>
    </row>
    <row r="262" spans="1:65" s="2" customFormat="1" ht="11.25">
      <c r="A262" s="36"/>
      <c r="B262" s="37"/>
      <c r="C262" s="38"/>
      <c r="D262" s="189" t="s">
        <v>162</v>
      </c>
      <c r="E262" s="38"/>
      <c r="F262" s="190" t="s">
        <v>376</v>
      </c>
      <c r="G262" s="38"/>
      <c r="H262" s="38"/>
      <c r="I262" s="191"/>
      <c r="J262" s="191"/>
      <c r="K262" s="38"/>
      <c r="L262" s="38"/>
      <c r="M262" s="41"/>
      <c r="N262" s="192"/>
      <c r="O262" s="193"/>
      <c r="P262" s="66"/>
      <c r="Q262" s="66"/>
      <c r="R262" s="66"/>
      <c r="S262" s="66"/>
      <c r="T262" s="66"/>
      <c r="U262" s="66"/>
      <c r="V262" s="66"/>
      <c r="W262" s="66"/>
      <c r="X262" s="66"/>
      <c r="Y262" s="67"/>
      <c r="Z262" s="36"/>
      <c r="AA262" s="36"/>
      <c r="AB262" s="36"/>
      <c r="AC262" s="36"/>
      <c r="AD262" s="36"/>
      <c r="AE262" s="36"/>
      <c r="AT262" s="19" t="s">
        <v>162</v>
      </c>
      <c r="AU262" s="19" t="s">
        <v>84</v>
      </c>
    </row>
    <row r="263" spans="1:65" s="2" customFormat="1" ht="16.5" customHeight="1">
      <c r="A263" s="36"/>
      <c r="B263" s="37"/>
      <c r="C263" s="218" t="s">
        <v>377</v>
      </c>
      <c r="D263" s="218" t="s">
        <v>180</v>
      </c>
      <c r="E263" s="219" t="s">
        <v>378</v>
      </c>
      <c r="F263" s="220" t="s">
        <v>379</v>
      </c>
      <c r="G263" s="221" t="s">
        <v>380</v>
      </c>
      <c r="H263" s="222">
        <v>7.6999999999999999E-2</v>
      </c>
      <c r="I263" s="223"/>
      <c r="J263" s="224"/>
      <c r="K263" s="225">
        <f>ROUND(P263*H263,2)</f>
        <v>0</v>
      </c>
      <c r="L263" s="224"/>
      <c r="M263" s="226"/>
      <c r="N263" s="227" t="s">
        <v>20</v>
      </c>
      <c r="O263" s="183" t="s">
        <v>43</v>
      </c>
      <c r="P263" s="184">
        <f>I263+J263</f>
        <v>0</v>
      </c>
      <c r="Q263" s="184">
        <f>ROUND(I263*H263,2)</f>
        <v>0</v>
      </c>
      <c r="R263" s="184">
        <f>ROUND(J263*H263,2)</f>
        <v>0</v>
      </c>
      <c r="S263" s="66"/>
      <c r="T263" s="185">
        <f>S263*H263</f>
        <v>0</v>
      </c>
      <c r="U263" s="185">
        <v>1E-3</v>
      </c>
      <c r="V263" s="185">
        <f>U263*H263</f>
        <v>7.7000000000000001E-5</v>
      </c>
      <c r="W263" s="185">
        <v>0</v>
      </c>
      <c r="X263" s="185">
        <f>W263*H263</f>
        <v>0</v>
      </c>
      <c r="Y263" s="186" t="s">
        <v>20</v>
      </c>
      <c r="Z263" s="36"/>
      <c r="AA263" s="36"/>
      <c r="AB263" s="36"/>
      <c r="AC263" s="36"/>
      <c r="AD263" s="36"/>
      <c r="AE263" s="36"/>
      <c r="AR263" s="187" t="s">
        <v>191</v>
      </c>
      <c r="AT263" s="187" t="s">
        <v>180</v>
      </c>
      <c r="AU263" s="187" t="s">
        <v>84</v>
      </c>
      <c r="AY263" s="19" t="s">
        <v>155</v>
      </c>
      <c r="BE263" s="188">
        <f>IF(O263="základní",K263,0)</f>
        <v>0</v>
      </c>
      <c r="BF263" s="188">
        <f>IF(O263="snížená",K263,0)</f>
        <v>0</v>
      </c>
      <c r="BG263" s="188">
        <f>IF(O263="zákl. přenesená",K263,0)</f>
        <v>0</v>
      </c>
      <c r="BH263" s="188">
        <f>IF(O263="sníž. přenesená",K263,0)</f>
        <v>0</v>
      </c>
      <c r="BI263" s="188">
        <f>IF(O263="nulová",K263,0)</f>
        <v>0</v>
      </c>
      <c r="BJ263" s="19" t="s">
        <v>82</v>
      </c>
      <c r="BK263" s="188">
        <f>ROUND(P263*H263,2)</f>
        <v>0</v>
      </c>
      <c r="BL263" s="19" t="s">
        <v>161</v>
      </c>
      <c r="BM263" s="187" t="s">
        <v>381</v>
      </c>
    </row>
    <row r="264" spans="1:65" s="13" customFormat="1" ht="11.25">
      <c r="B264" s="194"/>
      <c r="C264" s="195"/>
      <c r="D264" s="196" t="s">
        <v>164</v>
      </c>
      <c r="E264" s="197" t="s">
        <v>20</v>
      </c>
      <c r="F264" s="198" t="s">
        <v>382</v>
      </c>
      <c r="G264" s="195"/>
      <c r="H264" s="199">
        <v>7.0000000000000007E-2</v>
      </c>
      <c r="I264" s="200"/>
      <c r="J264" s="200"/>
      <c r="K264" s="195"/>
      <c r="L264" s="195"/>
      <c r="M264" s="201"/>
      <c r="N264" s="202"/>
      <c r="O264" s="203"/>
      <c r="P264" s="203"/>
      <c r="Q264" s="203"/>
      <c r="R264" s="203"/>
      <c r="S264" s="203"/>
      <c r="T264" s="203"/>
      <c r="U264" s="203"/>
      <c r="V264" s="203"/>
      <c r="W264" s="203"/>
      <c r="X264" s="203"/>
      <c r="Y264" s="204"/>
      <c r="AT264" s="205" t="s">
        <v>164</v>
      </c>
      <c r="AU264" s="205" t="s">
        <v>84</v>
      </c>
      <c r="AV264" s="13" t="s">
        <v>84</v>
      </c>
      <c r="AW264" s="13" t="s">
        <v>5</v>
      </c>
      <c r="AX264" s="13" t="s">
        <v>82</v>
      </c>
      <c r="AY264" s="205" t="s">
        <v>155</v>
      </c>
    </row>
    <row r="265" spans="1:65" s="13" customFormat="1" ht="11.25">
      <c r="B265" s="194"/>
      <c r="C265" s="195"/>
      <c r="D265" s="196" t="s">
        <v>164</v>
      </c>
      <c r="E265" s="195"/>
      <c r="F265" s="198" t="s">
        <v>383</v>
      </c>
      <c r="G265" s="195"/>
      <c r="H265" s="199">
        <v>7.6999999999999999E-2</v>
      </c>
      <c r="I265" s="200"/>
      <c r="J265" s="200"/>
      <c r="K265" s="195"/>
      <c r="L265" s="195"/>
      <c r="M265" s="201"/>
      <c r="N265" s="202"/>
      <c r="O265" s="203"/>
      <c r="P265" s="203"/>
      <c r="Q265" s="203"/>
      <c r="R265" s="203"/>
      <c r="S265" s="203"/>
      <c r="T265" s="203"/>
      <c r="U265" s="203"/>
      <c r="V265" s="203"/>
      <c r="W265" s="203"/>
      <c r="X265" s="203"/>
      <c r="Y265" s="204"/>
      <c r="AT265" s="205" t="s">
        <v>164</v>
      </c>
      <c r="AU265" s="205" t="s">
        <v>84</v>
      </c>
      <c r="AV265" s="13" t="s">
        <v>84</v>
      </c>
      <c r="AW265" s="13" t="s">
        <v>4</v>
      </c>
      <c r="AX265" s="13" t="s">
        <v>82</v>
      </c>
      <c r="AY265" s="205" t="s">
        <v>155</v>
      </c>
    </row>
    <row r="266" spans="1:65" s="2" customFormat="1" ht="16.5" customHeight="1">
      <c r="A266" s="36"/>
      <c r="B266" s="37"/>
      <c r="C266" s="218" t="s">
        <v>320</v>
      </c>
      <c r="D266" s="218" t="s">
        <v>180</v>
      </c>
      <c r="E266" s="219" t="s">
        <v>384</v>
      </c>
      <c r="F266" s="220" t="s">
        <v>385</v>
      </c>
      <c r="G266" s="221" t="s">
        <v>386</v>
      </c>
      <c r="H266" s="222">
        <v>6</v>
      </c>
      <c r="I266" s="223"/>
      <c r="J266" s="224"/>
      <c r="K266" s="225">
        <f>ROUND(P266*H266,2)</f>
        <v>0</v>
      </c>
      <c r="L266" s="224"/>
      <c r="M266" s="226"/>
      <c r="N266" s="227" t="s">
        <v>20</v>
      </c>
      <c r="O266" s="183" t="s">
        <v>43</v>
      </c>
      <c r="P266" s="184">
        <f>I266+J266</f>
        <v>0</v>
      </c>
      <c r="Q266" s="184">
        <f>ROUND(I266*H266,2)</f>
        <v>0</v>
      </c>
      <c r="R266" s="184">
        <f>ROUND(J266*H266,2)</f>
        <v>0</v>
      </c>
      <c r="S266" s="66"/>
      <c r="T266" s="185">
        <f>S266*H266</f>
        <v>0</v>
      </c>
      <c r="U266" s="185">
        <v>1.3999999999999999E-4</v>
      </c>
      <c r="V266" s="185">
        <f>U266*H266</f>
        <v>8.3999999999999993E-4</v>
      </c>
      <c r="W266" s="185">
        <v>0</v>
      </c>
      <c r="X266" s="185">
        <f>W266*H266</f>
        <v>0</v>
      </c>
      <c r="Y266" s="186" t="s">
        <v>20</v>
      </c>
      <c r="Z266" s="36"/>
      <c r="AA266" s="36"/>
      <c r="AB266" s="36"/>
      <c r="AC266" s="36"/>
      <c r="AD266" s="36"/>
      <c r="AE266" s="36"/>
      <c r="AR266" s="187" t="s">
        <v>191</v>
      </c>
      <c r="AT266" s="187" t="s">
        <v>180</v>
      </c>
      <c r="AU266" s="187" t="s">
        <v>84</v>
      </c>
      <c r="AY266" s="19" t="s">
        <v>155</v>
      </c>
      <c r="BE266" s="188">
        <f>IF(O266="základní",K266,0)</f>
        <v>0</v>
      </c>
      <c r="BF266" s="188">
        <f>IF(O266="snížená",K266,0)</f>
        <v>0</v>
      </c>
      <c r="BG266" s="188">
        <f>IF(O266="zákl. přenesená",K266,0)</f>
        <v>0</v>
      </c>
      <c r="BH266" s="188">
        <f>IF(O266="sníž. přenesená",K266,0)</f>
        <v>0</v>
      </c>
      <c r="BI266" s="188">
        <f>IF(O266="nulová",K266,0)</f>
        <v>0</v>
      </c>
      <c r="BJ266" s="19" t="s">
        <v>82</v>
      </c>
      <c r="BK266" s="188">
        <f>ROUND(P266*H266,2)</f>
        <v>0</v>
      </c>
      <c r="BL266" s="19" t="s">
        <v>161</v>
      </c>
      <c r="BM266" s="187" t="s">
        <v>387</v>
      </c>
    </row>
    <row r="267" spans="1:65" s="2" customFormat="1" ht="16.5" customHeight="1">
      <c r="A267" s="36"/>
      <c r="B267" s="37"/>
      <c r="C267" s="218" t="s">
        <v>388</v>
      </c>
      <c r="D267" s="218" t="s">
        <v>180</v>
      </c>
      <c r="E267" s="219" t="s">
        <v>389</v>
      </c>
      <c r="F267" s="220" t="s">
        <v>390</v>
      </c>
      <c r="G267" s="221" t="s">
        <v>380</v>
      </c>
      <c r="H267" s="222">
        <v>10.425000000000001</v>
      </c>
      <c r="I267" s="223"/>
      <c r="J267" s="224"/>
      <c r="K267" s="225">
        <f>ROUND(P267*H267,2)</f>
        <v>0</v>
      </c>
      <c r="L267" s="224"/>
      <c r="M267" s="226"/>
      <c r="N267" s="227" t="s">
        <v>20</v>
      </c>
      <c r="O267" s="183" t="s">
        <v>43</v>
      </c>
      <c r="P267" s="184">
        <f>I267+J267</f>
        <v>0</v>
      </c>
      <c r="Q267" s="184">
        <f>ROUND(I267*H267,2)</f>
        <v>0</v>
      </c>
      <c r="R267" s="184">
        <f>ROUND(J267*H267,2)</f>
        <v>0</v>
      </c>
      <c r="S267" s="66"/>
      <c r="T267" s="185">
        <f>S267*H267</f>
        <v>0</v>
      </c>
      <c r="U267" s="185">
        <v>1E-3</v>
      </c>
      <c r="V267" s="185">
        <f>U267*H267</f>
        <v>1.0425E-2</v>
      </c>
      <c r="W267" s="185">
        <v>0</v>
      </c>
      <c r="X267" s="185">
        <f>W267*H267</f>
        <v>0</v>
      </c>
      <c r="Y267" s="186" t="s">
        <v>20</v>
      </c>
      <c r="Z267" s="36"/>
      <c r="AA267" s="36"/>
      <c r="AB267" s="36"/>
      <c r="AC267" s="36"/>
      <c r="AD267" s="36"/>
      <c r="AE267" s="36"/>
      <c r="AR267" s="187" t="s">
        <v>191</v>
      </c>
      <c r="AT267" s="187" t="s">
        <v>180</v>
      </c>
      <c r="AU267" s="187" t="s">
        <v>84</v>
      </c>
      <c r="AY267" s="19" t="s">
        <v>155</v>
      </c>
      <c r="BE267" s="188">
        <f>IF(O267="základní",K267,0)</f>
        <v>0</v>
      </c>
      <c r="BF267" s="188">
        <f>IF(O267="snížená",K267,0)</f>
        <v>0</v>
      </c>
      <c r="BG267" s="188">
        <f>IF(O267="zákl. přenesená",K267,0)</f>
        <v>0</v>
      </c>
      <c r="BH267" s="188">
        <f>IF(O267="sníž. přenesená",K267,0)</f>
        <v>0</v>
      </c>
      <c r="BI267" s="188">
        <f>IF(O267="nulová",K267,0)</f>
        <v>0</v>
      </c>
      <c r="BJ267" s="19" t="s">
        <v>82</v>
      </c>
      <c r="BK267" s="188">
        <f>ROUND(P267*H267,2)</f>
        <v>0</v>
      </c>
      <c r="BL267" s="19" t="s">
        <v>161</v>
      </c>
      <c r="BM267" s="187" t="s">
        <v>391</v>
      </c>
    </row>
    <row r="268" spans="1:65" s="13" customFormat="1" ht="11.25">
      <c r="B268" s="194"/>
      <c r="C268" s="195"/>
      <c r="D268" s="196" t="s">
        <v>164</v>
      </c>
      <c r="E268" s="197" t="s">
        <v>20</v>
      </c>
      <c r="F268" s="198" t="s">
        <v>392</v>
      </c>
      <c r="G268" s="195"/>
      <c r="H268" s="199">
        <v>10.425000000000001</v>
      </c>
      <c r="I268" s="200"/>
      <c r="J268" s="200"/>
      <c r="K268" s="195"/>
      <c r="L268" s="195"/>
      <c r="M268" s="201"/>
      <c r="N268" s="202"/>
      <c r="O268" s="203"/>
      <c r="P268" s="203"/>
      <c r="Q268" s="203"/>
      <c r="R268" s="203"/>
      <c r="S268" s="203"/>
      <c r="T268" s="203"/>
      <c r="U268" s="203"/>
      <c r="V268" s="203"/>
      <c r="W268" s="203"/>
      <c r="X268" s="203"/>
      <c r="Y268" s="204"/>
      <c r="AT268" s="205" t="s">
        <v>164</v>
      </c>
      <c r="AU268" s="205" t="s">
        <v>84</v>
      </c>
      <c r="AV268" s="13" t="s">
        <v>84</v>
      </c>
      <c r="AW268" s="13" t="s">
        <v>5</v>
      </c>
      <c r="AX268" s="13" t="s">
        <v>82</v>
      </c>
      <c r="AY268" s="205" t="s">
        <v>155</v>
      </c>
    </row>
    <row r="269" spans="1:65" s="2" customFormat="1" ht="24.2" customHeight="1">
      <c r="A269" s="36"/>
      <c r="B269" s="37"/>
      <c r="C269" s="174" t="s">
        <v>331</v>
      </c>
      <c r="D269" s="174" t="s">
        <v>157</v>
      </c>
      <c r="E269" s="175" t="s">
        <v>393</v>
      </c>
      <c r="F269" s="176" t="s">
        <v>394</v>
      </c>
      <c r="G269" s="177" t="s">
        <v>183</v>
      </c>
      <c r="H269" s="178">
        <v>30</v>
      </c>
      <c r="I269" s="179"/>
      <c r="J269" s="179"/>
      <c r="K269" s="180">
        <f>ROUND(P269*H269,2)</f>
        <v>0</v>
      </c>
      <c r="L269" s="181"/>
      <c r="M269" s="41"/>
      <c r="N269" s="182" t="s">
        <v>20</v>
      </c>
      <c r="O269" s="183" t="s">
        <v>43</v>
      </c>
      <c r="P269" s="184">
        <f>I269+J269</f>
        <v>0</v>
      </c>
      <c r="Q269" s="184">
        <f>ROUND(I269*H269,2)</f>
        <v>0</v>
      </c>
      <c r="R269" s="184">
        <f>ROUND(J269*H269,2)</f>
        <v>0</v>
      </c>
      <c r="S269" s="66"/>
      <c r="T269" s="185">
        <f>S269*H269</f>
        <v>0</v>
      </c>
      <c r="U269" s="185">
        <v>0</v>
      </c>
      <c r="V269" s="185">
        <f>U269*H269</f>
        <v>0</v>
      </c>
      <c r="W269" s="185">
        <v>0</v>
      </c>
      <c r="X269" s="185">
        <f>W269*H269</f>
        <v>0</v>
      </c>
      <c r="Y269" s="186" t="s">
        <v>20</v>
      </c>
      <c r="Z269" s="36"/>
      <c r="AA269" s="36"/>
      <c r="AB269" s="36"/>
      <c r="AC269" s="36"/>
      <c r="AD269" s="36"/>
      <c r="AE269" s="36"/>
      <c r="AR269" s="187" t="s">
        <v>161</v>
      </c>
      <c r="AT269" s="187" t="s">
        <v>157</v>
      </c>
      <c r="AU269" s="187" t="s">
        <v>84</v>
      </c>
      <c r="AY269" s="19" t="s">
        <v>155</v>
      </c>
      <c r="BE269" s="188">
        <f>IF(O269="základní",K269,0)</f>
        <v>0</v>
      </c>
      <c r="BF269" s="188">
        <f>IF(O269="snížená",K269,0)</f>
        <v>0</v>
      </c>
      <c r="BG269" s="188">
        <f>IF(O269="zákl. přenesená",K269,0)</f>
        <v>0</v>
      </c>
      <c r="BH269" s="188">
        <f>IF(O269="sníž. přenesená",K269,0)</f>
        <v>0</v>
      </c>
      <c r="BI269" s="188">
        <f>IF(O269="nulová",K269,0)</f>
        <v>0</v>
      </c>
      <c r="BJ269" s="19" t="s">
        <v>82</v>
      </c>
      <c r="BK269" s="188">
        <f>ROUND(P269*H269,2)</f>
        <v>0</v>
      </c>
      <c r="BL269" s="19" t="s">
        <v>161</v>
      </c>
      <c r="BM269" s="187" t="s">
        <v>395</v>
      </c>
    </row>
    <row r="270" spans="1:65" s="2" customFormat="1" ht="11.25">
      <c r="A270" s="36"/>
      <c r="B270" s="37"/>
      <c r="C270" s="38"/>
      <c r="D270" s="189" t="s">
        <v>162</v>
      </c>
      <c r="E270" s="38"/>
      <c r="F270" s="190" t="s">
        <v>396</v>
      </c>
      <c r="G270" s="38"/>
      <c r="H270" s="38"/>
      <c r="I270" s="191"/>
      <c r="J270" s="191"/>
      <c r="K270" s="38"/>
      <c r="L270" s="38"/>
      <c r="M270" s="41"/>
      <c r="N270" s="192"/>
      <c r="O270" s="193"/>
      <c r="P270" s="66"/>
      <c r="Q270" s="66"/>
      <c r="R270" s="66"/>
      <c r="S270" s="66"/>
      <c r="T270" s="66"/>
      <c r="U270" s="66"/>
      <c r="V270" s="66"/>
      <c r="W270" s="66"/>
      <c r="X270" s="66"/>
      <c r="Y270" s="67"/>
      <c r="Z270" s="36"/>
      <c r="AA270" s="36"/>
      <c r="AB270" s="36"/>
      <c r="AC270" s="36"/>
      <c r="AD270" s="36"/>
      <c r="AE270" s="36"/>
      <c r="AT270" s="19" t="s">
        <v>162</v>
      </c>
      <c r="AU270" s="19" t="s">
        <v>84</v>
      </c>
    </row>
    <row r="271" spans="1:65" s="2" customFormat="1" ht="16.5" customHeight="1">
      <c r="A271" s="36"/>
      <c r="B271" s="37"/>
      <c r="C271" s="218" t="s">
        <v>397</v>
      </c>
      <c r="D271" s="218" t="s">
        <v>180</v>
      </c>
      <c r="E271" s="219" t="s">
        <v>378</v>
      </c>
      <c r="F271" s="220" t="s">
        <v>379</v>
      </c>
      <c r="G271" s="221" t="s">
        <v>380</v>
      </c>
      <c r="H271" s="222">
        <v>0.03</v>
      </c>
      <c r="I271" s="223"/>
      <c r="J271" s="224"/>
      <c r="K271" s="225">
        <f>ROUND(P271*H271,2)</f>
        <v>0</v>
      </c>
      <c r="L271" s="224"/>
      <c r="M271" s="226"/>
      <c r="N271" s="227" t="s">
        <v>20</v>
      </c>
      <c r="O271" s="183" t="s">
        <v>43</v>
      </c>
      <c r="P271" s="184">
        <f>I271+J271</f>
        <v>0</v>
      </c>
      <c r="Q271" s="184">
        <f>ROUND(I271*H271,2)</f>
        <v>0</v>
      </c>
      <c r="R271" s="184">
        <f>ROUND(J271*H271,2)</f>
        <v>0</v>
      </c>
      <c r="S271" s="66"/>
      <c r="T271" s="185">
        <f>S271*H271</f>
        <v>0</v>
      </c>
      <c r="U271" s="185">
        <v>1E-3</v>
      </c>
      <c r="V271" s="185">
        <f>U271*H271</f>
        <v>3.0000000000000001E-5</v>
      </c>
      <c r="W271" s="185">
        <v>0</v>
      </c>
      <c r="X271" s="185">
        <f>W271*H271</f>
        <v>0</v>
      </c>
      <c r="Y271" s="186" t="s">
        <v>20</v>
      </c>
      <c r="Z271" s="36"/>
      <c r="AA271" s="36"/>
      <c r="AB271" s="36"/>
      <c r="AC271" s="36"/>
      <c r="AD271" s="36"/>
      <c r="AE271" s="36"/>
      <c r="AR271" s="187" t="s">
        <v>191</v>
      </c>
      <c r="AT271" s="187" t="s">
        <v>180</v>
      </c>
      <c r="AU271" s="187" t="s">
        <v>84</v>
      </c>
      <c r="AY271" s="19" t="s">
        <v>155</v>
      </c>
      <c r="BE271" s="188">
        <f>IF(O271="základní",K271,0)</f>
        <v>0</v>
      </c>
      <c r="BF271" s="188">
        <f>IF(O271="snížená",K271,0)</f>
        <v>0</v>
      </c>
      <c r="BG271" s="188">
        <f>IF(O271="zákl. přenesená",K271,0)</f>
        <v>0</v>
      </c>
      <c r="BH271" s="188">
        <f>IF(O271="sníž. přenesená",K271,0)</f>
        <v>0</v>
      </c>
      <c r="BI271" s="188">
        <f>IF(O271="nulová",K271,0)</f>
        <v>0</v>
      </c>
      <c r="BJ271" s="19" t="s">
        <v>82</v>
      </c>
      <c r="BK271" s="188">
        <f>ROUND(P271*H271,2)</f>
        <v>0</v>
      </c>
      <c r="BL271" s="19" t="s">
        <v>161</v>
      </c>
      <c r="BM271" s="187" t="s">
        <v>398</v>
      </c>
    </row>
    <row r="272" spans="1:65" s="13" customFormat="1" ht="11.25">
      <c r="B272" s="194"/>
      <c r="C272" s="195"/>
      <c r="D272" s="196" t="s">
        <v>164</v>
      </c>
      <c r="E272" s="195"/>
      <c r="F272" s="198" t="s">
        <v>399</v>
      </c>
      <c r="G272" s="195"/>
      <c r="H272" s="199">
        <v>0.03</v>
      </c>
      <c r="I272" s="200"/>
      <c r="J272" s="200"/>
      <c r="K272" s="195"/>
      <c r="L272" s="195"/>
      <c r="M272" s="201"/>
      <c r="N272" s="202"/>
      <c r="O272" s="203"/>
      <c r="P272" s="203"/>
      <c r="Q272" s="203"/>
      <c r="R272" s="203"/>
      <c r="S272" s="203"/>
      <c r="T272" s="203"/>
      <c r="U272" s="203"/>
      <c r="V272" s="203"/>
      <c r="W272" s="203"/>
      <c r="X272" s="203"/>
      <c r="Y272" s="204"/>
      <c r="AT272" s="205" t="s">
        <v>164</v>
      </c>
      <c r="AU272" s="205" t="s">
        <v>84</v>
      </c>
      <c r="AV272" s="13" t="s">
        <v>84</v>
      </c>
      <c r="AW272" s="13" t="s">
        <v>4</v>
      </c>
      <c r="AX272" s="13" t="s">
        <v>82</v>
      </c>
      <c r="AY272" s="205" t="s">
        <v>155</v>
      </c>
    </row>
    <row r="273" spans="1:65" s="12" customFormat="1" ht="22.9" customHeight="1">
      <c r="B273" s="157"/>
      <c r="C273" s="158"/>
      <c r="D273" s="159" t="s">
        <v>73</v>
      </c>
      <c r="E273" s="172" t="s">
        <v>172</v>
      </c>
      <c r="F273" s="172" t="s">
        <v>400</v>
      </c>
      <c r="G273" s="158"/>
      <c r="H273" s="158"/>
      <c r="I273" s="161"/>
      <c r="J273" s="161"/>
      <c r="K273" s="173">
        <f>BK273</f>
        <v>0</v>
      </c>
      <c r="L273" s="158"/>
      <c r="M273" s="163"/>
      <c r="N273" s="164"/>
      <c r="O273" s="165"/>
      <c r="P273" s="165"/>
      <c r="Q273" s="166">
        <f>SUM(Q274:Q380)</f>
        <v>0</v>
      </c>
      <c r="R273" s="166">
        <f>SUM(R274:R380)</f>
        <v>0</v>
      </c>
      <c r="S273" s="165"/>
      <c r="T273" s="167">
        <f>SUM(T274:T380)</f>
        <v>0</v>
      </c>
      <c r="U273" s="165"/>
      <c r="V273" s="167">
        <f>SUM(V274:V380)</f>
        <v>254.91353963</v>
      </c>
      <c r="W273" s="165"/>
      <c r="X273" s="167">
        <f>SUM(X274:X380)</f>
        <v>0</v>
      </c>
      <c r="Y273" s="168"/>
      <c r="AR273" s="169" t="s">
        <v>82</v>
      </c>
      <c r="AT273" s="170" t="s">
        <v>73</v>
      </c>
      <c r="AU273" s="170" t="s">
        <v>82</v>
      </c>
      <c r="AY273" s="169" t="s">
        <v>155</v>
      </c>
      <c r="BK273" s="171">
        <f>SUM(BK274:BK380)</f>
        <v>0</v>
      </c>
    </row>
    <row r="274" spans="1:65" s="2" customFormat="1" ht="24.2" customHeight="1">
      <c r="A274" s="36"/>
      <c r="B274" s="37"/>
      <c r="C274" s="174" t="s">
        <v>336</v>
      </c>
      <c r="D274" s="174" t="s">
        <v>157</v>
      </c>
      <c r="E274" s="175" t="s">
        <v>401</v>
      </c>
      <c r="F274" s="176" t="s">
        <v>402</v>
      </c>
      <c r="G274" s="177" t="s">
        <v>160</v>
      </c>
      <c r="H274" s="178">
        <v>150.5</v>
      </c>
      <c r="I274" s="179"/>
      <c r="J274" s="179"/>
      <c r="K274" s="180">
        <f>ROUND(P274*H274,2)</f>
        <v>0</v>
      </c>
      <c r="L274" s="181"/>
      <c r="M274" s="41"/>
      <c r="N274" s="182" t="s">
        <v>20</v>
      </c>
      <c r="O274" s="183" t="s">
        <v>43</v>
      </c>
      <c r="P274" s="184">
        <f>I274+J274</f>
        <v>0</v>
      </c>
      <c r="Q274" s="184">
        <f>ROUND(I274*H274,2)</f>
        <v>0</v>
      </c>
      <c r="R274" s="184">
        <f>ROUND(J274*H274,2)</f>
        <v>0</v>
      </c>
      <c r="S274" s="66"/>
      <c r="T274" s="185">
        <f>S274*H274</f>
        <v>0</v>
      </c>
      <c r="U274" s="185">
        <v>0.99007999999999996</v>
      </c>
      <c r="V274" s="185">
        <f>U274*H274</f>
        <v>149.00703999999999</v>
      </c>
      <c r="W274" s="185">
        <v>0</v>
      </c>
      <c r="X274" s="185">
        <f>W274*H274</f>
        <v>0</v>
      </c>
      <c r="Y274" s="186" t="s">
        <v>20</v>
      </c>
      <c r="Z274" s="36"/>
      <c r="AA274" s="36"/>
      <c r="AB274" s="36"/>
      <c r="AC274" s="36"/>
      <c r="AD274" s="36"/>
      <c r="AE274" s="36"/>
      <c r="AR274" s="187" t="s">
        <v>161</v>
      </c>
      <c r="AT274" s="187" t="s">
        <v>157</v>
      </c>
      <c r="AU274" s="187" t="s">
        <v>84</v>
      </c>
      <c r="AY274" s="19" t="s">
        <v>155</v>
      </c>
      <c r="BE274" s="188">
        <f>IF(O274="základní",K274,0)</f>
        <v>0</v>
      </c>
      <c r="BF274" s="188">
        <f>IF(O274="snížená",K274,0)</f>
        <v>0</v>
      </c>
      <c r="BG274" s="188">
        <f>IF(O274="zákl. přenesená",K274,0)</f>
        <v>0</v>
      </c>
      <c r="BH274" s="188">
        <f>IF(O274="sníž. přenesená",K274,0)</f>
        <v>0</v>
      </c>
      <c r="BI274" s="188">
        <f>IF(O274="nulová",K274,0)</f>
        <v>0</v>
      </c>
      <c r="BJ274" s="19" t="s">
        <v>82</v>
      </c>
      <c r="BK274" s="188">
        <f>ROUND(P274*H274,2)</f>
        <v>0</v>
      </c>
      <c r="BL274" s="19" t="s">
        <v>161</v>
      </c>
      <c r="BM274" s="187" t="s">
        <v>403</v>
      </c>
    </row>
    <row r="275" spans="1:65" s="2" customFormat="1" ht="11.25">
      <c r="A275" s="36"/>
      <c r="B275" s="37"/>
      <c r="C275" s="38"/>
      <c r="D275" s="189" t="s">
        <v>162</v>
      </c>
      <c r="E275" s="38"/>
      <c r="F275" s="190" t="s">
        <v>404</v>
      </c>
      <c r="G275" s="38"/>
      <c r="H275" s="38"/>
      <c r="I275" s="191"/>
      <c r="J275" s="191"/>
      <c r="K275" s="38"/>
      <c r="L275" s="38"/>
      <c r="M275" s="41"/>
      <c r="N275" s="192"/>
      <c r="O275" s="193"/>
      <c r="P275" s="66"/>
      <c r="Q275" s="66"/>
      <c r="R275" s="66"/>
      <c r="S275" s="66"/>
      <c r="T275" s="66"/>
      <c r="U275" s="66"/>
      <c r="V275" s="66"/>
      <c r="W275" s="66"/>
      <c r="X275" s="66"/>
      <c r="Y275" s="67"/>
      <c r="Z275" s="36"/>
      <c r="AA275" s="36"/>
      <c r="AB275" s="36"/>
      <c r="AC275" s="36"/>
      <c r="AD275" s="36"/>
      <c r="AE275" s="36"/>
      <c r="AT275" s="19" t="s">
        <v>162</v>
      </c>
      <c r="AU275" s="19" t="s">
        <v>84</v>
      </c>
    </row>
    <row r="276" spans="1:65" s="2" customFormat="1" ht="19.5">
      <c r="A276" s="36"/>
      <c r="B276" s="37"/>
      <c r="C276" s="38"/>
      <c r="D276" s="196" t="s">
        <v>177</v>
      </c>
      <c r="E276" s="38"/>
      <c r="F276" s="217" t="s">
        <v>405</v>
      </c>
      <c r="G276" s="38"/>
      <c r="H276" s="38"/>
      <c r="I276" s="191"/>
      <c r="J276" s="191"/>
      <c r="K276" s="38"/>
      <c r="L276" s="38"/>
      <c r="M276" s="41"/>
      <c r="N276" s="192"/>
      <c r="O276" s="193"/>
      <c r="P276" s="66"/>
      <c r="Q276" s="66"/>
      <c r="R276" s="66"/>
      <c r="S276" s="66"/>
      <c r="T276" s="66"/>
      <c r="U276" s="66"/>
      <c r="V276" s="66"/>
      <c r="W276" s="66"/>
      <c r="X276" s="66"/>
      <c r="Y276" s="67"/>
      <c r="Z276" s="36"/>
      <c r="AA276" s="36"/>
      <c r="AB276" s="36"/>
      <c r="AC276" s="36"/>
      <c r="AD276" s="36"/>
      <c r="AE276" s="36"/>
      <c r="AT276" s="19" t="s">
        <v>177</v>
      </c>
      <c r="AU276" s="19" t="s">
        <v>84</v>
      </c>
    </row>
    <row r="277" spans="1:65" s="13" customFormat="1" ht="11.25">
      <c r="B277" s="194"/>
      <c r="C277" s="195"/>
      <c r="D277" s="196" t="s">
        <v>164</v>
      </c>
      <c r="E277" s="197" t="s">
        <v>20</v>
      </c>
      <c r="F277" s="198" t="s">
        <v>406</v>
      </c>
      <c r="G277" s="195"/>
      <c r="H277" s="199">
        <v>150.5</v>
      </c>
      <c r="I277" s="200"/>
      <c r="J277" s="200"/>
      <c r="K277" s="195"/>
      <c r="L277" s="195"/>
      <c r="M277" s="201"/>
      <c r="N277" s="202"/>
      <c r="O277" s="203"/>
      <c r="P277" s="203"/>
      <c r="Q277" s="203"/>
      <c r="R277" s="203"/>
      <c r="S277" s="203"/>
      <c r="T277" s="203"/>
      <c r="U277" s="203"/>
      <c r="V277" s="203"/>
      <c r="W277" s="203"/>
      <c r="X277" s="203"/>
      <c r="Y277" s="204"/>
      <c r="AT277" s="205" t="s">
        <v>164</v>
      </c>
      <c r="AU277" s="205" t="s">
        <v>84</v>
      </c>
      <c r="AV277" s="13" t="s">
        <v>84</v>
      </c>
      <c r="AW277" s="13" t="s">
        <v>5</v>
      </c>
      <c r="AX277" s="13" t="s">
        <v>74</v>
      </c>
      <c r="AY277" s="205" t="s">
        <v>155</v>
      </c>
    </row>
    <row r="278" spans="1:65" s="15" customFormat="1" ht="11.25">
      <c r="B278" s="228"/>
      <c r="C278" s="229"/>
      <c r="D278" s="196" t="s">
        <v>164</v>
      </c>
      <c r="E278" s="230" t="s">
        <v>20</v>
      </c>
      <c r="F278" s="231" t="s">
        <v>407</v>
      </c>
      <c r="G278" s="229"/>
      <c r="H278" s="230" t="s">
        <v>20</v>
      </c>
      <c r="I278" s="232"/>
      <c r="J278" s="232"/>
      <c r="K278" s="229"/>
      <c r="L278" s="229"/>
      <c r="M278" s="233"/>
      <c r="N278" s="234"/>
      <c r="O278" s="235"/>
      <c r="P278" s="235"/>
      <c r="Q278" s="235"/>
      <c r="R278" s="235"/>
      <c r="S278" s="235"/>
      <c r="T278" s="235"/>
      <c r="U278" s="235"/>
      <c r="V278" s="235"/>
      <c r="W278" s="235"/>
      <c r="X278" s="235"/>
      <c r="Y278" s="236"/>
      <c r="AT278" s="237" t="s">
        <v>164</v>
      </c>
      <c r="AU278" s="237" t="s">
        <v>84</v>
      </c>
      <c r="AV278" s="15" t="s">
        <v>82</v>
      </c>
      <c r="AW278" s="15" t="s">
        <v>5</v>
      </c>
      <c r="AX278" s="15" t="s">
        <v>74</v>
      </c>
      <c r="AY278" s="237" t="s">
        <v>155</v>
      </c>
    </row>
    <row r="279" spans="1:65" s="14" customFormat="1" ht="11.25">
      <c r="B279" s="206"/>
      <c r="C279" s="207"/>
      <c r="D279" s="196" t="s">
        <v>164</v>
      </c>
      <c r="E279" s="208" t="s">
        <v>20</v>
      </c>
      <c r="F279" s="209" t="s">
        <v>166</v>
      </c>
      <c r="G279" s="207"/>
      <c r="H279" s="210">
        <v>150.5</v>
      </c>
      <c r="I279" s="211"/>
      <c r="J279" s="211"/>
      <c r="K279" s="207"/>
      <c r="L279" s="207"/>
      <c r="M279" s="212"/>
      <c r="N279" s="213"/>
      <c r="O279" s="214"/>
      <c r="P279" s="214"/>
      <c r="Q279" s="214"/>
      <c r="R279" s="214"/>
      <c r="S279" s="214"/>
      <c r="T279" s="214"/>
      <c r="U279" s="214"/>
      <c r="V279" s="214"/>
      <c r="W279" s="214"/>
      <c r="X279" s="214"/>
      <c r="Y279" s="215"/>
      <c r="AT279" s="216" t="s">
        <v>164</v>
      </c>
      <c r="AU279" s="216" t="s">
        <v>84</v>
      </c>
      <c r="AV279" s="14" t="s">
        <v>161</v>
      </c>
      <c r="AW279" s="14" t="s">
        <v>5</v>
      </c>
      <c r="AX279" s="14" t="s">
        <v>82</v>
      </c>
      <c r="AY279" s="216" t="s">
        <v>155</v>
      </c>
    </row>
    <row r="280" spans="1:65" s="2" customFormat="1" ht="24.2" customHeight="1">
      <c r="A280" s="36"/>
      <c r="B280" s="37"/>
      <c r="C280" s="174" t="s">
        <v>408</v>
      </c>
      <c r="D280" s="174" t="s">
        <v>157</v>
      </c>
      <c r="E280" s="175" t="s">
        <v>409</v>
      </c>
      <c r="F280" s="176" t="s">
        <v>410</v>
      </c>
      <c r="G280" s="177" t="s">
        <v>160</v>
      </c>
      <c r="H280" s="178">
        <v>31.25</v>
      </c>
      <c r="I280" s="179"/>
      <c r="J280" s="179"/>
      <c r="K280" s="180">
        <f>ROUND(P280*H280,2)</f>
        <v>0</v>
      </c>
      <c r="L280" s="181"/>
      <c r="M280" s="41"/>
      <c r="N280" s="182" t="s">
        <v>20</v>
      </c>
      <c r="O280" s="183" t="s">
        <v>43</v>
      </c>
      <c r="P280" s="184">
        <f>I280+J280</f>
        <v>0</v>
      </c>
      <c r="Q280" s="184">
        <f>ROUND(I280*H280,2)</f>
        <v>0</v>
      </c>
      <c r="R280" s="184">
        <f>ROUND(J280*H280,2)</f>
        <v>0</v>
      </c>
      <c r="S280" s="66"/>
      <c r="T280" s="185">
        <f>S280*H280</f>
        <v>0</v>
      </c>
      <c r="U280" s="185">
        <v>0.50100999999999996</v>
      </c>
      <c r="V280" s="185">
        <f>U280*H280</f>
        <v>15.656562499999998</v>
      </c>
      <c r="W280" s="185">
        <v>0</v>
      </c>
      <c r="X280" s="185">
        <f>W280*H280</f>
        <v>0</v>
      </c>
      <c r="Y280" s="186" t="s">
        <v>20</v>
      </c>
      <c r="Z280" s="36"/>
      <c r="AA280" s="36"/>
      <c r="AB280" s="36"/>
      <c r="AC280" s="36"/>
      <c r="AD280" s="36"/>
      <c r="AE280" s="36"/>
      <c r="AR280" s="187" t="s">
        <v>161</v>
      </c>
      <c r="AT280" s="187" t="s">
        <v>157</v>
      </c>
      <c r="AU280" s="187" t="s">
        <v>84</v>
      </c>
      <c r="AY280" s="19" t="s">
        <v>155</v>
      </c>
      <c r="BE280" s="188">
        <f>IF(O280="základní",K280,0)</f>
        <v>0</v>
      </c>
      <c r="BF280" s="188">
        <f>IF(O280="snížená",K280,0)</f>
        <v>0</v>
      </c>
      <c r="BG280" s="188">
        <f>IF(O280="zákl. přenesená",K280,0)</f>
        <v>0</v>
      </c>
      <c r="BH280" s="188">
        <f>IF(O280="sníž. přenesená",K280,0)</f>
        <v>0</v>
      </c>
      <c r="BI280" s="188">
        <f>IF(O280="nulová",K280,0)</f>
        <v>0</v>
      </c>
      <c r="BJ280" s="19" t="s">
        <v>82</v>
      </c>
      <c r="BK280" s="188">
        <f>ROUND(P280*H280,2)</f>
        <v>0</v>
      </c>
      <c r="BL280" s="19" t="s">
        <v>161</v>
      </c>
      <c r="BM280" s="187" t="s">
        <v>411</v>
      </c>
    </row>
    <row r="281" spans="1:65" s="2" customFormat="1" ht="11.25">
      <c r="A281" s="36"/>
      <c r="B281" s="37"/>
      <c r="C281" s="38"/>
      <c r="D281" s="189" t="s">
        <v>162</v>
      </c>
      <c r="E281" s="38"/>
      <c r="F281" s="190" t="s">
        <v>412</v>
      </c>
      <c r="G281" s="38"/>
      <c r="H281" s="38"/>
      <c r="I281" s="191"/>
      <c r="J281" s="191"/>
      <c r="K281" s="38"/>
      <c r="L281" s="38"/>
      <c r="M281" s="41"/>
      <c r="N281" s="192"/>
      <c r="O281" s="193"/>
      <c r="P281" s="66"/>
      <c r="Q281" s="66"/>
      <c r="R281" s="66"/>
      <c r="S281" s="66"/>
      <c r="T281" s="66"/>
      <c r="U281" s="66"/>
      <c r="V281" s="66"/>
      <c r="W281" s="66"/>
      <c r="X281" s="66"/>
      <c r="Y281" s="67"/>
      <c r="Z281" s="36"/>
      <c r="AA281" s="36"/>
      <c r="AB281" s="36"/>
      <c r="AC281" s="36"/>
      <c r="AD281" s="36"/>
      <c r="AE281" s="36"/>
      <c r="AT281" s="19" t="s">
        <v>162</v>
      </c>
      <c r="AU281" s="19" t="s">
        <v>84</v>
      </c>
    </row>
    <row r="282" spans="1:65" s="13" customFormat="1" ht="11.25">
      <c r="B282" s="194"/>
      <c r="C282" s="195"/>
      <c r="D282" s="196" t="s">
        <v>164</v>
      </c>
      <c r="E282" s="197" t="s">
        <v>20</v>
      </c>
      <c r="F282" s="198" t="s">
        <v>413</v>
      </c>
      <c r="G282" s="195"/>
      <c r="H282" s="199">
        <v>31.25</v>
      </c>
      <c r="I282" s="200"/>
      <c r="J282" s="200"/>
      <c r="K282" s="195"/>
      <c r="L282" s="195"/>
      <c r="M282" s="201"/>
      <c r="N282" s="202"/>
      <c r="O282" s="203"/>
      <c r="P282" s="203"/>
      <c r="Q282" s="203"/>
      <c r="R282" s="203"/>
      <c r="S282" s="203"/>
      <c r="T282" s="203"/>
      <c r="U282" s="203"/>
      <c r="V282" s="203"/>
      <c r="W282" s="203"/>
      <c r="X282" s="203"/>
      <c r="Y282" s="204"/>
      <c r="AT282" s="205" t="s">
        <v>164</v>
      </c>
      <c r="AU282" s="205" t="s">
        <v>84</v>
      </c>
      <c r="AV282" s="13" t="s">
        <v>84</v>
      </c>
      <c r="AW282" s="13" t="s">
        <v>5</v>
      </c>
      <c r="AX282" s="13" t="s">
        <v>74</v>
      </c>
      <c r="AY282" s="205" t="s">
        <v>155</v>
      </c>
    </row>
    <row r="283" spans="1:65" s="15" customFormat="1" ht="11.25">
      <c r="B283" s="228"/>
      <c r="C283" s="229"/>
      <c r="D283" s="196" t="s">
        <v>164</v>
      </c>
      <c r="E283" s="230" t="s">
        <v>20</v>
      </c>
      <c r="F283" s="231" t="s">
        <v>414</v>
      </c>
      <c r="G283" s="229"/>
      <c r="H283" s="230" t="s">
        <v>20</v>
      </c>
      <c r="I283" s="232"/>
      <c r="J283" s="232"/>
      <c r="K283" s="229"/>
      <c r="L283" s="229"/>
      <c r="M283" s="233"/>
      <c r="N283" s="234"/>
      <c r="O283" s="235"/>
      <c r="P283" s="235"/>
      <c r="Q283" s="235"/>
      <c r="R283" s="235"/>
      <c r="S283" s="235"/>
      <c r="T283" s="235"/>
      <c r="U283" s="235"/>
      <c r="V283" s="235"/>
      <c r="W283" s="235"/>
      <c r="X283" s="235"/>
      <c r="Y283" s="236"/>
      <c r="AT283" s="237" t="s">
        <v>164</v>
      </c>
      <c r="AU283" s="237" t="s">
        <v>84</v>
      </c>
      <c r="AV283" s="15" t="s">
        <v>82</v>
      </c>
      <c r="AW283" s="15" t="s">
        <v>5</v>
      </c>
      <c r="AX283" s="15" t="s">
        <v>74</v>
      </c>
      <c r="AY283" s="237" t="s">
        <v>155</v>
      </c>
    </row>
    <row r="284" spans="1:65" s="14" customFormat="1" ht="11.25">
      <c r="B284" s="206"/>
      <c r="C284" s="207"/>
      <c r="D284" s="196" t="s">
        <v>164</v>
      </c>
      <c r="E284" s="208" t="s">
        <v>20</v>
      </c>
      <c r="F284" s="209" t="s">
        <v>166</v>
      </c>
      <c r="G284" s="207"/>
      <c r="H284" s="210">
        <v>31.25</v>
      </c>
      <c r="I284" s="211"/>
      <c r="J284" s="211"/>
      <c r="K284" s="207"/>
      <c r="L284" s="207"/>
      <c r="M284" s="212"/>
      <c r="N284" s="213"/>
      <c r="O284" s="214"/>
      <c r="P284" s="214"/>
      <c r="Q284" s="214"/>
      <c r="R284" s="214"/>
      <c r="S284" s="214"/>
      <c r="T284" s="214"/>
      <c r="U284" s="214"/>
      <c r="V284" s="214"/>
      <c r="W284" s="214"/>
      <c r="X284" s="214"/>
      <c r="Y284" s="215"/>
      <c r="AT284" s="216" t="s">
        <v>164</v>
      </c>
      <c r="AU284" s="216" t="s">
        <v>84</v>
      </c>
      <c r="AV284" s="14" t="s">
        <v>161</v>
      </c>
      <c r="AW284" s="14" t="s">
        <v>5</v>
      </c>
      <c r="AX284" s="14" t="s">
        <v>82</v>
      </c>
      <c r="AY284" s="216" t="s">
        <v>155</v>
      </c>
    </row>
    <row r="285" spans="1:65" s="2" customFormat="1" ht="21.75" customHeight="1">
      <c r="A285" s="36"/>
      <c r="B285" s="37"/>
      <c r="C285" s="174" t="s">
        <v>225</v>
      </c>
      <c r="D285" s="174" t="s">
        <v>157</v>
      </c>
      <c r="E285" s="175" t="s">
        <v>415</v>
      </c>
      <c r="F285" s="176" t="s">
        <v>416</v>
      </c>
      <c r="G285" s="177" t="s">
        <v>207</v>
      </c>
      <c r="H285" s="178">
        <v>2.823</v>
      </c>
      <c r="I285" s="179"/>
      <c r="J285" s="179"/>
      <c r="K285" s="180">
        <f>ROUND(P285*H285,2)</f>
        <v>0</v>
      </c>
      <c r="L285" s="181"/>
      <c r="M285" s="41"/>
      <c r="N285" s="182" t="s">
        <v>20</v>
      </c>
      <c r="O285" s="183" t="s">
        <v>43</v>
      </c>
      <c r="P285" s="184">
        <f>I285+J285</f>
        <v>0</v>
      </c>
      <c r="Q285" s="184">
        <f>ROUND(I285*H285,2)</f>
        <v>0</v>
      </c>
      <c r="R285" s="184">
        <f>ROUND(J285*H285,2)</f>
        <v>0</v>
      </c>
      <c r="S285" s="66"/>
      <c r="T285" s="185">
        <f>S285*H285</f>
        <v>0</v>
      </c>
      <c r="U285" s="185">
        <v>1.0383</v>
      </c>
      <c r="V285" s="185">
        <f>U285*H285</f>
        <v>2.9311208999999998</v>
      </c>
      <c r="W285" s="185">
        <v>0</v>
      </c>
      <c r="X285" s="185">
        <f>W285*H285</f>
        <v>0</v>
      </c>
      <c r="Y285" s="186" t="s">
        <v>20</v>
      </c>
      <c r="Z285" s="36"/>
      <c r="AA285" s="36"/>
      <c r="AB285" s="36"/>
      <c r="AC285" s="36"/>
      <c r="AD285" s="36"/>
      <c r="AE285" s="36"/>
      <c r="AR285" s="187" t="s">
        <v>161</v>
      </c>
      <c r="AT285" s="187" t="s">
        <v>157</v>
      </c>
      <c r="AU285" s="187" t="s">
        <v>84</v>
      </c>
      <c r="AY285" s="19" t="s">
        <v>155</v>
      </c>
      <c r="BE285" s="188">
        <f>IF(O285="základní",K285,0)</f>
        <v>0</v>
      </c>
      <c r="BF285" s="188">
        <f>IF(O285="snížená",K285,0)</f>
        <v>0</v>
      </c>
      <c r="BG285" s="188">
        <f>IF(O285="zákl. přenesená",K285,0)</f>
        <v>0</v>
      </c>
      <c r="BH285" s="188">
        <f>IF(O285="sníž. přenesená",K285,0)</f>
        <v>0</v>
      </c>
      <c r="BI285" s="188">
        <f>IF(O285="nulová",K285,0)</f>
        <v>0</v>
      </c>
      <c r="BJ285" s="19" t="s">
        <v>82</v>
      </c>
      <c r="BK285" s="188">
        <f>ROUND(P285*H285,2)</f>
        <v>0</v>
      </c>
      <c r="BL285" s="19" t="s">
        <v>161</v>
      </c>
      <c r="BM285" s="187" t="s">
        <v>417</v>
      </c>
    </row>
    <row r="286" spans="1:65" s="2" customFormat="1" ht="11.25">
      <c r="A286" s="36"/>
      <c r="B286" s="37"/>
      <c r="C286" s="38"/>
      <c r="D286" s="189" t="s">
        <v>162</v>
      </c>
      <c r="E286" s="38"/>
      <c r="F286" s="190" t="s">
        <v>418</v>
      </c>
      <c r="G286" s="38"/>
      <c r="H286" s="38"/>
      <c r="I286" s="191"/>
      <c r="J286" s="191"/>
      <c r="K286" s="38"/>
      <c r="L286" s="38"/>
      <c r="M286" s="41"/>
      <c r="N286" s="192"/>
      <c r="O286" s="193"/>
      <c r="P286" s="66"/>
      <c r="Q286" s="66"/>
      <c r="R286" s="66"/>
      <c r="S286" s="66"/>
      <c r="T286" s="66"/>
      <c r="U286" s="66"/>
      <c r="V286" s="66"/>
      <c r="W286" s="66"/>
      <c r="X286" s="66"/>
      <c r="Y286" s="67"/>
      <c r="Z286" s="36"/>
      <c r="AA286" s="36"/>
      <c r="AB286" s="36"/>
      <c r="AC286" s="36"/>
      <c r="AD286" s="36"/>
      <c r="AE286" s="36"/>
      <c r="AT286" s="19" t="s">
        <v>162</v>
      </c>
      <c r="AU286" s="19" t="s">
        <v>84</v>
      </c>
    </row>
    <row r="287" spans="1:65" s="13" customFormat="1" ht="11.25">
      <c r="B287" s="194"/>
      <c r="C287" s="195"/>
      <c r="D287" s="196" t="s">
        <v>164</v>
      </c>
      <c r="E287" s="197" t="s">
        <v>20</v>
      </c>
      <c r="F287" s="198" t="s">
        <v>419</v>
      </c>
      <c r="G287" s="195"/>
      <c r="H287" s="199">
        <v>2.5659999999999998</v>
      </c>
      <c r="I287" s="200"/>
      <c r="J287" s="200"/>
      <c r="K287" s="195"/>
      <c r="L287" s="195"/>
      <c r="M287" s="201"/>
      <c r="N287" s="202"/>
      <c r="O287" s="203"/>
      <c r="P287" s="203"/>
      <c r="Q287" s="203"/>
      <c r="R287" s="203"/>
      <c r="S287" s="203"/>
      <c r="T287" s="203"/>
      <c r="U287" s="203"/>
      <c r="V287" s="203"/>
      <c r="W287" s="203"/>
      <c r="X287" s="203"/>
      <c r="Y287" s="204"/>
      <c r="AT287" s="205" t="s">
        <v>164</v>
      </c>
      <c r="AU287" s="205" t="s">
        <v>84</v>
      </c>
      <c r="AV287" s="13" t="s">
        <v>84</v>
      </c>
      <c r="AW287" s="13" t="s">
        <v>5</v>
      </c>
      <c r="AX287" s="13" t="s">
        <v>74</v>
      </c>
      <c r="AY287" s="205" t="s">
        <v>155</v>
      </c>
    </row>
    <row r="288" spans="1:65" s="15" customFormat="1" ht="11.25">
      <c r="B288" s="228"/>
      <c r="C288" s="229"/>
      <c r="D288" s="196" t="s">
        <v>164</v>
      </c>
      <c r="E288" s="230" t="s">
        <v>20</v>
      </c>
      <c r="F288" s="231" t="s">
        <v>420</v>
      </c>
      <c r="G288" s="229"/>
      <c r="H288" s="230" t="s">
        <v>20</v>
      </c>
      <c r="I288" s="232"/>
      <c r="J288" s="232"/>
      <c r="K288" s="229"/>
      <c r="L288" s="229"/>
      <c r="M288" s="233"/>
      <c r="N288" s="234"/>
      <c r="O288" s="235"/>
      <c r="P288" s="235"/>
      <c r="Q288" s="235"/>
      <c r="R288" s="235"/>
      <c r="S288" s="235"/>
      <c r="T288" s="235"/>
      <c r="U288" s="235"/>
      <c r="V288" s="235"/>
      <c r="W288" s="235"/>
      <c r="X288" s="235"/>
      <c r="Y288" s="236"/>
      <c r="AT288" s="237" t="s">
        <v>164</v>
      </c>
      <c r="AU288" s="237" t="s">
        <v>84</v>
      </c>
      <c r="AV288" s="15" t="s">
        <v>82</v>
      </c>
      <c r="AW288" s="15" t="s">
        <v>5</v>
      </c>
      <c r="AX288" s="15" t="s">
        <v>74</v>
      </c>
      <c r="AY288" s="237" t="s">
        <v>155</v>
      </c>
    </row>
    <row r="289" spans="1:65" s="14" customFormat="1" ht="11.25">
      <c r="B289" s="206"/>
      <c r="C289" s="207"/>
      <c r="D289" s="196" t="s">
        <v>164</v>
      </c>
      <c r="E289" s="208" t="s">
        <v>20</v>
      </c>
      <c r="F289" s="209" t="s">
        <v>166</v>
      </c>
      <c r="G289" s="207"/>
      <c r="H289" s="210">
        <v>2.5659999999999998</v>
      </c>
      <c r="I289" s="211"/>
      <c r="J289" s="211"/>
      <c r="K289" s="207"/>
      <c r="L289" s="207"/>
      <c r="M289" s="212"/>
      <c r="N289" s="213"/>
      <c r="O289" s="214"/>
      <c r="P289" s="214"/>
      <c r="Q289" s="214"/>
      <c r="R289" s="214"/>
      <c r="S289" s="214"/>
      <c r="T289" s="214"/>
      <c r="U289" s="214"/>
      <c r="V289" s="214"/>
      <c r="W289" s="214"/>
      <c r="X289" s="214"/>
      <c r="Y289" s="215"/>
      <c r="AT289" s="216" t="s">
        <v>164</v>
      </c>
      <c r="AU289" s="216" t="s">
        <v>84</v>
      </c>
      <c r="AV289" s="14" t="s">
        <v>161</v>
      </c>
      <c r="AW289" s="14" t="s">
        <v>5</v>
      </c>
      <c r="AX289" s="14" t="s">
        <v>82</v>
      </c>
      <c r="AY289" s="216" t="s">
        <v>155</v>
      </c>
    </row>
    <row r="290" spans="1:65" s="13" customFormat="1" ht="11.25">
      <c r="B290" s="194"/>
      <c r="C290" s="195"/>
      <c r="D290" s="196" t="s">
        <v>164</v>
      </c>
      <c r="E290" s="195"/>
      <c r="F290" s="198" t="s">
        <v>421</v>
      </c>
      <c r="G290" s="195"/>
      <c r="H290" s="199">
        <v>2.823</v>
      </c>
      <c r="I290" s="200"/>
      <c r="J290" s="200"/>
      <c r="K290" s="195"/>
      <c r="L290" s="195"/>
      <c r="M290" s="201"/>
      <c r="N290" s="202"/>
      <c r="O290" s="203"/>
      <c r="P290" s="203"/>
      <c r="Q290" s="203"/>
      <c r="R290" s="203"/>
      <c r="S290" s="203"/>
      <c r="T290" s="203"/>
      <c r="U290" s="203"/>
      <c r="V290" s="203"/>
      <c r="W290" s="203"/>
      <c r="X290" s="203"/>
      <c r="Y290" s="204"/>
      <c r="AT290" s="205" t="s">
        <v>164</v>
      </c>
      <c r="AU290" s="205" t="s">
        <v>84</v>
      </c>
      <c r="AV290" s="13" t="s">
        <v>84</v>
      </c>
      <c r="AW290" s="13" t="s">
        <v>4</v>
      </c>
      <c r="AX290" s="13" t="s">
        <v>82</v>
      </c>
      <c r="AY290" s="205" t="s">
        <v>155</v>
      </c>
    </row>
    <row r="291" spans="1:65" s="2" customFormat="1" ht="24.2" customHeight="1">
      <c r="A291" s="36"/>
      <c r="B291" s="37"/>
      <c r="C291" s="174" t="s">
        <v>422</v>
      </c>
      <c r="D291" s="174" t="s">
        <v>157</v>
      </c>
      <c r="E291" s="175" t="s">
        <v>423</v>
      </c>
      <c r="F291" s="176" t="s">
        <v>424</v>
      </c>
      <c r="G291" s="177" t="s">
        <v>160</v>
      </c>
      <c r="H291" s="178">
        <v>170.333</v>
      </c>
      <c r="I291" s="179"/>
      <c r="J291" s="179"/>
      <c r="K291" s="180">
        <f>ROUND(P291*H291,2)</f>
        <v>0</v>
      </c>
      <c r="L291" s="181"/>
      <c r="M291" s="41"/>
      <c r="N291" s="182" t="s">
        <v>20</v>
      </c>
      <c r="O291" s="183" t="s">
        <v>43</v>
      </c>
      <c r="P291" s="184">
        <f>I291+J291</f>
        <v>0</v>
      </c>
      <c r="Q291" s="184">
        <f>ROUND(I291*H291,2)</f>
        <v>0</v>
      </c>
      <c r="R291" s="184">
        <f>ROUND(J291*H291,2)</f>
        <v>0</v>
      </c>
      <c r="S291" s="66"/>
      <c r="T291" s="185">
        <f>S291*H291</f>
        <v>0</v>
      </c>
      <c r="U291" s="185">
        <v>0.22044</v>
      </c>
      <c r="V291" s="185">
        <f>U291*H291</f>
        <v>37.548206520000001</v>
      </c>
      <c r="W291" s="185">
        <v>0</v>
      </c>
      <c r="X291" s="185">
        <f>W291*H291</f>
        <v>0</v>
      </c>
      <c r="Y291" s="186" t="s">
        <v>20</v>
      </c>
      <c r="Z291" s="36"/>
      <c r="AA291" s="36"/>
      <c r="AB291" s="36"/>
      <c r="AC291" s="36"/>
      <c r="AD291" s="36"/>
      <c r="AE291" s="36"/>
      <c r="AR291" s="187" t="s">
        <v>161</v>
      </c>
      <c r="AT291" s="187" t="s">
        <v>157</v>
      </c>
      <c r="AU291" s="187" t="s">
        <v>84</v>
      </c>
      <c r="AY291" s="19" t="s">
        <v>155</v>
      </c>
      <c r="BE291" s="188">
        <f>IF(O291="základní",K291,0)</f>
        <v>0</v>
      </c>
      <c r="BF291" s="188">
        <f>IF(O291="snížená",K291,0)</f>
        <v>0</v>
      </c>
      <c r="BG291" s="188">
        <f>IF(O291="zákl. přenesená",K291,0)</f>
        <v>0</v>
      </c>
      <c r="BH291" s="188">
        <f>IF(O291="sníž. přenesená",K291,0)</f>
        <v>0</v>
      </c>
      <c r="BI291" s="188">
        <f>IF(O291="nulová",K291,0)</f>
        <v>0</v>
      </c>
      <c r="BJ291" s="19" t="s">
        <v>82</v>
      </c>
      <c r="BK291" s="188">
        <f>ROUND(P291*H291,2)</f>
        <v>0</v>
      </c>
      <c r="BL291" s="19" t="s">
        <v>161</v>
      </c>
      <c r="BM291" s="187" t="s">
        <v>425</v>
      </c>
    </row>
    <row r="292" spans="1:65" s="2" customFormat="1" ht="11.25">
      <c r="A292" s="36"/>
      <c r="B292" s="37"/>
      <c r="C292" s="38"/>
      <c r="D292" s="189" t="s">
        <v>162</v>
      </c>
      <c r="E292" s="38"/>
      <c r="F292" s="190" t="s">
        <v>426</v>
      </c>
      <c r="G292" s="38"/>
      <c r="H292" s="38"/>
      <c r="I292" s="191"/>
      <c r="J292" s="191"/>
      <c r="K292" s="38"/>
      <c r="L292" s="38"/>
      <c r="M292" s="41"/>
      <c r="N292" s="192"/>
      <c r="O292" s="193"/>
      <c r="P292" s="66"/>
      <c r="Q292" s="66"/>
      <c r="R292" s="66"/>
      <c r="S292" s="66"/>
      <c r="T292" s="66"/>
      <c r="U292" s="66"/>
      <c r="V292" s="66"/>
      <c r="W292" s="66"/>
      <c r="X292" s="66"/>
      <c r="Y292" s="67"/>
      <c r="Z292" s="36"/>
      <c r="AA292" s="36"/>
      <c r="AB292" s="36"/>
      <c r="AC292" s="36"/>
      <c r="AD292" s="36"/>
      <c r="AE292" s="36"/>
      <c r="AT292" s="19" t="s">
        <v>162</v>
      </c>
      <c r="AU292" s="19" t="s">
        <v>84</v>
      </c>
    </row>
    <row r="293" spans="1:65" s="15" customFormat="1" ht="11.25">
      <c r="B293" s="228"/>
      <c r="C293" s="229"/>
      <c r="D293" s="196" t="s">
        <v>164</v>
      </c>
      <c r="E293" s="230" t="s">
        <v>20</v>
      </c>
      <c r="F293" s="231" t="s">
        <v>427</v>
      </c>
      <c r="G293" s="229"/>
      <c r="H293" s="230" t="s">
        <v>20</v>
      </c>
      <c r="I293" s="232"/>
      <c r="J293" s="232"/>
      <c r="K293" s="229"/>
      <c r="L293" s="229"/>
      <c r="M293" s="233"/>
      <c r="N293" s="234"/>
      <c r="O293" s="235"/>
      <c r="P293" s="235"/>
      <c r="Q293" s="235"/>
      <c r="R293" s="235"/>
      <c r="S293" s="235"/>
      <c r="T293" s="235"/>
      <c r="U293" s="235"/>
      <c r="V293" s="235"/>
      <c r="W293" s="235"/>
      <c r="X293" s="235"/>
      <c r="Y293" s="236"/>
      <c r="AT293" s="237" t="s">
        <v>164</v>
      </c>
      <c r="AU293" s="237" t="s">
        <v>84</v>
      </c>
      <c r="AV293" s="15" t="s">
        <v>82</v>
      </c>
      <c r="AW293" s="15" t="s">
        <v>5</v>
      </c>
      <c r="AX293" s="15" t="s">
        <v>74</v>
      </c>
      <c r="AY293" s="237" t="s">
        <v>155</v>
      </c>
    </row>
    <row r="294" spans="1:65" s="13" customFormat="1" ht="11.25">
      <c r="B294" s="194"/>
      <c r="C294" s="195"/>
      <c r="D294" s="196" t="s">
        <v>164</v>
      </c>
      <c r="E294" s="197" t="s">
        <v>428</v>
      </c>
      <c r="F294" s="198" t="s">
        <v>429</v>
      </c>
      <c r="G294" s="195"/>
      <c r="H294" s="199">
        <v>-51.17</v>
      </c>
      <c r="I294" s="200"/>
      <c r="J294" s="200"/>
      <c r="K294" s="195"/>
      <c r="L294" s="195"/>
      <c r="M294" s="201"/>
      <c r="N294" s="202"/>
      <c r="O294" s="203"/>
      <c r="P294" s="203"/>
      <c r="Q294" s="203"/>
      <c r="R294" s="203"/>
      <c r="S294" s="203"/>
      <c r="T294" s="203"/>
      <c r="U294" s="203"/>
      <c r="V294" s="203"/>
      <c r="W294" s="203"/>
      <c r="X294" s="203"/>
      <c r="Y294" s="204"/>
      <c r="AT294" s="205" t="s">
        <v>164</v>
      </c>
      <c r="AU294" s="205" t="s">
        <v>84</v>
      </c>
      <c r="AV294" s="13" t="s">
        <v>84</v>
      </c>
      <c r="AW294" s="13" t="s">
        <v>5</v>
      </c>
      <c r="AX294" s="13" t="s">
        <v>74</v>
      </c>
      <c r="AY294" s="205" t="s">
        <v>155</v>
      </c>
    </row>
    <row r="295" spans="1:65" s="15" customFormat="1" ht="11.25">
      <c r="B295" s="228"/>
      <c r="C295" s="229"/>
      <c r="D295" s="196" t="s">
        <v>164</v>
      </c>
      <c r="E295" s="230" t="s">
        <v>20</v>
      </c>
      <c r="F295" s="231" t="s">
        <v>430</v>
      </c>
      <c r="G295" s="229"/>
      <c r="H295" s="230" t="s">
        <v>20</v>
      </c>
      <c r="I295" s="232"/>
      <c r="J295" s="232"/>
      <c r="K295" s="229"/>
      <c r="L295" s="229"/>
      <c r="M295" s="233"/>
      <c r="N295" s="234"/>
      <c r="O295" s="235"/>
      <c r="P295" s="235"/>
      <c r="Q295" s="235"/>
      <c r="R295" s="235"/>
      <c r="S295" s="235"/>
      <c r="T295" s="235"/>
      <c r="U295" s="235"/>
      <c r="V295" s="235"/>
      <c r="W295" s="235"/>
      <c r="X295" s="235"/>
      <c r="Y295" s="236"/>
      <c r="AT295" s="237" t="s">
        <v>164</v>
      </c>
      <c r="AU295" s="237" t="s">
        <v>84</v>
      </c>
      <c r="AV295" s="15" t="s">
        <v>82</v>
      </c>
      <c r="AW295" s="15" t="s">
        <v>5</v>
      </c>
      <c r="AX295" s="15" t="s">
        <v>74</v>
      </c>
      <c r="AY295" s="237" t="s">
        <v>155</v>
      </c>
    </row>
    <row r="296" spans="1:65" s="13" customFormat="1" ht="11.25">
      <c r="B296" s="194"/>
      <c r="C296" s="195"/>
      <c r="D296" s="196" t="s">
        <v>164</v>
      </c>
      <c r="E296" s="197" t="s">
        <v>431</v>
      </c>
      <c r="F296" s="198" t="s">
        <v>432</v>
      </c>
      <c r="G296" s="195"/>
      <c r="H296" s="199">
        <v>221.50299999999999</v>
      </c>
      <c r="I296" s="200"/>
      <c r="J296" s="200"/>
      <c r="K296" s="195"/>
      <c r="L296" s="195"/>
      <c r="M296" s="201"/>
      <c r="N296" s="202"/>
      <c r="O296" s="203"/>
      <c r="P296" s="203"/>
      <c r="Q296" s="203"/>
      <c r="R296" s="203"/>
      <c r="S296" s="203"/>
      <c r="T296" s="203"/>
      <c r="U296" s="203"/>
      <c r="V296" s="203"/>
      <c r="W296" s="203"/>
      <c r="X296" s="203"/>
      <c r="Y296" s="204"/>
      <c r="AT296" s="205" t="s">
        <v>164</v>
      </c>
      <c r="AU296" s="205" t="s">
        <v>84</v>
      </c>
      <c r="AV296" s="13" t="s">
        <v>84</v>
      </c>
      <c r="AW296" s="13" t="s">
        <v>5</v>
      </c>
      <c r="AX296" s="13" t="s">
        <v>74</v>
      </c>
      <c r="AY296" s="205" t="s">
        <v>155</v>
      </c>
    </row>
    <row r="297" spans="1:65" s="14" customFormat="1" ht="11.25">
      <c r="B297" s="206"/>
      <c r="C297" s="207"/>
      <c r="D297" s="196" t="s">
        <v>164</v>
      </c>
      <c r="E297" s="208" t="s">
        <v>20</v>
      </c>
      <c r="F297" s="209" t="s">
        <v>166</v>
      </c>
      <c r="G297" s="207"/>
      <c r="H297" s="210">
        <v>170.333</v>
      </c>
      <c r="I297" s="211"/>
      <c r="J297" s="211"/>
      <c r="K297" s="207"/>
      <c r="L297" s="207"/>
      <c r="M297" s="212"/>
      <c r="N297" s="213"/>
      <c r="O297" s="214"/>
      <c r="P297" s="214"/>
      <c r="Q297" s="214"/>
      <c r="R297" s="214"/>
      <c r="S297" s="214"/>
      <c r="T297" s="214"/>
      <c r="U297" s="214"/>
      <c r="V297" s="214"/>
      <c r="W297" s="214"/>
      <c r="X297" s="214"/>
      <c r="Y297" s="215"/>
      <c r="AT297" s="216" t="s">
        <v>164</v>
      </c>
      <c r="AU297" s="216" t="s">
        <v>84</v>
      </c>
      <c r="AV297" s="14" t="s">
        <v>161</v>
      </c>
      <c r="AW297" s="14" t="s">
        <v>5</v>
      </c>
      <c r="AX297" s="14" t="s">
        <v>82</v>
      </c>
      <c r="AY297" s="216" t="s">
        <v>155</v>
      </c>
    </row>
    <row r="298" spans="1:65" s="2" customFormat="1" ht="16.5" customHeight="1">
      <c r="A298" s="36"/>
      <c r="B298" s="37"/>
      <c r="C298" s="174" t="s">
        <v>367</v>
      </c>
      <c r="D298" s="174" t="s">
        <v>157</v>
      </c>
      <c r="E298" s="175" t="s">
        <v>433</v>
      </c>
      <c r="F298" s="176" t="s">
        <v>434</v>
      </c>
      <c r="G298" s="177" t="s">
        <v>183</v>
      </c>
      <c r="H298" s="178">
        <v>55.2</v>
      </c>
      <c r="I298" s="179"/>
      <c r="J298" s="179"/>
      <c r="K298" s="180">
        <f>ROUND(P298*H298,2)</f>
        <v>0</v>
      </c>
      <c r="L298" s="181"/>
      <c r="M298" s="41"/>
      <c r="N298" s="182" t="s">
        <v>20</v>
      </c>
      <c r="O298" s="183" t="s">
        <v>43</v>
      </c>
      <c r="P298" s="184">
        <f>I298+J298</f>
        <v>0</v>
      </c>
      <c r="Q298" s="184">
        <f>ROUND(I298*H298,2)</f>
        <v>0</v>
      </c>
      <c r="R298" s="184">
        <f>ROUND(J298*H298,2)</f>
        <v>0</v>
      </c>
      <c r="S298" s="66"/>
      <c r="T298" s="185">
        <f>S298*H298</f>
        <v>0</v>
      </c>
      <c r="U298" s="185">
        <v>9.3399999999999993E-3</v>
      </c>
      <c r="V298" s="185">
        <f>U298*H298</f>
        <v>0.51556800000000003</v>
      </c>
      <c r="W298" s="185">
        <v>0</v>
      </c>
      <c r="X298" s="185">
        <f>W298*H298</f>
        <v>0</v>
      </c>
      <c r="Y298" s="186" t="s">
        <v>20</v>
      </c>
      <c r="Z298" s="36"/>
      <c r="AA298" s="36"/>
      <c r="AB298" s="36"/>
      <c r="AC298" s="36"/>
      <c r="AD298" s="36"/>
      <c r="AE298" s="36"/>
      <c r="AR298" s="187" t="s">
        <v>161</v>
      </c>
      <c r="AT298" s="187" t="s">
        <v>157</v>
      </c>
      <c r="AU298" s="187" t="s">
        <v>84</v>
      </c>
      <c r="AY298" s="19" t="s">
        <v>155</v>
      </c>
      <c r="BE298" s="188">
        <f>IF(O298="základní",K298,0)</f>
        <v>0</v>
      </c>
      <c r="BF298" s="188">
        <f>IF(O298="snížená",K298,0)</f>
        <v>0</v>
      </c>
      <c r="BG298" s="188">
        <f>IF(O298="zákl. přenesená",K298,0)</f>
        <v>0</v>
      </c>
      <c r="BH298" s="188">
        <f>IF(O298="sníž. přenesená",K298,0)</f>
        <v>0</v>
      </c>
      <c r="BI298" s="188">
        <f>IF(O298="nulová",K298,0)</f>
        <v>0</v>
      </c>
      <c r="BJ298" s="19" t="s">
        <v>82</v>
      </c>
      <c r="BK298" s="188">
        <f>ROUND(P298*H298,2)</f>
        <v>0</v>
      </c>
      <c r="BL298" s="19" t="s">
        <v>161</v>
      </c>
      <c r="BM298" s="187" t="s">
        <v>435</v>
      </c>
    </row>
    <row r="299" spans="1:65" s="2" customFormat="1" ht="11.25">
      <c r="A299" s="36"/>
      <c r="B299" s="37"/>
      <c r="C299" s="38"/>
      <c r="D299" s="189" t="s">
        <v>162</v>
      </c>
      <c r="E299" s="38"/>
      <c r="F299" s="190" t="s">
        <v>436</v>
      </c>
      <c r="G299" s="38"/>
      <c r="H299" s="38"/>
      <c r="I299" s="191"/>
      <c r="J299" s="191"/>
      <c r="K299" s="38"/>
      <c r="L299" s="38"/>
      <c r="M299" s="41"/>
      <c r="N299" s="192"/>
      <c r="O299" s="193"/>
      <c r="P299" s="66"/>
      <c r="Q299" s="66"/>
      <c r="R299" s="66"/>
      <c r="S299" s="66"/>
      <c r="T299" s="66"/>
      <c r="U299" s="66"/>
      <c r="V299" s="66"/>
      <c r="W299" s="66"/>
      <c r="X299" s="66"/>
      <c r="Y299" s="67"/>
      <c r="Z299" s="36"/>
      <c r="AA299" s="36"/>
      <c r="AB299" s="36"/>
      <c r="AC299" s="36"/>
      <c r="AD299" s="36"/>
      <c r="AE299" s="36"/>
      <c r="AT299" s="19" t="s">
        <v>162</v>
      </c>
      <c r="AU299" s="19" t="s">
        <v>84</v>
      </c>
    </row>
    <row r="300" spans="1:65" s="13" customFormat="1" ht="11.25">
      <c r="B300" s="194"/>
      <c r="C300" s="195"/>
      <c r="D300" s="196" t="s">
        <v>164</v>
      </c>
      <c r="E300" s="197" t="s">
        <v>437</v>
      </c>
      <c r="F300" s="198" t="s">
        <v>438</v>
      </c>
      <c r="G300" s="195"/>
      <c r="H300" s="199">
        <v>55.2</v>
      </c>
      <c r="I300" s="200"/>
      <c r="J300" s="200"/>
      <c r="K300" s="195"/>
      <c r="L300" s="195"/>
      <c r="M300" s="201"/>
      <c r="N300" s="202"/>
      <c r="O300" s="203"/>
      <c r="P300" s="203"/>
      <c r="Q300" s="203"/>
      <c r="R300" s="203"/>
      <c r="S300" s="203"/>
      <c r="T300" s="203"/>
      <c r="U300" s="203"/>
      <c r="V300" s="203"/>
      <c r="W300" s="203"/>
      <c r="X300" s="203"/>
      <c r="Y300" s="204"/>
      <c r="AT300" s="205" t="s">
        <v>164</v>
      </c>
      <c r="AU300" s="205" t="s">
        <v>84</v>
      </c>
      <c r="AV300" s="13" t="s">
        <v>84</v>
      </c>
      <c r="AW300" s="13" t="s">
        <v>5</v>
      </c>
      <c r="AX300" s="13" t="s">
        <v>82</v>
      </c>
      <c r="AY300" s="205" t="s">
        <v>155</v>
      </c>
    </row>
    <row r="301" spans="1:65" s="2" customFormat="1" ht="24.2" customHeight="1">
      <c r="A301" s="36"/>
      <c r="B301" s="37"/>
      <c r="C301" s="174" t="s">
        <v>439</v>
      </c>
      <c r="D301" s="174" t="s">
        <v>157</v>
      </c>
      <c r="E301" s="175" t="s">
        <v>440</v>
      </c>
      <c r="F301" s="176" t="s">
        <v>441</v>
      </c>
      <c r="G301" s="177" t="s">
        <v>160</v>
      </c>
      <c r="H301" s="178">
        <v>45.046999999999997</v>
      </c>
      <c r="I301" s="179"/>
      <c r="J301" s="179"/>
      <c r="K301" s="180">
        <f>ROUND(P301*H301,2)</f>
        <v>0</v>
      </c>
      <c r="L301" s="181"/>
      <c r="M301" s="41"/>
      <c r="N301" s="182" t="s">
        <v>20</v>
      </c>
      <c r="O301" s="183" t="s">
        <v>43</v>
      </c>
      <c r="P301" s="184">
        <f>I301+J301</f>
        <v>0</v>
      </c>
      <c r="Q301" s="184">
        <f>ROUND(I301*H301,2)</f>
        <v>0</v>
      </c>
      <c r="R301" s="184">
        <f>ROUND(J301*H301,2)</f>
        <v>0</v>
      </c>
      <c r="S301" s="66"/>
      <c r="T301" s="185">
        <f>S301*H301</f>
        <v>0</v>
      </c>
      <c r="U301" s="185">
        <v>0.1762</v>
      </c>
      <c r="V301" s="185">
        <f>U301*H301</f>
        <v>7.9372813999999989</v>
      </c>
      <c r="W301" s="185">
        <v>0</v>
      </c>
      <c r="X301" s="185">
        <f>W301*H301</f>
        <v>0</v>
      </c>
      <c r="Y301" s="186" t="s">
        <v>20</v>
      </c>
      <c r="Z301" s="36"/>
      <c r="AA301" s="36"/>
      <c r="AB301" s="36"/>
      <c r="AC301" s="36"/>
      <c r="AD301" s="36"/>
      <c r="AE301" s="36"/>
      <c r="AR301" s="187" t="s">
        <v>161</v>
      </c>
      <c r="AT301" s="187" t="s">
        <v>157</v>
      </c>
      <c r="AU301" s="187" t="s">
        <v>84</v>
      </c>
      <c r="AY301" s="19" t="s">
        <v>155</v>
      </c>
      <c r="BE301" s="188">
        <f>IF(O301="základní",K301,0)</f>
        <v>0</v>
      </c>
      <c r="BF301" s="188">
        <f>IF(O301="snížená",K301,0)</f>
        <v>0</v>
      </c>
      <c r="BG301" s="188">
        <f>IF(O301="zákl. přenesená",K301,0)</f>
        <v>0</v>
      </c>
      <c r="BH301" s="188">
        <f>IF(O301="sníž. přenesená",K301,0)</f>
        <v>0</v>
      </c>
      <c r="BI301" s="188">
        <f>IF(O301="nulová",K301,0)</f>
        <v>0</v>
      </c>
      <c r="BJ301" s="19" t="s">
        <v>82</v>
      </c>
      <c r="BK301" s="188">
        <f>ROUND(P301*H301,2)</f>
        <v>0</v>
      </c>
      <c r="BL301" s="19" t="s">
        <v>161</v>
      </c>
      <c r="BM301" s="187" t="s">
        <v>442</v>
      </c>
    </row>
    <row r="302" spans="1:65" s="2" customFormat="1" ht="11.25">
      <c r="A302" s="36"/>
      <c r="B302" s="37"/>
      <c r="C302" s="38"/>
      <c r="D302" s="189" t="s">
        <v>162</v>
      </c>
      <c r="E302" s="38"/>
      <c r="F302" s="190" t="s">
        <v>443</v>
      </c>
      <c r="G302" s="38"/>
      <c r="H302" s="38"/>
      <c r="I302" s="191"/>
      <c r="J302" s="191"/>
      <c r="K302" s="38"/>
      <c r="L302" s="38"/>
      <c r="M302" s="41"/>
      <c r="N302" s="192"/>
      <c r="O302" s="193"/>
      <c r="P302" s="66"/>
      <c r="Q302" s="66"/>
      <c r="R302" s="66"/>
      <c r="S302" s="66"/>
      <c r="T302" s="66"/>
      <c r="U302" s="66"/>
      <c r="V302" s="66"/>
      <c r="W302" s="66"/>
      <c r="X302" s="66"/>
      <c r="Y302" s="67"/>
      <c r="Z302" s="36"/>
      <c r="AA302" s="36"/>
      <c r="AB302" s="36"/>
      <c r="AC302" s="36"/>
      <c r="AD302" s="36"/>
      <c r="AE302" s="36"/>
      <c r="AT302" s="19" t="s">
        <v>162</v>
      </c>
      <c r="AU302" s="19" t="s">
        <v>84</v>
      </c>
    </row>
    <row r="303" spans="1:65" s="15" customFormat="1" ht="11.25">
      <c r="B303" s="228"/>
      <c r="C303" s="229"/>
      <c r="D303" s="196" t="s">
        <v>164</v>
      </c>
      <c r="E303" s="230" t="s">
        <v>20</v>
      </c>
      <c r="F303" s="231" t="s">
        <v>444</v>
      </c>
      <c r="G303" s="229"/>
      <c r="H303" s="230" t="s">
        <v>20</v>
      </c>
      <c r="I303" s="232"/>
      <c r="J303" s="232"/>
      <c r="K303" s="229"/>
      <c r="L303" s="229"/>
      <c r="M303" s="233"/>
      <c r="N303" s="234"/>
      <c r="O303" s="235"/>
      <c r="P303" s="235"/>
      <c r="Q303" s="235"/>
      <c r="R303" s="235"/>
      <c r="S303" s="235"/>
      <c r="T303" s="235"/>
      <c r="U303" s="235"/>
      <c r="V303" s="235"/>
      <c r="W303" s="235"/>
      <c r="X303" s="235"/>
      <c r="Y303" s="236"/>
      <c r="AT303" s="237" t="s">
        <v>164</v>
      </c>
      <c r="AU303" s="237" t="s">
        <v>84</v>
      </c>
      <c r="AV303" s="15" t="s">
        <v>82</v>
      </c>
      <c r="AW303" s="15" t="s">
        <v>5</v>
      </c>
      <c r="AX303" s="15" t="s">
        <v>74</v>
      </c>
      <c r="AY303" s="237" t="s">
        <v>155</v>
      </c>
    </row>
    <row r="304" spans="1:65" s="13" customFormat="1" ht="11.25">
      <c r="B304" s="194"/>
      <c r="C304" s="195"/>
      <c r="D304" s="196" t="s">
        <v>164</v>
      </c>
      <c r="E304" s="197" t="s">
        <v>445</v>
      </c>
      <c r="F304" s="198" t="s">
        <v>446</v>
      </c>
      <c r="G304" s="195"/>
      <c r="H304" s="199">
        <v>-27.75</v>
      </c>
      <c r="I304" s="200"/>
      <c r="J304" s="200"/>
      <c r="K304" s="195"/>
      <c r="L304" s="195"/>
      <c r="M304" s="201"/>
      <c r="N304" s="202"/>
      <c r="O304" s="203"/>
      <c r="P304" s="203"/>
      <c r="Q304" s="203"/>
      <c r="R304" s="203"/>
      <c r="S304" s="203"/>
      <c r="T304" s="203"/>
      <c r="U304" s="203"/>
      <c r="V304" s="203"/>
      <c r="W304" s="203"/>
      <c r="X304" s="203"/>
      <c r="Y304" s="204"/>
      <c r="AT304" s="205" t="s">
        <v>164</v>
      </c>
      <c r="AU304" s="205" t="s">
        <v>84</v>
      </c>
      <c r="AV304" s="13" t="s">
        <v>84</v>
      </c>
      <c r="AW304" s="13" t="s">
        <v>5</v>
      </c>
      <c r="AX304" s="13" t="s">
        <v>74</v>
      </c>
      <c r="AY304" s="205" t="s">
        <v>155</v>
      </c>
    </row>
    <row r="305" spans="1:65" s="15" customFormat="1" ht="11.25">
      <c r="B305" s="228"/>
      <c r="C305" s="229"/>
      <c r="D305" s="196" t="s">
        <v>164</v>
      </c>
      <c r="E305" s="230" t="s">
        <v>20</v>
      </c>
      <c r="F305" s="231" t="s">
        <v>447</v>
      </c>
      <c r="G305" s="229"/>
      <c r="H305" s="230" t="s">
        <v>20</v>
      </c>
      <c r="I305" s="232"/>
      <c r="J305" s="232"/>
      <c r="K305" s="229"/>
      <c r="L305" s="229"/>
      <c r="M305" s="233"/>
      <c r="N305" s="234"/>
      <c r="O305" s="235"/>
      <c r="P305" s="235"/>
      <c r="Q305" s="235"/>
      <c r="R305" s="235"/>
      <c r="S305" s="235"/>
      <c r="T305" s="235"/>
      <c r="U305" s="235"/>
      <c r="V305" s="235"/>
      <c r="W305" s="235"/>
      <c r="X305" s="235"/>
      <c r="Y305" s="236"/>
      <c r="AT305" s="237" t="s">
        <v>164</v>
      </c>
      <c r="AU305" s="237" t="s">
        <v>84</v>
      </c>
      <c r="AV305" s="15" t="s">
        <v>82</v>
      </c>
      <c r="AW305" s="15" t="s">
        <v>5</v>
      </c>
      <c r="AX305" s="15" t="s">
        <v>74</v>
      </c>
      <c r="AY305" s="237" t="s">
        <v>155</v>
      </c>
    </row>
    <row r="306" spans="1:65" s="13" customFormat="1" ht="11.25">
      <c r="B306" s="194"/>
      <c r="C306" s="195"/>
      <c r="D306" s="196" t="s">
        <v>164</v>
      </c>
      <c r="E306" s="197" t="s">
        <v>448</v>
      </c>
      <c r="F306" s="198" t="s">
        <v>449</v>
      </c>
      <c r="G306" s="195"/>
      <c r="H306" s="199">
        <v>72.796999999999997</v>
      </c>
      <c r="I306" s="200"/>
      <c r="J306" s="200"/>
      <c r="K306" s="195"/>
      <c r="L306" s="195"/>
      <c r="M306" s="201"/>
      <c r="N306" s="202"/>
      <c r="O306" s="203"/>
      <c r="P306" s="203"/>
      <c r="Q306" s="203"/>
      <c r="R306" s="203"/>
      <c r="S306" s="203"/>
      <c r="T306" s="203"/>
      <c r="U306" s="203"/>
      <c r="V306" s="203"/>
      <c r="W306" s="203"/>
      <c r="X306" s="203"/>
      <c r="Y306" s="204"/>
      <c r="AT306" s="205" t="s">
        <v>164</v>
      </c>
      <c r="AU306" s="205" t="s">
        <v>84</v>
      </c>
      <c r="AV306" s="13" t="s">
        <v>84</v>
      </c>
      <c r="AW306" s="13" t="s">
        <v>5</v>
      </c>
      <c r="AX306" s="13" t="s">
        <v>74</v>
      </c>
      <c r="AY306" s="205" t="s">
        <v>155</v>
      </c>
    </row>
    <row r="307" spans="1:65" s="14" customFormat="1" ht="11.25">
      <c r="B307" s="206"/>
      <c r="C307" s="207"/>
      <c r="D307" s="196" t="s">
        <v>164</v>
      </c>
      <c r="E307" s="208" t="s">
        <v>20</v>
      </c>
      <c r="F307" s="209" t="s">
        <v>166</v>
      </c>
      <c r="G307" s="207"/>
      <c r="H307" s="210">
        <v>45.046999999999997</v>
      </c>
      <c r="I307" s="211"/>
      <c r="J307" s="211"/>
      <c r="K307" s="207"/>
      <c r="L307" s="207"/>
      <c r="M307" s="212"/>
      <c r="N307" s="213"/>
      <c r="O307" s="214"/>
      <c r="P307" s="214"/>
      <c r="Q307" s="214"/>
      <c r="R307" s="214"/>
      <c r="S307" s="214"/>
      <c r="T307" s="214"/>
      <c r="U307" s="214"/>
      <c r="V307" s="214"/>
      <c r="W307" s="214"/>
      <c r="X307" s="214"/>
      <c r="Y307" s="215"/>
      <c r="AT307" s="216" t="s">
        <v>164</v>
      </c>
      <c r="AU307" s="216" t="s">
        <v>84</v>
      </c>
      <c r="AV307" s="14" t="s">
        <v>161</v>
      </c>
      <c r="AW307" s="14" t="s">
        <v>5</v>
      </c>
      <c r="AX307" s="14" t="s">
        <v>82</v>
      </c>
      <c r="AY307" s="216" t="s">
        <v>155</v>
      </c>
    </row>
    <row r="308" spans="1:65" s="2" customFormat="1" ht="16.5" customHeight="1">
      <c r="A308" s="36"/>
      <c r="B308" s="37"/>
      <c r="C308" s="174" t="s">
        <v>403</v>
      </c>
      <c r="D308" s="174" t="s">
        <v>157</v>
      </c>
      <c r="E308" s="175" t="s">
        <v>450</v>
      </c>
      <c r="F308" s="176" t="s">
        <v>451</v>
      </c>
      <c r="G308" s="177" t="s">
        <v>183</v>
      </c>
      <c r="H308" s="178">
        <v>16.5</v>
      </c>
      <c r="I308" s="179"/>
      <c r="J308" s="179"/>
      <c r="K308" s="180">
        <f>ROUND(P308*H308,2)</f>
        <v>0</v>
      </c>
      <c r="L308" s="181"/>
      <c r="M308" s="41"/>
      <c r="N308" s="182" t="s">
        <v>20</v>
      </c>
      <c r="O308" s="183" t="s">
        <v>43</v>
      </c>
      <c r="P308" s="184">
        <f>I308+J308</f>
        <v>0</v>
      </c>
      <c r="Q308" s="184">
        <f>ROUND(I308*H308,2)</f>
        <v>0</v>
      </c>
      <c r="R308" s="184">
        <f>ROUND(J308*H308,2)</f>
        <v>0</v>
      </c>
      <c r="S308" s="66"/>
      <c r="T308" s="185">
        <f>S308*H308</f>
        <v>0</v>
      </c>
      <c r="U308" s="185">
        <v>7.4700000000000001E-3</v>
      </c>
      <c r="V308" s="185">
        <f>U308*H308</f>
        <v>0.123255</v>
      </c>
      <c r="W308" s="185">
        <v>0</v>
      </c>
      <c r="X308" s="185">
        <f>W308*H308</f>
        <v>0</v>
      </c>
      <c r="Y308" s="186" t="s">
        <v>20</v>
      </c>
      <c r="Z308" s="36"/>
      <c r="AA308" s="36"/>
      <c r="AB308" s="36"/>
      <c r="AC308" s="36"/>
      <c r="AD308" s="36"/>
      <c r="AE308" s="36"/>
      <c r="AR308" s="187" t="s">
        <v>161</v>
      </c>
      <c r="AT308" s="187" t="s">
        <v>157</v>
      </c>
      <c r="AU308" s="187" t="s">
        <v>84</v>
      </c>
      <c r="AY308" s="19" t="s">
        <v>155</v>
      </c>
      <c r="BE308" s="188">
        <f>IF(O308="základní",K308,0)</f>
        <v>0</v>
      </c>
      <c r="BF308" s="188">
        <f>IF(O308="snížená",K308,0)</f>
        <v>0</v>
      </c>
      <c r="BG308" s="188">
        <f>IF(O308="zákl. přenesená",K308,0)</f>
        <v>0</v>
      </c>
      <c r="BH308" s="188">
        <f>IF(O308="sníž. přenesená",K308,0)</f>
        <v>0</v>
      </c>
      <c r="BI308" s="188">
        <f>IF(O308="nulová",K308,0)</f>
        <v>0</v>
      </c>
      <c r="BJ308" s="19" t="s">
        <v>82</v>
      </c>
      <c r="BK308" s="188">
        <f>ROUND(P308*H308,2)</f>
        <v>0</v>
      </c>
      <c r="BL308" s="19" t="s">
        <v>161</v>
      </c>
      <c r="BM308" s="187" t="s">
        <v>452</v>
      </c>
    </row>
    <row r="309" spans="1:65" s="2" customFormat="1" ht="11.25">
      <c r="A309" s="36"/>
      <c r="B309" s="37"/>
      <c r="C309" s="38"/>
      <c r="D309" s="189" t="s">
        <v>162</v>
      </c>
      <c r="E309" s="38"/>
      <c r="F309" s="190" t="s">
        <v>453</v>
      </c>
      <c r="G309" s="38"/>
      <c r="H309" s="38"/>
      <c r="I309" s="191"/>
      <c r="J309" s="191"/>
      <c r="K309" s="38"/>
      <c r="L309" s="38"/>
      <c r="M309" s="41"/>
      <c r="N309" s="192"/>
      <c r="O309" s="193"/>
      <c r="P309" s="66"/>
      <c r="Q309" s="66"/>
      <c r="R309" s="66"/>
      <c r="S309" s="66"/>
      <c r="T309" s="66"/>
      <c r="U309" s="66"/>
      <c r="V309" s="66"/>
      <c r="W309" s="66"/>
      <c r="X309" s="66"/>
      <c r="Y309" s="67"/>
      <c r="Z309" s="36"/>
      <c r="AA309" s="36"/>
      <c r="AB309" s="36"/>
      <c r="AC309" s="36"/>
      <c r="AD309" s="36"/>
      <c r="AE309" s="36"/>
      <c r="AT309" s="19" t="s">
        <v>162</v>
      </c>
      <c r="AU309" s="19" t="s">
        <v>84</v>
      </c>
    </row>
    <row r="310" spans="1:65" s="15" customFormat="1" ht="11.25">
      <c r="B310" s="228"/>
      <c r="C310" s="229"/>
      <c r="D310" s="196" t="s">
        <v>164</v>
      </c>
      <c r="E310" s="230" t="s">
        <v>20</v>
      </c>
      <c r="F310" s="231" t="s">
        <v>454</v>
      </c>
      <c r="G310" s="229"/>
      <c r="H310" s="230" t="s">
        <v>20</v>
      </c>
      <c r="I310" s="232"/>
      <c r="J310" s="232"/>
      <c r="K310" s="229"/>
      <c r="L310" s="229"/>
      <c r="M310" s="233"/>
      <c r="N310" s="234"/>
      <c r="O310" s="235"/>
      <c r="P310" s="235"/>
      <c r="Q310" s="235"/>
      <c r="R310" s="235"/>
      <c r="S310" s="235"/>
      <c r="T310" s="235"/>
      <c r="U310" s="235"/>
      <c r="V310" s="235"/>
      <c r="W310" s="235"/>
      <c r="X310" s="235"/>
      <c r="Y310" s="236"/>
      <c r="AT310" s="237" t="s">
        <v>164</v>
      </c>
      <c r="AU310" s="237" t="s">
        <v>84</v>
      </c>
      <c r="AV310" s="15" t="s">
        <v>82</v>
      </c>
      <c r="AW310" s="15" t="s">
        <v>5</v>
      </c>
      <c r="AX310" s="15" t="s">
        <v>74</v>
      </c>
      <c r="AY310" s="237" t="s">
        <v>155</v>
      </c>
    </row>
    <row r="311" spans="1:65" s="13" customFormat="1" ht="11.25">
      <c r="B311" s="194"/>
      <c r="C311" s="195"/>
      <c r="D311" s="196" t="s">
        <v>164</v>
      </c>
      <c r="E311" s="197" t="s">
        <v>20</v>
      </c>
      <c r="F311" s="198" t="s">
        <v>455</v>
      </c>
      <c r="G311" s="195"/>
      <c r="H311" s="199">
        <v>16.5</v>
      </c>
      <c r="I311" s="200"/>
      <c r="J311" s="200"/>
      <c r="K311" s="195"/>
      <c r="L311" s="195"/>
      <c r="M311" s="201"/>
      <c r="N311" s="202"/>
      <c r="O311" s="203"/>
      <c r="P311" s="203"/>
      <c r="Q311" s="203"/>
      <c r="R311" s="203"/>
      <c r="S311" s="203"/>
      <c r="T311" s="203"/>
      <c r="U311" s="203"/>
      <c r="V311" s="203"/>
      <c r="W311" s="203"/>
      <c r="X311" s="203"/>
      <c r="Y311" s="204"/>
      <c r="AT311" s="205" t="s">
        <v>164</v>
      </c>
      <c r="AU311" s="205" t="s">
        <v>84</v>
      </c>
      <c r="AV311" s="13" t="s">
        <v>84</v>
      </c>
      <c r="AW311" s="13" t="s">
        <v>5</v>
      </c>
      <c r="AX311" s="13" t="s">
        <v>82</v>
      </c>
      <c r="AY311" s="205" t="s">
        <v>155</v>
      </c>
    </row>
    <row r="312" spans="1:65" s="2" customFormat="1" ht="24.2" customHeight="1">
      <c r="A312" s="36"/>
      <c r="B312" s="37"/>
      <c r="C312" s="174" t="s">
        <v>456</v>
      </c>
      <c r="D312" s="174" t="s">
        <v>157</v>
      </c>
      <c r="E312" s="175" t="s">
        <v>457</v>
      </c>
      <c r="F312" s="176" t="s">
        <v>458</v>
      </c>
      <c r="G312" s="177" t="s">
        <v>160</v>
      </c>
      <c r="H312" s="178">
        <v>106.33499999999999</v>
      </c>
      <c r="I312" s="179"/>
      <c r="J312" s="179"/>
      <c r="K312" s="180">
        <f>ROUND(P312*H312,2)</f>
        <v>0</v>
      </c>
      <c r="L312" s="181"/>
      <c r="M312" s="41"/>
      <c r="N312" s="182" t="s">
        <v>20</v>
      </c>
      <c r="O312" s="183" t="s">
        <v>43</v>
      </c>
      <c r="P312" s="184">
        <f>I312+J312</f>
        <v>0</v>
      </c>
      <c r="Q312" s="184">
        <f>ROUND(I312*H312,2)</f>
        <v>0</v>
      </c>
      <c r="R312" s="184">
        <f>ROUND(J312*H312,2)</f>
        <v>0</v>
      </c>
      <c r="S312" s="66"/>
      <c r="T312" s="185">
        <f>S312*H312</f>
        <v>0</v>
      </c>
      <c r="U312" s="185">
        <v>6.1719999999999997E-2</v>
      </c>
      <c r="V312" s="185">
        <f>U312*H312</f>
        <v>6.5629961999999997</v>
      </c>
      <c r="W312" s="185">
        <v>0</v>
      </c>
      <c r="X312" s="185">
        <f>W312*H312</f>
        <v>0</v>
      </c>
      <c r="Y312" s="186" t="s">
        <v>20</v>
      </c>
      <c r="Z312" s="36"/>
      <c r="AA312" s="36"/>
      <c r="AB312" s="36"/>
      <c r="AC312" s="36"/>
      <c r="AD312" s="36"/>
      <c r="AE312" s="36"/>
      <c r="AR312" s="187" t="s">
        <v>161</v>
      </c>
      <c r="AT312" s="187" t="s">
        <v>157</v>
      </c>
      <c r="AU312" s="187" t="s">
        <v>84</v>
      </c>
      <c r="AY312" s="19" t="s">
        <v>155</v>
      </c>
      <c r="BE312" s="188">
        <f>IF(O312="základní",K312,0)</f>
        <v>0</v>
      </c>
      <c r="BF312" s="188">
        <f>IF(O312="snížená",K312,0)</f>
        <v>0</v>
      </c>
      <c r="BG312" s="188">
        <f>IF(O312="zákl. přenesená",K312,0)</f>
        <v>0</v>
      </c>
      <c r="BH312" s="188">
        <f>IF(O312="sníž. přenesená",K312,0)</f>
        <v>0</v>
      </c>
      <c r="BI312" s="188">
        <f>IF(O312="nulová",K312,0)</f>
        <v>0</v>
      </c>
      <c r="BJ312" s="19" t="s">
        <v>82</v>
      </c>
      <c r="BK312" s="188">
        <f>ROUND(P312*H312,2)</f>
        <v>0</v>
      </c>
      <c r="BL312" s="19" t="s">
        <v>161</v>
      </c>
      <c r="BM312" s="187" t="s">
        <v>459</v>
      </c>
    </row>
    <row r="313" spans="1:65" s="2" customFormat="1" ht="11.25">
      <c r="A313" s="36"/>
      <c r="B313" s="37"/>
      <c r="C313" s="38"/>
      <c r="D313" s="189" t="s">
        <v>162</v>
      </c>
      <c r="E313" s="38"/>
      <c r="F313" s="190" t="s">
        <v>460</v>
      </c>
      <c r="G313" s="38"/>
      <c r="H313" s="38"/>
      <c r="I313" s="191"/>
      <c r="J313" s="191"/>
      <c r="K313" s="38"/>
      <c r="L313" s="38"/>
      <c r="M313" s="41"/>
      <c r="N313" s="192"/>
      <c r="O313" s="193"/>
      <c r="P313" s="66"/>
      <c r="Q313" s="66"/>
      <c r="R313" s="66"/>
      <c r="S313" s="66"/>
      <c r="T313" s="66"/>
      <c r="U313" s="66"/>
      <c r="V313" s="66"/>
      <c r="W313" s="66"/>
      <c r="X313" s="66"/>
      <c r="Y313" s="67"/>
      <c r="Z313" s="36"/>
      <c r="AA313" s="36"/>
      <c r="AB313" s="36"/>
      <c r="AC313" s="36"/>
      <c r="AD313" s="36"/>
      <c r="AE313" s="36"/>
      <c r="AT313" s="19" t="s">
        <v>162</v>
      </c>
      <c r="AU313" s="19" t="s">
        <v>84</v>
      </c>
    </row>
    <row r="314" spans="1:65" s="15" customFormat="1" ht="11.25">
      <c r="B314" s="228"/>
      <c r="C314" s="229"/>
      <c r="D314" s="196" t="s">
        <v>164</v>
      </c>
      <c r="E314" s="230" t="s">
        <v>20</v>
      </c>
      <c r="F314" s="231" t="s">
        <v>461</v>
      </c>
      <c r="G314" s="229"/>
      <c r="H314" s="230" t="s">
        <v>20</v>
      </c>
      <c r="I314" s="232"/>
      <c r="J314" s="232"/>
      <c r="K314" s="229"/>
      <c r="L314" s="229"/>
      <c r="M314" s="233"/>
      <c r="N314" s="234"/>
      <c r="O314" s="235"/>
      <c r="P314" s="235"/>
      <c r="Q314" s="235"/>
      <c r="R314" s="235"/>
      <c r="S314" s="235"/>
      <c r="T314" s="235"/>
      <c r="U314" s="235"/>
      <c r="V314" s="235"/>
      <c r="W314" s="235"/>
      <c r="X314" s="235"/>
      <c r="Y314" s="236"/>
      <c r="AT314" s="237" t="s">
        <v>164</v>
      </c>
      <c r="AU314" s="237" t="s">
        <v>84</v>
      </c>
      <c r="AV314" s="15" t="s">
        <v>82</v>
      </c>
      <c r="AW314" s="15" t="s">
        <v>5</v>
      </c>
      <c r="AX314" s="15" t="s">
        <v>74</v>
      </c>
      <c r="AY314" s="237" t="s">
        <v>155</v>
      </c>
    </row>
    <row r="315" spans="1:65" s="13" customFormat="1" ht="11.25">
      <c r="B315" s="194"/>
      <c r="C315" s="195"/>
      <c r="D315" s="196" t="s">
        <v>164</v>
      </c>
      <c r="E315" s="197" t="s">
        <v>20</v>
      </c>
      <c r="F315" s="198" t="s">
        <v>462</v>
      </c>
      <c r="G315" s="195"/>
      <c r="H315" s="199">
        <v>-15</v>
      </c>
      <c r="I315" s="200"/>
      <c r="J315" s="200"/>
      <c r="K315" s="195"/>
      <c r="L315" s="195"/>
      <c r="M315" s="201"/>
      <c r="N315" s="202"/>
      <c r="O315" s="203"/>
      <c r="P315" s="203"/>
      <c r="Q315" s="203"/>
      <c r="R315" s="203"/>
      <c r="S315" s="203"/>
      <c r="T315" s="203"/>
      <c r="U315" s="203"/>
      <c r="V315" s="203"/>
      <c r="W315" s="203"/>
      <c r="X315" s="203"/>
      <c r="Y315" s="204"/>
      <c r="AT315" s="205" t="s">
        <v>164</v>
      </c>
      <c r="AU315" s="205" t="s">
        <v>84</v>
      </c>
      <c r="AV315" s="13" t="s">
        <v>84</v>
      </c>
      <c r="AW315" s="13" t="s">
        <v>5</v>
      </c>
      <c r="AX315" s="13" t="s">
        <v>74</v>
      </c>
      <c r="AY315" s="205" t="s">
        <v>155</v>
      </c>
    </row>
    <row r="316" spans="1:65" s="15" customFormat="1" ht="11.25">
      <c r="B316" s="228"/>
      <c r="C316" s="229"/>
      <c r="D316" s="196" t="s">
        <v>164</v>
      </c>
      <c r="E316" s="230" t="s">
        <v>20</v>
      </c>
      <c r="F316" s="231" t="s">
        <v>463</v>
      </c>
      <c r="G316" s="229"/>
      <c r="H316" s="230" t="s">
        <v>20</v>
      </c>
      <c r="I316" s="232"/>
      <c r="J316" s="232"/>
      <c r="K316" s="229"/>
      <c r="L316" s="229"/>
      <c r="M316" s="233"/>
      <c r="N316" s="234"/>
      <c r="O316" s="235"/>
      <c r="P316" s="235"/>
      <c r="Q316" s="235"/>
      <c r="R316" s="235"/>
      <c r="S316" s="235"/>
      <c r="T316" s="235"/>
      <c r="U316" s="235"/>
      <c r="V316" s="235"/>
      <c r="W316" s="235"/>
      <c r="X316" s="235"/>
      <c r="Y316" s="236"/>
      <c r="AT316" s="237" t="s">
        <v>164</v>
      </c>
      <c r="AU316" s="237" t="s">
        <v>84</v>
      </c>
      <c r="AV316" s="15" t="s">
        <v>82</v>
      </c>
      <c r="AW316" s="15" t="s">
        <v>5</v>
      </c>
      <c r="AX316" s="15" t="s">
        <v>74</v>
      </c>
      <c r="AY316" s="237" t="s">
        <v>155</v>
      </c>
    </row>
    <row r="317" spans="1:65" s="13" customFormat="1" ht="11.25">
      <c r="B317" s="194"/>
      <c r="C317" s="195"/>
      <c r="D317" s="196" t="s">
        <v>164</v>
      </c>
      <c r="E317" s="197" t="s">
        <v>20</v>
      </c>
      <c r="F317" s="198" t="s">
        <v>464</v>
      </c>
      <c r="G317" s="195"/>
      <c r="H317" s="199">
        <v>121.33499999999999</v>
      </c>
      <c r="I317" s="200"/>
      <c r="J317" s="200"/>
      <c r="K317" s="195"/>
      <c r="L317" s="195"/>
      <c r="M317" s="201"/>
      <c r="N317" s="202"/>
      <c r="O317" s="203"/>
      <c r="P317" s="203"/>
      <c r="Q317" s="203"/>
      <c r="R317" s="203"/>
      <c r="S317" s="203"/>
      <c r="T317" s="203"/>
      <c r="U317" s="203"/>
      <c r="V317" s="203"/>
      <c r="W317" s="203"/>
      <c r="X317" s="203"/>
      <c r="Y317" s="204"/>
      <c r="AT317" s="205" t="s">
        <v>164</v>
      </c>
      <c r="AU317" s="205" t="s">
        <v>84</v>
      </c>
      <c r="AV317" s="13" t="s">
        <v>84</v>
      </c>
      <c r="AW317" s="13" t="s">
        <v>5</v>
      </c>
      <c r="AX317" s="13" t="s">
        <v>74</v>
      </c>
      <c r="AY317" s="205" t="s">
        <v>155</v>
      </c>
    </row>
    <row r="318" spans="1:65" s="14" customFormat="1" ht="11.25">
      <c r="B318" s="206"/>
      <c r="C318" s="207"/>
      <c r="D318" s="196" t="s">
        <v>164</v>
      </c>
      <c r="E318" s="208" t="s">
        <v>20</v>
      </c>
      <c r="F318" s="209" t="s">
        <v>166</v>
      </c>
      <c r="G318" s="207"/>
      <c r="H318" s="210">
        <v>106.33499999999999</v>
      </c>
      <c r="I318" s="211"/>
      <c r="J318" s="211"/>
      <c r="K318" s="207"/>
      <c r="L318" s="207"/>
      <c r="M318" s="212"/>
      <c r="N318" s="213"/>
      <c r="O318" s="214"/>
      <c r="P318" s="214"/>
      <c r="Q318" s="214"/>
      <c r="R318" s="214"/>
      <c r="S318" s="214"/>
      <c r="T318" s="214"/>
      <c r="U318" s="214"/>
      <c r="V318" s="214"/>
      <c r="W318" s="214"/>
      <c r="X318" s="214"/>
      <c r="Y318" s="215"/>
      <c r="AT318" s="216" t="s">
        <v>164</v>
      </c>
      <c r="AU318" s="216" t="s">
        <v>84</v>
      </c>
      <c r="AV318" s="14" t="s">
        <v>161</v>
      </c>
      <c r="AW318" s="14" t="s">
        <v>5</v>
      </c>
      <c r="AX318" s="14" t="s">
        <v>82</v>
      </c>
      <c r="AY318" s="216" t="s">
        <v>155</v>
      </c>
    </row>
    <row r="319" spans="1:65" s="2" customFormat="1" ht="24.2" customHeight="1">
      <c r="A319" s="36"/>
      <c r="B319" s="37"/>
      <c r="C319" s="174" t="s">
        <v>411</v>
      </c>
      <c r="D319" s="174" t="s">
        <v>157</v>
      </c>
      <c r="E319" s="175" t="s">
        <v>465</v>
      </c>
      <c r="F319" s="176" t="s">
        <v>466</v>
      </c>
      <c r="G319" s="177" t="s">
        <v>160</v>
      </c>
      <c r="H319" s="178">
        <v>21.704999999999998</v>
      </c>
      <c r="I319" s="179"/>
      <c r="J319" s="179"/>
      <c r="K319" s="180">
        <f>ROUND(P319*H319,2)</f>
        <v>0</v>
      </c>
      <c r="L319" s="181"/>
      <c r="M319" s="41"/>
      <c r="N319" s="182" t="s">
        <v>20</v>
      </c>
      <c r="O319" s="183" t="s">
        <v>43</v>
      </c>
      <c r="P319" s="184">
        <f>I319+J319</f>
        <v>0</v>
      </c>
      <c r="Q319" s="184">
        <f>ROUND(I319*H319,2)</f>
        <v>0</v>
      </c>
      <c r="R319" s="184">
        <f>ROUND(J319*H319,2)</f>
        <v>0</v>
      </c>
      <c r="S319" s="66"/>
      <c r="T319" s="185">
        <f>S319*H319</f>
        <v>0</v>
      </c>
      <c r="U319" s="185">
        <v>7.9210000000000003E-2</v>
      </c>
      <c r="V319" s="185">
        <f>U319*H319</f>
        <v>1.7192530499999998</v>
      </c>
      <c r="W319" s="185">
        <v>0</v>
      </c>
      <c r="X319" s="185">
        <f>W319*H319</f>
        <v>0</v>
      </c>
      <c r="Y319" s="186" t="s">
        <v>20</v>
      </c>
      <c r="Z319" s="36"/>
      <c r="AA319" s="36"/>
      <c r="AB319" s="36"/>
      <c r="AC319" s="36"/>
      <c r="AD319" s="36"/>
      <c r="AE319" s="36"/>
      <c r="AR319" s="187" t="s">
        <v>161</v>
      </c>
      <c r="AT319" s="187" t="s">
        <v>157</v>
      </c>
      <c r="AU319" s="187" t="s">
        <v>84</v>
      </c>
      <c r="AY319" s="19" t="s">
        <v>155</v>
      </c>
      <c r="BE319" s="188">
        <f>IF(O319="základní",K319,0)</f>
        <v>0</v>
      </c>
      <c r="BF319" s="188">
        <f>IF(O319="snížená",K319,0)</f>
        <v>0</v>
      </c>
      <c r="BG319" s="188">
        <f>IF(O319="zákl. přenesená",K319,0)</f>
        <v>0</v>
      </c>
      <c r="BH319" s="188">
        <f>IF(O319="sníž. přenesená",K319,0)</f>
        <v>0</v>
      </c>
      <c r="BI319" s="188">
        <f>IF(O319="nulová",K319,0)</f>
        <v>0</v>
      </c>
      <c r="BJ319" s="19" t="s">
        <v>82</v>
      </c>
      <c r="BK319" s="188">
        <f>ROUND(P319*H319,2)</f>
        <v>0</v>
      </c>
      <c r="BL319" s="19" t="s">
        <v>161</v>
      </c>
      <c r="BM319" s="187" t="s">
        <v>467</v>
      </c>
    </row>
    <row r="320" spans="1:65" s="2" customFormat="1" ht="11.25">
      <c r="A320" s="36"/>
      <c r="B320" s="37"/>
      <c r="C320" s="38"/>
      <c r="D320" s="189" t="s">
        <v>162</v>
      </c>
      <c r="E320" s="38"/>
      <c r="F320" s="190" t="s">
        <v>468</v>
      </c>
      <c r="G320" s="38"/>
      <c r="H320" s="38"/>
      <c r="I320" s="191"/>
      <c r="J320" s="191"/>
      <c r="K320" s="38"/>
      <c r="L320" s="38"/>
      <c r="M320" s="41"/>
      <c r="N320" s="192"/>
      <c r="O320" s="193"/>
      <c r="P320" s="66"/>
      <c r="Q320" s="66"/>
      <c r="R320" s="66"/>
      <c r="S320" s="66"/>
      <c r="T320" s="66"/>
      <c r="U320" s="66"/>
      <c r="V320" s="66"/>
      <c r="W320" s="66"/>
      <c r="X320" s="66"/>
      <c r="Y320" s="67"/>
      <c r="Z320" s="36"/>
      <c r="AA320" s="36"/>
      <c r="AB320" s="36"/>
      <c r="AC320" s="36"/>
      <c r="AD320" s="36"/>
      <c r="AE320" s="36"/>
      <c r="AT320" s="19" t="s">
        <v>162</v>
      </c>
      <c r="AU320" s="19" t="s">
        <v>84</v>
      </c>
    </row>
    <row r="321" spans="1:65" s="15" customFormat="1" ht="11.25">
      <c r="B321" s="228"/>
      <c r="C321" s="229"/>
      <c r="D321" s="196" t="s">
        <v>164</v>
      </c>
      <c r="E321" s="230" t="s">
        <v>20</v>
      </c>
      <c r="F321" s="231" t="s">
        <v>469</v>
      </c>
      <c r="G321" s="229"/>
      <c r="H321" s="230" t="s">
        <v>20</v>
      </c>
      <c r="I321" s="232"/>
      <c r="J321" s="232"/>
      <c r="K321" s="229"/>
      <c r="L321" s="229"/>
      <c r="M321" s="233"/>
      <c r="N321" s="234"/>
      <c r="O321" s="235"/>
      <c r="P321" s="235"/>
      <c r="Q321" s="235"/>
      <c r="R321" s="235"/>
      <c r="S321" s="235"/>
      <c r="T321" s="235"/>
      <c r="U321" s="235"/>
      <c r="V321" s="235"/>
      <c r="W321" s="235"/>
      <c r="X321" s="235"/>
      <c r="Y321" s="236"/>
      <c r="AT321" s="237" t="s">
        <v>164</v>
      </c>
      <c r="AU321" s="237" t="s">
        <v>84</v>
      </c>
      <c r="AV321" s="15" t="s">
        <v>82</v>
      </c>
      <c r="AW321" s="15" t="s">
        <v>5</v>
      </c>
      <c r="AX321" s="15" t="s">
        <v>74</v>
      </c>
      <c r="AY321" s="237" t="s">
        <v>155</v>
      </c>
    </row>
    <row r="322" spans="1:65" s="13" customFormat="1" ht="11.25">
      <c r="B322" s="194"/>
      <c r="C322" s="195"/>
      <c r="D322" s="196" t="s">
        <v>164</v>
      </c>
      <c r="E322" s="197" t="s">
        <v>20</v>
      </c>
      <c r="F322" s="198" t="s">
        <v>470</v>
      </c>
      <c r="G322" s="195"/>
      <c r="H322" s="199">
        <v>-4.8</v>
      </c>
      <c r="I322" s="200"/>
      <c r="J322" s="200"/>
      <c r="K322" s="195"/>
      <c r="L322" s="195"/>
      <c r="M322" s="201"/>
      <c r="N322" s="202"/>
      <c r="O322" s="203"/>
      <c r="P322" s="203"/>
      <c r="Q322" s="203"/>
      <c r="R322" s="203"/>
      <c r="S322" s="203"/>
      <c r="T322" s="203"/>
      <c r="U322" s="203"/>
      <c r="V322" s="203"/>
      <c r="W322" s="203"/>
      <c r="X322" s="203"/>
      <c r="Y322" s="204"/>
      <c r="AT322" s="205" t="s">
        <v>164</v>
      </c>
      <c r="AU322" s="205" t="s">
        <v>84</v>
      </c>
      <c r="AV322" s="13" t="s">
        <v>84</v>
      </c>
      <c r="AW322" s="13" t="s">
        <v>5</v>
      </c>
      <c r="AX322" s="13" t="s">
        <v>74</v>
      </c>
      <c r="AY322" s="205" t="s">
        <v>155</v>
      </c>
    </row>
    <row r="323" spans="1:65" s="15" customFormat="1" ht="11.25">
      <c r="B323" s="228"/>
      <c r="C323" s="229"/>
      <c r="D323" s="196" t="s">
        <v>164</v>
      </c>
      <c r="E323" s="230" t="s">
        <v>20</v>
      </c>
      <c r="F323" s="231" t="s">
        <v>471</v>
      </c>
      <c r="G323" s="229"/>
      <c r="H323" s="230" t="s">
        <v>20</v>
      </c>
      <c r="I323" s="232"/>
      <c r="J323" s="232"/>
      <c r="K323" s="229"/>
      <c r="L323" s="229"/>
      <c r="M323" s="233"/>
      <c r="N323" s="234"/>
      <c r="O323" s="235"/>
      <c r="P323" s="235"/>
      <c r="Q323" s="235"/>
      <c r="R323" s="235"/>
      <c r="S323" s="235"/>
      <c r="T323" s="235"/>
      <c r="U323" s="235"/>
      <c r="V323" s="235"/>
      <c r="W323" s="235"/>
      <c r="X323" s="235"/>
      <c r="Y323" s="236"/>
      <c r="AT323" s="237" t="s">
        <v>164</v>
      </c>
      <c r="AU323" s="237" t="s">
        <v>84</v>
      </c>
      <c r="AV323" s="15" t="s">
        <v>82</v>
      </c>
      <c r="AW323" s="15" t="s">
        <v>5</v>
      </c>
      <c r="AX323" s="15" t="s">
        <v>74</v>
      </c>
      <c r="AY323" s="237" t="s">
        <v>155</v>
      </c>
    </row>
    <row r="324" spans="1:65" s="13" customFormat="1" ht="11.25">
      <c r="B324" s="194"/>
      <c r="C324" s="195"/>
      <c r="D324" s="196" t="s">
        <v>164</v>
      </c>
      <c r="E324" s="197" t="s">
        <v>20</v>
      </c>
      <c r="F324" s="198" t="s">
        <v>472</v>
      </c>
      <c r="G324" s="195"/>
      <c r="H324" s="199">
        <v>26.504999999999999</v>
      </c>
      <c r="I324" s="200"/>
      <c r="J324" s="200"/>
      <c r="K324" s="195"/>
      <c r="L324" s="195"/>
      <c r="M324" s="201"/>
      <c r="N324" s="202"/>
      <c r="O324" s="203"/>
      <c r="P324" s="203"/>
      <c r="Q324" s="203"/>
      <c r="R324" s="203"/>
      <c r="S324" s="203"/>
      <c r="T324" s="203"/>
      <c r="U324" s="203"/>
      <c r="V324" s="203"/>
      <c r="W324" s="203"/>
      <c r="X324" s="203"/>
      <c r="Y324" s="204"/>
      <c r="AT324" s="205" t="s">
        <v>164</v>
      </c>
      <c r="AU324" s="205" t="s">
        <v>84</v>
      </c>
      <c r="AV324" s="13" t="s">
        <v>84</v>
      </c>
      <c r="AW324" s="13" t="s">
        <v>5</v>
      </c>
      <c r="AX324" s="13" t="s">
        <v>74</v>
      </c>
      <c r="AY324" s="205" t="s">
        <v>155</v>
      </c>
    </row>
    <row r="325" spans="1:65" s="14" customFormat="1" ht="11.25">
      <c r="B325" s="206"/>
      <c r="C325" s="207"/>
      <c r="D325" s="196" t="s">
        <v>164</v>
      </c>
      <c r="E325" s="208" t="s">
        <v>20</v>
      </c>
      <c r="F325" s="209" t="s">
        <v>166</v>
      </c>
      <c r="G325" s="207"/>
      <c r="H325" s="210">
        <v>21.704999999999998</v>
      </c>
      <c r="I325" s="211"/>
      <c r="J325" s="211"/>
      <c r="K325" s="207"/>
      <c r="L325" s="207"/>
      <c r="M325" s="212"/>
      <c r="N325" s="213"/>
      <c r="O325" s="214"/>
      <c r="P325" s="214"/>
      <c r="Q325" s="214"/>
      <c r="R325" s="214"/>
      <c r="S325" s="214"/>
      <c r="T325" s="214"/>
      <c r="U325" s="214"/>
      <c r="V325" s="214"/>
      <c r="W325" s="214"/>
      <c r="X325" s="214"/>
      <c r="Y325" s="215"/>
      <c r="AT325" s="216" t="s">
        <v>164</v>
      </c>
      <c r="AU325" s="216" t="s">
        <v>84</v>
      </c>
      <c r="AV325" s="14" t="s">
        <v>161</v>
      </c>
      <c r="AW325" s="14" t="s">
        <v>5</v>
      </c>
      <c r="AX325" s="14" t="s">
        <v>82</v>
      </c>
      <c r="AY325" s="216" t="s">
        <v>155</v>
      </c>
    </row>
    <row r="326" spans="1:65" s="2" customFormat="1" ht="24.2" customHeight="1">
      <c r="A326" s="36"/>
      <c r="B326" s="37"/>
      <c r="C326" s="174" t="s">
        <v>473</v>
      </c>
      <c r="D326" s="174" t="s">
        <v>157</v>
      </c>
      <c r="E326" s="175" t="s">
        <v>474</v>
      </c>
      <c r="F326" s="176" t="s">
        <v>475</v>
      </c>
      <c r="G326" s="177" t="s">
        <v>160</v>
      </c>
      <c r="H326" s="178">
        <v>22.425000000000001</v>
      </c>
      <c r="I326" s="179"/>
      <c r="J326" s="179"/>
      <c r="K326" s="180">
        <f>ROUND(P326*H326,2)</f>
        <v>0</v>
      </c>
      <c r="L326" s="181"/>
      <c r="M326" s="41"/>
      <c r="N326" s="182" t="s">
        <v>20</v>
      </c>
      <c r="O326" s="183" t="s">
        <v>43</v>
      </c>
      <c r="P326" s="184">
        <f>I326+J326</f>
        <v>0</v>
      </c>
      <c r="Q326" s="184">
        <f>ROUND(I326*H326,2)</f>
        <v>0</v>
      </c>
      <c r="R326" s="184">
        <f>ROUND(J326*H326,2)</f>
        <v>0</v>
      </c>
      <c r="S326" s="66"/>
      <c r="T326" s="185">
        <f>S326*H326</f>
        <v>0</v>
      </c>
      <c r="U326" s="185">
        <v>4.4339999999999997E-2</v>
      </c>
      <c r="V326" s="185">
        <f>U326*H326</f>
        <v>0.99432449999999994</v>
      </c>
      <c r="W326" s="185">
        <v>0</v>
      </c>
      <c r="X326" s="185">
        <f>W326*H326</f>
        <v>0</v>
      </c>
      <c r="Y326" s="186" t="s">
        <v>20</v>
      </c>
      <c r="Z326" s="36"/>
      <c r="AA326" s="36"/>
      <c r="AB326" s="36"/>
      <c r="AC326" s="36"/>
      <c r="AD326" s="36"/>
      <c r="AE326" s="36"/>
      <c r="AR326" s="187" t="s">
        <v>161</v>
      </c>
      <c r="AT326" s="187" t="s">
        <v>157</v>
      </c>
      <c r="AU326" s="187" t="s">
        <v>84</v>
      </c>
      <c r="AY326" s="19" t="s">
        <v>155</v>
      </c>
      <c r="BE326" s="188">
        <f>IF(O326="základní",K326,0)</f>
        <v>0</v>
      </c>
      <c r="BF326" s="188">
        <f>IF(O326="snížená",K326,0)</f>
        <v>0</v>
      </c>
      <c r="BG326" s="188">
        <f>IF(O326="zákl. přenesená",K326,0)</f>
        <v>0</v>
      </c>
      <c r="BH326" s="188">
        <f>IF(O326="sníž. přenesená",K326,0)</f>
        <v>0</v>
      </c>
      <c r="BI326" s="188">
        <f>IF(O326="nulová",K326,0)</f>
        <v>0</v>
      </c>
      <c r="BJ326" s="19" t="s">
        <v>82</v>
      </c>
      <c r="BK326" s="188">
        <f>ROUND(P326*H326,2)</f>
        <v>0</v>
      </c>
      <c r="BL326" s="19" t="s">
        <v>161</v>
      </c>
      <c r="BM326" s="187" t="s">
        <v>476</v>
      </c>
    </row>
    <row r="327" spans="1:65" s="2" customFormat="1" ht="11.25">
      <c r="A327" s="36"/>
      <c r="B327" s="37"/>
      <c r="C327" s="38"/>
      <c r="D327" s="189" t="s">
        <v>162</v>
      </c>
      <c r="E327" s="38"/>
      <c r="F327" s="190" t="s">
        <v>477</v>
      </c>
      <c r="G327" s="38"/>
      <c r="H327" s="38"/>
      <c r="I327" s="191"/>
      <c r="J327" s="191"/>
      <c r="K327" s="38"/>
      <c r="L327" s="38"/>
      <c r="M327" s="41"/>
      <c r="N327" s="192"/>
      <c r="O327" s="193"/>
      <c r="P327" s="66"/>
      <c r="Q327" s="66"/>
      <c r="R327" s="66"/>
      <c r="S327" s="66"/>
      <c r="T327" s="66"/>
      <c r="U327" s="66"/>
      <c r="V327" s="66"/>
      <c r="W327" s="66"/>
      <c r="X327" s="66"/>
      <c r="Y327" s="67"/>
      <c r="Z327" s="36"/>
      <c r="AA327" s="36"/>
      <c r="AB327" s="36"/>
      <c r="AC327" s="36"/>
      <c r="AD327" s="36"/>
      <c r="AE327" s="36"/>
      <c r="AT327" s="19" t="s">
        <v>162</v>
      </c>
      <c r="AU327" s="19" t="s">
        <v>84</v>
      </c>
    </row>
    <row r="328" spans="1:65" s="15" customFormat="1" ht="11.25">
      <c r="B328" s="228"/>
      <c r="C328" s="229"/>
      <c r="D328" s="196" t="s">
        <v>164</v>
      </c>
      <c r="E328" s="230" t="s">
        <v>20</v>
      </c>
      <c r="F328" s="231" t="s">
        <v>478</v>
      </c>
      <c r="G328" s="229"/>
      <c r="H328" s="230" t="s">
        <v>20</v>
      </c>
      <c r="I328" s="232"/>
      <c r="J328" s="232"/>
      <c r="K328" s="229"/>
      <c r="L328" s="229"/>
      <c r="M328" s="233"/>
      <c r="N328" s="234"/>
      <c r="O328" s="235"/>
      <c r="P328" s="235"/>
      <c r="Q328" s="235"/>
      <c r="R328" s="235"/>
      <c r="S328" s="235"/>
      <c r="T328" s="235"/>
      <c r="U328" s="235"/>
      <c r="V328" s="235"/>
      <c r="W328" s="235"/>
      <c r="X328" s="235"/>
      <c r="Y328" s="236"/>
      <c r="AT328" s="237" t="s">
        <v>164</v>
      </c>
      <c r="AU328" s="237" t="s">
        <v>84</v>
      </c>
      <c r="AV328" s="15" t="s">
        <v>82</v>
      </c>
      <c r="AW328" s="15" t="s">
        <v>5</v>
      </c>
      <c r="AX328" s="15" t="s">
        <v>74</v>
      </c>
      <c r="AY328" s="237" t="s">
        <v>155</v>
      </c>
    </row>
    <row r="329" spans="1:65" s="13" customFormat="1" ht="11.25">
      <c r="B329" s="194"/>
      <c r="C329" s="195"/>
      <c r="D329" s="196" t="s">
        <v>164</v>
      </c>
      <c r="E329" s="197" t="s">
        <v>20</v>
      </c>
      <c r="F329" s="198" t="s">
        <v>479</v>
      </c>
      <c r="G329" s="195"/>
      <c r="H329" s="199">
        <v>22.425000000000001</v>
      </c>
      <c r="I329" s="200"/>
      <c r="J329" s="200"/>
      <c r="K329" s="195"/>
      <c r="L329" s="195"/>
      <c r="M329" s="201"/>
      <c r="N329" s="202"/>
      <c r="O329" s="203"/>
      <c r="P329" s="203"/>
      <c r="Q329" s="203"/>
      <c r="R329" s="203"/>
      <c r="S329" s="203"/>
      <c r="T329" s="203"/>
      <c r="U329" s="203"/>
      <c r="V329" s="203"/>
      <c r="W329" s="203"/>
      <c r="X329" s="203"/>
      <c r="Y329" s="204"/>
      <c r="AT329" s="205" t="s">
        <v>164</v>
      </c>
      <c r="AU329" s="205" t="s">
        <v>84</v>
      </c>
      <c r="AV329" s="13" t="s">
        <v>84</v>
      </c>
      <c r="AW329" s="13" t="s">
        <v>5</v>
      </c>
      <c r="AX329" s="13" t="s">
        <v>74</v>
      </c>
      <c r="AY329" s="205" t="s">
        <v>155</v>
      </c>
    </row>
    <row r="330" spans="1:65" s="14" customFormat="1" ht="11.25">
      <c r="B330" s="206"/>
      <c r="C330" s="207"/>
      <c r="D330" s="196" t="s">
        <v>164</v>
      </c>
      <c r="E330" s="208" t="s">
        <v>20</v>
      </c>
      <c r="F330" s="209" t="s">
        <v>166</v>
      </c>
      <c r="G330" s="207"/>
      <c r="H330" s="210">
        <v>22.425000000000001</v>
      </c>
      <c r="I330" s="211"/>
      <c r="J330" s="211"/>
      <c r="K330" s="207"/>
      <c r="L330" s="207"/>
      <c r="M330" s="212"/>
      <c r="N330" s="213"/>
      <c r="O330" s="214"/>
      <c r="P330" s="214"/>
      <c r="Q330" s="214"/>
      <c r="R330" s="214"/>
      <c r="S330" s="214"/>
      <c r="T330" s="214"/>
      <c r="U330" s="214"/>
      <c r="V330" s="214"/>
      <c r="W330" s="214"/>
      <c r="X330" s="214"/>
      <c r="Y330" s="215"/>
      <c r="AT330" s="216" t="s">
        <v>164</v>
      </c>
      <c r="AU330" s="216" t="s">
        <v>84</v>
      </c>
      <c r="AV330" s="14" t="s">
        <v>161</v>
      </c>
      <c r="AW330" s="14" t="s">
        <v>5</v>
      </c>
      <c r="AX330" s="14" t="s">
        <v>82</v>
      </c>
      <c r="AY330" s="216" t="s">
        <v>155</v>
      </c>
    </row>
    <row r="331" spans="1:65" s="2" customFormat="1" ht="24.2" customHeight="1">
      <c r="A331" s="36"/>
      <c r="B331" s="37"/>
      <c r="C331" s="174" t="s">
        <v>480</v>
      </c>
      <c r="D331" s="174" t="s">
        <v>157</v>
      </c>
      <c r="E331" s="175" t="s">
        <v>481</v>
      </c>
      <c r="F331" s="176" t="s">
        <v>482</v>
      </c>
      <c r="G331" s="177" t="s">
        <v>386</v>
      </c>
      <c r="H331" s="178">
        <v>11</v>
      </c>
      <c r="I331" s="179"/>
      <c r="J331" s="179"/>
      <c r="K331" s="180">
        <f>ROUND(P331*H331,2)</f>
        <v>0</v>
      </c>
      <c r="L331" s="181"/>
      <c r="M331" s="41"/>
      <c r="N331" s="182" t="s">
        <v>20</v>
      </c>
      <c r="O331" s="183" t="s">
        <v>43</v>
      </c>
      <c r="P331" s="184">
        <f>I331+J331</f>
        <v>0</v>
      </c>
      <c r="Q331" s="184">
        <f>ROUND(I331*H331,2)</f>
        <v>0</v>
      </c>
      <c r="R331" s="184">
        <f>ROUND(J331*H331,2)</f>
        <v>0</v>
      </c>
      <c r="S331" s="66"/>
      <c r="T331" s="185">
        <f>S331*H331</f>
        <v>0</v>
      </c>
      <c r="U331" s="185">
        <v>2.6280000000000001E-2</v>
      </c>
      <c r="V331" s="185">
        <f>U331*H331</f>
        <v>0.28908</v>
      </c>
      <c r="W331" s="185">
        <v>0</v>
      </c>
      <c r="X331" s="185">
        <f>W331*H331</f>
        <v>0</v>
      </c>
      <c r="Y331" s="186" t="s">
        <v>20</v>
      </c>
      <c r="Z331" s="36"/>
      <c r="AA331" s="36"/>
      <c r="AB331" s="36"/>
      <c r="AC331" s="36"/>
      <c r="AD331" s="36"/>
      <c r="AE331" s="36"/>
      <c r="AR331" s="187" t="s">
        <v>161</v>
      </c>
      <c r="AT331" s="187" t="s">
        <v>157</v>
      </c>
      <c r="AU331" s="187" t="s">
        <v>84</v>
      </c>
      <c r="AY331" s="19" t="s">
        <v>155</v>
      </c>
      <c r="BE331" s="188">
        <f>IF(O331="základní",K331,0)</f>
        <v>0</v>
      </c>
      <c r="BF331" s="188">
        <f>IF(O331="snížená",K331,0)</f>
        <v>0</v>
      </c>
      <c r="BG331" s="188">
        <f>IF(O331="zákl. přenesená",K331,0)</f>
        <v>0</v>
      </c>
      <c r="BH331" s="188">
        <f>IF(O331="sníž. přenesená",K331,0)</f>
        <v>0</v>
      </c>
      <c r="BI331" s="188">
        <f>IF(O331="nulová",K331,0)</f>
        <v>0</v>
      </c>
      <c r="BJ331" s="19" t="s">
        <v>82</v>
      </c>
      <c r="BK331" s="188">
        <f>ROUND(P331*H331,2)</f>
        <v>0</v>
      </c>
      <c r="BL331" s="19" t="s">
        <v>161</v>
      </c>
      <c r="BM331" s="187" t="s">
        <v>483</v>
      </c>
    </row>
    <row r="332" spans="1:65" s="2" customFormat="1" ht="11.25">
      <c r="A332" s="36"/>
      <c r="B332" s="37"/>
      <c r="C332" s="38"/>
      <c r="D332" s="189" t="s">
        <v>162</v>
      </c>
      <c r="E332" s="38"/>
      <c r="F332" s="190" t="s">
        <v>484</v>
      </c>
      <c r="G332" s="38"/>
      <c r="H332" s="38"/>
      <c r="I332" s="191"/>
      <c r="J332" s="191"/>
      <c r="K332" s="38"/>
      <c r="L332" s="38"/>
      <c r="M332" s="41"/>
      <c r="N332" s="192"/>
      <c r="O332" s="193"/>
      <c r="P332" s="66"/>
      <c r="Q332" s="66"/>
      <c r="R332" s="66"/>
      <c r="S332" s="66"/>
      <c r="T332" s="66"/>
      <c r="U332" s="66"/>
      <c r="V332" s="66"/>
      <c r="W332" s="66"/>
      <c r="X332" s="66"/>
      <c r="Y332" s="67"/>
      <c r="Z332" s="36"/>
      <c r="AA332" s="36"/>
      <c r="AB332" s="36"/>
      <c r="AC332" s="36"/>
      <c r="AD332" s="36"/>
      <c r="AE332" s="36"/>
      <c r="AT332" s="19" t="s">
        <v>162</v>
      </c>
      <c r="AU332" s="19" t="s">
        <v>84</v>
      </c>
    </row>
    <row r="333" spans="1:65" s="2" customFormat="1" ht="24.2" customHeight="1">
      <c r="A333" s="36"/>
      <c r="B333" s="37"/>
      <c r="C333" s="174" t="s">
        <v>485</v>
      </c>
      <c r="D333" s="174" t="s">
        <v>157</v>
      </c>
      <c r="E333" s="175" t="s">
        <v>486</v>
      </c>
      <c r="F333" s="176" t="s">
        <v>487</v>
      </c>
      <c r="G333" s="177" t="s">
        <v>386</v>
      </c>
      <c r="H333" s="178">
        <v>3</v>
      </c>
      <c r="I333" s="179"/>
      <c r="J333" s="179"/>
      <c r="K333" s="180">
        <f>ROUND(P333*H333,2)</f>
        <v>0</v>
      </c>
      <c r="L333" s="181"/>
      <c r="M333" s="41"/>
      <c r="N333" s="182" t="s">
        <v>20</v>
      </c>
      <c r="O333" s="183" t="s">
        <v>43</v>
      </c>
      <c r="P333" s="184">
        <f>I333+J333</f>
        <v>0</v>
      </c>
      <c r="Q333" s="184">
        <f>ROUND(I333*H333,2)</f>
        <v>0</v>
      </c>
      <c r="R333" s="184">
        <f>ROUND(J333*H333,2)</f>
        <v>0</v>
      </c>
      <c r="S333" s="66"/>
      <c r="T333" s="185">
        <f>S333*H333</f>
        <v>0</v>
      </c>
      <c r="U333" s="185">
        <v>0.10931</v>
      </c>
      <c r="V333" s="185">
        <f>U333*H333</f>
        <v>0.32793</v>
      </c>
      <c r="W333" s="185">
        <v>0</v>
      </c>
      <c r="X333" s="185">
        <f>W333*H333</f>
        <v>0</v>
      </c>
      <c r="Y333" s="186" t="s">
        <v>20</v>
      </c>
      <c r="Z333" s="36"/>
      <c r="AA333" s="36"/>
      <c r="AB333" s="36"/>
      <c r="AC333" s="36"/>
      <c r="AD333" s="36"/>
      <c r="AE333" s="36"/>
      <c r="AR333" s="187" t="s">
        <v>161</v>
      </c>
      <c r="AT333" s="187" t="s">
        <v>157</v>
      </c>
      <c r="AU333" s="187" t="s">
        <v>84</v>
      </c>
      <c r="AY333" s="19" t="s">
        <v>155</v>
      </c>
      <c r="BE333" s="188">
        <f>IF(O333="základní",K333,0)</f>
        <v>0</v>
      </c>
      <c r="BF333" s="188">
        <f>IF(O333="snížená",K333,0)</f>
        <v>0</v>
      </c>
      <c r="BG333" s="188">
        <f>IF(O333="zákl. přenesená",K333,0)</f>
        <v>0</v>
      </c>
      <c r="BH333" s="188">
        <f>IF(O333="sníž. přenesená",K333,0)</f>
        <v>0</v>
      </c>
      <c r="BI333" s="188">
        <f>IF(O333="nulová",K333,0)</f>
        <v>0</v>
      </c>
      <c r="BJ333" s="19" t="s">
        <v>82</v>
      </c>
      <c r="BK333" s="188">
        <f>ROUND(P333*H333,2)</f>
        <v>0</v>
      </c>
      <c r="BL333" s="19" t="s">
        <v>161</v>
      </c>
      <c r="BM333" s="187" t="s">
        <v>488</v>
      </c>
    </row>
    <row r="334" spans="1:65" s="2" customFormat="1" ht="11.25">
      <c r="A334" s="36"/>
      <c r="B334" s="37"/>
      <c r="C334" s="38"/>
      <c r="D334" s="189" t="s">
        <v>162</v>
      </c>
      <c r="E334" s="38"/>
      <c r="F334" s="190" t="s">
        <v>489</v>
      </c>
      <c r="G334" s="38"/>
      <c r="H334" s="38"/>
      <c r="I334" s="191"/>
      <c r="J334" s="191"/>
      <c r="K334" s="38"/>
      <c r="L334" s="38"/>
      <c r="M334" s="41"/>
      <c r="N334" s="192"/>
      <c r="O334" s="193"/>
      <c r="P334" s="66"/>
      <c r="Q334" s="66"/>
      <c r="R334" s="66"/>
      <c r="S334" s="66"/>
      <c r="T334" s="66"/>
      <c r="U334" s="66"/>
      <c r="V334" s="66"/>
      <c r="W334" s="66"/>
      <c r="X334" s="66"/>
      <c r="Y334" s="67"/>
      <c r="Z334" s="36"/>
      <c r="AA334" s="36"/>
      <c r="AB334" s="36"/>
      <c r="AC334" s="36"/>
      <c r="AD334" s="36"/>
      <c r="AE334" s="36"/>
      <c r="AT334" s="19" t="s">
        <v>162</v>
      </c>
      <c r="AU334" s="19" t="s">
        <v>84</v>
      </c>
    </row>
    <row r="335" spans="1:65" s="2" customFormat="1" ht="24.2" customHeight="1">
      <c r="A335" s="36"/>
      <c r="B335" s="37"/>
      <c r="C335" s="174" t="s">
        <v>490</v>
      </c>
      <c r="D335" s="174" t="s">
        <v>157</v>
      </c>
      <c r="E335" s="175" t="s">
        <v>491</v>
      </c>
      <c r="F335" s="176" t="s">
        <v>492</v>
      </c>
      <c r="G335" s="177" t="s">
        <v>386</v>
      </c>
      <c r="H335" s="178">
        <v>1</v>
      </c>
      <c r="I335" s="179"/>
      <c r="J335" s="179"/>
      <c r="K335" s="180">
        <f>ROUND(P335*H335,2)</f>
        <v>0</v>
      </c>
      <c r="L335" s="181"/>
      <c r="M335" s="41"/>
      <c r="N335" s="182" t="s">
        <v>20</v>
      </c>
      <c r="O335" s="183" t="s">
        <v>43</v>
      </c>
      <c r="P335" s="184">
        <f>I335+J335</f>
        <v>0</v>
      </c>
      <c r="Q335" s="184">
        <f>ROUND(I335*H335,2)</f>
        <v>0</v>
      </c>
      <c r="R335" s="184">
        <f>ROUND(J335*H335,2)</f>
        <v>0</v>
      </c>
      <c r="S335" s="66"/>
      <c r="T335" s="185">
        <f>S335*H335</f>
        <v>0</v>
      </c>
      <c r="U335" s="185">
        <v>9.4310000000000005E-2</v>
      </c>
      <c r="V335" s="185">
        <f>U335*H335</f>
        <v>9.4310000000000005E-2</v>
      </c>
      <c r="W335" s="185">
        <v>0</v>
      </c>
      <c r="X335" s="185">
        <f>W335*H335</f>
        <v>0</v>
      </c>
      <c r="Y335" s="186" t="s">
        <v>20</v>
      </c>
      <c r="Z335" s="36"/>
      <c r="AA335" s="36"/>
      <c r="AB335" s="36"/>
      <c r="AC335" s="36"/>
      <c r="AD335" s="36"/>
      <c r="AE335" s="36"/>
      <c r="AR335" s="187" t="s">
        <v>161</v>
      </c>
      <c r="AT335" s="187" t="s">
        <v>157</v>
      </c>
      <c r="AU335" s="187" t="s">
        <v>84</v>
      </c>
      <c r="AY335" s="19" t="s">
        <v>155</v>
      </c>
      <c r="BE335" s="188">
        <f>IF(O335="základní",K335,0)</f>
        <v>0</v>
      </c>
      <c r="BF335" s="188">
        <f>IF(O335="snížená",K335,0)</f>
        <v>0</v>
      </c>
      <c r="BG335" s="188">
        <f>IF(O335="zákl. přenesená",K335,0)</f>
        <v>0</v>
      </c>
      <c r="BH335" s="188">
        <f>IF(O335="sníž. přenesená",K335,0)</f>
        <v>0</v>
      </c>
      <c r="BI335" s="188">
        <f>IF(O335="nulová",K335,0)</f>
        <v>0</v>
      </c>
      <c r="BJ335" s="19" t="s">
        <v>82</v>
      </c>
      <c r="BK335" s="188">
        <f>ROUND(P335*H335,2)</f>
        <v>0</v>
      </c>
      <c r="BL335" s="19" t="s">
        <v>161</v>
      </c>
      <c r="BM335" s="187" t="s">
        <v>493</v>
      </c>
    </row>
    <row r="336" spans="1:65" s="2" customFormat="1" ht="11.25">
      <c r="A336" s="36"/>
      <c r="B336" s="37"/>
      <c r="C336" s="38"/>
      <c r="D336" s="189" t="s">
        <v>162</v>
      </c>
      <c r="E336" s="38"/>
      <c r="F336" s="190" t="s">
        <v>494</v>
      </c>
      <c r="G336" s="38"/>
      <c r="H336" s="38"/>
      <c r="I336" s="191"/>
      <c r="J336" s="191"/>
      <c r="K336" s="38"/>
      <c r="L336" s="38"/>
      <c r="M336" s="41"/>
      <c r="N336" s="192"/>
      <c r="O336" s="193"/>
      <c r="P336" s="66"/>
      <c r="Q336" s="66"/>
      <c r="R336" s="66"/>
      <c r="S336" s="66"/>
      <c r="T336" s="66"/>
      <c r="U336" s="66"/>
      <c r="V336" s="66"/>
      <c r="W336" s="66"/>
      <c r="X336" s="66"/>
      <c r="Y336" s="67"/>
      <c r="Z336" s="36"/>
      <c r="AA336" s="36"/>
      <c r="AB336" s="36"/>
      <c r="AC336" s="36"/>
      <c r="AD336" s="36"/>
      <c r="AE336" s="36"/>
      <c r="AT336" s="19" t="s">
        <v>162</v>
      </c>
      <c r="AU336" s="19" t="s">
        <v>84</v>
      </c>
    </row>
    <row r="337" spans="1:65" s="2" customFormat="1" ht="24.2" customHeight="1">
      <c r="A337" s="36"/>
      <c r="B337" s="37"/>
      <c r="C337" s="174" t="s">
        <v>495</v>
      </c>
      <c r="D337" s="174" t="s">
        <v>157</v>
      </c>
      <c r="E337" s="175" t="s">
        <v>496</v>
      </c>
      <c r="F337" s="176" t="s">
        <v>497</v>
      </c>
      <c r="G337" s="177" t="s">
        <v>386</v>
      </c>
      <c r="H337" s="178">
        <v>1</v>
      </c>
      <c r="I337" s="179"/>
      <c r="J337" s="179"/>
      <c r="K337" s="180">
        <f>ROUND(P337*H337,2)</f>
        <v>0</v>
      </c>
      <c r="L337" s="181"/>
      <c r="M337" s="41"/>
      <c r="N337" s="182" t="s">
        <v>20</v>
      </c>
      <c r="O337" s="183" t="s">
        <v>43</v>
      </c>
      <c r="P337" s="184">
        <f>I337+J337</f>
        <v>0</v>
      </c>
      <c r="Q337" s="184">
        <f>ROUND(I337*H337,2)</f>
        <v>0</v>
      </c>
      <c r="R337" s="184">
        <f>ROUND(J337*H337,2)</f>
        <v>0</v>
      </c>
      <c r="S337" s="66"/>
      <c r="T337" s="185">
        <f>S337*H337</f>
        <v>0</v>
      </c>
      <c r="U337" s="185">
        <v>0.10138999999999999</v>
      </c>
      <c r="V337" s="185">
        <f>U337*H337</f>
        <v>0.10138999999999999</v>
      </c>
      <c r="W337" s="185">
        <v>0</v>
      </c>
      <c r="X337" s="185">
        <f>W337*H337</f>
        <v>0</v>
      </c>
      <c r="Y337" s="186" t="s">
        <v>20</v>
      </c>
      <c r="Z337" s="36"/>
      <c r="AA337" s="36"/>
      <c r="AB337" s="36"/>
      <c r="AC337" s="36"/>
      <c r="AD337" s="36"/>
      <c r="AE337" s="36"/>
      <c r="AR337" s="187" t="s">
        <v>161</v>
      </c>
      <c r="AT337" s="187" t="s">
        <v>157</v>
      </c>
      <c r="AU337" s="187" t="s">
        <v>84</v>
      </c>
      <c r="AY337" s="19" t="s">
        <v>155</v>
      </c>
      <c r="BE337" s="188">
        <f>IF(O337="základní",K337,0)</f>
        <v>0</v>
      </c>
      <c r="BF337" s="188">
        <f>IF(O337="snížená",K337,0)</f>
        <v>0</v>
      </c>
      <c r="BG337" s="188">
        <f>IF(O337="zákl. přenesená",K337,0)</f>
        <v>0</v>
      </c>
      <c r="BH337" s="188">
        <f>IF(O337="sníž. přenesená",K337,0)</f>
        <v>0</v>
      </c>
      <c r="BI337" s="188">
        <f>IF(O337="nulová",K337,0)</f>
        <v>0</v>
      </c>
      <c r="BJ337" s="19" t="s">
        <v>82</v>
      </c>
      <c r="BK337" s="188">
        <f>ROUND(P337*H337,2)</f>
        <v>0</v>
      </c>
      <c r="BL337" s="19" t="s">
        <v>161</v>
      </c>
      <c r="BM337" s="187" t="s">
        <v>498</v>
      </c>
    </row>
    <row r="338" spans="1:65" s="2" customFormat="1" ht="11.25">
      <c r="A338" s="36"/>
      <c r="B338" s="37"/>
      <c r="C338" s="38"/>
      <c r="D338" s="189" t="s">
        <v>162</v>
      </c>
      <c r="E338" s="38"/>
      <c r="F338" s="190" t="s">
        <v>499</v>
      </c>
      <c r="G338" s="38"/>
      <c r="H338" s="38"/>
      <c r="I338" s="191"/>
      <c r="J338" s="191"/>
      <c r="K338" s="38"/>
      <c r="L338" s="38"/>
      <c r="M338" s="41"/>
      <c r="N338" s="192"/>
      <c r="O338" s="193"/>
      <c r="P338" s="66"/>
      <c r="Q338" s="66"/>
      <c r="R338" s="66"/>
      <c r="S338" s="66"/>
      <c r="T338" s="66"/>
      <c r="U338" s="66"/>
      <c r="V338" s="66"/>
      <c r="W338" s="66"/>
      <c r="X338" s="66"/>
      <c r="Y338" s="67"/>
      <c r="Z338" s="36"/>
      <c r="AA338" s="36"/>
      <c r="AB338" s="36"/>
      <c r="AC338" s="36"/>
      <c r="AD338" s="36"/>
      <c r="AE338" s="36"/>
      <c r="AT338" s="19" t="s">
        <v>162</v>
      </c>
      <c r="AU338" s="19" t="s">
        <v>84</v>
      </c>
    </row>
    <row r="339" spans="1:65" s="2" customFormat="1" ht="24.2" customHeight="1">
      <c r="A339" s="36"/>
      <c r="B339" s="37"/>
      <c r="C339" s="174" t="s">
        <v>425</v>
      </c>
      <c r="D339" s="174" t="s">
        <v>157</v>
      </c>
      <c r="E339" s="175" t="s">
        <v>500</v>
      </c>
      <c r="F339" s="176" t="s">
        <v>501</v>
      </c>
      <c r="G339" s="177" t="s">
        <v>386</v>
      </c>
      <c r="H339" s="178">
        <v>2</v>
      </c>
      <c r="I339" s="179"/>
      <c r="J339" s="179"/>
      <c r="K339" s="180">
        <f>ROUND(P339*H339,2)</f>
        <v>0</v>
      </c>
      <c r="L339" s="181"/>
      <c r="M339" s="41"/>
      <c r="N339" s="182" t="s">
        <v>20</v>
      </c>
      <c r="O339" s="183" t="s">
        <v>43</v>
      </c>
      <c r="P339" s="184">
        <f>I339+J339</f>
        <v>0</v>
      </c>
      <c r="Q339" s="184">
        <f>ROUND(I339*H339,2)</f>
        <v>0</v>
      </c>
      <c r="R339" s="184">
        <f>ROUND(J339*H339,2)</f>
        <v>0</v>
      </c>
      <c r="S339" s="66"/>
      <c r="T339" s="185">
        <f>S339*H339</f>
        <v>0</v>
      </c>
      <c r="U339" s="185">
        <v>0.13739000000000001</v>
      </c>
      <c r="V339" s="185">
        <f>U339*H339</f>
        <v>0.27478000000000002</v>
      </c>
      <c r="W339" s="185">
        <v>0</v>
      </c>
      <c r="X339" s="185">
        <f>W339*H339</f>
        <v>0</v>
      </c>
      <c r="Y339" s="186" t="s">
        <v>20</v>
      </c>
      <c r="Z339" s="36"/>
      <c r="AA339" s="36"/>
      <c r="AB339" s="36"/>
      <c r="AC339" s="36"/>
      <c r="AD339" s="36"/>
      <c r="AE339" s="36"/>
      <c r="AR339" s="187" t="s">
        <v>161</v>
      </c>
      <c r="AT339" s="187" t="s">
        <v>157</v>
      </c>
      <c r="AU339" s="187" t="s">
        <v>84</v>
      </c>
      <c r="AY339" s="19" t="s">
        <v>155</v>
      </c>
      <c r="BE339" s="188">
        <f>IF(O339="základní",K339,0)</f>
        <v>0</v>
      </c>
      <c r="BF339" s="188">
        <f>IF(O339="snížená",K339,0)</f>
        <v>0</v>
      </c>
      <c r="BG339" s="188">
        <f>IF(O339="zákl. přenesená",K339,0)</f>
        <v>0</v>
      </c>
      <c r="BH339" s="188">
        <f>IF(O339="sníž. přenesená",K339,0)</f>
        <v>0</v>
      </c>
      <c r="BI339" s="188">
        <f>IF(O339="nulová",K339,0)</f>
        <v>0</v>
      </c>
      <c r="BJ339" s="19" t="s">
        <v>82</v>
      </c>
      <c r="BK339" s="188">
        <f>ROUND(P339*H339,2)</f>
        <v>0</v>
      </c>
      <c r="BL339" s="19" t="s">
        <v>161</v>
      </c>
      <c r="BM339" s="187" t="s">
        <v>502</v>
      </c>
    </row>
    <row r="340" spans="1:65" s="2" customFormat="1" ht="11.25">
      <c r="A340" s="36"/>
      <c r="B340" s="37"/>
      <c r="C340" s="38"/>
      <c r="D340" s="189" t="s">
        <v>162</v>
      </c>
      <c r="E340" s="38"/>
      <c r="F340" s="190" t="s">
        <v>503</v>
      </c>
      <c r="G340" s="38"/>
      <c r="H340" s="38"/>
      <c r="I340" s="191"/>
      <c r="J340" s="191"/>
      <c r="K340" s="38"/>
      <c r="L340" s="38"/>
      <c r="M340" s="41"/>
      <c r="N340" s="192"/>
      <c r="O340" s="193"/>
      <c r="P340" s="66"/>
      <c r="Q340" s="66"/>
      <c r="R340" s="66"/>
      <c r="S340" s="66"/>
      <c r="T340" s="66"/>
      <c r="U340" s="66"/>
      <c r="V340" s="66"/>
      <c r="W340" s="66"/>
      <c r="X340" s="66"/>
      <c r="Y340" s="67"/>
      <c r="Z340" s="36"/>
      <c r="AA340" s="36"/>
      <c r="AB340" s="36"/>
      <c r="AC340" s="36"/>
      <c r="AD340" s="36"/>
      <c r="AE340" s="36"/>
      <c r="AT340" s="19" t="s">
        <v>162</v>
      </c>
      <c r="AU340" s="19" t="s">
        <v>84</v>
      </c>
    </row>
    <row r="341" spans="1:65" s="2" customFormat="1" ht="24.2" customHeight="1">
      <c r="A341" s="36"/>
      <c r="B341" s="37"/>
      <c r="C341" s="174" t="s">
        <v>504</v>
      </c>
      <c r="D341" s="174" t="s">
        <v>157</v>
      </c>
      <c r="E341" s="175" t="s">
        <v>505</v>
      </c>
      <c r="F341" s="176" t="s">
        <v>506</v>
      </c>
      <c r="G341" s="177" t="s">
        <v>386</v>
      </c>
      <c r="H341" s="178">
        <v>1</v>
      </c>
      <c r="I341" s="179"/>
      <c r="J341" s="179"/>
      <c r="K341" s="180">
        <f>ROUND(P341*H341,2)</f>
        <v>0</v>
      </c>
      <c r="L341" s="181"/>
      <c r="M341" s="41"/>
      <c r="N341" s="182" t="s">
        <v>20</v>
      </c>
      <c r="O341" s="183" t="s">
        <v>43</v>
      </c>
      <c r="P341" s="184">
        <f>I341+J341</f>
        <v>0</v>
      </c>
      <c r="Q341" s="184">
        <f>ROUND(I341*H341,2)</f>
        <v>0</v>
      </c>
      <c r="R341" s="184">
        <f>ROUND(J341*H341,2)</f>
        <v>0</v>
      </c>
      <c r="S341" s="66"/>
      <c r="T341" s="185">
        <f>S341*H341</f>
        <v>0</v>
      </c>
      <c r="U341" s="185">
        <v>0.17549000000000001</v>
      </c>
      <c r="V341" s="185">
        <f>U341*H341</f>
        <v>0.17549000000000001</v>
      </c>
      <c r="W341" s="185">
        <v>0</v>
      </c>
      <c r="X341" s="185">
        <f>W341*H341</f>
        <v>0</v>
      </c>
      <c r="Y341" s="186" t="s">
        <v>20</v>
      </c>
      <c r="Z341" s="36"/>
      <c r="AA341" s="36"/>
      <c r="AB341" s="36"/>
      <c r="AC341" s="36"/>
      <c r="AD341" s="36"/>
      <c r="AE341" s="36"/>
      <c r="AR341" s="187" t="s">
        <v>161</v>
      </c>
      <c r="AT341" s="187" t="s">
        <v>157</v>
      </c>
      <c r="AU341" s="187" t="s">
        <v>84</v>
      </c>
      <c r="AY341" s="19" t="s">
        <v>155</v>
      </c>
      <c r="BE341" s="188">
        <f>IF(O341="základní",K341,0)</f>
        <v>0</v>
      </c>
      <c r="BF341" s="188">
        <f>IF(O341="snížená",K341,0)</f>
        <v>0</v>
      </c>
      <c r="BG341" s="188">
        <f>IF(O341="zákl. přenesená",K341,0)</f>
        <v>0</v>
      </c>
      <c r="BH341" s="188">
        <f>IF(O341="sníž. přenesená",K341,0)</f>
        <v>0</v>
      </c>
      <c r="BI341" s="188">
        <f>IF(O341="nulová",K341,0)</f>
        <v>0</v>
      </c>
      <c r="BJ341" s="19" t="s">
        <v>82</v>
      </c>
      <c r="BK341" s="188">
        <f>ROUND(P341*H341,2)</f>
        <v>0</v>
      </c>
      <c r="BL341" s="19" t="s">
        <v>161</v>
      </c>
      <c r="BM341" s="187" t="s">
        <v>507</v>
      </c>
    </row>
    <row r="342" spans="1:65" s="2" customFormat="1" ht="11.25">
      <c r="A342" s="36"/>
      <c r="B342" s="37"/>
      <c r="C342" s="38"/>
      <c r="D342" s="189" t="s">
        <v>162</v>
      </c>
      <c r="E342" s="38"/>
      <c r="F342" s="190" t="s">
        <v>508</v>
      </c>
      <c r="G342" s="38"/>
      <c r="H342" s="38"/>
      <c r="I342" s="191"/>
      <c r="J342" s="191"/>
      <c r="K342" s="38"/>
      <c r="L342" s="38"/>
      <c r="M342" s="41"/>
      <c r="N342" s="192"/>
      <c r="O342" s="193"/>
      <c r="P342" s="66"/>
      <c r="Q342" s="66"/>
      <c r="R342" s="66"/>
      <c r="S342" s="66"/>
      <c r="T342" s="66"/>
      <c r="U342" s="66"/>
      <c r="V342" s="66"/>
      <c r="W342" s="66"/>
      <c r="X342" s="66"/>
      <c r="Y342" s="67"/>
      <c r="Z342" s="36"/>
      <c r="AA342" s="36"/>
      <c r="AB342" s="36"/>
      <c r="AC342" s="36"/>
      <c r="AD342" s="36"/>
      <c r="AE342" s="36"/>
      <c r="AT342" s="19" t="s">
        <v>162</v>
      </c>
      <c r="AU342" s="19" t="s">
        <v>84</v>
      </c>
    </row>
    <row r="343" spans="1:65" s="2" customFormat="1" ht="37.9" customHeight="1">
      <c r="A343" s="36"/>
      <c r="B343" s="37"/>
      <c r="C343" s="174" t="s">
        <v>509</v>
      </c>
      <c r="D343" s="174" t="s">
        <v>157</v>
      </c>
      <c r="E343" s="175" t="s">
        <v>510</v>
      </c>
      <c r="F343" s="176" t="s">
        <v>511</v>
      </c>
      <c r="G343" s="177" t="s">
        <v>386</v>
      </c>
      <c r="H343" s="178">
        <v>1</v>
      </c>
      <c r="I343" s="179"/>
      <c r="J343" s="179"/>
      <c r="K343" s="180">
        <f>ROUND(P343*H343,2)</f>
        <v>0</v>
      </c>
      <c r="L343" s="181"/>
      <c r="M343" s="41"/>
      <c r="N343" s="182" t="s">
        <v>20</v>
      </c>
      <c r="O343" s="183" t="s">
        <v>43</v>
      </c>
      <c r="P343" s="184">
        <f>I343+J343</f>
        <v>0</v>
      </c>
      <c r="Q343" s="184">
        <f>ROUND(I343*H343,2)</f>
        <v>0</v>
      </c>
      <c r="R343" s="184">
        <f>ROUND(J343*H343,2)</f>
        <v>0</v>
      </c>
      <c r="S343" s="66"/>
      <c r="T343" s="185">
        <f>S343*H343</f>
        <v>0</v>
      </c>
      <c r="U343" s="185">
        <v>3.4520000000000002E-2</v>
      </c>
      <c r="V343" s="185">
        <f>U343*H343</f>
        <v>3.4520000000000002E-2</v>
      </c>
      <c r="W343" s="185">
        <v>0</v>
      </c>
      <c r="X343" s="185">
        <f>W343*H343</f>
        <v>0</v>
      </c>
      <c r="Y343" s="186" t="s">
        <v>20</v>
      </c>
      <c r="Z343" s="36"/>
      <c r="AA343" s="36"/>
      <c r="AB343" s="36"/>
      <c r="AC343" s="36"/>
      <c r="AD343" s="36"/>
      <c r="AE343" s="36"/>
      <c r="AR343" s="187" t="s">
        <v>161</v>
      </c>
      <c r="AT343" s="187" t="s">
        <v>157</v>
      </c>
      <c r="AU343" s="187" t="s">
        <v>84</v>
      </c>
      <c r="AY343" s="19" t="s">
        <v>155</v>
      </c>
      <c r="BE343" s="188">
        <f>IF(O343="základní",K343,0)</f>
        <v>0</v>
      </c>
      <c r="BF343" s="188">
        <f>IF(O343="snížená",K343,0)</f>
        <v>0</v>
      </c>
      <c r="BG343" s="188">
        <f>IF(O343="zákl. přenesená",K343,0)</f>
        <v>0</v>
      </c>
      <c r="BH343" s="188">
        <f>IF(O343="sníž. přenesená",K343,0)</f>
        <v>0</v>
      </c>
      <c r="BI343" s="188">
        <f>IF(O343="nulová",K343,0)</f>
        <v>0</v>
      </c>
      <c r="BJ343" s="19" t="s">
        <v>82</v>
      </c>
      <c r="BK343" s="188">
        <f>ROUND(P343*H343,2)</f>
        <v>0</v>
      </c>
      <c r="BL343" s="19" t="s">
        <v>161</v>
      </c>
      <c r="BM343" s="187" t="s">
        <v>512</v>
      </c>
    </row>
    <row r="344" spans="1:65" s="2" customFormat="1" ht="11.25">
      <c r="A344" s="36"/>
      <c r="B344" s="37"/>
      <c r="C344" s="38"/>
      <c r="D344" s="189" t="s">
        <v>162</v>
      </c>
      <c r="E344" s="38"/>
      <c r="F344" s="190" t="s">
        <v>513</v>
      </c>
      <c r="G344" s="38"/>
      <c r="H344" s="38"/>
      <c r="I344" s="191"/>
      <c r="J344" s="191"/>
      <c r="K344" s="38"/>
      <c r="L344" s="38"/>
      <c r="M344" s="41"/>
      <c r="N344" s="192"/>
      <c r="O344" s="193"/>
      <c r="P344" s="66"/>
      <c r="Q344" s="66"/>
      <c r="R344" s="66"/>
      <c r="S344" s="66"/>
      <c r="T344" s="66"/>
      <c r="U344" s="66"/>
      <c r="V344" s="66"/>
      <c r="W344" s="66"/>
      <c r="X344" s="66"/>
      <c r="Y344" s="67"/>
      <c r="Z344" s="36"/>
      <c r="AA344" s="36"/>
      <c r="AB344" s="36"/>
      <c r="AC344" s="36"/>
      <c r="AD344" s="36"/>
      <c r="AE344" s="36"/>
      <c r="AT344" s="19" t="s">
        <v>162</v>
      </c>
      <c r="AU344" s="19" t="s">
        <v>84</v>
      </c>
    </row>
    <row r="345" spans="1:65" s="2" customFormat="1" ht="37.9" customHeight="1">
      <c r="A345" s="36"/>
      <c r="B345" s="37"/>
      <c r="C345" s="174" t="s">
        <v>514</v>
      </c>
      <c r="D345" s="174" t="s">
        <v>157</v>
      </c>
      <c r="E345" s="175" t="s">
        <v>515</v>
      </c>
      <c r="F345" s="176" t="s">
        <v>516</v>
      </c>
      <c r="G345" s="177" t="s">
        <v>386</v>
      </c>
      <c r="H345" s="178">
        <v>1</v>
      </c>
      <c r="I345" s="179"/>
      <c r="J345" s="179"/>
      <c r="K345" s="180">
        <f>ROUND(P345*H345,2)</f>
        <v>0</v>
      </c>
      <c r="L345" s="181"/>
      <c r="M345" s="41"/>
      <c r="N345" s="182" t="s">
        <v>20</v>
      </c>
      <c r="O345" s="183" t="s">
        <v>43</v>
      </c>
      <c r="P345" s="184">
        <f>I345+J345</f>
        <v>0</v>
      </c>
      <c r="Q345" s="184">
        <f>ROUND(I345*H345,2)</f>
        <v>0</v>
      </c>
      <c r="R345" s="184">
        <f>ROUND(J345*H345,2)</f>
        <v>0</v>
      </c>
      <c r="S345" s="66"/>
      <c r="T345" s="185">
        <f>S345*H345</f>
        <v>0</v>
      </c>
      <c r="U345" s="185">
        <v>4.0719999999999999E-2</v>
      </c>
      <c r="V345" s="185">
        <f>U345*H345</f>
        <v>4.0719999999999999E-2</v>
      </c>
      <c r="W345" s="185">
        <v>0</v>
      </c>
      <c r="X345" s="185">
        <f>W345*H345</f>
        <v>0</v>
      </c>
      <c r="Y345" s="186" t="s">
        <v>20</v>
      </c>
      <c r="Z345" s="36"/>
      <c r="AA345" s="36"/>
      <c r="AB345" s="36"/>
      <c r="AC345" s="36"/>
      <c r="AD345" s="36"/>
      <c r="AE345" s="36"/>
      <c r="AR345" s="187" t="s">
        <v>161</v>
      </c>
      <c r="AT345" s="187" t="s">
        <v>157</v>
      </c>
      <c r="AU345" s="187" t="s">
        <v>84</v>
      </c>
      <c r="AY345" s="19" t="s">
        <v>155</v>
      </c>
      <c r="BE345" s="188">
        <f>IF(O345="základní",K345,0)</f>
        <v>0</v>
      </c>
      <c r="BF345" s="188">
        <f>IF(O345="snížená",K345,0)</f>
        <v>0</v>
      </c>
      <c r="BG345" s="188">
        <f>IF(O345="zákl. přenesená",K345,0)</f>
        <v>0</v>
      </c>
      <c r="BH345" s="188">
        <f>IF(O345="sníž. přenesená",K345,0)</f>
        <v>0</v>
      </c>
      <c r="BI345" s="188">
        <f>IF(O345="nulová",K345,0)</f>
        <v>0</v>
      </c>
      <c r="BJ345" s="19" t="s">
        <v>82</v>
      </c>
      <c r="BK345" s="188">
        <f>ROUND(P345*H345,2)</f>
        <v>0</v>
      </c>
      <c r="BL345" s="19" t="s">
        <v>161</v>
      </c>
      <c r="BM345" s="187" t="s">
        <v>517</v>
      </c>
    </row>
    <row r="346" spans="1:65" s="2" customFormat="1" ht="11.25">
      <c r="A346" s="36"/>
      <c r="B346" s="37"/>
      <c r="C346" s="38"/>
      <c r="D346" s="189" t="s">
        <v>162</v>
      </c>
      <c r="E346" s="38"/>
      <c r="F346" s="190" t="s">
        <v>518</v>
      </c>
      <c r="G346" s="38"/>
      <c r="H346" s="38"/>
      <c r="I346" s="191"/>
      <c r="J346" s="191"/>
      <c r="K346" s="38"/>
      <c r="L346" s="38"/>
      <c r="M346" s="41"/>
      <c r="N346" s="192"/>
      <c r="O346" s="193"/>
      <c r="P346" s="66"/>
      <c r="Q346" s="66"/>
      <c r="R346" s="66"/>
      <c r="S346" s="66"/>
      <c r="T346" s="66"/>
      <c r="U346" s="66"/>
      <c r="V346" s="66"/>
      <c r="W346" s="66"/>
      <c r="X346" s="66"/>
      <c r="Y346" s="67"/>
      <c r="Z346" s="36"/>
      <c r="AA346" s="36"/>
      <c r="AB346" s="36"/>
      <c r="AC346" s="36"/>
      <c r="AD346" s="36"/>
      <c r="AE346" s="36"/>
      <c r="AT346" s="19" t="s">
        <v>162</v>
      </c>
      <c r="AU346" s="19" t="s">
        <v>84</v>
      </c>
    </row>
    <row r="347" spans="1:65" s="2" customFormat="1" ht="24.2" customHeight="1">
      <c r="A347" s="36"/>
      <c r="B347" s="37"/>
      <c r="C347" s="174" t="s">
        <v>442</v>
      </c>
      <c r="D347" s="174" t="s">
        <v>157</v>
      </c>
      <c r="E347" s="175" t="s">
        <v>519</v>
      </c>
      <c r="F347" s="176" t="s">
        <v>520</v>
      </c>
      <c r="G347" s="177" t="s">
        <v>183</v>
      </c>
      <c r="H347" s="178">
        <v>37</v>
      </c>
      <c r="I347" s="179"/>
      <c r="J347" s="179"/>
      <c r="K347" s="180">
        <f>ROUND(P347*H347,2)</f>
        <v>0</v>
      </c>
      <c r="L347" s="181"/>
      <c r="M347" s="41"/>
      <c r="N347" s="182" t="s">
        <v>20</v>
      </c>
      <c r="O347" s="183" t="s">
        <v>43</v>
      </c>
      <c r="P347" s="184">
        <f>I347+J347</f>
        <v>0</v>
      </c>
      <c r="Q347" s="184">
        <f>ROUND(I347*H347,2)</f>
        <v>0</v>
      </c>
      <c r="R347" s="184">
        <f>ROUND(J347*H347,2)</f>
        <v>0</v>
      </c>
      <c r="S347" s="66"/>
      <c r="T347" s="185">
        <f>S347*H347</f>
        <v>0</v>
      </c>
      <c r="U347" s="185">
        <v>0</v>
      </c>
      <c r="V347" s="185">
        <f>U347*H347</f>
        <v>0</v>
      </c>
      <c r="W347" s="185">
        <v>0</v>
      </c>
      <c r="X347" s="185">
        <f>W347*H347</f>
        <v>0</v>
      </c>
      <c r="Y347" s="186" t="s">
        <v>20</v>
      </c>
      <c r="Z347" s="36"/>
      <c r="AA347" s="36"/>
      <c r="AB347" s="36"/>
      <c r="AC347" s="36"/>
      <c r="AD347" s="36"/>
      <c r="AE347" s="36"/>
      <c r="AR347" s="187" t="s">
        <v>161</v>
      </c>
      <c r="AT347" s="187" t="s">
        <v>157</v>
      </c>
      <c r="AU347" s="187" t="s">
        <v>84</v>
      </c>
      <c r="AY347" s="19" t="s">
        <v>155</v>
      </c>
      <c r="BE347" s="188">
        <f>IF(O347="základní",K347,0)</f>
        <v>0</v>
      </c>
      <c r="BF347" s="188">
        <f>IF(O347="snížená",K347,0)</f>
        <v>0</v>
      </c>
      <c r="BG347" s="188">
        <f>IF(O347="zákl. přenesená",K347,0)</f>
        <v>0</v>
      </c>
      <c r="BH347" s="188">
        <f>IF(O347="sníž. přenesená",K347,0)</f>
        <v>0</v>
      </c>
      <c r="BI347" s="188">
        <f>IF(O347="nulová",K347,0)</f>
        <v>0</v>
      </c>
      <c r="BJ347" s="19" t="s">
        <v>82</v>
      </c>
      <c r="BK347" s="188">
        <f>ROUND(P347*H347,2)</f>
        <v>0</v>
      </c>
      <c r="BL347" s="19" t="s">
        <v>161</v>
      </c>
      <c r="BM347" s="187" t="s">
        <v>521</v>
      </c>
    </row>
    <row r="348" spans="1:65" s="2" customFormat="1" ht="11.25">
      <c r="A348" s="36"/>
      <c r="B348" s="37"/>
      <c r="C348" s="38"/>
      <c r="D348" s="189" t="s">
        <v>162</v>
      </c>
      <c r="E348" s="38"/>
      <c r="F348" s="190" t="s">
        <v>522</v>
      </c>
      <c r="G348" s="38"/>
      <c r="H348" s="38"/>
      <c r="I348" s="191"/>
      <c r="J348" s="191"/>
      <c r="K348" s="38"/>
      <c r="L348" s="38"/>
      <c r="M348" s="41"/>
      <c r="N348" s="192"/>
      <c r="O348" s="193"/>
      <c r="P348" s="66"/>
      <c r="Q348" s="66"/>
      <c r="R348" s="66"/>
      <c r="S348" s="66"/>
      <c r="T348" s="66"/>
      <c r="U348" s="66"/>
      <c r="V348" s="66"/>
      <c r="W348" s="66"/>
      <c r="X348" s="66"/>
      <c r="Y348" s="67"/>
      <c r="Z348" s="36"/>
      <c r="AA348" s="36"/>
      <c r="AB348" s="36"/>
      <c r="AC348" s="36"/>
      <c r="AD348" s="36"/>
      <c r="AE348" s="36"/>
      <c r="AT348" s="19" t="s">
        <v>162</v>
      </c>
      <c r="AU348" s="19" t="s">
        <v>84</v>
      </c>
    </row>
    <row r="349" spans="1:65" s="2" customFormat="1" ht="24.2" customHeight="1">
      <c r="A349" s="36"/>
      <c r="B349" s="37"/>
      <c r="C349" s="218" t="s">
        <v>523</v>
      </c>
      <c r="D349" s="218" t="s">
        <v>180</v>
      </c>
      <c r="E349" s="219" t="s">
        <v>524</v>
      </c>
      <c r="F349" s="220" t="s">
        <v>525</v>
      </c>
      <c r="G349" s="221" t="s">
        <v>386</v>
      </c>
      <c r="H349" s="222">
        <v>14.8</v>
      </c>
      <c r="I349" s="223"/>
      <c r="J349" s="224"/>
      <c r="K349" s="225">
        <f>ROUND(P349*H349,2)</f>
        <v>0</v>
      </c>
      <c r="L349" s="224"/>
      <c r="M349" s="226"/>
      <c r="N349" s="227" t="s">
        <v>20</v>
      </c>
      <c r="O349" s="183" t="s">
        <v>43</v>
      </c>
      <c r="P349" s="184">
        <f>I349+J349</f>
        <v>0</v>
      </c>
      <c r="Q349" s="184">
        <f>ROUND(I349*H349,2)</f>
        <v>0</v>
      </c>
      <c r="R349" s="184">
        <f>ROUND(J349*H349,2)</f>
        <v>0</v>
      </c>
      <c r="S349" s="66"/>
      <c r="T349" s="185">
        <f>S349*H349</f>
        <v>0</v>
      </c>
      <c r="U349" s="185">
        <v>1.23E-2</v>
      </c>
      <c r="V349" s="185">
        <f>U349*H349</f>
        <v>0.18204000000000001</v>
      </c>
      <c r="W349" s="185">
        <v>0</v>
      </c>
      <c r="X349" s="185">
        <f>W349*H349</f>
        <v>0</v>
      </c>
      <c r="Y349" s="186" t="s">
        <v>20</v>
      </c>
      <c r="Z349" s="36"/>
      <c r="AA349" s="36"/>
      <c r="AB349" s="36"/>
      <c r="AC349" s="36"/>
      <c r="AD349" s="36"/>
      <c r="AE349" s="36"/>
      <c r="AR349" s="187" t="s">
        <v>191</v>
      </c>
      <c r="AT349" s="187" t="s">
        <v>180</v>
      </c>
      <c r="AU349" s="187" t="s">
        <v>84</v>
      </c>
      <c r="AY349" s="19" t="s">
        <v>155</v>
      </c>
      <c r="BE349" s="188">
        <f>IF(O349="základní",K349,0)</f>
        <v>0</v>
      </c>
      <c r="BF349" s="188">
        <f>IF(O349="snížená",K349,0)</f>
        <v>0</v>
      </c>
      <c r="BG349" s="188">
        <f>IF(O349="zákl. přenesená",K349,0)</f>
        <v>0</v>
      </c>
      <c r="BH349" s="188">
        <f>IF(O349="sníž. přenesená",K349,0)</f>
        <v>0</v>
      </c>
      <c r="BI349" s="188">
        <f>IF(O349="nulová",K349,0)</f>
        <v>0</v>
      </c>
      <c r="BJ349" s="19" t="s">
        <v>82</v>
      </c>
      <c r="BK349" s="188">
        <f>ROUND(P349*H349,2)</f>
        <v>0</v>
      </c>
      <c r="BL349" s="19" t="s">
        <v>161</v>
      </c>
      <c r="BM349" s="187" t="s">
        <v>526</v>
      </c>
    </row>
    <row r="350" spans="1:65" s="13" customFormat="1" ht="11.25">
      <c r="B350" s="194"/>
      <c r="C350" s="195"/>
      <c r="D350" s="196" t="s">
        <v>164</v>
      </c>
      <c r="E350" s="195"/>
      <c r="F350" s="198" t="s">
        <v>527</v>
      </c>
      <c r="G350" s="195"/>
      <c r="H350" s="199">
        <v>14.8</v>
      </c>
      <c r="I350" s="200"/>
      <c r="J350" s="200"/>
      <c r="K350" s="195"/>
      <c r="L350" s="195"/>
      <c r="M350" s="201"/>
      <c r="N350" s="202"/>
      <c r="O350" s="203"/>
      <c r="P350" s="203"/>
      <c r="Q350" s="203"/>
      <c r="R350" s="203"/>
      <c r="S350" s="203"/>
      <c r="T350" s="203"/>
      <c r="U350" s="203"/>
      <c r="V350" s="203"/>
      <c r="W350" s="203"/>
      <c r="X350" s="203"/>
      <c r="Y350" s="204"/>
      <c r="AT350" s="205" t="s">
        <v>164</v>
      </c>
      <c r="AU350" s="205" t="s">
        <v>84</v>
      </c>
      <c r="AV350" s="13" t="s">
        <v>84</v>
      </c>
      <c r="AW350" s="13" t="s">
        <v>4</v>
      </c>
      <c r="AX350" s="13" t="s">
        <v>82</v>
      </c>
      <c r="AY350" s="205" t="s">
        <v>155</v>
      </c>
    </row>
    <row r="351" spans="1:65" s="2" customFormat="1" ht="16.5" customHeight="1">
      <c r="A351" s="36"/>
      <c r="B351" s="37"/>
      <c r="C351" s="218" t="s">
        <v>528</v>
      </c>
      <c r="D351" s="218" t="s">
        <v>180</v>
      </c>
      <c r="E351" s="219" t="s">
        <v>529</v>
      </c>
      <c r="F351" s="220" t="s">
        <v>530</v>
      </c>
      <c r="G351" s="221" t="s">
        <v>386</v>
      </c>
      <c r="H351" s="222">
        <v>16</v>
      </c>
      <c r="I351" s="223"/>
      <c r="J351" s="224"/>
      <c r="K351" s="225">
        <f>ROUND(P351*H351,2)</f>
        <v>0</v>
      </c>
      <c r="L351" s="224"/>
      <c r="M351" s="226"/>
      <c r="N351" s="227" t="s">
        <v>20</v>
      </c>
      <c r="O351" s="183" t="s">
        <v>43</v>
      </c>
      <c r="P351" s="184">
        <f>I351+J351</f>
        <v>0</v>
      </c>
      <c r="Q351" s="184">
        <f>ROUND(I351*H351,2)</f>
        <v>0</v>
      </c>
      <c r="R351" s="184">
        <f>ROUND(J351*H351,2)</f>
        <v>0</v>
      </c>
      <c r="S351" s="66"/>
      <c r="T351" s="185">
        <f>S351*H351</f>
        <v>0</v>
      </c>
      <c r="U351" s="185">
        <v>2.7000000000000001E-3</v>
      </c>
      <c r="V351" s="185">
        <f>U351*H351</f>
        <v>4.3200000000000002E-2</v>
      </c>
      <c r="W351" s="185">
        <v>0</v>
      </c>
      <c r="X351" s="185">
        <f>W351*H351</f>
        <v>0</v>
      </c>
      <c r="Y351" s="186" t="s">
        <v>20</v>
      </c>
      <c r="Z351" s="36"/>
      <c r="AA351" s="36"/>
      <c r="AB351" s="36"/>
      <c r="AC351" s="36"/>
      <c r="AD351" s="36"/>
      <c r="AE351" s="36"/>
      <c r="AR351" s="187" t="s">
        <v>191</v>
      </c>
      <c r="AT351" s="187" t="s">
        <v>180</v>
      </c>
      <c r="AU351" s="187" t="s">
        <v>84</v>
      </c>
      <c r="AY351" s="19" t="s">
        <v>155</v>
      </c>
      <c r="BE351" s="188">
        <f>IF(O351="základní",K351,0)</f>
        <v>0</v>
      </c>
      <c r="BF351" s="188">
        <f>IF(O351="snížená",K351,0)</f>
        <v>0</v>
      </c>
      <c r="BG351" s="188">
        <f>IF(O351="zákl. přenesená",K351,0)</f>
        <v>0</v>
      </c>
      <c r="BH351" s="188">
        <f>IF(O351="sníž. přenesená",K351,0)</f>
        <v>0</v>
      </c>
      <c r="BI351" s="188">
        <f>IF(O351="nulová",K351,0)</f>
        <v>0</v>
      </c>
      <c r="BJ351" s="19" t="s">
        <v>82</v>
      </c>
      <c r="BK351" s="188">
        <f>ROUND(P351*H351,2)</f>
        <v>0</v>
      </c>
      <c r="BL351" s="19" t="s">
        <v>161</v>
      </c>
      <c r="BM351" s="187" t="s">
        <v>531</v>
      </c>
    </row>
    <row r="352" spans="1:65" s="13" customFormat="1" ht="11.25">
      <c r="B352" s="194"/>
      <c r="C352" s="195"/>
      <c r="D352" s="196" t="s">
        <v>164</v>
      </c>
      <c r="E352" s="197" t="s">
        <v>20</v>
      </c>
      <c r="F352" s="198" t="s">
        <v>532</v>
      </c>
      <c r="G352" s="195"/>
      <c r="H352" s="199">
        <v>16</v>
      </c>
      <c r="I352" s="200"/>
      <c r="J352" s="200"/>
      <c r="K352" s="195"/>
      <c r="L352" s="195"/>
      <c r="M352" s="201"/>
      <c r="N352" s="202"/>
      <c r="O352" s="203"/>
      <c r="P352" s="203"/>
      <c r="Q352" s="203"/>
      <c r="R352" s="203"/>
      <c r="S352" s="203"/>
      <c r="T352" s="203"/>
      <c r="U352" s="203"/>
      <c r="V352" s="203"/>
      <c r="W352" s="203"/>
      <c r="X352" s="203"/>
      <c r="Y352" s="204"/>
      <c r="AT352" s="205" t="s">
        <v>164</v>
      </c>
      <c r="AU352" s="205" t="s">
        <v>84</v>
      </c>
      <c r="AV352" s="13" t="s">
        <v>84</v>
      </c>
      <c r="AW352" s="13" t="s">
        <v>5</v>
      </c>
      <c r="AX352" s="13" t="s">
        <v>82</v>
      </c>
      <c r="AY352" s="205" t="s">
        <v>155</v>
      </c>
    </row>
    <row r="353" spans="1:65" s="2" customFormat="1" ht="16.5" customHeight="1">
      <c r="A353" s="36"/>
      <c r="B353" s="37"/>
      <c r="C353" s="218" t="s">
        <v>533</v>
      </c>
      <c r="D353" s="218" t="s">
        <v>180</v>
      </c>
      <c r="E353" s="219" t="s">
        <v>534</v>
      </c>
      <c r="F353" s="220" t="s">
        <v>535</v>
      </c>
      <c r="G353" s="221" t="s">
        <v>386</v>
      </c>
      <c r="H353" s="222">
        <v>6</v>
      </c>
      <c r="I353" s="223"/>
      <c r="J353" s="224"/>
      <c r="K353" s="225">
        <f>ROUND(P353*H353,2)</f>
        <v>0</v>
      </c>
      <c r="L353" s="224"/>
      <c r="M353" s="226"/>
      <c r="N353" s="227" t="s">
        <v>20</v>
      </c>
      <c r="O353" s="183" t="s">
        <v>43</v>
      </c>
      <c r="P353" s="184">
        <f>I353+J353</f>
        <v>0</v>
      </c>
      <c r="Q353" s="184">
        <f>ROUND(I353*H353,2)</f>
        <v>0</v>
      </c>
      <c r="R353" s="184">
        <f>ROUND(J353*H353,2)</f>
        <v>0</v>
      </c>
      <c r="S353" s="66"/>
      <c r="T353" s="185">
        <f>S353*H353</f>
        <v>0</v>
      </c>
      <c r="U353" s="185">
        <v>0</v>
      </c>
      <c r="V353" s="185">
        <f>U353*H353</f>
        <v>0</v>
      </c>
      <c r="W353" s="185">
        <v>0</v>
      </c>
      <c r="X353" s="185">
        <f>W353*H353</f>
        <v>0</v>
      </c>
      <c r="Y353" s="186" t="s">
        <v>20</v>
      </c>
      <c r="Z353" s="36"/>
      <c r="AA353" s="36"/>
      <c r="AB353" s="36"/>
      <c r="AC353" s="36"/>
      <c r="AD353" s="36"/>
      <c r="AE353" s="36"/>
      <c r="AR353" s="187" t="s">
        <v>191</v>
      </c>
      <c r="AT353" s="187" t="s">
        <v>180</v>
      </c>
      <c r="AU353" s="187" t="s">
        <v>84</v>
      </c>
      <c r="AY353" s="19" t="s">
        <v>155</v>
      </c>
      <c r="BE353" s="188">
        <f>IF(O353="základní",K353,0)</f>
        <v>0</v>
      </c>
      <c r="BF353" s="188">
        <f>IF(O353="snížená",K353,0)</f>
        <v>0</v>
      </c>
      <c r="BG353" s="188">
        <f>IF(O353="zákl. přenesená",K353,0)</f>
        <v>0</v>
      </c>
      <c r="BH353" s="188">
        <f>IF(O353="sníž. přenesená",K353,0)</f>
        <v>0</v>
      </c>
      <c r="BI353" s="188">
        <f>IF(O353="nulová",K353,0)</f>
        <v>0</v>
      </c>
      <c r="BJ353" s="19" t="s">
        <v>82</v>
      </c>
      <c r="BK353" s="188">
        <f>ROUND(P353*H353,2)</f>
        <v>0</v>
      </c>
      <c r="BL353" s="19" t="s">
        <v>161</v>
      </c>
      <c r="BM353" s="187" t="s">
        <v>536</v>
      </c>
    </row>
    <row r="354" spans="1:65" s="13" customFormat="1" ht="11.25">
      <c r="B354" s="194"/>
      <c r="C354" s="195"/>
      <c r="D354" s="196" t="s">
        <v>164</v>
      </c>
      <c r="E354" s="195"/>
      <c r="F354" s="198" t="s">
        <v>537</v>
      </c>
      <c r="G354" s="195"/>
      <c r="H354" s="199">
        <v>6</v>
      </c>
      <c r="I354" s="200"/>
      <c r="J354" s="200"/>
      <c r="K354" s="195"/>
      <c r="L354" s="195"/>
      <c r="M354" s="201"/>
      <c r="N354" s="202"/>
      <c r="O354" s="203"/>
      <c r="P354" s="203"/>
      <c r="Q354" s="203"/>
      <c r="R354" s="203"/>
      <c r="S354" s="203"/>
      <c r="T354" s="203"/>
      <c r="U354" s="203"/>
      <c r="V354" s="203"/>
      <c r="W354" s="203"/>
      <c r="X354" s="203"/>
      <c r="Y354" s="204"/>
      <c r="AT354" s="205" t="s">
        <v>164</v>
      </c>
      <c r="AU354" s="205" t="s">
        <v>84</v>
      </c>
      <c r="AV354" s="13" t="s">
        <v>84</v>
      </c>
      <c r="AW354" s="13" t="s">
        <v>4</v>
      </c>
      <c r="AX354" s="13" t="s">
        <v>82</v>
      </c>
      <c r="AY354" s="205" t="s">
        <v>155</v>
      </c>
    </row>
    <row r="355" spans="1:65" s="2" customFormat="1" ht="16.5" customHeight="1">
      <c r="A355" s="36"/>
      <c r="B355" s="37"/>
      <c r="C355" s="218" t="s">
        <v>459</v>
      </c>
      <c r="D355" s="218" t="s">
        <v>180</v>
      </c>
      <c r="E355" s="219" t="s">
        <v>538</v>
      </c>
      <c r="F355" s="220" t="s">
        <v>539</v>
      </c>
      <c r="G355" s="221" t="s">
        <v>386</v>
      </c>
      <c r="H355" s="222">
        <v>6</v>
      </c>
      <c r="I355" s="223"/>
      <c r="J355" s="224"/>
      <c r="K355" s="225">
        <f>ROUND(P355*H355,2)</f>
        <v>0</v>
      </c>
      <c r="L355" s="224"/>
      <c r="M355" s="226"/>
      <c r="N355" s="227" t="s">
        <v>20</v>
      </c>
      <c r="O355" s="183" t="s">
        <v>43</v>
      </c>
      <c r="P355" s="184">
        <f>I355+J355</f>
        <v>0</v>
      </c>
      <c r="Q355" s="184">
        <f>ROUND(I355*H355,2)</f>
        <v>0</v>
      </c>
      <c r="R355" s="184">
        <f>ROUND(J355*H355,2)</f>
        <v>0</v>
      </c>
      <c r="S355" s="66"/>
      <c r="T355" s="185">
        <f>S355*H355</f>
        <v>0</v>
      </c>
      <c r="U355" s="185">
        <v>2.0000000000000001E-4</v>
      </c>
      <c r="V355" s="185">
        <f>U355*H355</f>
        <v>1.2000000000000001E-3</v>
      </c>
      <c r="W355" s="185">
        <v>0</v>
      </c>
      <c r="X355" s="185">
        <f>W355*H355</f>
        <v>0</v>
      </c>
      <c r="Y355" s="186" t="s">
        <v>20</v>
      </c>
      <c r="Z355" s="36"/>
      <c r="AA355" s="36"/>
      <c r="AB355" s="36"/>
      <c r="AC355" s="36"/>
      <c r="AD355" s="36"/>
      <c r="AE355" s="36"/>
      <c r="AR355" s="187" t="s">
        <v>191</v>
      </c>
      <c r="AT355" s="187" t="s">
        <v>180</v>
      </c>
      <c r="AU355" s="187" t="s">
        <v>84</v>
      </c>
      <c r="AY355" s="19" t="s">
        <v>155</v>
      </c>
      <c r="BE355" s="188">
        <f>IF(O355="základní",K355,0)</f>
        <v>0</v>
      </c>
      <c r="BF355" s="188">
        <f>IF(O355="snížená",K355,0)</f>
        <v>0</v>
      </c>
      <c r="BG355" s="188">
        <f>IF(O355="zákl. přenesená",K355,0)</f>
        <v>0</v>
      </c>
      <c r="BH355" s="188">
        <f>IF(O355="sníž. přenesená",K355,0)</f>
        <v>0</v>
      </c>
      <c r="BI355" s="188">
        <f>IF(O355="nulová",K355,0)</f>
        <v>0</v>
      </c>
      <c r="BJ355" s="19" t="s">
        <v>82</v>
      </c>
      <c r="BK355" s="188">
        <f>ROUND(P355*H355,2)</f>
        <v>0</v>
      </c>
      <c r="BL355" s="19" t="s">
        <v>161</v>
      </c>
      <c r="BM355" s="187" t="s">
        <v>540</v>
      </c>
    </row>
    <row r="356" spans="1:65" s="13" customFormat="1" ht="11.25">
      <c r="B356" s="194"/>
      <c r="C356" s="195"/>
      <c r="D356" s="196" t="s">
        <v>164</v>
      </c>
      <c r="E356" s="195"/>
      <c r="F356" s="198" t="s">
        <v>537</v>
      </c>
      <c r="G356" s="195"/>
      <c r="H356" s="199">
        <v>6</v>
      </c>
      <c r="I356" s="200"/>
      <c r="J356" s="200"/>
      <c r="K356" s="195"/>
      <c r="L356" s="195"/>
      <c r="M356" s="201"/>
      <c r="N356" s="202"/>
      <c r="O356" s="203"/>
      <c r="P356" s="203"/>
      <c r="Q356" s="203"/>
      <c r="R356" s="203"/>
      <c r="S356" s="203"/>
      <c r="T356" s="203"/>
      <c r="U356" s="203"/>
      <c r="V356" s="203"/>
      <c r="W356" s="203"/>
      <c r="X356" s="203"/>
      <c r="Y356" s="204"/>
      <c r="AT356" s="205" t="s">
        <v>164</v>
      </c>
      <c r="AU356" s="205" t="s">
        <v>84</v>
      </c>
      <c r="AV356" s="13" t="s">
        <v>84</v>
      </c>
      <c r="AW356" s="13" t="s">
        <v>4</v>
      </c>
      <c r="AX356" s="13" t="s">
        <v>82</v>
      </c>
      <c r="AY356" s="205" t="s">
        <v>155</v>
      </c>
    </row>
    <row r="357" spans="1:65" s="2" customFormat="1" ht="16.5" customHeight="1">
      <c r="A357" s="36"/>
      <c r="B357" s="37"/>
      <c r="C357" s="218" t="s">
        <v>541</v>
      </c>
      <c r="D357" s="218" t="s">
        <v>180</v>
      </c>
      <c r="E357" s="219" t="s">
        <v>542</v>
      </c>
      <c r="F357" s="220" t="s">
        <v>543</v>
      </c>
      <c r="G357" s="221" t="s">
        <v>386</v>
      </c>
      <c r="H357" s="222">
        <v>6</v>
      </c>
      <c r="I357" s="223"/>
      <c r="J357" s="224"/>
      <c r="K357" s="225">
        <f>ROUND(P357*H357,2)</f>
        <v>0</v>
      </c>
      <c r="L357" s="224"/>
      <c r="M357" s="226"/>
      <c r="N357" s="227" t="s">
        <v>20</v>
      </c>
      <c r="O357" s="183" t="s">
        <v>43</v>
      </c>
      <c r="P357" s="184">
        <f>I357+J357</f>
        <v>0</v>
      </c>
      <c r="Q357" s="184">
        <f>ROUND(I357*H357,2)</f>
        <v>0</v>
      </c>
      <c r="R357" s="184">
        <f>ROUND(J357*H357,2)</f>
        <v>0</v>
      </c>
      <c r="S357" s="66"/>
      <c r="T357" s="185">
        <f>S357*H357</f>
        <v>0</v>
      </c>
      <c r="U357" s="185">
        <v>1E-4</v>
      </c>
      <c r="V357" s="185">
        <f>U357*H357</f>
        <v>6.0000000000000006E-4</v>
      </c>
      <c r="W357" s="185">
        <v>0</v>
      </c>
      <c r="X357" s="185">
        <f>W357*H357</f>
        <v>0</v>
      </c>
      <c r="Y357" s="186" t="s">
        <v>20</v>
      </c>
      <c r="Z357" s="36"/>
      <c r="AA357" s="36"/>
      <c r="AB357" s="36"/>
      <c r="AC357" s="36"/>
      <c r="AD357" s="36"/>
      <c r="AE357" s="36"/>
      <c r="AR357" s="187" t="s">
        <v>191</v>
      </c>
      <c r="AT357" s="187" t="s">
        <v>180</v>
      </c>
      <c r="AU357" s="187" t="s">
        <v>84</v>
      </c>
      <c r="AY357" s="19" t="s">
        <v>155</v>
      </c>
      <c r="BE357" s="188">
        <f>IF(O357="základní",K357,0)</f>
        <v>0</v>
      </c>
      <c r="BF357" s="188">
        <f>IF(O357="snížená",K357,0)</f>
        <v>0</v>
      </c>
      <c r="BG357" s="188">
        <f>IF(O357="zákl. přenesená",K357,0)</f>
        <v>0</v>
      </c>
      <c r="BH357" s="188">
        <f>IF(O357="sníž. přenesená",K357,0)</f>
        <v>0</v>
      </c>
      <c r="BI357" s="188">
        <f>IF(O357="nulová",K357,0)</f>
        <v>0</v>
      </c>
      <c r="BJ357" s="19" t="s">
        <v>82</v>
      </c>
      <c r="BK357" s="188">
        <f>ROUND(P357*H357,2)</f>
        <v>0</v>
      </c>
      <c r="BL357" s="19" t="s">
        <v>161</v>
      </c>
      <c r="BM357" s="187" t="s">
        <v>544</v>
      </c>
    </row>
    <row r="358" spans="1:65" s="13" customFormat="1" ht="11.25">
      <c r="B358" s="194"/>
      <c r="C358" s="195"/>
      <c r="D358" s="196" t="s">
        <v>164</v>
      </c>
      <c r="E358" s="195"/>
      <c r="F358" s="198" t="s">
        <v>537</v>
      </c>
      <c r="G358" s="195"/>
      <c r="H358" s="199">
        <v>6</v>
      </c>
      <c r="I358" s="200"/>
      <c r="J358" s="200"/>
      <c r="K358" s="195"/>
      <c r="L358" s="195"/>
      <c r="M358" s="201"/>
      <c r="N358" s="202"/>
      <c r="O358" s="203"/>
      <c r="P358" s="203"/>
      <c r="Q358" s="203"/>
      <c r="R358" s="203"/>
      <c r="S358" s="203"/>
      <c r="T358" s="203"/>
      <c r="U358" s="203"/>
      <c r="V358" s="203"/>
      <c r="W358" s="203"/>
      <c r="X358" s="203"/>
      <c r="Y358" s="204"/>
      <c r="AT358" s="205" t="s">
        <v>164</v>
      </c>
      <c r="AU358" s="205" t="s">
        <v>84</v>
      </c>
      <c r="AV358" s="13" t="s">
        <v>84</v>
      </c>
      <c r="AW358" s="13" t="s">
        <v>4</v>
      </c>
      <c r="AX358" s="13" t="s">
        <v>82</v>
      </c>
      <c r="AY358" s="205" t="s">
        <v>155</v>
      </c>
    </row>
    <row r="359" spans="1:65" s="2" customFormat="1" ht="33" customHeight="1">
      <c r="A359" s="36"/>
      <c r="B359" s="37"/>
      <c r="C359" s="174" t="s">
        <v>545</v>
      </c>
      <c r="D359" s="174" t="s">
        <v>157</v>
      </c>
      <c r="E359" s="175" t="s">
        <v>546</v>
      </c>
      <c r="F359" s="176" t="s">
        <v>547</v>
      </c>
      <c r="G359" s="177" t="s">
        <v>169</v>
      </c>
      <c r="H359" s="178">
        <v>6.89</v>
      </c>
      <c r="I359" s="179"/>
      <c r="J359" s="179"/>
      <c r="K359" s="180">
        <f>ROUND(P359*H359,2)</f>
        <v>0</v>
      </c>
      <c r="L359" s="181"/>
      <c r="M359" s="41"/>
      <c r="N359" s="182" t="s">
        <v>20</v>
      </c>
      <c r="O359" s="183" t="s">
        <v>43</v>
      </c>
      <c r="P359" s="184">
        <f>I359+J359</f>
        <v>0</v>
      </c>
      <c r="Q359" s="184">
        <f>ROUND(I359*H359,2)</f>
        <v>0</v>
      </c>
      <c r="R359" s="184">
        <f>ROUND(J359*H359,2)</f>
        <v>0</v>
      </c>
      <c r="S359" s="66"/>
      <c r="T359" s="185">
        <f>S359*H359</f>
        <v>0</v>
      </c>
      <c r="U359" s="185">
        <v>2.3114599999999998</v>
      </c>
      <c r="V359" s="185">
        <f>U359*H359</f>
        <v>15.925959399999998</v>
      </c>
      <c r="W359" s="185">
        <v>0</v>
      </c>
      <c r="X359" s="185">
        <f>W359*H359</f>
        <v>0</v>
      </c>
      <c r="Y359" s="186" t="s">
        <v>20</v>
      </c>
      <c r="Z359" s="36"/>
      <c r="AA359" s="36"/>
      <c r="AB359" s="36"/>
      <c r="AC359" s="36"/>
      <c r="AD359" s="36"/>
      <c r="AE359" s="36"/>
      <c r="AR359" s="187" t="s">
        <v>161</v>
      </c>
      <c r="AT359" s="187" t="s">
        <v>157</v>
      </c>
      <c r="AU359" s="187" t="s">
        <v>84</v>
      </c>
      <c r="AY359" s="19" t="s">
        <v>155</v>
      </c>
      <c r="BE359" s="188">
        <f>IF(O359="základní",K359,0)</f>
        <v>0</v>
      </c>
      <c r="BF359" s="188">
        <f>IF(O359="snížená",K359,0)</f>
        <v>0</v>
      </c>
      <c r="BG359" s="188">
        <f>IF(O359="zákl. přenesená",K359,0)</f>
        <v>0</v>
      </c>
      <c r="BH359" s="188">
        <f>IF(O359="sníž. přenesená",K359,0)</f>
        <v>0</v>
      </c>
      <c r="BI359" s="188">
        <f>IF(O359="nulová",K359,0)</f>
        <v>0</v>
      </c>
      <c r="BJ359" s="19" t="s">
        <v>82</v>
      </c>
      <c r="BK359" s="188">
        <f>ROUND(P359*H359,2)</f>
        <v>0</v>
      </c>
      <c r="BL359" s="19" t="s">
        <v>161</v>
      </c>
      <c r="BM359" s="187" t="s">
        <v>548</v>
      </c>
    </row>
    <row r="360" spans="1:65" s="2" customFormat="1" ht="11.25">
      <c r="A360" s="36"/>
      <c r="B360" s="37"/>
      <c r="C360" s="38"/>
      <c r="D360" s="189" t="s">
        <v>162</v>
      </c>
      <c r="E360" s="38"/>
      <c r="F360" s="190" t="s">
        <v>549</v>
      </c>
      <c r="G360" s="38"/>
      <c r="H360" s="38"/>
      <c r="I360" s="191"/>
      <c r="J360" s="191"/>
      <c r="K360" s="38"/>
      <c r="L360" s="38"/>
      <c r="M360" s="41"/>
      <c r="N360" s="192"/>
      <c r="O360" s="193"/>
      <c r="P360" s="66"/>
      <c r="Q360" s="66"/>
      <c r="R360" s="66"/>
      <c r="S360" s="66"/>
      <c r="T360" s="66"/>
      <c r="U360" s="66"/>
      <c r="V360" s="66"/>
      <c r="W360" s="66"/>
      <c r="X360" s="66"/>
      <c r="Y360" s="67"/>
      <c r="Z360" s="36"/>
      <c r="AA360" s="36"/>
      <c r="AB360" s="36"/>
      <c r="AC360" s="36"/>
      <c r="AD360" s="36"/>
      <c r="AE360" s="36"/>
      <c r="AT360" s="19" t="s">
        <v>162</v>
      </c>
      <c r="AU360" s="19" t="s">
        <v>84</v>
      </c>
    </row>
    <row r="361" spans="1:65" s="13" customFormat="1" ht="11.25">
      <c r="B361" s="194"/>
      <c r="C361" s="195"/>
      <c r="D361" s="196" t="s">
        <v>164</v>
      </c>
      <c r="E361" s="197" t="s">
        <v>20</v>
      </c>
      <c r="F361" s="198" t="s">
        <v>550</v>
      </c>
      <c r="G361" s="195"/>
      <c r="H361" s="199">
        <v>6.89</v>
      </c>
      <c r="I361" s="200"/>
      <c r="J361" s="200"/>
      <c r="K361" s="195"/>
      <c r="L361" s="195"/>
      <c r="M361" s="201"/>
      <c r="N361" s="202"/>
      <c r="O361" s="203"/>
      <c r="P361" s="203"/>
      <c r="Q361" s="203"/>
      <c r="R361" s="203"/>
      <c r="S361" s="203"/>
      <c r="T361" s="203"/>
      <c r="U361" s="203"/>
      <c r="V361" s="203"/>
      <c r="W361" s="203"/>
      <c r="X361" s="203"/>
      <c r="Y361" s="204"/>
      <c r="AT361" s="205" t="s">
        <v>164</v>
      </c>
      <c r="AU361" s="205" t="s">
        <v>84</v>
      </c>
      <c r="AV361" s="13" t="s">
        <v>84</v>
      </c>
      <c r="AW361" s="13" t="s">
        <v>5</v>
      </c>
      <c r="AX361" s="13" t="s">
        <v>82</v>
      </c>
      <c r="AY361" s="205" t="s">
        <v>155</v>
      </c>
    </row>
    <row r="362" spans="1:65" s="2" customFormat="1" ht="33" customHeight="1">
      <c r="A362" s="36"/>
      <c r="B362" s="37"/>
      <c r="C362" s="174" t="s">
        <v>551</v>
      </c>
      <c r="D362" s="174" t="s">
        <v>157</v>
      </c>
      <c r="E362" s="175" t="s">
        <v>552</v>
      </c>
      <c r="F362" s="176" t="s">
        <v>553</v>
      </c>
      <c r="G362" s="177" t="s">
        <v>169</v>
      </c>
      <c r="H362" s="178">
        <v>5.9669999999999996</v>
      </c>
      <c r="I362" s="179"/>
      <c r="J362" s="179"/>
      <c r="K362" s="180">
        <f>ROUND(P362*H362,2)</f>
        <v>0</v>
      </c>
      <c r="L362" s="181"/>
      <c r="M362" s="41"/>
      <c r="N362" s="182" t="s">
        <v>20</v>
      </c>
      <c r="O362" s="183" t="s">
        <v>43</v>
      </c>
      <c r="P362" s="184">
        <f>I362+J362</f>
        <v>0</v>
      </c>
      <c r="Q362" s="184">
        <f>ROUND(I362*H362,2)</f>
        <v>0</v>
      </c>
      <c r="R362" s="184">
        <f>ROUND(J362*H362,2)</f>
        <v>0</v>
      </c>
      <c r="S362" s="66"/>
      <c r="T362" s="185">
        <f>S362*H362</f>
        <v>0</v>
      </c>
      <c r="U362" s="185">
        <v>2.3094800000000002</v>
      </c>
      <c r="V362" s="185">
        <f>U362*H362</f>
        <v>13.78066716</v>
      </c>
      <c r="W362" s="185">
        <v>0</v>
      </c>
      <c r="X362" s="185">
        <f>W362*H362</f>
        <v>0</v>
      </c>
      <c r="Y362" s="186" t="s">
        <v>20</v>
      </c>
      <c r="Z362" s="36"/>
      <c r="AA362" s="36"/>
      <c r="AB362" s="36"/>
      <c r="AC362" s="36"/>
      <c r="AD362" s="36"/>
      <c r="AE362" s="36"/>
      <c r="AR362" s="187" t="s">
        <v>161</v>
      </c>
      <c r="AT362" s="187" t="s">
        <v>157</v>
      </c>
      <c r="AU362" s="187" t="s">
        <v>84</v>
      </c>
      <c r="AY362" s="19" t="s">
        <v>155</v>
      </c>
      <c r="BE362" s="188">
        <f>IF(O362="základní",K362,0)</f>
        <v>0</v>
      </c>
      <c r="BF362" s="188">
        <f>IF(O362="snížená",K362,0)</f>
        <v>0</v>
      </c>
      <c r="BG362" s="188">
        <f>IF(O362="zákl. přenesená",K362,0)</f>
        <v>0</v>
      </c>
      <c r="BH362" s="188">
        <f>IF(O362="sníž. přenesená",K362,0)</f>
        <v>0</v>
      </c>
      <c r="BI362" s="188">
        <f>IF(O362="nulová",K362,0)</f>
        <v>0</v>
      </c>
      <c r="BJ362" s="19" t="s">
        <v>82</v>
      </c>
      <c r="BK362" s="188">
        <f>ROUND(P362*H362,2)</f>
        <v>0</v>
      </c>
      <c r="BL362" s="19" t="s">
        <v>161</v>
      </c>
      <c r="BM362" s="187" t="s">
        <v>554</v>
      </c>
    </row>
    <row r="363" spans="1:65" s="2" customFormat="1" ht="11.25">
      <c r="A363" s="36"/>
      <c r="B363" s="37"/>
      <c r="C363" s="38"/>
      <c r="D363" s="189" t="s">
        <v>162</v>
      </c>
      <c r="E363" s="38"/>
      <c r="F363" s="190" t="s">
        <v>555</v>
      </c>
      <c r="G363" s="38"/>
      <c r="H363" s="38"/>
      <c r="I363" s="191"/>
      <c r="J363" s="191"/>
      <c r="K363" s="38"/>
      <c r="L363" s="38"/>
      <c r="M363" s="41"/>
      <c r="N363" s="192"/>
      <c r="O363" s="193"/>
      <c r="P363" s="66"/>
      <c r="Q363" s="66"/>
      <c r="R363" s="66"/>
      <c r="S363" s="66"/>
      <c r="T363" s="66"/>
      <c r="U363" s="66"/>
      <c r="V363" s="66"/>
      <c r="W363" s="66"/>
      <c r="X363" s="66"/>
      <c r="Y363" s="67"/>
      <c r="Z363" s="36"/>
      <c r="AA363" s="36"/>
      <c r="AB363" s="36"/>
      <c r="AC363" s="36"/>
      <c r="AD363" s="36"/>
      <c r="AE363" s="36"/>
      <c r="AT363" s="19" t="s">
        <v>162</v>
      </c>
      <c r="AU363" s="19" t="s">
        <v>84</v>
      </c>
    </row>
    <row r="364" spans="1:65" s="13" customFormat="1" ht="11.25">
      <c r="B364" s="194"/>
      <c r="C364" s="195"/>
      <c r="D364" s="196" t="s">
        <v>164</v>
      </c>
      <c r="E364" s="197" t="s">
        <v>20</v>
      </c>
      <c r="F364" s="198" t="s">
        <v>556</v>
      </c>
      <c r="G364" s="195"/>
      <c r="H364" s="199">
        <v>5.9669999999999996</v>
      </c>
      <c r="I364" s="200"/>
      <c r="J364" s="200"/>
      <c r="K364" s="195"/>
      <c r="L364" s="195"/>
      <c r="M364" s="201"/>
      <c r="N364" s="202"/>
      <c r="O364" s="203"/>
      <c r="P364" s="203"/>
      <c r="Q364" s="203"/>
      <c r="R364" s="203"/>
      <c r="S364" s="203"/>
      <c r="T364" s="203"/>
      <c r="U364" s="203"/>
      <c r="V364" s="203"/>
      <c r="W364" s="203"/>
      <c r="X364" s="203"/>
      <c r="Y364" s="204"/>
      <c r="AT364" s="205" t="s">
        <v>164</v>
      </c>
      <c r="AU364" s="205" t="s">
        <v>84</v>
      </c>
      <c r="AV364" s="13" t="s">
        <v>84</v>
      </c>
      <c r="AW364" s="13" t="s">
        <v>5</v>
      </c>
      <c r="AX364" s="13" t="s">
        <v>82</v>
      </c>
      <c r="AY364" s="205" t="s">
        <v>155</v>
      </c>
    </row>
    <row r="365" spans="1:65" s="2" customFormat="1" ht="33" customHeight="1">
      <c r="A365" s="36"/>
      <c r="B365" s="37"/>
      <c r="C365" s="174" t="s">
        <v>467</v>
      </c>
      <c r="D365" s="174" t="s">
        <v>157</v>
      </c>
      <c r="E365" s="175" t="s">
        <v>557</v>
      </c>
      <c r="F365" s="176" t="s">
        <v>558</v>
      </c>
      <c r="G365" s="177" t="s">
        <v>559</v>
      </c>
      <c r="H365" s="178">
        <v>1</v>
      </c>
      <c r="I365" s="179"/>
      <c r="J365" s="179"/>
      <c r="K365" s="180">
        <f>ROUND(P365*H365,2)</f>
        <v>0</v>
      </c>
      <c r="L365" s="181"/>
      <c r="M365" s="41"/>
      <c r="N365" s="182" t="s">
        <v>20</v>
      </c>
      <c r="O365" s="183" t="s">
        <v>43</v>
      </c>
      <c r="P365" s="184">
        <f>I365+J365</f>
        <v>0</v>
      </c>
      <c r="Q365" s="184">
        <f>ROUND(I365*H365,2)</f>
        <v>0</v>
      </c>
      <c r="R365" s="184">
        <f>ROUND(J365*H365,2)</f>
        <v>0</v>
      </c>
      <c r="S365" s="66"/>
      <c r="T365" s="185">
        <f>S365*H365</f>
        <v>0</v>
      </c>
      <c r="U365" s="185">
        <v>3.1600000000000003E-2</v>
      </c>
      <c r="V365" s="185">
        <f>U365*H365</f>
        <v>3.1600000000000003E-2</v>
      </c>
      <c r="W365" s="185">
        <v>0</v>
      </c>
      <c r="X365" s="185">
        <f>W365*H365</f>
        <v>0</v>
      </c>
      <c r="Y365" s="186" t="s">
        <v>20</v>
      </c>
      <c r="Z365" s="36"/>
      <c r="AA365" s="36"/>
      <c r="AB365" s="36"/>
      <c r="AC365" s="36"/>
      <c r="AD365" s="36"/>
      <c r="AE365" s="36"/>
      <c r="AR365" s="187" t="s">
        <v>161</v>
      </c>
      <c r="AT365" s="187" t="s">
        <v>157</v>
      </c>
      <c r="AU365" s="187" t="s">
        <v>84</v>
      </c>
      <c r="AY365" s="19" t="s">
        <v>155</v>
      </c>
      <c r="BE365" s="188">
        <f>IF(O365="základní",K365,0)</f>
        <v>0</v>
      </c>
      <c r="BF365" s="188">
        <f>IF(O365="snížená",K365,0)</f>
        <v>0</v>
      </c>
      <c r="BG365" s="188">
        <f>IF(O365="zákl. přenesená",K365,0)</f>
        <v>0</v>
      </c>
      <c r="BH365" s="188">
        <f>IF(O365="sníž. přenesená",K365,0)</f>
        <v>0</v>
      </c>
      <c r="BI365" s="188">
        <f>IF(O365="nulová",K365,0)</f>
        <v>0</v>
      </c>
      <c r="BJ365" s="19" t="s">
        <v>82</v>
      </c>
      <c r="BK365" s="188">
        <f>ROUND(P365*H365,2)</f>
        <v>0</v>
      </c>
      <c r="BL365" s="19" t="s">
        <v>161</v>
      </c>
      <c r="BM365" s="187" t="s">
        <v>560</v>
      </c>
    </row>
    <row r="366" spans="1:65" s="2" customFormat="1" ht="11.25">
      <c r="A366" s="36"/>
      <c r="B366" s="37"/>
      <c r="C366" s="38"/>
      <c r="D366" s="189" t="s">
        <v>162</v>
      </c>
      <c r="E366" s="38"/>
      <c r="F366" s="190" t="s">
        <v>561</v>
      </c>
      <c r="G366" s="38"/>
      <c r="H366" s="38"/>
      <c r="I366" s="191"/>
      <c r="J366" s="191"/>
      <c r="K366" s="38"/>
      <c r="L366" s="38"/>
      <c r="M366" s="41"/>
      <c r="N366" s="192"/>
      <c r="O366" s="193"/>
      <c r="P366" s="66"/>
      <c r="Q366" s="66"/>
      <c r="R366" s="66"/>
      <c r="S366" s="66"/>
      <c r="T366" s="66"/>
      <c r="U366" s="66"/>
      <c r="V366" s="66"/>
      <c r="W366" s="66"/>
      <c r="X366" s="66"/>
      <c r="Y366" s="67"/>
      <c r="Z366" s="36"/>
      <c r="AA366" s="36"/>
      <c r="AB366" s="36"/>
      <c r="AC366" s="36"/>
      <c r="AD366" s="36"/>
      <c r="AE366" s="36"/>
      <c r="AT366" s="19" t="s">
        <v>162</v>
      </c>
      <c r="AU366" s="19" t="s">
        <v>84</v>
      </c>
    </row>
    <row r="367" spans="1:65" s="2" customFormat="1" ht="44.25" customHeight="1">
      <c r="A367" s="36"/>
      <c r="B367" s="37"/>
      <c r="C367" s="174" t="s">
        <v>562</v>
      </c>
      <c r="D367" s="174" t="s">
        <v>157</v>
      </c>
      <c r="E367" s="175" t="s">
        <v>563</v>
      </c>
      <c r="F367" s="176" t="s">
        <v>564</v>
      </c>
      <c r="G367" s="177" t="s">
        <v>183</v>
      </c>
      <c r="H367" s="178">
        <v>2.5</v>
      </c>
      <c r="I367" s="179"/>
      <c r="J367" s="179"/>
      <c r="K367" s="180">
        <f>ROUND(P367*H367,2)</f>
        <v>0</v>
      </c>
      <c r="L367" s="181"/>
      <c r="M367" s="41"/>
      <c r="N367" s="182" t="s">
        <v>20</v>
      </c>
      <c r="O367" s="183" t="s">
        <v>43</v>
      </c>
      <c r="P367" s="184">
        <f>I367+J367</f>
        <v>0</v>
      </c>
      <c r="Q367" s="184">
        <f>ROUND(I367*H367,2)</f>
        <v>0</v>
      </c>
      <c r="R367" s="184">
        <f>ROUND(J367*H367,2)</f>
        <v>0</v>
      </c>
      <c r="S367" s="66"/>
      <c r="T367" s="185">
        <f>S367*H367</f>
        <v>0</v>
      </c>
      <c r="U367" s="185">
        <v>1.1129999999999999E-2</v>
      </c>
      <c r="V367" s="185">
        <f>U367*H367</f>
        <v>2.7824999999999999E-2</v>
      </c>
      <c r="W367" s="185">
        <v>0</v>
      </c>
      <c r="X367" s="185">
        <f>W367*H367</f>
        <v>0</v>
      </c>
      <c r="Y367" s="186" t="s">
        <v>20</v>
      </c>
      <c r="Z367" s="36"/>
      <c r="AA367" s="36"/>
      <c r="AB367" s="36"/>
      <c r="AC367" s="36"/>
      <c r="AD367" s="36"/>
      <c r="AE367" s="36"/>
      <c r="AR367" s="187" t="s">
        <v>161</v>
      </c>
      <c r="AT367" s="187" t="s">
        <v>157</v>
      </c>
      <c r="AU367" s="187" t="s">
        <v>84</v>
      </c>
      <c r="AY367" s="19" t="s">
        <v>155</v>
      </c>
      <c r="BE367" s="188">
        <f>IF(O367="základní",K367,0)</f>
        <v>0</v>
      </c>
      <c r="BF367" s="188">
        <f>IF(O367="snížená",K367,0)</f>
        <v>0</v>
      </c>
      <c r="BG367" s="188">
        <f>IF(O367="zákl. přenesená",K367,0)</f>
        <v>0</v>
      </c>
      <c r="BH367" s="188">
        <f>IF(O367="sníž. přenesená",K367,0)</f>
        <v>0</v>
      </c>
      <c r="BI367" s="188">
        <f>IF(O367="nulová",K367,0)</f>
        <v>0</v>
      </c>
      <c r="BJ367" s="19" t="s">
        <v>82</v>
      </c>
      <c r="BK367" s="188">
        <f>ROUND(P367*H367,2)</f>
        <v>0</v>
      </c>
      <c r="BL367" s="19" t="s">
        <v>161</v>
      </c>
      <c r="BM367" s="187" t="s">
        <v>565</v>
      </c>
    </row>
    <row r="368" spans="1:65" s="2" customFormat="1" ht="11.25">
      <c r="A368" s="36"/>
      <c r="B368" s="37"/>
      <c r="C368" s="38"/>
      <c r="D368" s="189" t="s">
        <v>162</v>
      </c>
      <c r="E368" s="38"/>
      <c r="F368" s="190" t="s">
        <v>566</v>
      </c>
      <c r="G368" s="38"/>
      <c r="H368" s="38"/>
      <c r="I368" s="191"/>
      <c r="J368" s="191"/>
      <c r="K368" s="38"/>
      <c r="L368" s="38"/>
      <c r="M368" s="41"/>
      <c r="N368" s="192"/>
      <c r="O368" s="193"/>
      <c r="P368" s="66"/>
      <c r="Q368" s="66"/>
      <c r="R368" s="66"/>
      <c r="S368" s="66"/>
      <c r="T368" s="66"/>
      <c r="U368" s="66"/>
      <c r="V368" s="66"/>
      <c r="W368" s="66"/>
      <c r="X368" s="66"/>
      <c r="Y368" s="67"/>
      <c r="Z368" s="36"/>
      <c r="AA368" s="36"/>
      <c r="AB368" s="36"/>
      <c r="AC368" s="36"/>
      <c r="AD368" s="36"/>
      <c r="AE368" s="36"/>
      <c r="AT368" s="19" t="s">
        <v>162</v>
      </c>
      <c r="AU368" s="19" t="s">
        <v>84</v>
      </c>
    </row>
    <row r="369" spans="1:65" s="2" customFormat="1" ht="44.25" customHeight="1">
      <c r="A369" s="36"/>
      <c r="B369" s="37"/>
      <c r="C369" s="174" t="s">
        <v>567</v>
      </c>
      <c r="D369" s="174" t="s">
        <v>157</v>
      </c>
      <c r="E369" s="175" t="s">
        <v>568</v>
      </c>
      <c r="F369" s="176" t="s">
        <v>569</v>
      </c>
      <c r="G369" s="177" t="s">
        <v>559</v>
      </c>
      <c r="H369" s="178">
        <v>1</v>
      </c>
      <c r="I369" s="179"/>
      <c r="J369" s="179"/>
      <c r="K369" s="180">
        <f>ROUND(P369*H369,2)</f>
        <v>0</v>
      </c>
      <c r="L369" s="181"/>
      <c r="M369" s="41"/>
      <c r="N369" s="182" t="s">
        <v>20</v>
      </c>
      <c r="O369" s="183" t="s">
        <v>43</v>
      </c>
      <c r="P369" s="184">
        <f>I369+J369</f>
        <v>0</v>
      </c>
      <c r="Q369" s="184">
        <f>ROUND(I369*H369,2)</f>
        <v>0</v>
      </c>
      <c r="R369" s="184">
        <f>ROUND(J369*H369,2)</f>
        <v>0</v>
      </c>
      <c r="S369" s="66"/>
      <c r="T369" s="185">
        <f>S369*H369</f>
        <v>0</v>
      </c>
      <c r="U369" s="185">
        <v>1.924E-2</v>
      </c>
      <c r="V369" s="185">
        <f>U369*H369</f>
        <v>1.924E-2</v>
      </c>
      <c r="W369" s="185">
        <v>0</v>
      </c>
      <c r="X369" s="185">
        <f>W369*H369</f>
        <v>0</v>
      </c>
      <c r="Y369" s="186" t="s">
        <v>20</v>
      </c>
      <c r="Z369" s="36"/>
      <c r="AA369" s="36"/>
      <c r="AB369" s="36"/>
      <c r="AC369" s="36"/>
      <c r="AD369" s="36"/>
      <c r="AE369" s="36"/>
      <c r="AR369" s="187" t="s">
        <v>161</v>
      </c>
      <c r="AT369" s="187" t="s">
        <v>157</v>
      </c>
      <c r="AU369" s="187" t="s">
        <v>84</v>
      </c>
      <c r="AY369" s="19" t="s">
        <v>155</v>
      </c>
      <c r="BE369" s="188">
        <f>IF(O369="základní",K369,0)</f>
        <v>0</v>
      </c>
      <c r="BF369" s="188">
        <f>IF(O369="snížená",K369,0)</f>
        <v>0</v>
      </c>
      <c r="BG369" s="188">
        <f>IF(O369="zákl. přenesená",K369,0)</f>
        <v>0</v>
      </c>
      <c r="BH369" s="188">
        <f>IF(O369="sníž. přenesená",K369,0)</f>
        <v>0</v>
      </c>
      <c r="BI369" s="188">
        <f>IF(O369="nulová",K369,0)</f>
        <v>0</v>
      </c>
      <c r="BJ369" s="19" t="s">
        <v>82</v>
      </c>
      <c r="BK369" s="188">
        <f>ROUND(P369*H369,2)</f>
        <v>0</v>
      </c>
      <c r="BL369" s="19" t="s">
        <v>161</v>
      </c>
      <c r="BM369" s="187" t="s">
        <v>570</v>
      </c>
    </row>
    <row r="370" spans="1:65" s="2" customFormat="1" ht="11.25">
      <c r="A370" s="36"/>
      <c r="B370" s="37"/>
      <c r="C370" s="38"/>
      <c r="D370" s="189" t="s">
        <v>162</v>
      </c>
      <c r="E370" s="38"/>
      <c r="F370" s="190" t="s">
        <v>571</v>
      </c>
      <c r="G370" s="38"/>
      <c r="H370" s="38"/>
      <c r="I370" s="191"/>
      <c r="J370" s="191"/>
      <c r="K370" s="38"/>
      <c r="L370" s="38"/>
      <c r="M370" s="41"/>
      <c r="N370" s="192"/>
      <c r="O370" s="193"/>
      <c r="P370" s="66"/>
      <c r="Q370" s="66"/>
      <c r="R370" s="66"/>
      <c r="S370" s="66"/>
      <c r="T370" s="66"/>
      <c r="U370" s="66"/>
      <c r="V370" s="66"/>
      <c r="W370" s="66"/>
      <c r="X370" s="66"/>
      <c r="Y370" s="67"/>
      <c r="Z370" s="36"/>
      <c r="AA370" s="36"/>
      <c r="AB370" s="36"/>
      <c r="AC370" s="36"/>
      <c r="AD370" s="36"/>
      <c r="AE370" s="36"/>
      <c r="AT370" s="19" t="s">
        <v>162</v>
      </c>
      <c r="AU370" s="19" t="s">
        <v>84</v>
      </c>
    </row>
    <row r="371" spans="1:65" s="2" customFormat="1" ht="24.2" customHeight="1">
      <c r="A371" s="36"/>
      <c r="B371" s="37"/>
      <c r="C371" s="174" t="s">
        <v>572</v>
      </c>
      <c r="D371" s="174" t="s">
        <v>157</v>
      </c>
      <c r="E371" s="175" t="s">
        <v>573</v>
      </c>
      <c r="F371" s="176" t="s">
        <v>574</v>
      </c>
      <c r="G371" s="177" t="s">
        <v>386</v>
      </c>
      <c r="H371" s="178">
        <v>1</v>
      </c>
      <c r="I371" s="179"/>
      <c r="J371" s="179"/>
      <c r="K371" s="180">
        <f>ROUND(P371*H371,2)</f>
        <v>0</v>
      </c>
      <c r="L371" s="181"/>
      <c r="M371" s="41"/>
      <c r="N371" s="182" t="s">
        <v>20</v>
      </c>
      <c r="O371" s="183" t="s">
        <v>43</v>
      </c>
      <c r="P371" s="184">
        <f>I371+J371</f>
        <v>0</v>
      </c>
      <c r="Q371" s="184">
        <f>ROUND(I371*H371,2)</f>
        <v>0</v>
      </c>
      <c r="R371" s="184">
        <f>ROUND(J371*H371,2)</f>
        <v>0</v>
      </c>
      <c r="S371" s="66"/>
      <c r="T371" s="185">
        <f>S371*H371</f>
        <v>0</v>
      </c>
      <c r="U371" s="185">
        <v>1.4999999999999999E-2</v>
      </c>
      <c r="V371" s="185">
        <f>U371*H371</f>
        <v>1.4999999999999999E-2</v>
      </c>
      <c r="W371" s="185">
        <v>0</v>
      </c>
      <c r="X371" s="185">
        <f>W371*H371</f>
        <v>0</v>
      </c>
      <c r="Y371" s="186" t="s">
        <v>20</v>
      </c>
      <c r="Z371" s="36"/>
      <c r="AA371" s="36"/>
      <c r="AB371" s="36"/>
      <c r="AC371" s="36"/>
      <c r="AD371" s="36"/>
      <c r="AE371" s="36"/>
      <c r="AR371" s="187" t="s">
        <v>161</v>
      </c>
      <c r="AT371" s="187" t="s">
        <v>157</v>
      </c>
      <c r="AU371" s="187" t="s">
        <v>84</v>
      </c>
      <c r="AY371" s="19" t="s">
        <v>155</v>
      </c>
      <c r="BE371" s="188">
        <f>IF(O371="základní",K371,0)</f>
        <v>0</v>
      </c>
      <c r="BF371" s="188">
        <f>IF(O371="snížená",K371,0)</f>
        <v>0</v>
      </c>
      <c r="BG371" s="188">
        <f>IF(O371="zákl. přenesená",K371,0)</f>
        <v>0</v>
      </c>
      <c r="BH371" s="188">
        <f>IF(O371="sníž. přenesená",K371,0)</f>
        <v>0</v>
      </c>
      <c r="BI371" s="188">
        <f>IF(O371="nulová",K371,0)</f>
        <v>0</v>
      </c>
      <c r="BJ371" s="19" t="s">
        <v>82</v>
      </c>
      <c r="BK371" s="188">
        <f>ROUND(P371*H371,2)</f>
        <v>0</v>
      </c>
      <c r="BL371" s="19" t="s">
        <v>161</v>
      </c>
      <c r="BM371" s="187" t="s">
        <v>575</v>
      </c>
    </row>
    <row r="372" spans="1:65" s="2" customFormat="1" ht="11.25">
      <c r="A372" s="36"/>
      <c r="B372" s="37"/>
      <c r="C372" s="38"/>
      <c r="D372" s="189" t="s">
        <v>162</v>
      </c>
      <c r="E372" s="38"/>
      <c r="F372" s="190" t="s">
        <v>576</v>
      </c>
      <c r="G372" s="38"/>
      <c r="H372" s="38"/>
      <c r="I372" s="191"/>
      <c r="J372" s="191"/>
      <c r="K372" s="38"/>
      <c r="L372" s="38"/>
      <c r="M372" s="41"/>
      <c r="N372" s="192"/>
      <c r="O372" s="193"/>
      <c r="P372" s="66"/>
      <c r="Q372" s="66"/>
      <c r="R372" s="66"/>
      <c r="S372" s="66"/>
      <c r="T372" s="66"/>
      <c r="U372" s="66"/>
      <c r="V372" s="66"/>
      <c r="W372" s="66"/>
      <c r="X372" s="66"/>
      <c r="Y372" s="67"/>
      <c r="Z372" s="36"/>
      <c r="AA372" s="36"/>
      <c r="AB372" s="36"/>
      <c r="AC372" s="36"/>
      <c r="AD372" s="36"/>
      <c r="AE372" s="36"/>
      <c r="AT372" s="19" t="s">
        <v>162</v>
      </c>
      <c r="AU372" s="19" t="s">
        <v>84</v>
      </c>
    </row>
    <row r="373" spans="1:65" s="2" customFormat="1" ht="24.2" customHeight="1">
      <c r="A373" s="36"/>
      <c r="B373" s="37"/>
      <c r="C373" s="174" t="s">
        <v>476</v>
      </c>
      <c r="D373" s="174" t="s">
        <v>157</v>
      </c>
      <c r="E373" s="175" t="s">
        <v>577</v>
      </c>
      <c r="F373" s="176" t="s">
        <v>578</v>
      </c>
      <c r="G373" s="177" t="s">
        <v>386</v>
      </c>
      <c r="H373" s="178">
        <v>1</v>
      </c>
      <c r="I373" s="179"/>
      <c r="J373" s="179"/>
      <c r="K373" s="180">
        <f>ROUND(P373*H373,2)</f>
        <v>0</v>
      </c>
      <c r="L373" s="181"/>
      <c r="M373" s="41"/>
      <c r="N373" s="182" t="s">
        <v>20</v>
      </c>
      <c r="O373" s="183" t="s">
        <v>43</v>
      </c>
      <c r="P373" s="184">
        <f>I373+J373</f>
        <v>0</v>
      </c>
      <c r="Q373" s="184">
        <f>ROUND(I373*H373,2)</f>
        <v>0</v>
      </c>
      <c r="R373" s="184">
        <f>ROUND(J373*H373,2)</f>
        <v>0</v>
      </c>
      <c r="S373" s="66"/>
      <c r="T373" s="185">
        <f>S373*H373</f>
        <v>0</v>
      </c>
      <c r="U373" s="185">
        <v>6.0000000000000001E-3</v>
      </c>
      <c r="V373" s="185">
        <f>U373*H373</f>
        <v>6.0000000000000001E-3</v>
      </c>
      <c r="W373" s="185">
        <v>0</v>
      </c>
      <c r="X373" s="185">
        <f>W373*H373</f>
        <v>0</v>
      </c>
      <c r="Y373" s="186" t="s">
        <v>20</v>
      </c>
      <c r="Z373" s="36"/>
      <c r="AA373" s="36"/>
      <c r="AB373" s="36"/>
      <c r="AC373" s="36"/>
      <c r="AD373" s="36"/>
      <c r="AE373" s="36"/>
      <c r="AR373" s="187" t="s">
        <v>161</v>
      </c>
      <c r="AT373" s="187" t="s">
        <v>157</v>
      </c>
      <c r="AU373" s="187" t="s">
        <v>84</v>
      </c>
      <c r="AY373" s="19" t="s">
        <v>155</v>
      </c>
      <c r="BE373" s="188">
        <f>IF(O373="základní",K373,0)</f>
        <v>0</v>
      </c>
      <c r="BF373" s="188">
        <f>IF(O373="snížená",K373,0)</f>
        <v>0</v>
      </c>
      <c r="BG373" s="188">
        <f>IF(O373="zákl. přenesená",K373,0)</f>
        <v>0</v>
      </c>
      <c r="BH373" s="188">
        <f>IF(O373="sníž. přenesená",K373,0)</f>
        <v>0</v>
      </c>
      <c r="BI373" s="188">
        <f>IF(O373="nulová",K373,0)</f>
        <v>0</v>
      </c>
      <c r="BJ373" s="19" t="s">
        <v>82</v>
      </c>
      <c r="BK373" s="188">
        <f>ROUND(P373*H373,2)</f>
        <v>0</v>
      </c>
      <c r="BL373" s="19" t="s">
        <v>161</v>
      </c>
      <c r="BM373" s="187" t="s">
        <v>579</v>
      </c>
    </row>
    <row r="374" spans="1:65" s="2" customFormat="1" ht="11.25">
      <c r="A374" s="36"/>
      <c r="B374" s="37"/>
      <c r="C374" s="38"/>
      <c r="D374" s="189" t="s">
        <v>162</v>
      </c>
      <c r="E374" s="38"/>
      <c r="F374" s="190" t="s">
        <v>580</v>
      </c>
      <c r="G374" s="38"/>
      <c r="H374" s="38"/>
      <c r="I374" s="191"/>
      <c r="J374" s="191"/>
      <c r="K374" s="38"/>
      <c r="L374" s="38"/>
      <c r="M374" s="41"/>
      <c r="N374" s="192"/>
      <c r="O374" s="193"/>
      <c r="P374" s="66"/>
      <c r="Q374" s="66"/>
      <c r="R374" s="66"/>
      <c r="S374" s="66"/>
      <c r="T374" s="66"/>
      <c r="U374" s="66"/>
      <c r="V374" s="66"/>
      <c r="W374" s="66"/>
      <c r="X374" s="66"/>
      <c r="Y374" s="67"/>
      <c r="Z374" s="36"/>
      <c r="AA374" s="36"/>
      <c r="AB374" s="36"/>
      <c r="AC374" s="36"/>
      <c r="AD374" s="36"/>
      <c r="AE374" s="36"/>
      <c r="AT374" s="19" t="s">
        <v>162</v>
      </c>
      <c r="AU374" s="19" t="s">
        <v>84</v>
      </c>
    </row>
    <row r="375" spans="1:65" s="2" customFormat="1" ht="21.75" customHeight="1">
      <c r="A375" s="36"/>
      <c r="B375" s="37"/>
      <c r="C375" s="174" t="s">
        <v>581</v>
      </c>
      <c r="D375" s="174" t="s">
        <v>157</v>
      </c>
      <c r="E375" s="175" t="s">
        <v>582</v>
      </c>
      <c r="F375" s="176" t="s">
        <v>583</v>
      </c>
      <c r="G375" s="177" t="s">
        <v>386</v>
      </c>
      <c r="H375" s="178">
        <v>1</v>
      </c>
      <c r="I375" s="179"/>
      <c r="J375" s="179"/>
      <c r="K375" s="180">
        <f>ROUND(P375*H375,2)</f>
        <v>0</v>
      </c>
      <c r="L375" s="181"/>
      <c r="M375" s="41"/>
      <c r="N375" s="182" t="s">
        <v>20</v>
      </c>
      <c r="O375" s="183" t="s">
        <v>43</v>
      </c>
      <c r="P375" s="184">
        <f>I375+J375</f>
        <v>0</v>
      </c>
      <c r="Q375" s="184">
        <f>ROUND(I375*H375,2)</f>
        <v>0</v>
      </c>
      <c r="R375" s="184">
        <f>ROUND(J375*H375,2)</f>
        <v>0</v>
      </c>
      <c r="S375" s="66"/>
      <c r="T375" s="185">
        <f>S375*H375</f>
        <v>0</v>
      </c>
      <c r="U375" s="185">
        <v>7.8979999999999995E-2</v>
      </c>
      <c r="V375" s="185">
        <f>U375*H375</f>
        <v>7.8979999999999995E-2</v>
      </c>
      <c r="W375" s="185">
        <v>0</v>
      </c>
      <c r="X375" s="185">
        <f>W375*H375</f>
        <v>0</v>
      </c>
      <c r="Y375" s="186" t="s">
        <v>20</v>
      </c>
      <c r="Z375" s="36"/>
      <c r="AA375" s="36"/>
      <c r="AB375" s="36"/>
      <c r="AC375" s="36"/>
      <c r="AD375" s="36"/>
      <c r="AE375" s="36"/>
      <c r="AR375" s="187" t="s">
        <v>161</v>
      </c>
      <c r="AT375" s="187" t="s">
        <v>157</v>
      </c>
      <c r="AU375" s="187" t="s">
        <v>84</v>
      </c>
      <c r="AY375" s="19" t="s">
        <v>155</v>
      </c>
      <c r="BE375" s="188">
        <f>IF(O375="základní",K375,0)</f>
        <v>0</v>
      </c>
      <c r="BF375" s="188">
        <f>IF(O375="snížená",K375,0)</f>
        <v>0</v>
      </c>
      <c r="BG375" s="188">
        <f>IF(O375="zákl. přenesená",K375,0)</f>
        <v>0</v>
      </c>
      <c r="BH375" s="188">
        <f>IF(O375="sníž. přenesená",K375,0)</f>
        <v>0</v>
      </c>
      <c r="BI375" s="188">
        <f>IF(O375="nulová",K375,0)</f>
        <v>0</v>
      </c>
      <c r="BJ375" s="19" t="s">
        <v>82</v>
      </c>
      <c r="BK375" s="188">
        <f>ROUND(P375*H375,2)</f>
        <v>0</v>
      </c>
      <c r="BL375" s="19" t="s">
        <v>161</v>
      </c>
      <c r="BM375" s="187" t="s">
        <v>584</v>
      </c>
    </row>
    <row r="376" spans="1:65" s="2" customFormat="1" ht="11.25">
      <c r="A376" s="36"/>
      <c r="B376" s="37"/>
      <c r="C376" s="38"/>
      <c r="D376" s="189" t="s">
        <v>162</v>
      </c>
      <c r="E376" s="38"/>
      <c r="F376" s="190" t="s">
        <v>585</v>
      </c>
      <c r="G376" s="38"/>
      <c r="H376" s="38"/>
      <c r="I376" s="191"/>
      <c r="J376" s="191"/>
      <c r="K376" s="38"/>
      <c r="L376" s="38"/>
      <c r="M376" s="41"/>
      <c r="N376" s="192"/>
      <c r="O376" s="193"/>
      <c r="P376" s="66"/>
      <c r="Q376" s="66"/>
      <c r="R376" s="66"/>
      <c r="S376" s="66"/>
      <c r="T376" s="66"/>
      <c r="U376" s="66"/>
      <c r="V376" s="66"/>
      <c r="W376" s="66"/>
      <c r="X376" s="66"/>
      <c r="Y376" s="67"/>
      <c r="Z376" s="36"/>
      <c r="AA376" s="36"/>
      <c r="AB376" s="36"/>
      <c r="AC376" s="36"/>
      <c r="AD376" s="36"/>
      <c r="AE376" s="36"/>
      <c r="AT376" s="19" t="s">
        <v>162</v>
      </c>
      <c r="AU376" s="19" t="s">
        <v>84</v>
      </c>
    </row>
    <row r="377" spans="1:65" s="2" customFormat="1" ht="21.75" customHeight="1">
      <c r="A377" s="36"/>
      <c r="B377" s="37"/>
      <c r="C377" s="174" t="s">
        <v>586</v>
      </c>
      <c r="D377" s="174" t="s">
        <v>157</v>
      </c>
      <c r="E377" s="175" t="s">
        <v>587</v>
      </c>
      <c r="F377" s="176" t="s">
        <v>588</v>
      </c>
      <c r="G377" s="177" t="s">
        <v>386</v>
      </c>
      <c r="H377" s="178">
        <v>1</v>
      </c>
      <c r="I377" s="179"/>
      <c r="J377" s="179"/>
      <c r="K377" s="180">
        <f>ROUND(P377*H377,2)</f>
        <v>0</v>
      </c>
      <c r="L377" s="181"/>
      <c r="M377" s="41"/>
      <c r="N377" s="182" t="s">
        <v>20</v>
      </c>
      <c r="O377" s="183" t="s">
        <v>43</v>
      </c>
      <c r="P377" s="184">
        <f>I377+J377</f>
        <v>0</v>
      </c>
      <c r="Q377" s="184">
        <f>ROUND(I377*H377,2)</f>
        <v>0</v>
      </c>
      <c r="R377" s="184">
        <f>ROUND(J377*H377,2)</f>
        <v>0</v>
      </c>
      <c r="S377" s="66"/>
      <c r="T377" s="185">
        <f>S377*H377</f>
        <v>0</v>
      </c>
      <c r="U377" s="185">
        <v>1E-3</v>
      </c>
      <c r="V377" s="185">
        <f>U377*H377</f>
        <v>1E-3</v>
      </c>
      <c r="W377" s="185">
        <v>0</v>
      </c>
      <c r="X377" s="185">
        <f>W377*H377</f>
        <v>0</v>
      </c>
      <c r="Y377" s="186" t="s">
        <v>20</v>
      </c>
      <c r="Z377" s="36"/>
      <c r="AA377" s="36"/>
      <c r="AB377" s="36"/>
      <c r="AC377" s="36"/>
      <c r="AD377" s="36"/>
      <c r="AE377" s="36"/>
      <c r="AR377" s="187" t="s">
        <v>161</v>
      </c>
      <c r="AT377" s="187" t="s">
        <v>157</v>
      </c>
      <c r="AU377" s="187" t="s">
        <v>84</v>
      </c>
      <c r="AY377" s="19" t="s">
        <v>155</v>
      </c>
      <c r="BE377" s="188">
        <f>IF(O377="základní",K377,0)</f>
        <v>0</v>
      </c>
      <c r="BF377" s="188">
        <f>IF(O377="snížená",K377,0)</f>
        <v>0</v>
      </c>
      <c r="BG377" s="188">
        <f>IF(O377="zákl. přenesená",K377,0)</f>
        <v>0</v>
      </c>
      <c r="BH377" s="188">
        <f>IF(O377="sníž. přenesená",K377,0)</f>
        <v>0</v>
      </c>
      <c r="BI377" s="188">
        <f>IF(O377="nulová",K377,0)</f>
        <v>0</v>
      </c>
      <c r="BJ377" s="19" t="s">
        <v>82</v>
      </c>
      <c r="BK377" s="188">
        <f>ROUND(P377*H377,2)</f>
        <v>0</v>
      </c>
      <c r="BL377" s="19" t="s">
        <v>161</v>
      </c>
      <c r="BM377" s="187" t="s">
        <v>589</v>
      </c>
    </row>
    <row r="378" spans="1:65" s="2" customFormat="1" ht="11.25">
      <c r="A378" s="36"/>
      <c r="B378" s="37"/>
      <c r="C378" s="38"/>
      <c r="D378" s="189" t="s">
        <v>162</v>
      </c>
      <c r="E378" s="38"/>
      <c r="F378" s="190" t="s">
        <v>590</v>
      </c>
      <c r="G378" s="38"/>
      <c r="H378" s="38"/>
      <c r="I378" s="191"/>
      <c r="J378" s="191"/>
      <c r="K378" s="38"/>
      <c r="L378" s="38"/>
      <c r="M378" s="41"/>
      <c r="N378" s="192"/>
      <c r="O378" s="193"/>
      <c r="P378" s="66"/>
      <c r="Q378" s="66"/>
      <c r="R378" s="66"/>
      <c r="S378" s="66"/>
      <c r="T378" s="66"/>
      <c r="U378" s="66"/>
      <c r="V378" s="66"/>
      <c r="W378" s="66"/>
      <c r="X378" s="66"/>
      <c r="Y378" s="67"/>
      <c r="Z378" s="36"/>
      <c r="AA378" s="36"/>
      <c r="AB378" s="36"/>
      <c r="AC378" s="36"/>
      <c r="AD378" s="36"/>
      <c r="AE378" s="36"/>
      <c r="AT378" s="19" t="s">
        <v>162</v>
      </c>
      <c r="AU378" s="19" t="s">
        <v>84</v>
      </c>
    </row>
    <row r="379" spans="1:65" s="2" customFormat="1" ht="37.9" customHeight="1">
      <c r="A379" s="36"/>
      <c r="B379" s="37"/>
      <c r="C379" s="174" t="s">
        <v>591</v>
      </c>
      <c r="D379" s="174" t="s">
        <v>157</v>
      </c>
      <c r="E379" s="175" t="s">
        <v>592</v>
      </c>
      <c r="F379" s="176" t="s">
        <v>593</v>
      </c>
      <c r="G379" s="177" t="s">
        <v>183</v>
      </c>
      <c r="H379" s="178">
        <v>5.5</v>
      </c>
      <c r="I379" s="179"/>
      <c r="J379" s="179"/>
      <c r="K379" s="180">
        <f>ROUND(P379*H379,2)</f>
        <v>0</v>
      </c>
      <c r="L379" s="181"/>
      <c r="M379" s="41"/>
      <c r="N379" s="182" t="s">
        <v>20</v>
      </c>
      <c r="O379" s="183" t="s">
        <v>43</v>
      </c>
      <c r="P379" s="184">
        <f>I379+J379</f>
        <v>0</v>
      </c>
      <c r="Q379" s="184">
        <f>ROUND(I379*H379,2)</f>
        <v>0</v>
      </c>
      <c r="R379" s="184">
        <f>ROUND(J379*H379,2)</f>
        <v>0</v>
      </c>
      <c r="S379" s="66"/>
      <c r="T379" s="185">
        <f>S379*H379</f>
        <v>0</v>
      </c>
      <c r="U379" s="185">
        <v>8.48E-2</v>
      </c>
      <c r="V379" s="185">
        <f>U379*H379</f>
        <v>0.46639999999999998</v>
      </c>
      <c r="W379" s="185">
        <v>0</v>
      </c>
      <c r="X379" s="185">
        <f>W379*H379</f>
        <v>0</v>
      </c>
      <c r="Y379" s="186" t="s">
        <v>20</v>
      </c>
      <c r="Z379" s="36"/>
      <c r="AA379" s="36"/>
      <c r="AB379" s="36"/>
      <c r="AC379" s="36"/>
      <c r="AD379" s="36"/>
      <c r="AE379" s="36"/>
      <c r="AR379" s="187" t="s">
        <v>161</v>
      </c>
      <c r="AT379" s="187" t="s">
        <v>157</v>
      </c>
      <c r="AU379" s="187" t="s">
        <v>84</v>
      </c>
      <c r="AY379" s="19" t="s">
        <v>155</v>
      </c>
      <c r="BE379" s="188">
        <f>IF(O379="základní",K379,0)</f>
        <v>0</v>
      </c>
      <c r="BF379" s="188">
        <f>IF(O379="snížená",K379,0)</f>
        <v>0</v>
      </c>
      <c r="BG379" s="188">
        <f>IF(O379="zákl. přenesená",K379,0)</f>
        <v>0</v>
      </c>
      <c r="BH379" s="188">
        <f>IF(O379="sníž. přenesená",K379,0)</f>
        <v>0</v>
      </c>
      <c r="BI379" s="188">
        <f>IF(O379="nulová",K379,0)</f>
        <v>0</v>
      </c>
      <c r="BJ379" s="19" t="s">
        <v>82</v>
      </c>
      <c r="BK379" s="188">
        <f>ROUND(P379*H379,2)</f>
        <v>0</v>
      </c>
      <c r="BL379" s="19" t="s">
        <v>161</v>
      </c>
      <c r="BM379" s="187" t="s">
        <v>594</v>
      </c>
    </row>
    <row r="380" spans="1:65" s="2" customFormat="1" ht="11.25">
      <c r="A380" s="36"/>
      <c r="B380" s="37"/>
      <c r="C380" s="38"/>
      <c r="D380" s="189" t="s">
        <v>162</v>
      </c>
      <c r="E380" s="38"/>
      <c r="F380" s="190" t="s">
        <v>595</v>
      </c>
      <c r="G380" s="38"/>
      <c r="H380" s="38"/>
      <c r="I380" s="191"/>
      <c r="J380" s="191"/>
      <c r="K380" s="38"/>
      <c r="L380" s="38"/>
      <c r="M380" s="41"/>
      <c r="N380" s="192"/>
      <c r="O380" s="193"/>
      <c r="P380" s="66"/>
      <c r="Q380" s="66"/>
      <c r="R380" s="66"/>
      <c r="S380" s="66"/>
      <c r="T380" s="66"/>
      <c r="U380" s="66"/>
      <c r="V380" s="66"/>
      <c r="W380" s="66"/>
      <c r="X380" s="66"/>
      <c r="Y380" s="67"/>
      <c r="Z380" s="36"/>
      <c r="AA380" s="36"/>
      <c r="AB380" s="36"/>
      <c r="AC380" s="36"/>
      <c r="AD380" s="36"/>
      <c r="AE380" s="36"/>
      <c r="AT380" s="19" t="s">
        <v>162</v>
      </c>
      <c r="AU380" s="19" t="s">
        <v>84</v>
      </c>
    </row>
    <row r="381" spans="1:65" s="12" customFormat="1" ht="22.9" customHeight="1">
      <c r="B381" s="157"/>
      <c r="C381" s="158"/>
      <c r="D381" s="159" t="s">
        <v>73</v>
      </c>
      <c r="E381" s="172" t="s">
        <v>161</v>
      </c>
      <c r="F381" s="172" t="s">
        <v>596</v>
      </c>
      <c r="G381" s="158"/>
      <c r="H381" s="158"/>
      <c r="I381" s="161"/>
      <c r="J381" s="161"/>
      <c r="K381" s="173">
        <f>BK381</f>
        <v>0</v>
      </c>
      <c r="L381" s="158"/>
      <c r="M381" s="163"/>
      <c r="N381" s="164"/>
      <c r="O381" s="165"/>
      <c r="P381" s="165"/>
      <c r="Q381" s="166">
        <f>SUM(Q382:Q444)</f>
        <v>0</v>
      </c>
      <c r="R381" s="166">
        <f>SUM(R382:R444)</f>
        <v>0</v>
      </c>
      <c r="S381" s="165"/>
      <c r="T381" s="167">
        <f>SUM(T382:T444)</f>
        <v>0</v>
      </c>
      <c r="U381" s="165"/>
      <c r="V381" s="167">
        <f>SUM(V382:V444)</f>
        <v>83.312448010000011</v>
      </c>
      <c r="W381" s="165"/>
      <c r="X381" s="167">
        <f>SUM(X382:X444)</f>
        <v>0</v>
      </c>
      <c r="Y381" s="168"/>
      <c r="AR381" s="169" t="s">
        <v>82</v>
      </c>
      <c r="AT381" s="170" t="s">
        <v>73</v>
      </c>
      <c r="AU381" s="170" t="s">
        <v>82</v>
      </c>
      <c r="AY381" s="169" t="s">
        <v>155</v>
      </c>
      <c r="BK381" s="171">
        <f>SUM(BK382:BK444)</f>
        <v>0</v>
      </c>
    </row>
    <row r="382" spans="1:65" s="2" customFormat="1" ht="24.2" customHeight="1">
      <c r="A382" s="36"/>
      <c r="B382" s="37"/>
      <c r="C382" s="174" t="s">
        <v>597</v>
      </c>
      <c r="D382" s="174" t="s">
        <v>157</v>
      </c>
      <c r="E382" s="175" t="s">
        <v>598</v>
      </c>
      <c r="F382" s="176" t="s">
        <v>599</v>
      </c>
      <c r="G382" s="177" t="s">
        <v>386</v>
      </c>
      <c r="H382" s="178">
        <v>1</v>
      </c>
      <c r="I382" s="179"/>
      <c r="J382" s="179"/>
      <c r="K382" s="180">
        <f>ROUND(P382*H382,2)</f>
        <v>0</v>
      </c>
      <c r="L382" s="181"/>
      <c r="M382" s="41"/>
      <c r="N382" s="182" t="s">
        <v>20</v>
      </c>
      <c r="O382" s="183" t="s">
        <v>43</v>
      </c>
      <c r="P382" s="184">
        <f>I382+J382</f>
        <v>0</v>
      </c>
      <c r="Q382" s="184">
        <f>ROUND(I382*H382,2)</f>
        <v>0</v>
      </c>
      <c r="R382" s="184">
        <f>ROUND(J382*H382,2)</f>
        <v>0</v>
      </c>
      <c r="S382" s="66"/>
      <c r="T382" s="185">
        <f>S382*H382</f>
        <v>0</v>
      </c>
      <c r="U382" s="185">
        <v>0.12901000000000001</v>
      </c>
      <c r="V382" s="185">
        <f>U382*H382</f>
        <v>0.12901000000000001</v>
      </c>
      <c r="W382" s="185">
        <v>0</v>
      </c>
      <c r="X382" s="185">
        <f>W382*H382</f>
        <v>0</v>
      </c>
      <c r="Y382" s="186" t="s">
        <v>20</v>
      </c>
      <c r="Z382" s="36"/>
      <c r="AA382" s="36"/>
      <c r="AB382" s="36"/>
      <c r="AC382" s="36"/>
      <c r="AD382" s="36"/>
      <c r="AE382" s="36"/>
      <c r="AR382" s="187" t="s">
        <v>161</v>
      </c>
      <c r="AT382" s="187" t="s">
        <v>157</v>
      </c>
      <c r="AU382" s="187" t="s">
        <v>84</v>
      </c>
      <c r="AY382" s="19" t="s">
        <v>155</v>
      </c>
      <c r="BE382" s="188">
        <f>IF(O382="základní",K382,0)</f>
        <v>0</v>
      </c>
      <c r="BF382" s="188">
        <f>IF(O382="snížená",K382,0)</f>
        <v>0</v>
      </c>
      <c r="BG382" s="188">
        <f>IF(O382="zákl. přenesená",K382,0)</f>
        <v>0</v>
      </c>
      <c r="BH382" s="188">
        <f>IF(O382="sníž. přenesená",K382,0)</f>
        <v>0</v>
      </c>
      <c r="BI382" s="188">
        <f>IF(O382="nulová",K382,0)</f>
        <v>0</v>
      </c>
      <c r="BJ382" s="19" t="s">
        <v>82</v>
      </c>
      <c r="BK382" s="188">
        <f>ROUND(P382*H382,2)</f>
        <v>0</v>
      </c>
      <c r="BL382" s="19" t="s">
        <v>161</v>
      </c>
      <c r="BM382" s="187" t="s">
        <v>600</v>
      </c>
    </row>
    <row r="383" spans="1:65" s="2" customFormat="1" ht="11.25">
      <c r="A383" s="36"/>
      <c r="B383" s="37"/>
      <c r="C383" s="38"/>
      <c r="D383" s="189" t="s">
        <v>162</v>
      </c>
      <c r="E383" s="38"/>
      <c r="F383" s="190" t="s">
        <v>601</v>
      </c>
      <c r="G383" s="38"/>
      <c r="H383" s="38"/>
      <c r="I383" s="191"/>
      <c r="J383" s="191"/>
      <c r="K383" s="38"/>
      <c r="L383" s="38"/>
      <c r="M383" s="41"/>
      <c r="N383" s="192"/>
      <c r="O383" s="193"/>
      <c r="P383" s="66"/>
      <c r="Q383" s="66"/>
      <c r="R383" s="66"/>
      <c r="S383" s="66"/>
      <c r="T383" s="66"/>
      <c r="U383" s="66"/>
      <c r="V383" s="66"/>
      <c r="W383" s="66"/>
      <c r="X383" s="66"/>
      <c r="Y383" s="67"/>
      <c r="Z383" s="36"/>
      <c r="AA383" s="36"/>
      <c r="AB383" s="36"/>
      <c r="AC383" s="36"/>
      <c r="AD383" s="36"/>
      <c r="AE383" s="36"/>
      <c r="AT383" s="19" t="s">
        <v>162</v>
      </c>
      <c r="AU383" s="19" t="s">
        <v>84</v>
      </c>
    </row>
    <row r="384" spans="1:65" s="13" customFormat="1" ht="11.25">
      <c r="B384" s="194"/>
      <c r="C384" s="195"/>
      <c r="D384" s="196" t="s">
        <v>164</v>
      </c>
      <c r="E384" s="197" t="s">
        <v>20</v>
      </c>
      <c r="F384" s="198" t="s">
        <v>82</v>
      </c>
      <c r="G384" s="195"/>
      <c r="H384" s="199">
        <v>1</v>
      </c>
      <c r="I384" s="200"/>
      <c r="J384" s="200"/>
      <c r="K384" s="195"/>
      <c r="L384" s="195"/>
      <c r="M384" s="201"/>
      <c r="N384" s="202"/>
      <c r="O384" s="203"/>
      <c r="P384" s="203"/>
      <c r="Q384" s="203"/>
      <c r="R384" s="203"/>
      <c r="S384" s="203"/>
      <c r="T384" s="203"/>
      <c r="U384" s="203"/>
      <c r="V384" s="203"/>
      <c r="W384" s="203"/>
      <c r="X384" s="203"/>
      <c r="Y384" s="204"/>
      <c r="AT384" s="205" t="s">
        <v>164</v>
      </c>
      <c r="AU384" s="205" t="s">
        <v>84</v>
      </c>
      <c r="AV384" s="13" t="s">
        <v>84</v>
      </c>
      <c r="AW384" s="13" t="s">
        <v>5</v>
      </c>
      <c r="AX384" s="13" t="s">
        <v>82</v>
      </c>
      <c r="AY384" s="205" t="s">
        <v>155</v>
      </c>
    </row>
    <row r="385" spans="1:65" s="2" customFormat="1" ht="16.5" customHeight="1">
      <c r="A385" s="36"/>
      <c r="B385" s="37"/>
      <c r="C385" s="218" t="s">
        <v>602</v>
      </c>
      <c r="D385" s="218" t="s">
        <v>180</v>
      </c>
      <c r="E385" s="219" t="s">
        <v>603</v>
      </c>
      <c r="F385" s="220" t="s">
        <v>604</v>
      </c>
      <c r="G385" s="221" t="s">
        <v>183</v>
      </c>
      <c r="H385" s="222">
        <v>5.17</v>
      </c>
      <c r="I385" s="223"/>
      <c r="J385" s="224"/>
      <c r="K385" s="225">
        <f>ROUND(P385*H385,2)</f>
        <v>0</v>
      </c>
      <c r="L385" s="224"/>
      <c r="M385" s="226"/>
      <c r="N385" s="227" t="s">
        <v>20</v>
      </c>
      <c r="O385" s="183" t="s">
        <v>43</v>
      </c>
      <c r="P385" s="184">
        <f>I385+J385</f>
        <v>0</v>
      </c>
      <c r="Q385" s="184">
        <f>ROUND(I385*H385,2)</f>
        <v>0</v>
      </c>
      <c r="R385" s="184">
        <f>ROUND(J385*H385,2)</f>
        <v>0</v>
      </c>
      <c r="S385" s="66"/>
      <c r="T385" s="185">
        <f>S385*H385</f>
        <v>0</v>
      </c>
      <c r="U385" s="185">
        <v>0.41099999999999998</v>
      </c>
      <c r="V385" s="185">
        <f>U385*H385</f>
        <v>2.12487</v>
      </c>
      <c r="W385" s="185">
        <v>0</v>
      </c>
      <c r="X385" s="185">
        <f>W385*H385</f>
        <v>0</v>
      </c>
      <c r="Y385" s="186" t="s">
        <v>20</v>
      </c>
      <c r="Z385" s="36"/>
      <c r="AA385" s="36"/>
      <c r="AB385" s="36"/>
      <c r="AC385" s="36"/>
      <c r="AD385" s="36"/>
      <c r="AE385" s="36"/>
      <c r="AR385" s="187" t="s">
        <v>191</v>
      </c>
      <c r="AT385" s="187" t="s">
        <v>180</v>
      </c>
      <c r="AU385" s="187" t="s">
        <v>84</v>
      </c>
      <c r="AY385" s="19" t="s">
        <v>155</v>
      </c>
      <c r="BE385" s="188">
        <f>IF(O385="základní",K385,0)</f>
        <v>0</v>
      </c>
      <c r="BF385" s="188">
        <f>IF(O385="snížená",K385,0)</f>
        <v>0</v>
      </c>
      <c r="BG385" s="188">
        <f>IF(O385="zákl. přenesená",K385,0)</f>
        <v>0</v>
      </c>
      <c r="BH385" s="188">
        <f>IF(O385="sníž. přenesená",K385,0)</f>
        <v>0</v>
      </c>
      <c r="BI385" s="188">
        <f>IF(O385="nulová",K385,0)</f>
        <v>0</v>
      </c>
      <c r="BJ385" s="19" t="s">
        <v>82</v>
      </c>
      <c r="BK385" s="188">
        <f>ROUND(P385*H385,2)</f>
        <v>0</v>
      </c>
      <c r="BL385" s="19" t="s">
        <v>161</v>
      </c>
      <c r="BM385" s="187" t="s">
        <v>605</v>
      </c>
    </row>
    <row r="386" spans="1:65" s="13" customFormat="1" ht="11.25">
      <c r="B386" s="194"/>
      <c r="C386" s="195"/>
      <c r="D386" s="196" t="s">
        <v>164</v>
      </c>
      <c r="E386" s="197" t="s">
        <v>20</v>
      </c>
      <c r="F386" s="198" t="s">
        <v>606</v>
      </c>
      <c r="G386" s="195"/>
      <c r="H386" s="199">
        <v>5.17</v>
      </c>
      <c r="I386" s="200"/>
      <c r="J386" s="200"/>
      <c r="K386" s="195"/>
      <c r="L386" s="195"/>
      <c r="M386" s="201"/>
      <c r="N386" s="202"/>
      <c r="O386" s="203"/>
      <c r="P386" s="203"/>
      <c r="Q386" s="203"/>
      <c r="R386" s="203"/>
      <c r="S386" s="203"/>
      <c r="T386" s="203"/>
      <c r="U386" s="203"/>
      <c r="V386" s="203"/>
      <c r="W386" s="203"/>
      <c r="X386" s="203"/>
      <c r="Y386" s="204"/>
      <c r="AT386" s="205" t="s">
        <v>164</v>
      </c>
      <c r="AU386" s="205" t="s">
        <v>84</v>
      </c>
      <c r="AV386" s="13" t="s">
        <v>84</v>
      </c>
      <c r="AW386" s="13" t="s">
        <v>5</v>
      </c>
      <c r="AX386" s="13" t="s">
        <v>82</v>
      </c>
      <c r="AY386" s="205" t="s">
        <v>155</v>
      </c>
    </row>
    <row r="387" spans="1:65" s="2" customFormat="1" ht="24.2" customHeight="1">
      <c r="A387" s="36"/>
      <c r="B387" s="37"/>
      <c r="C387" s="174" t="s">
        <v>607</v>
      </c>
      <c r="D387" s="174" t="s">
        <v>157</v>
      </c>
      <c r="E387" s="175" t="s">
        <v>608</v>
      </c>
      <c r="F387" s="176" t="s">
        <v>609</v>
      </c>
      <c r="G387" s="177" t="s">
        <v>386</v>
      </c>
      <c r="H387" s="178">
        <v>8</v>
      </c>
      <c r="I387" s="179"/>
      <c r="J387" s="179"/>
      <c r="K387" s="180">
        <f>ROUND(P387*H387,2)</f>
        <v>0</v>
      </c>
      <c r="L387" s="181"/>
      <c r="M387" s="41"/>
      <c r="N387" s="182" t="s">
        <v>20</v>
      </c>
      <c r="O387" s="183" t="s">
        <v>43</v>
      </c>
      <c r="P387" s="184">
        <f>I387+J387</f>
        <v>0</v>
      </c>
      <c r="Q387" s="184">
        <f>ROUND(I387*H387,2)</f>
        <v>0</v>
      </c>
      <c r="R387" s="184">
        <f>ROUND(J387*H387,2)</f>
        <v>0</v>
      </c>
      <c r="S387" s="66"/>
      <c r="T387" s="185">
        <f>S387*H387</f>
        <v>0</v>
      </c>
      <c r="U387" s="185">
        <v>0.18636</v>
      </c>
      <c r="V387" s="185">
        <f>U387*H387</f>
        <v>1.49088</v>
      </c>
      <c r="W387" s="185">
        <v>0</v>
      </c>
      <c r="X387" s="185">
        <f>W387*H387</f>
        <v>0</v>
      </c>
      <c r="Y387" s="186" t="s">
        <v>20</v>
      </c>
      <c r="Z387" s="36"/>
      <c r="AA387" s="36"/>
      <c r="AB387" s="36"/>
      <c r="AC387" s="36"/>
      <c r="AD387" s="36"/>
      <c r="AE387" s="36"/>
      <c r="AR387" s="187" t="s">
        <v>161</v>
      </c>
      <c r="AT387" s="187" t="s">
        <v>157</v>
      </c>
      <c r="AU387" s="187" t="s">
        <v>84</v>
      </c>
      <c r="AY387" s="19" t="s">
        <v>155</v>
      </c>
      <c r="BE387" s="188">
        <f>IF(O387="základní",K387,0)</f>
        <v>0</v>
      </c>
      <c r="BF387" s="188">
        <f>IF(O387="snížená",K387,0)</f>
        <v>0</v>
      </c>
      <c r="BG387" s="188">
        <f>IF(O387="zákl. přenesená",K387,0)</f>
        <v>0</v>
      </c>
      <c r="BH387" s="188">
        <f>IF(O387="sníž. přenesená",K387,0)</f>
        <v>0</v>
      </c>
      <c r="BI387" s="188">
        <f>IF(O387="nulová",K387,0)</f>
        <v>0</v>
      </c>
      <c r="BJ387" s="19" t="s">
        <v>82</v>
      </c>
      <c r="BK387" s="188">
        <f>ROUND(P387*H387,2)</f>
        <v>0</v>
      </c>
      <c r="BL387" s="19" t="s">
        <v>161</v>
      </c>
      <c r="BM387" s="187" t="s">
        <v>610</v>
      </c>
    </row>
    <row r="388" spans="1:65" s="2" customFormat="1" ht="11.25">
      <c r="A388" s="36"/>
      <c r="B388" s="37"/>
      <c r="C388" s="38"/>
      <c r="D388" s="189" t="s">
        <v>162</v>
      </c>
      <c r="E388" s="38"/>
      <c r="F388" s="190" t="s">
        <v>611</v>
      </c>
      <c r="G388" s="38"/>
      <c r="H388" s="38"/>
      <c r="I388" s="191"/>
      <c r="J388" s="191"/>
      <c r="K388" s="38"/>
      <c r="L388" s="38"/>
      <c r="M388" s="41"/>
      <c r="N388" s="192"/>
      <c r="O388" s="193"/>
      <c r="P388" s="66"/>
      <c r="Q388" s="66"/>
      <c r="R388" s="66"/>
      <c r="S388" s="66"/>
      <c r="T388" s="66"/>
      <c r="U388" s="66"/>
      <c r="V388" s="66"/>
      <c r="W388" s="66"/>
      <c r="X388" s="66"/>
      <c r="Y388" s="67"/>
      <c r="Z388" s="36"/>
      <c r="AA388" s="36"/>
      <c r="AB388" s="36"/>
      <c r="AC388" s="36"/>
      <c r="AD388" s="36"/>
      <c r="AE388" s="36"/>
      <c r="AT388" s="19" t="s">
        <v>162</v>
      </c>
      <c r="AU388" s="19" t="s">
        <v>84</v>
      </c>
    </row>
    <row r="389" spans="1:65" s="2" customFormat="1" ht="16.5" customHeight="1">
      <c r="A389" s="36"/>
      <c r="B389" s="37"/>
      <c r="C389" s="218" t="s">
        <v>612</v>
      </c>
      <c r="D389" s="218" t="s">
        <v>180</v>
      </c>
      <c r="E389" s="219" t="s">
        <v>603</v>
      </c>
      <c r="F389" s="220" t="s">
        <v>604</v>
      </c>
      <c r="G389" s="221" t="s">
        <v>183</v>
      </c>
      <c r="H389" s="222">
        <v>77.599999999999994</v>
      </c>
      <c r="I389" s="223"/>
      <c r="J389" s="224"/>
      <c r="K389" s="225">
        <f>ROUND(P389*H389,2)</f>
        <v>0</v>
      </c>
      <c r="L389" s="224"/>
      <c r="M389" s="226"/>
      <c r="N389" s="227" t="s">
        <v>20</v>
      </c>
      <c r="O389" s="183" t="s">
        <v>43</v>
      </c>
      <c r="P389" s="184">
        <f>I389+J389</f>
        <v>0</v>
      </c>
      <c r="Q389" s="184">
        <f>ROUND(I389*H389,2)</f>
        <v>0</v>
      </c>
      <c r="R389" s="184">
        <f>ROUND(J389*H389,2)</f>
        <v>0</v>
      </c>
      <c r="S389" s="66"/>
      <c r="T389" s="185">
        <f>S389*H389</f>
        <v>0</v>
      </c>
      <c r="U389" s="185">
        <v>0.41099999999999998</v>
      </c>
      <c r="V389" s="185">
        <f>U389*H389</f>
        <v>31.893599999999996</v>
      </c>
      <c r="W389" s="185">
        <v>0</v>
      </c>
      <c r="X389" s="185">
        <f>W389*H389</f>
        <v>0</v>
      </c>
      <c r="Y389" s="186" t="s">
        <v>20</v>
      </c>
      <c r="Z389" s="36"/>
      <c r="AA389" s="36"/>
      <c r="AB389" s="36"/>
      <c r="AC389" s="36"/>
      <c r="AD389" s="36"/>
      <c r="AE389" s="36"/>
      <c r="AR389" s="187" t="s">
        <v>191</v>
      </c>
      <c r="AT389" s="187" t="s">
        <v>180</v>
      </c>
      <c r="AU389" s="187" t="s">
        <v>84</v>
      </c>
      <c r="AY389" s="19" t="s">
        <v>155</v>
      </c>
      <c r="BE389" s="188">
        <f>IF(O389="základní",K389,0)</f>
        <v>0</v>
      </c>
      <c r="BF389" s="188">
        <f>IF(O389="snížená",K389,0)</f>
        <v>0</v>
      </c>
      <c r="BG389" s="188">
        <f>IF(O389="zákl. přenesená",K389,0)</f>
        <v>0</v>
      </c>
      <c r="BH389" s="188">
        <f>IF(O389="sníž. přenesená",K389,0)</f>
        <v>0</v>
      </c>
      <c r="BI389" s="188">
        <f>IF(O389="nulová",K389,0)</f>
        <v>0</v>
      </c>
      <c r="BJ389" s="19" t="s">
        <v>82</v>
      </c>
      <c r="BK389" s="188">
        <f>ROUND(P389*H389,2)</f>
        <v>0</v>
      </c>
      <c r="BL389" s="19" t="s">
        <v>161</v>
      </c>
      <c r="BM389" s="187" t="s">
        <v>613</v>
      </c>
    </row>
    <row r="390" spans="1:65" s="13" customFormat="1" ht="11.25">
      <c r="B390" s="194"/>
      <c r="C390" s="195"/>
      <c r="D390" s="196" t="s">
        <v>164</v>
      </c>
      <c r="E390" s="197" t="s">
        <v>20</v>
      </c>
      <c r="F390" s="198" t="s">
        <v>614</v>
      </c>
      <c r="G390" s="195"/>
      <c r="H390" s="199">
        <v>77.599999999999994</v>
      </c>
      <c r="I390" s="200"/>
      <c r="J390" s="200"/>
      <c r="K390" s="195"/>
      <c r="L390" s="195"/>
      <c r="M390" s="201"/>
      <c r="N390" s="202"/>
      <c r="O390" s="203"/>
      <c r="P390" s="203"/>
      <c r="Q390" s="203"/>
      <c r="R390" s="203"/>
      <c r="S390" s="203"/>
      <c r="T390" s="203"/>
      <c r="U390" s="203"/>
      <c r="V390" s="203"/>
      <c r="W390" s="203"/>
      <c r="X390" s="203"/>
      <c r="Y390" s="204"/>
      <c r="AT390" s="205" t="s">
        <v>164</v>
      </c>
      <c r="AU390" s="205" t="s">
        <v>84</v>
      </c>
      <c r="AV390" s="13" t="s">
        <v>84</v>
      </c>
      <c r="AW390" s="13" t="s">
        <v>5</v>
      </c>
      <c r="AX390" s="13" t="s">
        <v>82</v>
      </c>
      <c r="AY390" s="205" t="s">
        <v>155</v>
      </c>
    </row>
    <row r="391" spans="1:65" s="2" customFormat="1" ht="24.2" customHeight="1">
      <c r="A391" s="36"/>
      <c r="B391" s="37"/>
      <c r="C391" s="174" t="s">
        <v>615</v>
      </c>
      <c r="D391" s="174" t="s">
        <v>157</v>
      </c>
      <c r="E391" s="175" t="s">
        <v>608</v>
      </c>
      <c r="F391" s="176" t="s">
        <v>609</v>
      </c>
      <c r="G391" s="177" t="s">
        <v>386</v>
      </c>
      <c r="H391" s="178">
        <v>2</v>
      </c>
      <c r="I391" s="179"/>
      <c r="J391" s="179"/>
      <c r="K391" s="180">
        <f>ROUND(P391*H391,2)</f>
        <v>0</v>
      </c>
      <c r="L391" s="181"/>
      <c r="M391" s="41"/>
      <c r="N391" s="182" t="s">
        <v>20</v>
      </c>
      <c r="O391" s="183" t="s">
        <v>43</v>
      </c>
      <c r="P391" s="184">
        <f>I391+J391</f>
        <v>0</v>
      </c>
      <c r="Q391" s="184">
        <f>ROUND(I391*H391,2)</f>
        <v>0</v>
      </c>
      <c r="R391" s="184">
        <f>ROUND(J391*H391,2)</f>
        <v>0</v>
      </c>
      <c r="S391" s="66"/>
      <c r="T391" s="185">
        <f>S391*H391</f>
        <v>0</v>
      </c>
      <c r="U391" s="185">
        <v>0.18636</v>
      </c>
      <c r="V391" s="185">
        <f>U391*H391</f>
        <v>0.37272</v>
      </c>
      <c r="W391" s="185">
        <v>0</v>
      </c>
      <c r="X391" s="185">
        <f>W391*H391</f>
        <v>0</v>
      </c>
      <c r="Y391" s="186" t="s">
        <v>20</v>
      </c>
      <c r="Z391" s="36"/>
      <c r="AA391" s="36"/>
      <c r="AB391" s="36"/>
      <c r="AC391" s="36"/>
      <c r="AD391" s="36"/>
      <c r="AE391" s="36"/>
      <c r="AR391" s="187" t="s">
        <v>161</v>
      </c>
      <c r="AT391" s="187" t="s">
        <v>157</v>
      </c>
      <c r="AU391" s="187" t="s">
        <v>84</v>
      </c>
      <c r="AY391" s="19" t="s">
        <v>155</v>
      </c>
      <c r="BE391" s="188">
        <f>IF(O391="základní",K391,0)</f>
        <v>0</v>
      </c>
      <c r="BF391" s="188">
        <f>IF(O391="snížená",K391,0)</f>
        <v>0</v>
      </c>
      <c r="BG391" s="188">
        <f>IF(O391="zákl. přenesená",K391,0)</f>
        <v>0</v>
      </c>
      <c r="BH391" s="188">
        <f>IF(O391="sníž. přenesená",K391,0)</f>
        <v>0</v>
      </c>
      <c r="BI391" s="188">
        <f>IF(O391="nulová",K391,0)</f>
        <v>0</v>
      </c>
      <c r="BJ391" s="19" t="s">
        <v>82</v>
      </c>
      <c r="BK391" s="188">
        <f>ROUND(P391*H391,2)</f>
        <v>0</v>
      </c>
      <c r="BL391" s="19" t="s">
        <v>161</v>
      </c>
      <c r="BM391" s="187" t="s">
        <v>615</v>
      </c>
    </row>
    <row r="392" spans="1:65" s="2" customFormat="1" ht="11.25">
      <c r="A392" s="36"/>
      <c r="B392" s="37"/>
      <c r="C392" s="38"/>
      <c r="D392" s="189" t="s">
        <v>162</v>
      </c>
      <c r="E392" s="38"/>
      <c r="F392" s="190" t="s">
        <v>611</v>
      </c>
      <c r="G392" s="38"/>
      <c r="H392" s="38"/>
      <c r="I392" s="191"/>
      <c r="J392" s="191"/>
      <c r="K392" s="38"/>
      <c r="L392" s="38"/>
      <c r="M392" s="41"/>
      <c r="N392" s="192"/>
      <c r="O392" s="193"/>
      <c r="P392" s="66"/>
      <c r="Q392" s="66"/>
      <c r="R392" s="66"/>
      <c r="S392" s="66"/>
      <c r="T392" s="66"/>
      <c r="U392" s="66"/>
      <c r="V392" s="66"/>
      <c r="W392" s="66"/>
      <c r="X392" s="66"/>
      <c r="Y392" s="67"/>
      <c r="Z392" s="36"/>
      <c r="AA392" s="36"/>
      <c r="AB392" s="36"/>
      <c r="AC392" s="36"/>
      <c r="AD392" s="36"/>
      <c r="AE392" s="36"/>
      <c r="AT392" s="19" t="s">
        <v>162</v>
      </c>
      <c r="AU392" s="19" t="s">
        <v>84</v>
      </c>
    </row>
    <row r="393" spans="1:65" s="2" customFormat="1" ht="16.5" customHeight="1">
      <c r="A393" s="36"/>
      <c r="B393" s="37"/>
      <c r="C393" s="218" t="s">
        <v>616</v>
      </c>
      <c r="D393" s="218" t="s">
        <v>180</v>
      </c>
      <c r="E393" s="219" t="s">
        <v>603</v>
      </c>
      <c r="F393" s="220" t="s">
        <v>604</v>
      </c>
      <c r="G393" s="221" t="s">
        <v>183</v>
      </c>
      <c r="H393" s="222">
        <v>16.8</v>
      </c>
      <c r="I393" s="223"/>
      <c r="J393" s="224"/>
      <c r="K393" s="225">
        <f>ROUND(P393*H393,2)</f>
        <v>0</v>
      </c>
      <c r="L393" s="224"/>
      <c r="M393" s="226"/>
      <c r="N393" s="227" t="s">
        <v>20</v>
      </c>
      <c r="O393" s="183" t="s">
        <v>43</v>
      </c>
      <c r="P393" s="184">
        <f>I393+J393</f>
        <v>0</v>
      </c>
      <c r="Q393" s="184">
        <f>ROUND(I393*H393,2)</f>
        <v>0</v>
      </c>
      <c r="R393" s="184">
        <f>ROUND(J393*H393,2)</f>
        <v>0</v>
      </c>
      <c r="S393" s="66"/>
      <c r="T393" s="185">
        <f>S393*H393</f>
        <v>0</v>
      </c>
      <c r="U393" s="185">
        <v>0.41099999999999998</v>
      </c>
      <c r="V393" s="185">
        <f>U393*H393</f>
        <v>6.9047999999999998</v>
      </c>
      <c r="W393" s="185">
        <v>0</v>
      </c>
      <c r="X393" s="185">
        <f>W393*H393</f>
        <v>0</v>
      </c>
      <c r="Y393" s="186" t="s">
        <v>20</v>
      </c>
      <c r="Z393" s="36"/>
      <c r="AA393" s="36"/>
      <c r="AB393" s="36"/>
      <c r="AC393" s="36"/>
      <c r="AD393" s="36"/>
      <c r="AE393" s="36"/>
      <c r="AR393" s="187" t="s">
        <v>191</v>
      </c>
      <c r="AT393" s="187" t="s">
        <v>180</v>
      </c>
      <c r="AU393" s="187" t="s">
        <v>84</v>
      </c>
      <c r="AY393" s="19" t="s">
        <v>155</v>
      </c>
      <c r="BE393" s="188">
        <f>IF(O393="základní",K393,0)</f>
        <v>0</v>
      </c>
      <c r="BF393" s="188">
        <f>IF(O393="snížená",K393,0)</f>
        <v>0</v>
      </c>
      <c r="BG393" s="188">
        <f>IF(O393="zákl. přenesená",K393,0)</f>
        <v>0</v>
      </c>
      <c r="BH393" s="188">
        <f>IF(O393="sníž. přenesená",K393,0)</f>
        <v>0</v>
      </c>
      <c r="BI393" s="188">
        <f>IF(O393="nulová",K393,0)</f>
        <v>0</v>
      </c>
      <c r="BJ393" s="19" t="s">
        <v>82</v>
      </c>
      <c r="BK393" s="188">
        <f>ROUND(P393*H393,2)</f>
        <v>0</v>
      </c>
      <c r="BL393" s="19" t="s">
        <v>161</v>
      </c>
      <c r="BM393" s="187" t="s">
        <v>617</v>
      </c>
    </row>
    <row r="394" spans="1:65" s="13" customFormat="1" ht="11.25">
      <c r="B394" s="194"/>
      <c r="C394" s="195"/>
      <c r="D394" s="196" t="s">
        <v>164</v>
      </c>
      <c r="E394" s="197" t="s">
        <v>20</v>
      </c>
      <c r="F394" s="198" t="s">
        <v>618</v>
      </c>
      <c r="G394" s="195"/>
      <c r="H394" s="199">
        <v>16.8</v>
      </c>
      <c r="I394" s="200"/>
      <c r="J394" s="200"/>
      <c r="K394" s="195"/>
      <c r="L394" s="195"/>
      <c r="M394" s="201"/>
      <c r="N394" s="202"/>
      <c r="O394" s="203"/>
      <c r="P394" s="203"/>
      <c r="Q394" s="203"/>
      <c r="R394" s="203"/>
      <c r="S394" s="203"/>
      <c r="T394" s="203"/>
      <c r="U394" s="203"/>
      <c r="V394" s="203"/>
      <c r="W394" s="203"/>
      <c r="X394" s="203"/>
      <c r="Y394" s="204"/>
      <c r="AT394" s="205" t="s">
        <v>164</v>
      </c>
      <c r="AU394" s="205" t="s">
        <v>84</v>
      </c>
      <c r="AV394" s="13" t="s">
        <v>84</v>
      </c>
      <c r="AW394" s="13" t="s">
        <v>5</v>
      </c>
      <c r="AX394" s="13" t="s">
        <v>82</v>
      </c>
      <c r="AY394" s="205" t="s">
        <v>155</v>
      </c>
    </row>
    <row r="395" spans="1:65" s="2" customFormat="1" ht="16.5" customHeight="1">
      <c r="A395" s="36"/>
      <c r="B395" s="37"/>
      <c r="C395" s="174" t="s">
        <v>619</v>
      </c>
      <c r="D395" s="174" t="s">
        <v>157</v>
      </c>
      <c r="E395" s="175" t="s">
        <v>620</v>
      </c>
      <c r="F395" s="176" t="s">
        <v>621</v>
      </c>
      <c r="G395" s="177" t="s">
        <v>169</v>
      </c>
      <c r="H395" s="178">
        <v>10.448</v>
      </c>
      <c r="I395" s="179"/>
      <c r="J395" s="179"/>
      <c r="K395" s="180">
        <f>ROUND(P395*H395,2)</f>
        <v>0</v>
      </c>
      <c r="L395" s="181"/>
      <c r="M395" s="41"/>
      <c r="N395" s="182" t="s">
        <v>20</v>
      </c>
      <c r="O395" s="183" t="s">
        <v>43</v>
      </c>
      <c r="P395" s="184">
        <f>I395+J395</f>
        <v>0</v>
      </c>
      <c r="Q395" s="184">
        <f>ROUND(I395*H395,2)</f>
        <v>0</v>
      </c>
      <c r="R395" s="184">
        <f>ROUND(J395*H395,2)</f>
        <v>0</v>
      </c>
      <c r="S395" s="66"/>
      <c r="T395" s="185">
        <f>S395*H395</f>
        <v>0</v>
      </c>
      <c r="U395" s="185">
        <v>2.5019800000000001</v>
      </c>
      <c r="V395" s="185">
        <f>U395*H395</f>
        <v>26.140687040000003</v>
      </c>
      <c r="W395" s="185">
        <v>0</v>
      </c>
      <c r="X395" s="185">
        <f>W395*H395</f>
        <v>0</v>
      </c>
      <c r="Y395" s="186" t="s">
        <v>20</v>
      </c>
      <c r="Z395" s="36"/>
      <c r="AA395" s="36"/>
      <c r="AB395" s="36"/>
      <c r="AC395" s="36"/>
      <c r="AD395" s="36"/>
      <c r="AE395" s="36"/>
      <c r="AR395" s="187" t="s">
        <v>161</v>
      </c>
      <c r="AT395" s="187" t="s">
        <v>157</v>
      </c>
      <c r="AU395" s="187" t="s">
        <v>84</v>
      </c>
      <c r="AY395" s="19" t="s">
        <v>155</v>
      </c>
      <c r="BE395" s="188">
        <f>IF(O395="základní",K395,0)</f>
        <v>0</v>
      </c>
      <c r="BF395" s="188">
        <f>IF(O395="snížená",K395,0)</f>
        <v>0</v>
      </c>
      <c r="BG395" s="188">
        <f>IF(O395="zákl. přenesená",K395,0)</f>
        <v>0</v>
      </c>
      <c r="BH395" s="188">
        <f>IF(O395="sníž. přenesená",K395,0)</f>
        <v>0</v>
      </c>
      <c r="BI395" s="188">
        <f>IF(O395="nulová",K395,0)</f>
        <v>0</v>
      </c>
      <c r="BJ395" s="19" t="s">
        <v>82</v>
      </c>
      <c r="BK395" s="188">
        <f>ROUND(P395*H395,2)</f>
        <v>0</v>
      </c>
      <c r="BL395" s="19" t="s">
        <v>161</v>
      </c>
      <c r="BM395" s="187" t="s">
        <v>622</v>
      </c>
    </row>
    <row r="396" spans="1:65" s="2" customFormat="1" ht="11.25">
      <c r="A396" s="36"/>
      <c r="B396" s="37"/>
      <c r="C396" s="38"/>
      <c r="D396" s="189" t="s">
        <v>162</v>
      </c>
      <c r="E396" s="38"/>
      <c r="F396" s="190" t="s">
        <v>623</v>
      </c>
      <c r="G396" s="38"/>
      <c r="H396" s="38"/>
      <c r="I396" s="191"/>
      <c r="J396" s="191"/>
      <c r="K396" s="38"/>
      <c r="L396" s="38"/>
      <c r="M396" s="41"/>
      <c r="N396" s="192"/>
      <c r="O396" s="193"/>
      <c r="P396" s="66"/>
      <c r="Q396" s="66"/>
      <c r="R396" s="66"/>
      <c r="S396" s="66"/>
      <c r="T396" s="66"/>
      <c r="U396" s="66"/>
      <c r="V396" s="66"/>
      <c r="W396" s="66"/>
      <c r="X396" s="66"/>
      <c r="Y396" s="67"/>
      <c r="Z396" s="36"/>
      <c r="AA396" s="36"/>
      <c r="AB396" s="36"/>
      <c r="AC396" s="36"/>
      <c r="AD396" s="36"/>
      <c r="AE396" s="36"/>
      <c r="AT396" s="19" t="s">
        <v>162</v>
      </c>
      <c r="AU396" s="19" t="s">
        <v>84</v>
      </c>
    </row>
    <row r="397" spans="1:65" s="13" customFormat="1" ht="11.25">
      <c r="B397" s="194"/>
      <c r="C397" s="195"/>
      <c r="D397" s="196" t="s">
        <v>164</v>
      </c>
      <c r="E397" s="197" t="s">
        <v>20</v>
      </c>
      <c r="F397" s="198" t="s">
        <v>624</v>
      </c>
      <c r="G397" s="195"/>
      <c r="H397" s="199">
        <v>10.448</v>
      </c>
      <c r="I397" s="200"/>
      <c r="J397" s="200"/>
      <c r="K397" s="195"/>
      <c r="L397" s="195"/>
      <c r="M397" s="201"/>
      <c r="N397" s="202"/>
      <c r="O397" s="203"/>
      <c r="P397" s="203"/>
      <c r="Q397" s="203"/>
      <c r="R397" s="203"/>
      <c r="S397" s="203"/>
      <c r="T397" s="203"/>
      <c r="U397" s="203"/>
      <c r="V397" s="203"/>
      <c r="W397" s="203"/>
      <c r="X397" s="203"/>
      <c r="Y397" s="204"/>
      <c r="AT397" s="205" t="s">
        <v>164</v>
      </c>
      <c r="AU397" s="205" t="s">
        <v>84</v>
      </c>
      <c r="AV397" s="13" t="s">
        <v>84</v>
      </c>
      <c r="AW397" s="13" t="s">
        <v>5</v>
      </c>
      <c r="AX397" s="13" t="s">
        <v>74</v>
      </c>
      <c r="AY397" s="205" t="s">
        <v>155</v>
      </c>
    </row>
    <row r="398" spans="1:65" s="14" customFormat="1" ht="11.25">
      <c r="B398" s="206"/>
      <c r="C398" s="207"/>
      <c r="D398" s="196" t="s">
        <v>164</v>
      </c>
      <c r="E398" s="208" t="s">
        <v>20</v>
      </c>
      <c r="F398" s="209" t="s">
        <v>166</v>
      </c>
      <c r="G398" s="207"/>
      <c r="H398" s="210">
        <v>10.448</v>
      </c>
      <c r="I398" s="211"/>
      <c r="J398" s="211"/>
      <c r="K398" s="207"/>
      <c r="L398" s="207"/>
      <c r="M398" s="212"/>
      <c r="N398" s="213"/>
      <c r="O398" s="214"/>
      <c r="P398" s="214"/>
      <c r="Q398" s="214"/>
      <c r="R398" s="214"/>
      <c r="S398" s="214"/>
      <c r="T398" s="214"/>
      <c r="U398" s="214"/>
      <c r="V398" s="214"/>
      <c r="W398" s="214"/>
      <c r="X398" s="214"/>
      <c r="Y398" s="215"/>
      <c r="AT398" s="216" t="s">
        <v>164</v>
      </c>
      <c r="AU398" s="216" t="s">
        <v>84</v>
      </c>
      <c r="AV398" s="14" t="s">
        <v>161</v>
      </c>
      <c r="AW398" s="14" t="s">
        <v>5</v>
      </c>
      <c r="AX398" s="14" t="s">
        <v>82</v>
      </c>
      <c r="AY398" s="216" t="s">
        <v>155</v>
      </c>
    </row>
    <row r="399" spans="1:65" s="2" customFormat="1" ht="16.5" customHeight="1">
      <c r="A399" s="36"/>
      <c r="B399" s="37"/>
      <c r="C399" s="174" t="s">
        <v>625</v>
      </c>
      <c r="D399" s="174" t="s">
        <v>157</v>
      </c>
      <c r="E399" s="175" t="s">
        <v>626</v>
      </c>
      <c r="F399" s="176" t="s">
        <v>627</v>
      </c>
      <c r="G399" s="177" t="s">
        <v>207</v>
      </c>
      <c r="H399" s="178">
        <v>4.0339999999999998</v>
      </c>
      <c r="I399" s="179"/>
      <c r="J399" s="179"/>
      <c r="K399" s="180">
        <f>ROUND(P399*H399,2)</f>
        <v>0</v>
      </c>
      <c r="L399" s="181"/>
      <c r="M399" s="41"/>
      <c r="N399" s="182" t="s">
        <v>20</v>
      </c>
      <c r="O399" s="183" t="s">
        <v>43</v>
      </c>
      <c r="P399" s="184">
        <f>I399+J399</f>
        <v>0</v>
      </c>
      <c r="Q399" s="184">
        <f>ROUND(I399*H399,2)</f>
        <v>0</v>
      </c>
      <c r="R399" s="184">
        <f>ROUND(J399*H399,2)</f>
        <v>0</v>
      </c>
      <c r="S399" s="66"/>
      <c r="T399" s="185">
        <f>S399*H399</f>
        <v>0</v>
      </c>
      <c r="U399" s="185">
        <v>1.05291</v>
      </c>
      <c r="V399" s="185">
        <f>U399*H399</f>
        <v>4.2474389399999994</v>
      </c>
      <c r="W399" s="185">
        <v>0</v>
      </c>
      <c r="X399" s="185">
        <f>W399*H399</f>
        <v>0</v>
      </c>
      <c r="Y399" s="186" t="s">
        <v>20</v>
      </c>
      <c r="Z399" s="36"/>
      <c r="AA399" s="36"/>
      <c r="AB399" s="36"/>
      <c r="AC399" s="36"/>
      <c r="AD399" s="36"/>
      <c r="AE399" s="36"/>
      <c r="AR399" s="187" t="s">
        <v>161</v>
      </c>
      <c r="AT399" s="187" t="s">
        <v>157</v>
      </c>
      <c r="AU399" s="187" t="s">
        <v>84</v>
      </c>
      <c r="AY399" s="19" t="s">
        <v>155</v>
      </c>
      <c r="BE399" s="188">
        <f>IF(O399="základní",K399,0)</f>
        <v>0</v>
      </c>
      <c r="BF399" s="188">
        <f>IF(O399="snížená",K399,0)</f>
        <v>0</v>
      </c>
      <c r="BG399" s="188">
        <f>IF(O399="zákl. přenesená",K399,0)</f>
        <v>0</v>
      </c>
      <c r="BH399" s="188">
        <f>IF(O399="sníž. přenesená",K399,0)</f>
        <v>0</v>
      </c>
      <c r="BI399" s="188">
        <f>IF(O399="nulová",K399,0)</f>
        <v>0</v>
      </c>
      <c r="BJ399" s="19" t="s">
        <v>82</v>
      </c>
      <c r="BK399" s="188">
        <f>ROUND(P399*H399,2)</f>
        <v>0</v>
      </c>
      <c r="BL399" s="19" t="s">
        <v>161</v>
      </c>
      <c r="BM399" s="187" t="s">
        <v>628</v>
      </c>
    </row>
    <row r="400" spans="1:65" s="2" customFormat="1" ht="11.25">
      <c r="A400" s="36"/>
      <c r="B400" s="37"/>
      <c r="C400" s="38"/>
      <c r="D400" s="189" t="s">
        <v>162</v>
      </c>
      <c r="E400" s="38"/>
      <c r="F400" s="190" t="s">
        <v>629</v>
      </c>
      <c r="G400" s="38"/>
      <c r="H400" s="38"/>
      <c r="I400" s="191"/>
      <c r="J400" s="191"/>
      <c r="K400" s="38"/>
      <c r="L400" s="38"/>
      <c r="M400" s="41"/>
      <c r="N400" s="192"/>
      <c r="O400" s="193"/>
      <c r="P400" s="66"/>
      <c r="Q400" s="66"/>
      <c r="R400" s="66"/>
      <c r="S400" s="66"/>
      <c r="T400" s="66"/>
      <c r="U400" s="66"/>
      <c r="V400" s="66"/>
      <c r="W400" s="66"/>
      <c r="X400" s="66"/>
      <c r="Y400" s="67"/>
      <c r="Z400" s="36"/>
      <c r="AA400" s="36"/>
      <c r="AB400" s="36"/>
      <c r="AC400" s="36"/>
      <c r="AD400" s="36"/>
      <c r="AE400" s="36"/>
      <c r="AT400" s="19" t="s">
        <v>162</v>
      </c>
      <c r="AU400" s="19" t="s">
        <v>84</v>
      </c>
    </row>
    <row r="401" spans="1:65" s="13" customFormat="1" ht="11.25">
      <c r="B401" s="194"/>
      <c r="C401" s="195"/>
      <c r="D401" s="196" t="s">
        <v>164</v>
      </c>
      <c r="E401" s="197" t="s">
        <v>20</v>
      </c>
      <c r="F401" s="198" t="s">
        <v>630</v>
      </c>
      <c r="G401" s="195"/>
      <c r="H401" s="199">
        <v>4.0339999999999998</v>
      </c>
      <c r="I401" s="200"/>
      <c r="J401" s="200"/>
      <c r="K401" s="195"/>
      <c r="L401" s="195"/>
      <c r="M401" s="201"/>
      <c r="N401" s="202"/>
      <c r="O401" s="203"/>
      <c r="P401" s="203"/>
      <c r="Q401" s="203"/>
      <c r="R401" s="203"/>
      <c r="S401" s="203"/>
      <c r="T401" s="203"/>
      <c r="U401" s="203"/>
      <c r="V401" s="203"/>
      <c r="W401" s="203"/>
      <c r="X401" s="203"/>
      <c r="Y401" s="204"/>
      <c r="AT401" s="205" t="s">
        <v>164</v>
      </c>
      <c r="AU401" s="205" t="s">
        <v>84</v>
      </c>
      <c r="AV401" s="13" t="s">
        <v>84</v>
      </c>
      <c r="AW401" s="13" t="s">
        <v>5</v>
      </c>
      <c r="AX401" s="13" t="s">
        <v>74</v>
      </c>
      <c r="AY401" s="205" t="s">
        <v>155</v>
      </c>
    </row>
    <row r="402" spans="1:65" s="14" customFormat="1" ht="11.25">
      <c r="B402" s="206"/>
      <c r="C402" s="207"/>
      <c r="D402" s="196" t="s">
        <v>164</v>
      </c>
      <c r="E402" s="208" t="s">
        <v>20</v>
      </c>
      <c r="F402" s="209" t="s">
        <v>166</v>
      </c>
      <c r="G402" s="207"/>
      <c r="H402" s="210">
        <v>4.0339999999999998</v>
      </c>
      <c r="I402" s="211"/>
      <c r="J402" s="211"/>
      <c r="K402" s="207"/>
      <c r="L402" s="207"/>
      <c r="M402" s="212"/>
      <c r="N402" s="213"/>
      <c r="O402" s="214"/>
      <c r="P402" s="214"/>
      <c r="Q402" s="214"/>
      <c r="R402" s="214"/>
      <c r="S402" s="214"/>
      <c r="T402" s="214"/>
      <c r="U402" s="214"/>
      <c r="V402" s="214"/>
      <c r="W402" s="214"/>
      <c r="X402" s="214"/>
      <c r="Y402" s="215"/>
      <c r="AT402" s="216" t="s">
        <v>164</v>
      </c>
      <c r="AU402" s="216" t="s">
        <v>84</v>
      </c>
      <c r="AV402" s="14" t="s">
        <v>161</v>
      </c>
      <c r="AW402" s="14" t="s">
        <v>5</v>
      </c>
      <c r="AX402" s="14" t="s">
        <v>82</v>
      </c>
      <c r="AY402" s="216" t="s">
        <v>155</v>
      </c>
    </row>
    <row r="403" spans="1:65" s="2" customFormat="1" ht="16.5" customHeight="1">
      <c r="A403" s="36"/>
      <c r="B403" s="37"/>
      <c r="C403" s="174" t="s">
        <v>631</v>
      </c>
      <c r="D403" s="174" t="s">
        <v>157</v>
      </c>
      <c r="E403" s="175" t="s">
        <v>632</v>
      </c>
      <c r="F403" s="176" t="s">
        <v>633</v>
      </c>
      <c r="G403" s="177" t="s">
        <v>160</v>
      </c>
      <c r="H403" s="178">
        <v>87.759</v>
      </c>
      <c r="I403" s="179"/>
      <c r="J403" s="179"/>
      <c r="K403" s="180">
        <f>ROUND(P403*H403,2)</f>
        <v>0</v>
      </c>
      <c r="L403" s="181"/>
      <c r="M403" s="41"/>
      <c r="N403" s="182" t="s">
        <v>20</v>
      </c>
      <c r="O403" s="183" t="s">
        <v>43</v>
      </c>
      <c r="P403" s="184">
        <f>I403+J403</f>
        <v>0</v>
      </c>
      <c r="Q403" s="184">
        <f>ROUND(I403*H403,2)</f>
        <v>0</v>
      </c>
      <c r="R403" s="184">
        <f>ROUND(J403*H403,2)</f>
        <v>0</v>
      </c>
      <c r="S403" s="66"/>
      <c r="T403" s="185">
        <f>S403*H403</f>
        <v>0</v>
      </c>
      <c r="U403" s="185">
        <v>1.1169999999999999E-2</v>
      </c>
      <c r="V403" s="185">
        <f>U403*H403</f>
        <v>0.98026802999999996</v>
      </c>
      <c r="W403" s="185">
        <v>0</v>
      </c>
      <c r="X403" s="185">
        <f>W403*H403</f>
        <v>0</v>
      </c>
      <c r="Y403" s="186" t="s">
        <v>20</v>
      </c>
      <c r="Z403" s="36"/>
      <c r="AA403" s="36"/>
      <c r="AB403" s="36"/>
      <c r="AC403" s="36"/>
      <c r="AD403" s="36"/>
      <c r="AE403" s="36"/>
      <c r="AR403" s="187" t="s">
        <v>161</v>
      </c>
      <c r="AT403" s="187" t="s">
        <v>157</v>
      </c>
      <c r="AU403" s="187" t="s">
        <v>84</v>
      </c>
      <c r="AY403" s="19" t="s">
        <v>155</v>
      </c>
      <c r="BE403" s="188">
        <f>IF(O403="základní",K403,0)</f>
        <v>0</v>
      </c>
      <c r="BF403" s="188">
        <f>IF(O403="snížená",K403,0)</f>
        <v>0</v>
      </c>
      <c r="BG403" s="188">
        <f>IF(O403="zákl. přenesená",K403,0)</f>
        <v>0</v>
      </c>
      <c r="BH403" s="188">
        <f>IF(O403="sníž. přenesená",K403,0)</f>
        <v>0</v>
      </c>
      <c r="BI403" s="188">
        <f>IF(O403="nulová",K403,0)</f>
        <v>0</v>
      </c>
      <c r="BJ403" s="19" t="s">
        <v>82</v>
      </c>
      <c r="BK403" s="188">
        <f>ROUND(P403*H403,2)</f>
        <v>0</v>
      </c>
      <c r="BL403" s="19" t="s">
        <v>161</v>
      </c>
      <c r="BM403" s="187" t="s">
        <v>634</v>
      </c>
    </row>
    <row r="404" spans="1:65" s="2" customFormat="1" ht="11.25">
      <c r="A404" s="36"/>
      <c r="B404" s="37"/>
      <c r="C404" s="38"/>
      <c r="D404" s="189" t="s">
        <v>162</v>
      </c>
      <c r="E404" s="38"/>
      <c r="F404" s="190" t="s">
        <v>635</v>
      </c>
      <c r="G404" s="38"/>
      <c r="H404" s="38"/>
      <c r="I404" s="191"/>
      <c r="J404" s="191"/>
      <c r="K404" s="38"/>
      <c r="L404" s="38"/>
      <c r="M404" s="41"/>
      <c r="N404" s="192"/>
      <c r="O404" s="193"/>
      <c r="P404" s="66"/>
      <c r="Q404" s="66"/>
      <c r="R404" s="66"/>
      <c r="S404" s="66"/>
      <c r="T404" s="66"/>
      <c r="U404" s="66"/>
      <c r="V404" s="66"/>
      <c r="W404" s="66"/>
      <c r="X404" s="66"/>
      <c r="Y404" s="67"/>
      <c r="Z404" s="36"/>
      <c r="AA404" s="36"/>
      <c r="AB404" s="36"/>
      <c r="AC404" s="36"/>
      <c r="AD404" s="36"/>
      <c r="AE404" s="36"/>
      <c r="AT404" s="19" t="s">
        <v>162</v>
      </c>
      <c r="AU404" s="19" t="s">
        <v>84</v>
      </c>
    </row>
    <row r="405" spans="1:65" s="13" customFormat="1" ht="11.25">
      <c r="B405" s="194"/>
      <c r="C405" s="195"/>
      <c r="D405" s="196" t="s">
        <v>164</v>
      </c>
      <c r="E405" s="197" t="s">
        <v>20</v>
      </c>
      <c r="F405" s="198" t="s">
        <v>636</v>
      </c>
      <c r="G405" s="195"/>
      <c r="H405" s="199">
        <v>83.58</v>
      </c>
      <c r="I405" s="200"/>
      <c r="J405" s="200"/>
      <c r="K405" s="195"/>
      <c r="L405" s="195"/>
      <c r="M405" s="201"/>
      <c r="N405" s="202"/>
      <c r="O405" s="203"/>
      <c r="P405" s="203"/>
      <c r="Q405" s="203"/>
      <c r="R405" s="203"/>
      <c r="S405" s="203"/>
      <c r="T405" s="203"/>
      <c r="U405" s="203"/>
      <c r="V405" s="203"/>
      <c r="W405" s="203"/>
      <c r="X405" s="203"/>
      <c r="Y405" s="204"/>
      <c r="AT405" s="205" t="s">
        <v>164</v>
      </c>
      <c r="AU405" s="205" t="s">
        <v>84</v>
      </c>
      <c r="AV405" s="13" t="s">
        <v>84</v>
      </c>
      <c r="AW405" s="13" t="s">
        <v>5</v>
      </c>
      <c r="AX405" s="13" t="s">
        <v>82</v>
      </c>
      <c r="AY405" s="205" t="s">
        <v>155</v>
      </c>
    </row>
    <row r="406" spans="1:65" s="13" customFormat="1" ht="11.25">
      <c r="B406" s="194"/>
      <c r="C406" s="195"/>
      <c r="D406" s="196" t="s">
        <v>164</v>
      </c>
      <c r="E406" s="195"/>
      <c r="F406" s="198" t="s">
        <v>637</v>
      </c>
      <c r="G406" s="195"/>
      <c r="H406" s="199">
        <v>87.759</v>
      </c>
      <c r="I406" s="200"/>
      <c r="J406" s="200"/>
      <c r="K406" s="195"/>
      <c r="L406" s="195"/>
      <c r="M406" s="201"/>
      <c r="N406" s="202"/>
      <c r="O406" s="203"/>
      <c r="P406" s="203"/>
      <c r="Q406" s="203"/>
      <c r="R406" s="203"/>
      <c r="S406" s="203"/>
      <c r="T406" s="203"/>
      <c r="U406" s="203"/>
      <c r="V406" s="203"/>
      <c r="W406" s="203"/>
      <c r="X406" s="203"/>
      <c r="Y406" s="204"/>
      <c r="AT406" s="205" t="s">
        <v>164</v>
      </c>
      <c r="AU406" s="205" t="s">
        <v>84</v>
      </c>
      <c r="AV406" s="13" t="s">
        <v>84</v>
      </c>
      <c r="AW406" s="13" t="s">
        <v>4</v>
      </c>
      <c r="AX406" s="13" t="s">
        <v>82</v>
      </c>
      <c r="AY406" s="205" t="s">
        <v>155</v>
      </c>
    </row>
    <row r="407" spans="1:65" s="2" customFormat="1" ht="16.5" customHeight="1">
      <c r="A407" s="36"/>
      <c r="B407" s="37"/>
      <c r="C407" s="174" t="s">
        <v>638</v>
      </c>
      <c r="D407" s="174" t="s">
        <v>157</v>
      </c>
      <c r="E407" s="175" t="s">
        <v>639</v>
      </c>
      <c r="F407" s="176" t="s">
        <v>640</v>
      </c>
      <c r="G407" s="177" t="s">
        <v>160</v>
      </c>
      <c r="H407" s="178">
        <v>87.759</v>
      </c>
      <c r="I407" s="179"/>
      <c r="J407" s="179"/>
      <c r="K407" s="180">
        <f>ROUND(P407*H407,2)</f>
        <v>0</v>
      </c>
      <c r="L407" s="181"/>
      <c r="M407" s="41"/>
      <c r="N407" s="182" t="s">
        <v>20</v>
      </c>
      <c r="O407" s="183" t="s">
        <v>43</v>
      </c>
      <c r="P407" s="184">
        <f>I407+J407</f>
        <v>0</v>
      </c>
      <c r="Q407" s="184">
        <f>ROUND(I407*H407,2)</f>
        <v>0</v>
      </c>
      <c r="R407" s="184">
        <f>ROUND(J407*H407,2)</f>
        <v>0</v>
      </c>
      <c r="S407" s="66"/>
      <c r="T407" s="185">
        <f>S407*H407</f>
        <v>0</v>
      </c>
      <c r="U407" s="185">
        <v>0</v>
      </c>
      <c r="V407" s="185">
        <f>U407*H407</f>
        <v>0</v>
      </c>
      <c r="W407" s="185">
        <v>0</v>
      </c>
      <c r="X407" s="185">
        <f>W407*H407</f>
        <v>0</v>
      </c>
      <c r="Y407" s="186" t="s">
        <v>20</v>
      </c>
      <c r="Z407" s="36"/>
      <c r="AA407" s="36"/>
      <c r="AB407" s="36"/>
      <c r="AC407" s="36"/>
      <c r="AD407" s="36"/>
      <c r="AE407" s="36"/>
      <c r="AR407" s="187" t="s">
        <v>161</v>
      </c>
      <c r="AT407" s="187" t="s">
        <v>157</v>
      </c>
      <c r="AU407" s="187" t="s">
        <v>84</v>
      </c>
      <c r="AY407" s="19" t="s">
        <v>155</v>
      </c>
      <c r="BE407" s="188">
        <f>IF(O407="základní",K407,0)</f>
        <v>0</v>
      </c>
      <c r="BF407" s="188">
        <f>IF(O407="snížená",K407,0)</f>
        <v>0</v>
      </c>
      <c r="BG407" s="188">
        <f>IF(O407="zákl. přenesená",K407,0)</f>
        <v>0</v>
      </c>
      <c r="BH407" s="188">
        <f>IF(O407="sníž. přenesená",K407,0)</f>
        <v>0</v>
      </c>
      <c r="BI407" s="188">
        <f>IF(O407="nulová",K407,0)</f>
        <v>0</v>
      </c>
      <c r="BJ407" s="19" t="s">
        <v>82</v>
      </c>
      <c r="BK407" s="188">
        <f>ROUND(P407*H407,2)</f>
        <v>0</v>
      </c>
      <c r="BL407" s="19" t="s">
        <v>161</v>
      </c>
      <c r="BM407" s="187" t="s">
        <v>641</v>
      </c>
    </row>
    <row r="408" spans="1:65" s="2" customFormat="1" ht="11.25">
      <c r="A408" s="36"/>
      <c r="B408" s="37"/>
      <c r="C408" s="38"/>
      <c r="D408" s="189" t="s">
        <v>162</v>
      </c>
      <c r="E408" s="38"/>
      <c r="F408" s="190" t="s">
        <v>642</v>
      </c>
      <c r="G408" s="38"/>
      <c r="H408" s="38"/>
      <c r="I408" s="191"/>
      <c r="J408" s="191"/>
      <c r="K408" s="38"/>
      <c r="L408" s="38"/>
      <c r="M408" s="41"/>
      <c r="N408" s="192"/>
      <c r="O408" s="193"/>
      <c r="P408" s="66"/>
      <c r="Q408" s="66"/>
      <c r="R408" s="66"/>
      <c r="S408" s="66"/>
      <c r="T408" s="66"/>
      <c r="U408" s="66"/>
      <c r="V408" s="66"/>
      <c r="W408" s="66"/>
      <c r="X408" s="66"/>
      <c r="Y408" s="67"/>
      <c r="Z408" s="36"/>
      <c r="AA408" s="36"/>
      <c r="AB408" s="36"/>
      <c r="AC408" s="36"/>
      <c r="AD408" s="36"/>
      <c r="AE408" s="36"/>
      <c r="AT408" s="19" t="s">
        <v>162</v>
      </c>
      <c r="AU408" s="19" t="s">
        <v>84</v>
      </c>
    </row>
    <row r="409" spans="1:65" s="13" customFormat="1" ht="11.25">
      <c r="B409" s="194"/>
      <c r="C409" s="195"/>
      <c r="D409" s="196" t="s">
        <v>164</v>
      </c>
      <c r="E409" s="197" t="s">
        <v>20</v>
      </c>
      <c r="F409" s="198" t="s">
        <v>636</v>
      </c>
      <c r="G409" s="195"/>
      <c r="H409" s="199">
        <v>83.58</v>
      </c>
      <c r="I409" s="200"/>
      <c r="J409" s="200"/>
      <c r="K409" s="195"/>
      <c r="L409" s="195"/>
      <c r="M409" s="201"/>
      <c r="N409" s="202"/>
      <c r="O409" s="203"/>
      <c r="P409" s="203"/>
      <c r="Q409" s="203"/>
      <c r="R409" s="203"/>
      <c r="S409" s="203"/>
      <c r="T409" s="203"/>
      <c r="U409" s="203"/>
      <c r="V409" s="203"/>
      <c r="W409" s="203"/>
      <c r="X409" s="203"/>
      <c r="Y409" s="204"/>
      <c r="AT409" s="205" t="s">
        <v>164</v>
      </c>
      <c r="AU409" s="205" t="s">
        <v>84</v>
      </c>
      <c r="AV409" s="13" t="s">
        <v>84</v>
      </c>
      <c r="AW409" s="13" t="s">
        <v>5</v>
      </c>
      <c r="AX409" s="13" t="s">
        <v>82</v>
      </c>
      <c r="AY409" s="205" t="s">
        <v>155</v>
      </c>
    </row>
    <row r="410" spans="1:65" s="13" customFormat="1" ht="11.25">
      <c r="B410" s="194"/>
      <c r="C410" s="195"/>
      <c r="D410" s="196" t="s">
        <v>164</v>
      </c>
      <c r="E410" s="195"/>
      <c r="F410" s="198" t="s">
        <v>637</v>
      </c>
      <c r="G410" s="195"/>
      <c r="H410" s="199">
        <v>87.759</v>
      </c>
      <c r="I410" s="200"/>
      <c r="J410" s="200"/>
      <c r="K410" s="195"/>
      <c r="L410" s="195"/>
      <c r="M410" s="201"/>
      <c r="N410" s="202"/>
      <c r="O410" s="203"/>
      <c r="P410" s="203"/>
      <c r="Q410" s="203"/>
      <c r="R410" s="203"/>
      <c r="S410" s="203"/>
      <c r="T410" s="203"/>
      <c r="U410" s="203"/>
      <c r="V410" s="203"/>
      <c r="W410" s="203"/>
      <c r="X410" s="203"/>
      <c r="Y410" s="204"/>
      <c r="AT410" s="205" t="s">
        <v>164</v>
      </c>
      <c r="AU410" s="205" t="s">
        <v>84</v>
      </c>
      <c r="AV410" s="13" t="s">
        <v>84</v>
      </c>
      <c r="AW410" s="13" t="s">
        <v>4</v>
      </c>
      <c r="AX410" s="13" t="s">
        <v>82</v>
      </c>
      <c r="AY410" s="205" t="s">
        <v>155</v>
      </c>
    </row>
    <row r="411" spans="1:65" s="2" customFormat="1" ht="24.2" customHeight="1">
      <c r="A411" s="36"/>
      <c r="B411" s="37"/>
      <c r="C411" s="174" t="s">
        <v>622</v>
      </c>
      <c r="D411" s="174" t="s">
        <v>157</v>
      </c>
      <c r="E411" s="175" t="s">
        <v>643</v>
      </c>
      <c r="F411" s="176" t="s">
        <v>644</v>
      </c>
      <c r="G411" s="177" t="s">
        <v>169</v>
      </c>
      <c r="H411" s="178">
        <v>2.8780000000000001</v>
      </c>
      <c r="I411" s="179"/>
      <c r="J411" s="179"/>
      <c r="K411" s="180">
        <f>ROUND(P411*H411,2)</f>
        <v>0</v>
      </c>
      <c r="L411" s="181"/>
      <c r="M411" s="41"/>
      <c r="N411" s="182" t="s">
        <v>20</v>
      </c>
      <c r="O411" s="183" t="s">
        <v>43</v>
      </c>
      <c r="P411" s="184">
        <f>I411+J411</f>
        <v>0</v>
      </c>
      <c r="Q411" s="184">
        <f>ROUND(I411*H411,2)</f>
        <v>0</v>
      </c>
      <c r="R411" s="184">
        <f>ROUND(J411*H411,2)</f>
        <v>0</v>
      </c>
      <c r="S411" s="66"/>
      <c r="T411" s="185">
        <f>S411*H411</f>
        <v>0</v>
      </c>
      <c r="U411" s="185">
        <v>2.5019499999999999</v>
      </c>
      <c r="V411" s="185">
        <f>U411*H411</f>
        <v>7.2006120999999998</v>
      </c>
      <c r="W411" s="185">
        <v>0</v>
      </c>
      <c r="X411" s="185">
        <f>W411*H411</f>
        <v>0</v>
      </c>
      <c r="Y411" s="186" t="s">
        <v>20</v>
      </c>
      <c r="Z411" s="36"/>
      <c r="AA411" s="36"/>
      <c r="AB411" s="36"/>
      <c r="AC411" s="36"/>
      <c r="AD411" s="36"/>
      <c r="AE411" s="36"/>
      <c r="AR411" s="187" t="s">
        <v>161</v>
      </c>
      <c r="AT411" s="187" t="s">
        <v>157</v>
      </c>
      <c r="AU411" s="187" t="s">
        <v>84</v>
      </c>
      <c r="AY411" s="19" t="s">
        <v>155</v>
      </c>
      <c r="BE411" s="188">
        <f>IF(O411="základní",K411,0)</f>
        <v>0</v>
      </c>
      <c r="BF411" s="188">
        <f>IF(O411="snížená",K411,0)</f>
        <v>0</v>
      </c>
      <c r="BG411" s="188">
        <f>IF(O411="zákl. přenesená",K411,0)</f>
        <v>0</v>
      </c>
      <c r="BH411" s="188">
        <f>IF(O411="sníž. přenesená",K411,0)</f>
        <v>0</v>
      </c>
      <c r="BI411" s="188">
        <f>IF(O411="nulová",K411,0)</f>
        <v>0</v>
      </c>
      <c r="BJ411" s="19" t="s">
        <v>82</v>
      </c>
      <c r="BK411" s="188">
        <f>ROUND(P411*H411,2)</f>
        <v>0</v>
      </c>
      <c r="BL411" s="19" t="s">
        <v>161</v>
      </c>
      <c r="BM411" s="187" t="s">
        <v>645</v>
      </c>
    </row>
    <row r="412" spans="1:65" s="2" customFormat="1" ht="11.25">
      <c r="A412" s="36"/>
      <c r="B412" s="37"/>
      <c r="C412" s="38"/>
      <c r="D412" s="189" t="s">
        <v>162</v>
      </c>
      <c r="E412" s="38"/>
      <c r="F412" s="190" t="s">
        <v>646</v>
      </c>
      <c r="G412" s="38"/>
      <c r="H412" s="38"/>
      <c r="I412" s="191"/>
      <c r="J412" s="191"/>
      <c r="K412" s="38"/>
      <c r="L412" s="38"/>
      <c r="M412" s="41"/>
      <c r="N412" s="192"/>
      <c r="O412" s="193"/>
      <c r="P412" s="66"/>
      <c r="Q412" s="66"/>
      <c r="R412" s="66"/>
      <c r="S412" s="66"/>
      <c r="T412" s="66"/>
      <c r="U412" s="66"/>
      <c r="V412" s="66"/>
      <c r="W412" s="66"/>
      <c r="X412" s="66"/>
      <c r="Y412" s="67"/>
      <c r="Z412" s="36"/>
      <c r="AA412" s="36"/>
      <c r="AB412" s="36"/>
      <c r="AC412" s="36"/>
      <c r="AD412" s="36"/>
      <c r="AE412" s="36"/>
      <c r="AT412" s="19" t="s">
        <v>162</v>
      </c>
      <c r="AU412" s="19" t="s">
        <v>84</v>
      </c>
    </row>
    <row r="413" spans="1:65" s="13" customFormat="1" ht="11.25">
      <c r="B413" s="194"/>
      <c r="C413" s="195"/>
      <c r="D413" s="196" t="s">
        <v>164</v>
      </c>
      <c r="E413" s="197" t="s">
        <v>20</v>
      </c>
      <c r="F413" s="198" t="s">
        <v>647</v>
      </c>
      <c r="G413" s="195"/>
      <c r="H413" s="199">
        <v>2.8780000000000001</v>
      </c>
      <c r="I413" s="200"/>
      <c r="J413" s="200"/>
      <c r="K413" s="195"/>
      <c r="L413" s="195"/>
      <c r="M413" s="201"/>
      <c r="N413" s="202"/>
      <c r="O413" s="203"/>
      <c r="P413" s="203"/>
      <c r="Q413" s="203"/>
      <c r="R413" s="203"/>
      <c r="S413" s="203"/>
      <c r="T413" s="203"/>
      <c r="U413" s="203"/>
      <c r="V413" s="203"/>
      <c r="W413" s="203"/>
      <c r="X413" s="203"/>
      <c r="Y413" s="204"/>
      <c r="AT413" s="205" t="s">
        <v>164</v>
      </c>
      <c r="AU413" s="205" t="s">
        <v>84</v>
      </c>
      <c r="AV413" s="13" t="s">
        <v>84</v>
      </c>
      <c r="AW413" s="13" t="s">
        <v>5</v>
      </c>
      <c r="AX413" s="13" t="s">
        <v>74</v>
      </c>
      <c r="AY413" s="205" t="s">
        <v>155</v>
      </c>
    </row>
    <row r="414" spans="1:65" s="14" customFormat="1" ht="11.25">
      <c r="B414" s="206"/>
      <c r="C414" s="207"/>
      <c r="D414" s="196" t="s">
        <v>164</v>
      </c>
      <c r="E414" s="208" t="s">
        <v>20</v>
      </c>
      <c r="F414" s="209" t="s">
        <v>166</v>
      </c>
      <c r="G414" s="207"/>
      <c r="H414" s="210">
        <v>2.8780000000000001</v>
      </c>
      <c r="I414" s="211"/>
      <c r="J414" s="211"/>
      <c r="K414" s="207"/>
      <c r="L414" s="207"/>
      <c r="M414" s="212"/>
      <c r="N414" s="213"/>
      <c r="O414" s="214"/>
      <c r="P414" s="214"/>
      <c r="Q414" s="214"/>
      <c r="R414" s="214"/>
      <c r="S414" s="214"/>
      <c r="T414" s="214"/>
      <c r="U414" s="214"/>
      <c r="V414" s="214"/>
      <c r="W414" s="214"/>
      <c r="X414" s="214"/>
      <c r="Y414" s="215"/>
      <c r="AT414" s="216" t="s">
        <v>164</v>
      </c>
      <c r="AU414" s="216" t="s">
        <v>84</v>
      </c>
      <c r="AV414" s="14" t="s">
        <v>161</v>
      </c>
      <c r="AW414" s="14" t="s">
        <v>5</v>
      </c>
      <c r="AX414" s="14" t="s">
        <v>82</v>
      </c>
      <c r="AY414" s="216" t="s">
        <v>155</v>
      </c>
    </row>
    <row r="415" spans="1:65" s="2" customFormat="1" ht="24.2" customHeight="1">
      <c r="A415" s="36"/>
      <c r="B415" s="37"/>
      <c r="C415" s="174" t="s">
        <v>648</v>
      </c>
      <c r="D415" s="174" t="s">
        <v>157</v>
      </c>
      <c r="E415" s="175" t="s">
        <v>649</v>
      </c>
      <c r="F415" s="176" t="s">
        <v>650</v>
      </c>
      <c r="G415" s="177" t="s">
        <v>207</v>
      </c>
      <c r="H415" s="178">
        <v>0.39600000000000002</v>
      </c>
      <c r="I415" s="179"/>
      <c r="J415" s="179"/>
      <c r="K415" s="180">
        <f>ROUND(P415*H415,2)</f>
        <v>0</v>
      </c>
      <c r="L415" s="181"/>
      <c r="M415" s="41"/>
      <c r="N415" s="182" t="s">
        <v>20</v>
      </c>
      <c r="O415" s="183" t="s">
        <v>43</v>
      </c>
      <c r="P415" s="184">
        <f>I415+J415</f>
        <v>0</v>
      </c>
      <c r="Q415" s="184">
        <f>ROUND(I415*H415,2)</f>
        <v>0</v>
      </c>
      <c r="R415" s="184">
        <f>ROUND(J415*H415,2)</f>
        <v>0</v>
      </c>
      <c r="S415" s="66"/>
      <c r="T415" s="185">
        <f>S415*H415</f>
        <v>0</v>
      </c>
      <c r="U415" s="185">
        <v>1.0492699999999999</v>
      </c>
      <c r="V415" s="185">
        <f>U415*H415</f>
        <v>0.41551092000000001</v>
      </c>
      <c r="W415" s="185">
        <v>0</v>
      </c>
      <c r="X415" s="185">
        <f>W415*H415</f>
        <v>0</v>
      </c>
      <c r="Y415" s="186" t="s">
        <v>20</v>
      </c>
      <c r="Z415" s="36"/>
      <c r="AA415" s="36"/>
      <c r="AB415" s="36"/>
      <c r="AC415" s="36"/>
      <c r="AD415" s="36"/>
      <c r="AE415" s="36"/>
      <c r="AR415" s="187" t="s">
        <v>161</v>
      </c>
      <c r="AT415" s="187" t="s">
        <v>157</v>
      </c>
      <c r="AU415" s="187" t="s">
        <v>84</v>
      </c>
      <c r="AY415" s="19" t="s">
        <v>155</v>
      </c>
      <c r="BE415" s="188">
        <f>IF(O415="základní",K415,0)</f>
        <v>0</v>
      </c>
      <c r="BF415" s="188">
        <f>IF(O415="snížená",K415,0)</f>
        <v>0</v>
      </c>
      <c r="BG415" s="188">
        <f>IF(O415="zákl. přenesená",K415,0)</f>
        <v>0</v>
      </c>
      <c r="BH415" s="188">
        <f>IF(O415="sníž. přenesená",K415,0)</f>
        <v>0</v>
      </c>
      <c r="BI415" s="188">
        <f>IF(O415="nulová",K415,0)</f>
        <v>0</v>
      </c>
      <c r="BJ415" s="19" t="s">
        <v>82</v>
      </c>
      <c r="BK415" s="188">
        <f>ROUND(P415*H415,2)</f>
        <v>0</v>
      </c>
      <c r="BL415" s="19" t="s">
        <v>161</v>
      </c>
      <c r="BM415" s="187" t="s">
        <v>651</v>
      </c>
    </row>
    <row r="416" spans="1:65" s="2" customFormat="1" ht="11.25">
      <c r="A416" s="36"/>
      <c r="B416" s="37"/>
      <c r="C416" s="38"/>
      <c r="D416" s="189" t="s">
        <v>162</v>
      </c>
      <c r="E416" s="38"/>
      <c r="F416" s="190" t="s">
        <v>652</v>
      </c>
      <c r="G416" s="38"/>
      <c r="H416" s="38"/>
      <c r="I416" s="191"/>
      <c r="J416" s="191"/>
      <c r="K416" s="38"/>
      <c r="L416" s="38"/>
      <c r="M416" s="41"/>
      <c r="N416" s="192"/>
      <c r="O416" s="193"/>
      <c r="P416" s="66"/>
      <c r="Q416" s="66"/>
      <c r="R416" s="66"/>
      <c r="S416" s="66"/>
      <c r="T416" s="66"/>
      <c r="U416" s="66"/>
      <c r="V416" s="66"/>
      <c r="W416" s="66"/>
      <c r="X416" s="66"/>
      <c r="Y416" s="67"/>
      <c r="Z416" s="36"/>
      <c r="AA416" s="36"/>
      <c r="AB416" s="36"/>
      <c r="AC416" s="36"/>
      <c r="AD416" s="36"/>
      <c r="AE416" s="36"/>
      <c r="AT416" s="19" t="s">
        <v>162</v>
      </c>
      <c r="AU416" s="19" t="s">
        <v>84</v>
      </c>
    </row>
    <row r="417" spans="1:65" s="13" customFormat="1" ht="11.25">
      <c r="B417" s="194"/>
      <c r="C417" s="195"/>
      <c r="D417" s="196" t="s">
        <v>164</v>
      </c>
      <c r="E417" s="197" t="s">
        <v>20</v>
      </c>
      <c r="F417" s="198" t="s">
        <v>653</v>
      </c>
      <c r="G417" s="195"/>
      <c r="H417" s="199">
        <v>0.36</v>
      </c>
      <c r="I417" s="200"/>
      <c r="J417" s="200"/>
      <c r="K417" s="195"/>
      <c r="L417" s="195"/>
      <c r="M417" s="201"/>
      <c r="N417" s="202"/>
      <c r="O417" s="203"/>
      <c r="P417" s="203"/>
      <c r="Q417" s="203"/>
      <c r="R417" s="203"/>
      <c r="S417" s="203"/>
      <c r="T417" s="203"/>
      <c r="U417" s="203"/>
      <c r="V417" s="203"/>
      <c r="W417" s="203"/>
      <c r="X417" s="203"/>
      <c r="Y417" s="204"/>
      <c r="AT417" s="205" t="s">
        <v>164</v>
      </c>
      <c r="AU417" s="205" t="s">
        <v>84</v>
      </c>
      <c r="AV417" s="13" t="s">
        <v>84</v>
      </c>
      <c r="AW417" s="13" t="s">
        <v>5</v>
      </c>
      <c r="AX417" s="13" t="s">
        <v>74</v>
      </c>
      <c r="AY417" s="205" t="s">
        <v>155</v>
      </c>
    </row>
    <row r="418" spans="1:65" s="15" customFormat="1" ht="11.25">
      <c r="B418" s="228"/>
      <c r="C418" s="229"/>
      <c r="D418" s="196" t="s">
        <v>164</v>
      </c>
      <c r="E418" s="230" t="s">
        <v>20</v>
      </c>
      <c r="F418" s="231" t="s">
        <v>654</v>
      </c>
      <c r="G418" s="229"/>
      <c r="H418" s="230" t="s">
        <v>20</v>
      </c>
      <c r="I418" s="232"/>
      <c r="J418" s="232"/>
      <c r="K418" s="229"/>
      <c r="L418" s="229"/>
      <c r="M418" s="233"/>
      <c r="N418" s="234"/>
      <c r="O418" s="235"/>
      <c r="P418" s="235"/>
      <c r="Q418" s="235"/>
      <c r="R418" s="235"/>
      <c r="S418" s="235"/>
      <c r="T418" s="235"/>
      <c r="U418" s="235"/>
      <c r="V418" s="235"/>
      <c r="W418" s="235"/>
      <c r="X418" s="235"/>
      <c r="Y418" s="236"/>
      <c r="AT418" s="237" t="s">
        <v>164</v>
      </c>
      <c r="AU418" s="237" t="s">
        <v>84</v>
      </c>
      <c r="AV418" s="15" t="s">
        <v>82</v>
      </c>
      <c r="AW418" s="15" t="s">
        <v>5</v>
      </c>
      <c r="AX418" s="15" t="s">
        <v>74</v>
      </c>
      <c r="AY418" s="237" t="s">
        <v>155</v>
      </c>
    </row>
    <row r="419" spans="1:65" s="14" customFormat="1" ht="11.25">
      <c r="B419" s="206"/>
      <c r="C419" s="207"/>
      <c r="D419" s="196" t="s">
        <v>164</v>
      </c>
      <c r="E419" s="208" t="s">
        <v>20</v>
      </c>
      <c r="F419" s="209" t="s">
        <v>166</v>
      </c>
      <c r="G419" s="207"/>
      <c r="H419" s="210">
        <v>0.36</v>
      </c>
      <c r="I419" s="211"/>
      <c r="J419" s="211"/>
      <c r="K419" s="207"/>
      <c r="L419" s="207"/>
      <c r="M419" s="212"/>
      <c r="N419" s="213"/>
      <c r="O419" s="214"/>
      <c r="P419" s="214"/>
      <c r="Q419" s="214"/>
      <c r="R419" s="214"/>
      <c r="S419" s="214"/>
      <c r="T419" s="214"/>
      <c r="U419" s="214"/>
      <c r="V419" s="214"/>
      <c r="W419" s="214"/>
      <c r="X419" s="214"/>
      <c r="Y419" s="215"/>
      <c r="AT419" s="216" t="s">
        <v>164</v>
      </c>
      <c r="AU419" s="216" t="s">
        <v>84</v>
      </c>
      <c r="AV419" s="14" t="s">
        <v>161</v>
      </c>
      <c r="AW419" s="14" t="s">
        <v>5</v>
      </c>
      <c r="AX419" s="14" t="s">
        <v>82</v>
      </c>
      <c r="AY419" s="216" t="s">
        <v>155</v>
      </c>
    </row>
    <row r="420" spans="1:65" s="13" customFormat="1" ht="11.25">
      <c r="B420" s="194"/>
      <c r="C420" s="195"/>
      <c r="D420" s="196" t="s">
        <v>164</v>
      </c>
      <c r="E420" s="195"/>
      <c r="F420" s="198" t="s">
        <v>655</v>
      </c>
      <c r="G420" s="195"/>
      <c r="H420" s="199">
        <v>0.39600000000000002</v>
      </c>
      <c r="I420" s="200"/>
      <c r="J420" s="200"/>
      <c r="K420" s="195"/>
      <c r="L420" s="195"/>
      <c r="M420" s="201"/>
      <c r="N420" s="202"/>
      <c r="O420" s="203"/>
      <c r="P420" s="203"/>
      <c r="Q420" s="203"/>
      <c r="R420" s="203"/>
      <c r="S420" s="203"/>
      <c r="T420" s="203"/>
      <c r="U420" s="203"/>
      <c r="V420" s="203"/>
      <c r="W420" s="203"/>
      <c r="X420" s="203"/>
      <c r="Y420" s="204"/>
      <c r="AT420" s="205" t="s">
        <v>164</v>
      </c>
      <c r="AU420" s="205" t="s">
        <v>84</v>
      </c>
      <c r="AV420" s="13" t="s">
        <v>84</v>
      </c>
      <c r="AW420" s="13" t="s">
        <v>4</v>
      </c>
      <c r="AX420" s="13" t="s">
        <v>82</v>
      </c>
      <c r="AY420" s="205" t="s">
        <v>155</v>
      </c>
    </row>
    <row r="421" spans="1:65" s="2" customFormat="1" ht="24.2" customHeight="1">
      <c r="A421" s="36"/>
      <c r="B421" s="37"/>
      <c r="C421" s="174" t="s">
        <v>628</v>
      </c>
      <c r="D421" s="174" t="s">
        <v>157</v>
      </c>
      <c r="E421" s="175" t="s">
        <v>656</v>
      </c>
      <c r="F421" s="176" t="s">
        <v>657</v>
      </c>
      <c r="G421" s="177" t="s">
        <v>160</v>
      </c>
      <c r="H421" s="178">
        <v>16.265000000000001</v>
      </c>
      <c r="I421" s="179"/>
      <c r="J421" s="179"/>
      <c r="K421" s="180">
        <f>ROUND(P421*H421,2)</f>
        <v>0</v>
      </c>
      <c r="L421" s="181"/>
      <c r="M421" s="41"/>
      <c r="N421" s="182" t="s">
        <v>20</v>
      </c>
      <c r="O421" s="183" t="s">
        <v>43</v>
      </c>
      <c r="P421" s="184">
        <f>I421+J421</f>
        <v>0</v>
      </c>
      <c r="Q421" s="184">
        <f>ROUND(I421*H421,2)</f>
        <v>0</v>
      </c>
      <c r="R421" s="184">
        <f>ROUND(J421*H421,2)</f>
        <v>0</v>
      </c>
      <c r="S421" s="66"/>
      <c r="T421" s="185">
        <f>S421*H421</f>
        <v>0</v>
      </c>
      <c r="U421" s="185">
        <v>1.2959999999999999E-2</v>
      </c>
      <c r="V421" s="185">
        <f>U421*H421</f>
        <v>0.21079439999999999</v>
      </c>
      <c r="W421" s="185">
        <v>0</v>
      </c>
      <c r="X421" s="185">
        <f>W421*H421</f>
        <v>0</v>
      </c>
      <c r="Y421" s="186" t="s">
        <v>20</v>
      </c>
      <c r="Z421" s="36"/>
      <c r="AA421" s="36"/>
      <c r="AB421" s="36"/>
      <c r="AC421" s="36"/>
      <c r="AD421" s="36"/>
      <c r="AE421" s="36"/>
      <c r="AR421" s="187" t="s">
        <v>161</v>
      </c>
      <c r="AT421" s="187" t="s">
        <v>157</v>
      </c>
      <c r="AU421" s="187" t="s">
        <v>84</v>
      </c>
      <c r="AY421" s="19" t="s">
        <v>155</v>
      </c>
      <c r="BE421" s="188">
        <f>IF(O421="základní",K421,0)</f>
        <v>0</v>
      </c>
      <c r="BF421" s="188">
        <f>IF(O421="snížená",K421,0)</f>
        <v>0</v>
      </c>
      <c r="BG421" s="188">
        <f>IF(O421="zákl. přenesená",K421,0)</f>
        <v>0</v>
      </c>
      <c r="BH421" s="188">
        <f>IF(O421="sníž. přenesená",K421,0)</f>
        <v>0</v>
      </c>
      <c r="BI421" s="188">
        <f>IF(O421="nulová",K421,0)</f>
        <v>0</v>
      </c>
      <c r="BJ421" s="19" t="s">
        <v>82</v>
      </c>
      <c r="BK421" s="188">
        <f>ROUND(P421*H421,2)</f>
        <v>0</v>
      </c>
      <c r="BL421" s="19" t="s">
        <v>161</v>
      </c>
      <c r="BM421" s="187" t="s">
        <v>658</v>
      </c>
    </row>
    <row r="422" spans="1:65" s="2" customFormat="1" ht="11.25">
      <c r="A422" s="36"/>
      <c r="B422" s="37"/>
      <c r="C422" s="38"/>
      <c r="D422" s="189" t="s">
        <v>162</v>
      </c>
      <c r="E422" s="38"/>
      <c r="F422" s="190" t="s">
        <v>659</v>
      </c>
      <c r="G422" s="38"/>
      <c r="H422" s="38"/>
      <c r="I422" s="191"/>
      <c r="J422" s="191"/>
      <c r="K422" s="38"/>
      <c r="L422" s="38"/>
      <c r="M422" s="41"/>
      <c r="N422" s="192"/>
      <c r="O422" s="193"/>
      <c r="P422" s="66"/>
      <c r="Q422" s="66"/>
      <c r="R422" s="66"/>
      <c r="S422" s="66"/>
      <c r="T422" s="66"/>
      <c r="U422" s="66"/>
      <c r="V422" s="66"/>
      <c r="W422" s="66"/>
      <c r="X422" s="66"/>
      <c r="Y422" s="67"/>
      <c r="Z422" s="36"/>
      <c r="AA422" s="36"/>
      <c r="AB422" s="36"/>
      <c r="AC422" s="36"/>
      <c r="AD422" s="36"/>
      <c r="AE422" s="36"/>
      <c r="AT422" s="19" t="s">
        <v>162</v>
      </c>
      <c r="AU422" s="19" t="s">
        <v>84</v>
      </c>
    </row>
    <row r="423" spans="1:65" s="13" customFormat="1" ht="11.25">
      <c r="B423" s="194"/>
      <c r="C423" s="195"/>
      <c r="D423" s="196" t="s">
        <v>164</v>
      </c>
      <c r="E423" s="197" t="s">
        <v>20</v>
      </c>
      <c r="F423" s="198" t="s">
        <v>660</v>
      </c>
      <c r="G423" s="195"/>
      <c r="H423" s="199">
        <v>15.49</v>
      </c>
      <c r="I423" s="200"/>
      <c r="J423" s="200"/>
      <c r="K423" s="195"/>
      <c r="L423" s="195"/>
      <c r="M423" s="201"/>
      <c r="N423" s="202"/>
      <c r="O423" s="203"/>
      <c r="P423" s="203"/>
      <c r="Q423" s="203"/>
      <c r="R423" s="203"/>
      <c r="S423" s="203"/>
      <c r="T423" s="203"/>
      <c r="U423" s="203"/>
      <c r="V423" s="203"/>
      <c r="W423" s="203"/>
      <c r="X423" s="203"/>
      <c r="Y423" s="204"/>
      <c r="AT423" s="205" t="s">
        <v>164</v>
      </c>
      <c r="AU423" s="205" t="s">
        <v>84</v>
      </c>
      <c r="AV423" s="13" t="s">
        <v>84</v>
      </c>
      <c r="AW423" s="13" t="s">
        <v>5</v>
      </c>
      <c r="AX423" s="13" t="s">
        <v>82</v>
      </c>
      <c r="AY423" s="205" t="s">
        <v>155</v>
      </c>
    </row>
    <row r="424" spans="1:65" s="13" customFormat="1" ht="11.25">
      <c r="B424" s="194"/>
      <c r="C424" s="195"/>
      <c r="D424" s="196" t="s">
        <v>164</v>
      </c>
      <c r="E424" s="195"/>
      <c r="F424" s="198" t="s">
        <v>661</v>
      </c>
      <c r="G424" s="195"/>
      <c r="H424" s="199">
        <v>16.265000000000001</v>
      </c>
      <c r="I424" s="200"/>
      <c r="J424" s="200"/>
      <c r="K424" s="195"/>
      <c r="L424" s="195"/>
      <c r="M424" s="201"/>
      <c r="N424" s="202"/>
      <c r="O424" s="203"/>
      <c r="P424" s="203"/>
      <c r="Q424" s="203"/>
      <c r="R424" s="203"/>
      <c r="S424" s="203"/>
      <c r="T424" s="203"/>
      <c r="U424" s="203"/>
      <c r="V424" s="203"/>
      <c r="W424" s="203"/>
      <c r="X424" s="203"/>
      <c r="Y424" s="204"/>
      <c r="AT424" s="205" t="s">
        <v>164</v>
      </c>
      <c r="AU424" s="205" t="s">
        <v>84</v>
      </c>
      <c r="AV424" s="13" t="s">
        <v>84</v>
      </c>
      <c r="AW424" s="13" t="s">
        <v>4</v>
      </c>
      <c r="AX424" s="13" t="s">
        <v>82</v>
      </c>
      <c r="AY424" s="205" t="s">
        <v>155</v>
      </c>
    </row>
    <row r="425" spans="1:65" s="2" customFormat="1" ht="24.2" customHeight="1">
      <c r="A425" s="36"/>
      <c r="B425" s="37"/>
      <c r="C425" s="174" t="s">
        <v>662</v>
      </c>
      <c r="D425" s="174" t="s">
        <v>157</v>
      </c>
      <c r="E425" s="175" t="s">
        <v>663</v>
      </c>
      <c r="F425" s="176" t="s">
        <v>664</v>
      </c>
      <c r="G425" s="177" t="s">
        <v>160</v>
      </c>
      <c r="H425" s="178">
        <v>16.265000000000001</v>
      </c>
      <c r="I425" s="179"/>
      <c r="J425" s="179"/>
      <c r="K425" s="180">
        <f>ROUND(P425*H425,2)</f>
        <v>0</v>
      </c>
      <c r="L425" s="181"/>
      <c r="M425" s="41"/>
      <c r="N425" s="182" t="s">
        <v>20</v>
      </c>
      <c r="O425" s="183" t="s">
        <v>43</v>
      </c>
      <c r="P425" s="184">
        <f>I425+J425</f>
        <v>0</v>
      </c>
      <c r="Q425" s="184">
        <f>ROUND(I425*H425,2)</f>
        <v>0</v>
      </c>
      <c r="R425" s="184">
        <f>ROUND(J425*H425,2)</f>
        <v>0</v>
      </c>
      <c r="S425" s="66"/>
      <c r="T425" s="185">
        <f>S425*H425</f>
        <v>0</v>
      </c>
      <c r="U425" s="185">
        <v>0</v>
      </c>
      <c r="V425" s="185">
        <f>U425*H425</f>
        <v>0</v>
      </c>
      <c r="W425" s="185">
        <v>0</v>
      </c>
      <c r="X425" s="185">
        <f>W425*H425</f>
        <v>0</v>
      </c>
      <c r="Y425" s="186" t="s">
        <v>20</v>
      </c>
      <c r="Z425" s="36"/>
      <c r="AA425" s="36"/>
      <c r="AB425" s="36"/>
      <c r="AC425" s="36"/>
      <c r="AD425" s="36"/>
      <c r="AE425" s="36"/>
      <c r="AR425" s="187" t="s">
        <v>161</v>
      </c>
      <c r="AT425" s="187" t="s">
        <v>157</v>
      </c>
      <c r="AU425" s="187" t="s">
        <v>84</v>
      </c>
      <c r="AY425" s="19" t="s">
        <v>155</v>
      </c>
      <c r="BE425" s="188">
        <f>IF(O425="základní",K425,0)</f>
        <v>0</v>
      </c>
      <c r="BF425" s="188">
        <f>IF(O425="snížená",K425,0)</f>
        <v>0</v>
      </c>
      <c r="BG425" s="188">
        <f>IF(O425="zákl. přenesená",K425,0)</f>
        <v>0</v>
      </c>
      <c r="BH425" s="188">
        <f>IF(O425="sníž. přenesená",K425,0)</f>
        <v>0</v>
      </c>
      <c r="BI425" s="188">
        <f>IF(O425="nulová",K425,0)</f>
        <v>0</v>
      </c>
      <c r="BJ425" s="19" t="s">
        <v>82</v>
      </c>
      <c r="BK425" s="188">
        <f>ROUND(P425*H425,2)</f>
        <v>0</v>
      </c>
      <c r="BL425" s="19" t="s">
        <v>161</v>
      </c>
      <c r="BM425" s="187" t="s">
        <v>665</v>
      </c>
    </row>
    <row r="426" spans="1:65" s="2" customFormat="1" ht="11.25">
      <c r="A426" s="36"/>
      <c r="B426" s="37"/>
      <c r="C426" s="38"/>
      <c r="D426" s="189" t="s">
        <v>162</v>
      </c>
      <c r="E426" s="38"/>
      <c r="F426" s="190" t="s">
        <v>666</v>
      </c>
      <c r="G426" s="38"/>
      <c r="H426" s="38"/>
      <c r="I426" s="191"/>
      <c r="J426" s="191"/>
      <c r="K426" s="38"/>
      <c r="L426" s="38"/>
      <c r="M426" s="41"/>
      <c r="N426" s="192"/>
      <c r="O426" s="193"/>
      <c r="P426" s="66"/>
      <c r="Q426" s="66"/>
      <c r="R426" s="66"/>
      <c r="S426" s="66"/>
      <c r="T426" s="66"/>
      <c r="U426" s="66"/>
      <c r="V426" s="66"/>
      <c r="W426" s="66"/>
      <c r="X426" s="66"/>
      <c r="Y426" s="67"/>
      <c r="Z426" s="36"/>
      <c r="AA426" s="36"/>
      <c r="AB426" s="36"/>
      <c r="AC426" s="36"/>
      <c r="AD426" s="36"/>
      <c r="AE426" s="36"/>
      <c r="AT426" s="19" t="s">
        <v>162</v>
      </c>
      <c r="AU426" s="19" t="s">
        <v>84</v>
      </c>
    </row>
    <row r="427" spans="1:65" s="13" customFormat="1" ht="11.25">
      <c r="B427" s="194"/>
      <c r="C427" s="195"/>
      <c r="D427" s="196" t="s">
        <v>164</v>
      </c>
      <c r="E427" s="195"/>
      <c r="F427" s="198" t="s">
        <v>661</v>
      </c>
      <c r="G427" s="195"/>
      <c r="H427" s="199">
        <v>16.265000000000001</v>
      </c>
      <c r="I427" s="200"/>
      <c r="J427" s="200"/>
      <c r="K427" s="195"/>
      <c r="L427" s="195"/>
      <c r="M427" s="201"/>
      <c r="N427" s="202"/>
      <c r="O427" s="203"/>
      <c r="P427" s="203"/>
      <c r="Q427" s="203"/>
      <c r="R427" s="203"/>
      <c r="S427" s="203"/>
      <c r="T427" s="203"/>
      <c r="U427" s="203"/>
      <c r="V427" s="203"/>
      <c r="W427" s="203"/>
      <c r="X427" s="203"/>
      <c r="Y427" s="204"/>
      <c r="AT427" s="205" t="s">
        <v>164</v>
      </c>
      <c r="AU427" s="205" t="s">
        <v>84</v>
      </c>
      <c r="AV427" s="13" t="s">
        <v>84</v>
      </c>
      <c r="AW427" s="13" t="s">
        <v>4</v>
      </c>
      <c r="AX427" s="13" t="s">
        <v>82</v>
      </c>
      <c r="AY427" s="205" t="s">
        <v>155</v>
      </c>
    </row>
    <row r="428" spans="1:65" s="2" customFormat="1" ht="24.2" customHeight="1">
      <c r="A428" s="36"/>
      <c r="B428" s="37"/>
      <c r="C428" s="174" t="s">
        <v>645</v>
      </c>
      <c r="D428" s="174" t="s">
        <v>157</v>
      </c>
      <c r="E428" s="175" t="s">
        <v>667</v>
      </c>
      <c r="F428" s="176" t="s">
        <v>668</v>
      </c>
      <c r="G428" s="177" t="s">
        <v>169</v>
      </c>
      <c r="H428" s="178">
        <v>0.42899999999999999</v>
      </c>
      <c r="I428" s="179"/>
      <c r="J428" s="179"/>
      <c r="K428" s="180">
        <f>ROUND(P428*H428,2)</f>
        <v>0</v>
      </c>
      <c r="L428" s="181"/>
      <c r="M428" s="41"/>
      <c r="N428" s="182" t="s">
        <v>20</v>
      </c>
      <c r="O428" s="183" t="s">
        <v>43</v>
      </c>
      <c r="P428" s="184">
        <f>I428+J428</f>
        <v>0</v>
      </c>
      <c r="Q428" s="184">
        <f>ROUND(I428*H428,2)</f>
        <v>0</v>
      </c>
      <c r="R428" s="184">
        <f>ROUND(J428*H428,2)</f>
        <v>0</v>
      </c>
      <c r="S428" s="66"/>
      <c r="T428" s="185">
        <f>S428*H428</f>
        <v>0</v>
      </c>
      <c r="U428" s="185">
        <v>2.5020099999999998</v>
      </c>
      <c r="V428" s="185">
        <f>U428*H428</f>
        <v>1.0733622899999999</v>
      </c>
      <c r="W428" s="185">
        <v>0</v>
      </c>
      <c r="X428" s="185">
        <f>W428*H428</f>
        <v>0</v>
      </c>
      <c r="Y428" s="186" t="s">
        <v>20</v>
      </c>
      <c r="Z428" s="36"/>
      <c r="AA428" s="36"/>
      <c r="AB428" s="36"/>
      <c r="AC428" s="36"/>
      <c r="AD428" s="36"/>
      <c r="AE428" s="36"/>
      <c r="AR428" s="187" t="s">
        <v>161</v>
      </c>
      <c r="AT428" s="187" t="s">
        <v>157</v>
      </c>
      <c r="AU428" s="187" t="s">
        <v>84</v>
      </c>
      <c r="AY428" s="19" t="s">
        <v>155</v>
      </c>
      <c r="BE428" s="188">
        <f>IF(O428="základní",K428,0)</f>
        <v>0</v>
      </c>
      <c r="BF428" s="188">
        <f>IF(O428="snížená",K428,0)</f>
        <v>0</v>
      </c>
      <c r="BG428" s="188">
        <f>IF(O428="zákl. přenesená",K428,0)</f>
        <v>0</v>
      </c>
      <c r="BH428" s="188">
        <f>IF(O428="sníž. přenesená",K428,0)</f>
        <v>0</v>
      </c>
      <c r="BI428" s="188">
        <f>IF(O428="nulová",K428,0)</f>
        <v>0</v>
      </c>
      <c r="BJ428" s="19" t="s">
        <v>82</v>
      </c>
      <c r="BK428" s="188">
        <f>ROUND(P428*H428,2)</f>
        <v>0</v>
      </c>
      <c r="BL428" s="19" t="s">
        <v>161</v>
      </c>
      <c r="BM428" s="187" t="s">
        <v>669</v>
      </c>
    </row>
    <row r="429" spans="1:65" s="2" customFormat="1" ht="11.25">
      <c r="A429" s="36"/>
      <c r="B429" s="37"/>
      <c r="C429" s="38"/>
      <c r="D429" s="189" t="s">
        <v>162</v>
      </c>
      <c r="E429" s="38"/>
      <c r="F429" s="190" t="s">
        <v>670</v>
      </c>
      <c r="G429" s="38"/>
      <c r="H429" s="38"/>
      <c r="I429" s="191"/>
      <c r="J429" s="191"/>
      <c r="K429" s="38"/>
      <c r="L429" s="38"/>
      <c r="M429" s="41"/>
      <c r="N429" s="192"/>
      <c r="O429" s="193"/>
      <c r="P429" s="66"/>
      <c r="Q429" s="66"/>
      <c r="R429" s="66"/>
      <c r="S429" s="66"/>
      <c r="T429" s="66"/>
      <c r="U429" s="66"/>
      <c r="V429" s="66"/>
      <c r="W429" s="66"/>
      <c r="X429" s="66"/>
      <c r="Y429" s="67"/>
      <c r="Z429" s="36"/>
      <c r="AA429" s="36"/>
      <c r="AB429" s="36"/>
      <c r="AC429" s="36"/>
      <c r="AD429" s="36"/>
      <c r="AE429" s="36"/>
      <c r="AT429" s="19" t="s">
        <v>162</v>
      </c>
      <c r="AU429" s="19" t="s">
        <v>84</v>
      </c>
    </row>
    <row r="430" spans="1:65" s="13" customFormat="1" ht="11.25">
      <c r="B430" s="194"/>
      <c r="C430" s="195"/>
      <c r="D430" s="196" t="s">
        <v>164</v>
      </c>
      <c r="E430" s="197" t="s">
        <v>20</v>
      </c>
      <c r="F430" s="198" t="s">
        <v>671</v>
      </c>
      <c r="G430" s="195"/>
      <c r="H430" s="199">
        <v>0.42899999999999999</v>
      </c>
      <c r="I430" s="200"/>
      <c r="J430" s="200"/>
      <c r="K430" s="195"/>
      <c r="L430" s="195"/>
      <c r="M430" s="201"/>
      <c r="N430" s="202"/>
      <c r="O430" s="203"/>
      <c r="P430" s="203"/>
      <c r="Q430" s="203"/>
      <c r="R430" s="203"/>
      <c r="S430" s="203"/>
      <c r="T430" s="203"/>
      <c r="U430" s="203"/>
      <c r="V430" s="203"/>
      <c r="W430" s="203"/>
      <c r="X430" s="203"/>
      <c r="Y430" s="204"/>
      <c r="AT430" s="205" t="s">
        <v>164</v>
      </c>
      <c r="AU430" s="205" t="s">
        <v>84</v>
      </c>
      <c r="AV430" s="13" t="s">
        <v>84</v>
      </c>
      <c r="AW430" s="13" t="s">
        <v>5</v>
      </c>
      <c r="AX430" s="13" t="s">
        <v>74</v>
      </c>
      <c r="AY430" s="205" t="s">
        <v>155</v>
      </c>
    </row>
    <row r="431" spans="1:65" s="14" customFormat="1" ht="11.25">
      <c r="B431" s="206"/>
      <c r="C431" s="207"/>
      <c r="D431" s="196" t="s">
        <v>164</v>
      </c>
      <c r="E431" s="208" t="s">
        <v>20</v>
      </c>
      <c r="F431" s="209" t="s">
        <v>166</v>
      </c>
      <c r="G431" s="207"/>
      <c r="H431" s="210">
        <v>0.42899999999999999</v>
      </c>
      <c r="I431" s="211"/>
      <c r="J431" s="211"/>
      <c r="K431" s="207"/>
      <c r="L431" s="207"/>
      <c r="M431" s="212"/>
      <c r="N431" s="213"/>
      <c r="O431" s="214"/>
      <c r="P431" s="214"/>
      <c r="Q431" s="214"/>
      <c r="R431" s="214"/>
      <c r="S431" s="214"/>
      <c r="T431" s="214"/>
      <c r="U431" s="214"/>
      <c r="V431" s="214"/>
      <c r="W431" s="214"/>
      <c r="X431" s="214"/>
      <c r="Y431" s="215"/>
      <c r="AT431" s="216" t="s">
        <v>164</v>
      </c>
      <c r="AU431" s="216" t="s">
        <v>84</v>
      </c>
      <c r="AV431" s="14" t="s">
        <v>161</v>
      </c>
      <c r="AW431" s="14" t="s">
        <v>5</v>
      </c>
      <c r="AX431" s="14" t="s">
        <v>82</v>
      </c>
      <c r="AY431" s="216" t="s">
        <v>155</v>
      </c>
    </row>
    <row r="432" spans="1:65" s="2" customFormat="1" ht="44.25" customHeight="1">
      <c r="A432" s="36"/>
      <c r="B432" s="37"/>
      <c r="C432" s="174" t="s">
        <v>672</v>
      </c>
      <c r="D432" s="174" t="s">
        <v>157</v>
      </c>
      <c r="E432" s="175" t="s">
        <v>673</v>
      </c>
      <c r="F432" s="176" t="s">
        <v>674</v>
      </c>
      <c r="G432" s="177" t="s">
        <v>207</v>
      </c>
      <c r="H432" s="178">
        <v>0.106</v>
      </c>
      <c r="I432" s="179"/>
      <c r="J432" s="179"/>
      <c r="K432" s="180">
        <f>ROUND(P432*H432,2)</f>
        <v>0</v>
      </c>
      <c r="L432" s="181"/>
      <c r="M432" s="41"/>
      <c r="N432" s="182" t="s">
        <v>20</v>
      </c>
      <c r="O432" s="183" t="s">
        <v>43</v>
      </c>
      <c r="P432" s="184">
        <f>I432+J432</f>
        <v>0</v>
      </c>
      <c r="Q432" s="184">
        <f>ROUND(I432*H432,2)</f>
        <v>0</v>
      </c>
      <c r="R432" s="184">
        <f>ROUND(J432*H432,2)</f>
        <v>0</v>
      </c>
      <c r="S432" s="66"/>
      <c r="T432" s="185">
        <f>S432*H432</f>
        <v>0</v>
      </c>
      <c r="U432" s="185">
        <v>1.05555</v>
      </c>
      <c r="V432" s="185">
        <f>U432*H432</f>
        <v>0.1118883</v>
      </c>
      <c r="W432" s="185">
        <v>0</v>
      </c>
      <c r="X432" s="185">
        <f>W432*H432</f>
        <v>0</v>
      </c>
      <c r="Y432" s="186" t="s">
        <v>20</v>
      </c>
      <c r="Z432" s="36"/>
      <c r="AA432" s="36"/>
      <c r="AB432" s="36"/>
      <c r="AC432" s="36"/>
      <c r="AD432" s="36"/>
      <c r="AE432" s="36"/>
      <c r="AR432" s="187" t="s">
        <v>161</v>
      </c>
      <c r="AT432" s="187" t="s">
        <v>157</v>
      </c>
      <c r="AU432" s="187" t="s">
        <v>84</v>
      </c>
      <c r="AY432" s="19" t="s">
        <v>155</v>
      </c>
      <c r="BE432" s="188">
        <f>IF(O432="základní",K432,0)</f>
        <v>0</v>
      </c>
      <c r="BF432" s="188">
        <f>IF(O432="snížená",K432,0)</f>
        <v>0</v>
      </c>
      <c r="BG432" s="188">
        <f>IF(O432="zákl. přenesená",K432,0)</f>
        <v>0</v>
      </c>
      <c r="BH432" s="188">
        <f>IF(O432="sníž. přenesená",K432,0)</f>
        <v>0</v>
      </c>
      <c r="BI432" s="188">
        <f>IF(O432="nulová",K432,0)</f>
        <v>0</v>
      </c>
      <c r="BJ432" s="19" t="s">
        <v>82</v>
      </c>
      <c r="BK432" s="188">
        <f>ROUND(P432*H432,2)</f>
        <v>0</v>
      </c>
      <c r="BL432" s="19" t="s">
        <v>161</v>
      </c>
      <c r="BM432" s="187" t="s">
        <v>675</v>
      </c>
    </row>
    <row r="433" spans="1:65" s="2" customFormat="1" ht="11.25">
      <c r="A433" s="36"/>
      <c r="B433" s="37"/>
      <c r="C433" s="38"/>
      <c r="D433" s="189" t="s">
        <v>162</v>
      </c>
      <c r="E433" s="38"/>
      <c r="F433" s="190" t="s">
        <v>676</v>
      </c>
      <c r="G433" s="38"/>
      <c r="H433" s="38"/>
      <c r="I433" s="191"/>
      <c r="J433" s="191"/>
      <c r="K433" s="38"/>
      <c r="L433" s="38"/>
      <c r="M433" s="41"/>
      <c r="N433" s="192"/>
      <c r="O433" s="193"/>
      <c r="P433" s="66"/>
      <c r="Q433" s="66"/>
      <c r="R433" s="66"/>
      <c r="S433" s="66"/>
      <c r="T433" s="66"/>
      <c r="U433" s="66"/>
      <c r="V433" s="66"/>
      <c r="W433" s="66"/>
      <c r="X433" s="66"/>
      <c r="Y433" s="67"/>
      <c r="Z433" s="36"/>
      <c r="AA433" s="36"/>
      <c r="AB433" s="36"/>
      <c r="AC433" s="36"/>
      <c r="AD433" s="36"/>
      <c r="AE433" s="36"/>
      <c r="AT433" s="19" t="s">
        <v>162</v>
      </c>
      <c r="AU433" s="19" t="s">
        <v>84</v>
      </c>
    </row>
    <row r="434" spans="1:65" s="13" customFormat="1" ht="11.25">
      <c r="B434" s="194"/>
      <c r="C434" s="195"/>
      <c r="D434" s="196" t="s">
        <v>164</v>
      </c>
      <c r="E434" s="197" t="s">
        <v>20</v>
      </c>
      <c r="F434" s="198" t="s">
        <v>677</v>
      </c>
      <c r="G434" s="195"/>
      <c r="H434" s="199">
        <v>9.6000000000000002E-2</v>
      </c>
      <c r="I434" s="200"/>
      <c r="J434" s="200"/>
      <c r="K434" s="195"/>
      <c r="L434" s="195"/>
      <c r="M434" s="201"/>
      <c r="N434" s="202"/>
      <c r="O434" s="203"/>
      <c r="P434" s="203"/>
      <c r="Q434" s="203"/>
      <c r="R434" s="203"/>
      <c r="S434" s="203"/>
      <c r="T434" s="203"/>
      <c r="U434" s="203"/>
      <c r="V434" s="203"/>
      <c r="W434" s="203"/>
      <c r="X434" s="203"/>
      <c r="Y434" s="204"/>
      <c r="AT434" s="205" t="s">
        <v>164</v>
      </c>
      <c r="AU434" s="205" t="s">
        <v>84</v>
      </c>
      <c r="AV434" s="13" t="s">
        <v>84</v>
      </c>
      <c r="AW434" s="13" t="s">
        <v>5</v>
      </c>
      <c r="AX434" s="13" t="s">
        <v>74</v>
      </c>
      <c r="AY434" s="205" t="s">
        <v>155</v>
      </c>
    </row>
    <row r="435" spans="1:65" s="14" customFormat="1" ht="11.25">
      <c r="B435" s="206"/>
      <c r="C435" s="207"/>
      <c r="D435" s="196" t="s">
        <v>164</v>
      </c>
      <c r="E435" s="208" t="s">
        <v>20</v>
      </c>
      <c r="F435" s="209" t="s">
        <v>166</v>
      </c>
      <c r="G435" s="207"/>
      <c r="H435" s="210">
        <v>9.6000000000000002E-2</v>
      </c>
      <c r="I435" s="211"/>
      <c r="J435" s="211"/>
      <c r="K435" s="207"/>
      <c r="L435" s="207"/>
      <c r="M435" s="212"/>
      <c r="N435" s="213"/>
      <c r="O435" s="214"/>
      <c r="P435" s="214"/>
      <c r="Q435" s="214"/>
      <c r="R435" s="214"/>
      <c r="S435" s="214"/>
      <c r="T435" s="214"/>
      <c r="U435" s="214"/>
      <c r="V435" s="214"/>
      <c r="W435" s="214"/>
      <c r="X435" s="214"/>
      <c r="Y435" s="215"/>
      <c r="AT435" s="216" t="s">
        <v>164</v>
      </c>
      <c r="AU435" s="216" t="s">
        <v>84</v>
      </c>
      <c r="AV435" s="14" t="s">
        <v>161</v>
      </c>
      <c r="AW435" s="14" t="s">
        <v>5</v>
      </c>
      <c r="AX435" s="14" t="s">
        <v>82</v>
      </c>
      <c r="AY435" s="216" t="s">
        <v>155</v>
      </c>
    </row>
    <row r="436" spans="1:65" s="13" customFormat="1" ht="11.25">
      <c r="B436" s="194"/>
      <c r="C436" s="195"/>
      <c r="D436" s="196" t="s">
        <v>164</v>
      </c>
      <c r="E436" s="195"/>
      <c r="F436" s="198" t="s">
        <v>678</v>
      </c>
      <c r="G436" s="195"/>
      <c r="H436" s="199">
        <v>0.106</v>
      </c>
      <c r="I436" s="200"/>
      <c r="J436" s="200"/>
      <c r="K436" s="195"/>
      <c r="L436" s="195"/>
      <c r="M436" s="201"/>
      <c r="N436" s="202"/>
      <c r="O436" s="203"/>
      <c r="P436" s="203"/>
      <c r="Q436" s="203"/>
      <c r="R436" s="203"/>
      <c r="S436" s="203"/>
      <c r="T436" s="203"/>
      <c r="U436" s="203"/>
      <c r="V436" s="203"/>
      <c r="W436" s="203"/>
      <c r="X436" s="203"/>
      <c r="Y436" s="204"/>
      <c r="AT436" s="205" t="s">
        <v>164</v>
      </c>
      <c r="AU436" s="205" t="s">
        <v>84</v>
      </c>
      <c r="AV436" s="13" t="s">
        <v>84</v>
      </c>
      <c r="AW436" s="13" t="s">
        <v>4</v>
      </c>
      <c r="AX436" s="13" t="s">
        <v>82</v>
      </c>
      <c r="AY436" s="205" t="s">
        <v>155</v>
      </c>
    </row>
    <row r="437" spans="1:65" s="2" customFormat="1" ht="21.75" customHeight="1">
      <c r="A437" s="36"/>
      <c r="B437" s="37"/>
      <c r="C437" s="174" t="s">
        <v>651</v>
      </c>
      <c r="D437" s="174" t="s">
        <v>157</v>
      </c>
      <c r="E437" s="175" t="s">
        <v>679</v>
      </c>
      <c r="F437" s="176" t="s">
        <v>680</v>
      </c>
      <c r="G437" s="177" t="s">
        <v>160</v>
      </c>
      <c r="H437" s="178">
        <v>3.0030000000000001</v>
      </c>
      <c r="I437" s="179"/>
      <c r="J437" s="179"/>
      <c r="K437" s="180">
        <f>ROUND(P437*H437,2)</f>
        <v>0</v>
      </c>
      <c r="L437" s="181"/>
      <c r="M437" s="41"/>
      <c r="N437" s="182" t="s">
        <v>20</v>
      </c>
      <c r="O437" s="183" t="s">
        <v>43</v>
      </c>
      <c r="P437" s="184">
        <f>I437+J437</f>
        <v>0</v>
      </c>
      <c r="Q437" s="184">
        <f>ROUND(I437*H437,2)</f>
        <v>0</v>
      </c>
      <c r="R437" s="184">
        <f>ROUND(J437*H437,2)</f>
        <v>0</v>
      </c>
      <c r="S437" s="66"/>
      <c r="T437" s="185">
        <f>S437*H437</f>
        <v>0</v>
      </c>
      <c r="U437" s="185">
        <v>5.3299999999999997E-3</v>
      </c>
      <c r="V437" s="185">
        <f>U437*H437</f>
        <v>1.6005990000000001E-2</v>
      </c>
      <c r="W437" s="185">
        <v>0</v>
      </c>
      <c r="X437" s="185">
        <f>W437*H437</f>
        <v>0</v>
      </c>
      <c r="Y437" s="186" t="s">
        <v>20</v>
      </c>
      <c r="Z437" s="36"/>
      <c r="AA437" s="36"/>
      <c r="AB437" s="36"/>
      <c r="AC437" s="36"/>
      <c r="AD437" s="36"/>
      <c r="AE437" s="36"/>
      <c r="AR437" s="187" t="s">
        <v>161</v>
      </c>
      <c r="AT437" s="187" t="s">
        <v>157</v>
      </c>
      <c r="AU437" s="187" t="s">
        <v>84</v>
      </c>
      <c r="AY437" s="19" t="s">
        <v>155</v>
      </c>
      <c r="BE437" s="188">
        <f>IF(O437="základní",K437,0)</f>
        <v>0</v>
      </c>
      <c r="BF437" s="188">
        <f>IF(O437="snížená",K437,0)</f>
        <v>0</v>
      </c>
      <c r="BG437" s="188">
        <f>IF(O437="zákl. přenesená",K437,0)</f>
        <v>0</v>
      </c>
      <c r="BH437" s="188">
        <f>IF(O437="sníž. přenesená",K437,0)</f>
        <v>0</v>
      </c>
      <c r="BI437" s="188">
        <f>IF(O437="nulová",K437,0)</f>
        <v>0</v>
      </c>
      <c r="BJ437" s="19" t="s">
        <v>82</v>
      </c>
      <c r="BK437" s="188">
        <f>ROUND(P437*H437,2)</f>
        <v>0</v>
      </c>
      <c r="BL437" s="19" t="s">
        <v>161</v>
      </c>
      <c r="BM437" s="187" t="s">
        <v>681</v>
      </c>
    </row>
    <row r="438" spans="1:65" s="2" customFormat="1" ht="11.25">
      <c r="A438" s="36"/>
      <c r="B438" s="37"/>
      <c r="C438" s="38"/>
      <c r="D438" s="189" t="s">
        <v>162</v>
      </c>
      <c r="E438" s="38"/>
      <c r="F438" s="190" t="s">
        <v>682</v>
      </c>
      <c r="G438" s="38"/>
      <c r="H438" s="38"/>
      <c r="I438" s="191"/>
      <c r="J438" s="191"/>
      <c r="K438" s="38"/>
      <c r="L438" s="38"/>
      <c r="M438" s="41"/>
      <c r="N438" s="192"/>
      <c r="O438" s="193"/>
      <c r="P438" s="66"/>
      <c r="Q438" s="66"/>
      <c r="R438" s="66"/>
      <c r="S438" s="66"/>
      <c r="T438" s="66"/>
      <c r="U438" s="66"/>
      <c r="V438" s="66"/>
      <c r="W438" s="66"/>
      <c r="X438" s="66"/>
      <c r="Y438" s="67"/>
      <c r="Z438" s="36"/>
      <c r="AA438" s="36"/>
      <c r="AB438" s="36"/>
      <c r="AC438" s="36"/>
      <c r="AD438" s="36"/>
      <c r="AE438" s="36"/>
      <c r="AT438" s="19" t="s">
        <v>162</v>
      </c>
      <c r="AU438" s="19" t="s">
        <v>84</v>
      </c>
    </row>
    <row r="439" spans="1:65" s="13" customFormat="1" ht="11.25">
      <c r="B439" s="194"/>
      <c r="C439" s="195"/>
      <c r="D439" s="196" t="s">
        <v>164</v>
      </c>
      <c r="E439" s="197" t="s">
        <v>20</v>
      </c>
      <c r="F439" s="198" t="s">
        <v>683</v>
      </c>
      <c r="G439" s="195"/>
      <c r="H439" s="199">
        <v>2.86</v>
      </c>
      <c r="I439" s="200"/>
      <c r="J439" s="200"/>
      <c r="K439" s="195"/>
      <c r="L439" s="195"/>
      <c r="M439" s="201"/>
      <c r="N439" s="202"/>
      <c r="O439" s="203"/>
      <c r="P439" s="203"/>
      <c r="Q439" s="203"/>
      <c r="R439" s="203"/>
      <c r="S439" s="203"/>
      <c r="T439" s="203"/>
      <c r="U439" s="203"/>
      <c r="V439" s="203"/>
      <c r="W439" s="203"/>
      <c r="X439" s="203"/>
      <c r="Y439" s="204"/>
      <c r="AT439" s="205" t="s">
        <v>164</v>
      </c>
      <c r="AU439" s="205" t="s">
        <v>84</v>
      </c>
      <c r="AV439" s="13" t="s">
        <v>84</v>
      </c>
      <c r="AW439" s="13" t="s">
        <v>5</v>
      </c>
      <c r="AX439" s="13" t="s">
        <v>82</v>
      </c>
      <c r="AY439" s="205" t="s">
        <v>155</v>
      </c>
    </row>
    <row r="440" spans="1:65" s="13" customFormat="1" ht="11.25">
      <c r="B440" s="194"/>
      <c r="C440" s="195"/>
      <c r="D440" s="196" t="s">
        <v>164</v>
      </c>
      <c r="E440" s="195"/>
      <c r="F440" s="198" t="s">
        <v>684</v>
      </c>
      <c r="G440" s="195"/>
      <c r="H440" s="199">
        <v>3.0030000000000001</v>
      </c>
      <c r="I440" s="200"/>
      <c r="J440" s="200"/>
      <c r="K440" s="195"/>
      <c r="L440" s="195"/>
      <c r="M440" s="201"/>
      <c r="N440" s="202"/>
      <c r="O440" s="203"/>
      <c r="P440" s="203"/>
      <c r="Q440" s="203"/>
      <c r="R440" s="203"/>
      <c r="S440" s="203"/>
      <c r="T440" s="203"/>
      <c r="U440" s="203"/>
      <c r="V440" s="203"/>
      <c r="W440" s="203"/>
      <c r="X440" s="203"/>
      <c r="Y440" s="204"/>
      <c r="AT440" s="205" t="s">
        <v>164</v>
      </c>
      <c r="AU440" s="205" t="s">
        <v>84</v>
      </c>
      <c r="AV440" s="13" t="s">
        <v>84</v>
      </c>
      <c r="AW440" s="13" t="s">
        <v>4</v>
      </c>
      <c r="AX440" s="13" t="s">
        <v>82</v>
      </c>
      <c r="AY440" s="205" t="s">
        <v>155</v>
      </c>
    </row>
    <row r="441" spans="1:65" s="2" customFormat="1" ht="24.2" customHeight="1">
      <c r="A441" s="36"/>
      <c r="B441" s="37"/>
      <c r="C441" s="174" t="s">
        <v>685</v>
      </c>
      <c r="D441" s="174" t="s">
        <v>157</v>
      </c>
      <c r="E441" s="175" t="s">
        <v>686</v>
      </c>
      <c r="F441" s="176" t="s">
        <v>687</v>
      </c>
      <c r="G441" s="177" t="s">
        <v>160</v>
      </c>
      <c r="H441" s="178">
        <v>3.0030000000000001</v>
      </c>
      <c r="I441" s="179"/>
      <c r="J441" s="179"/>
      <c r="K441" s="180">
        <f>ROUND(P441*H441,2)</f>
        <v>0</v>
      </c>
      <c r="L441" s="181"/>
      <c r="M441" s="41"/>
      <c r="N441" s="182" t="s">
        <v>20</v>
      </c>
      <c r="O441" s="183" t="s">
        <v>43</v>
      </c>
      <c r="P441" s="184">
        <f>I441+J441</f>
        <v>0</v>
      </c>
      <c r="Q441" s="184">
        <f>ROUND(I441*H441,2)</f>
        <v>0</v>
      </c>
      <c r="R441" s="184">
        <f>ROUND(J441*H441,2)</f>
        <v>0</v>
      </c>
      <c r="S441" s="66"/>
      <c r="T441" s="185">
        <f>S441*H441</f>
        <v>0</v>
      </c>
      <c r="U441" s="185">
        <v>0</v>
      </c>
      <c r="V441" s="185">
        <f>U441*H441</f>
        <v>0</v>
      </c>
      <c r="W441" s="185">
        <v>0</v>
      </c>
      <c r="X441" s="185">
        <f>W441*H441</f>
        <v>0</v>
      </c>
      <c r="Y441" s="186" t="s">
        <v>20</v>
      </c>
      <c r="Z441" s="36"/>
      <c r="AA441" s="36"/>
      <c r="AB441" s="36"/>
      <c r="AC441" s="36"/>
      <c r="AD441" s="36"/>
      <c r="AE441" s="36"/>
      <c r="AR441" s="187" t="s">
        <v>161</v>
      </c>
      <c r="AT441" s="187" t="s">
        <v>157</v>
      </c>
      <c r="AU441" s="187" t="s">
        <v>84</v>
      </c>
      <c r="AY441" s="19" t="s">
        <v>155</v>
      </c>
      <c r="BE441" s="188">
        <f>IF(O441="základní",K441,0)</f>
        <v>0</v>
      </c>
      <c r="BF441" s="188">
        <f>IF(O441="snížená",K441,0)</f>
        <v>0</v>
      </c>
      <c r="BG441" s="188">
        <f>IF(O441="zákl. přenesená",K441,0)</f>
        <v>0</v>
      </c>
      <c r="BH441" s="188">
        <f>IF(O441="sníž. přenesená",K441,0)</f>
        <v>0</v>
      </c>
      <c r="BI441" s="188">
        <f>IF(O441="nulová",K441,0)</f>
        <v>0</v>
      </c>
      <c r="BJ441" s="19" t="s">
        <v>82</v>
      </c>
      <c r="BK441" s="188">
        <f>ROUND(P441*H441,2)</f>
        <v>0</v>
      </c>
      <c r="BL441" s="19" t="s">
        <v>161</v>
      </c>
      <c r="BM441" s="187" t="s">
        <v>688</v>
      </c>
    </row>
    <row r="442" spans="1:65" s="2" customFormat="1" ht="11.25">
      <c r="A442" s="36"/>
      <c r="B442" s="37"/>
      <c r="C442" s="38"/>
      <c r="D442" s="189" t="s">
        <v>162</v>
      </c>
      <c r="E442" s="38"/>
      <c r="F442" s="190" t="s">
        <v>689</v>
      </c>
      <c r="G442" s="38"/>
      <c r="H442" s="38"/>
      <c r="I442" s="191"/>
      <c r="J442" s="191"/>
      <c r="K442" s="38"/>
      <c r="L442" s="38"/>
      <c r="M442" s="41"/>
      <c r="N442" s="192"/>
      <c r="O442" s="193"/>
      <c r="P442" s="66"/>
      <c r="Q442" s="66"/>
      <c r="R442" s="66"/>
      <c r="S442" s="66"/>
      <c r="T442" s="66"/>
      <c r="U442" s="66"/>
      <c r="V442" s="66"/>
      <c r="W442" s="66"/>
      <c r="X442" s="66"/>
      <c r="Y442" s="67"/>
      <c r="Z442" s="36"/>
      <c r="AA442" s="36"/>
      <c r="AB442" s="36"/>
      <c r="AC442" s="36"/>
      <c r="AD442" s="36"/>
      <c r="AE442" s="36"/>
      <c r="AT442" s="19" t="s">
        <v>162</v>
      </c>
      <c r="AU442" s="19" t="s">
        <v>84</v>
      </c>
    </row>
    <row r="443" spans="1:65" s="13" customFormat="1" ht="11.25">
      <c r="B443" s="194"/>
      <c r="C443" s="195"/>
      <c r="D443" s="196" t="s">
        <v>164</v>
      </c>
      <c r="E443" s="197" t="s">
        <v>20</v>
      </c>
      <c r="F443" s="198" t="s">
        <v>683</v>
      </c>
      <c r="G443" s="195"/>
      <c r="H443" s="199">
        <v>2.86</v>
      </c>
      <c r="I443" s="200"/>
      <c r="J443" s="200"/>
      <c r="K443" s="195"/>
      <c r="L443" s="195"/>
      <c r="M443" s="201"/>
      <c r="N443" s="202"/>
      <c r="O443" s="203"/>
      <c r="P443" s="203"/>
      <c r="Q443" s="203"/>
      <c r="R443" s="203"/>
      <c r="S443" s="203"/>
      <c r="T443" s="203"/>
      <c r="U443" s="203"/>
      <c r="V443" s="203"/>
      <c r="W443" s="203"/>
      <c r="X443" s="203"/>
      <c r="Y443" s="204"/>
      <c r="AT443" s="205" t="s">
        <v>164</v>
      </c>
      <c r="AU443" s="205" t="s">
        <v>84</v>
      </c>
      <c r="AV443" s="13" t="s">
        <v>84</v>
      </c>
      <c r="AW443" s="13" t="s">
        <v>5</v>
      </c>
      <c r="AX443" s="13" t="s">
        <v>82</v>
      </c>
      <c r="AY443" s="205" t="s">
        <v>155</v>
      </c>
    </row>
    <row r="444" spans="1:65" s="13" customFormat="1" ht="11.25">
      <c r="B444" s="194"/>
      <c r="C444" s="195"/>
      <c r="D444" s="196" t="s">
        <v>164</v>
      </c>
      <c r="E444" s="195"/>
      <c r="F444" s="198" t="s">
        <v>684</v>
      </c>
      <c r="G444" s="195"/>
      <c r="H444" s="199">
        <v>3.0030000000000001</v>
      </c>
      <c r="I444" s="200"/>
      <c r="J444" s="200"/>
      <c r="K444" s="195"/>
      <c r="L444" s="195"/>
      <c r="M444" s="201"/>
      <c r="N444" s="202"/>
      <c r="O444" s="203"/>
      <c r="P444" s="203"/>
      <c r="Q444" s="203"/>
      <c r="R444" s="203"/>
      <c r="S444" s="203"/>
      <c r="T444" s="203"/>
      <c r="U444" s="203"/>
      <c r="V444" s="203"/>
      <c r="W444" s="203"/>
      <c r="X444" s="203"/>
      <c r="Y444" s="204"/>
      <c r="AT444" s="205" t="s">
        <v>164</v>
      </c>
      <c r="AU444" s="205" t="s">
        <v>84</v>
      </c>
      <c r="AV444" s="13" t="s">
        <v>84</v>
      </c>
      <c r="AW444" s="13" t="s">
        <v>4</v>
      </c>
      <c r="AX444" s="13" t="s">
        <v>82</v>
      </c>
      <c r="AY444" s="205" t="s">
        <v>155</v>
      </c>
    </row>
    <row r="445" spans="1:65" s="12" customFormat="1" ht="22.9" customHeight="1">
      <c r="B445" s="157"/>
      <c r="C445" s="158"/>
      <c r="D445" s="159" t="s">
        <v>73</v>
      </c>
      <c r="E445" s="172" t="s">
        <v>188</v>
      </c>
      <c r="F445" s="172" t="s">
        <v>690</v>
      </c>
      <c r="G445" s="158"/>
      <c r="H445" s="158"/>
      <c r="I445" s="161"/>
      <c r="J445" s="161"/>
      <c r="K445" s="173">
        <f>BK445</f>
        <v>0</v>
      </c>
      <c r="L445" s="158"/>
      <c r="M445" s="163"/>
      <c r="N445" s="164"/>
      <c r="O445" s="165"/>
      <c r="P445" s="165"/>
      <c r="Q445" s="166">
        <f>SUM(Q446:Q480)</f>
        <v>0</v>
      </c>
      <c r="R445" s="166">
        <f>SUM(R446:R480)</f>
        <v>0</v>
      </c>
      <c r="S445" s="165"/>
      <c r="T445" s="167">
        <f>SUM(T446:T480)</f>
        <v>0</v>
      </c>
      <c r="U445" s="165"/>
      <c r="V445" s="167">
        <f>SUM(V446:V480)</f>
        <v>128.51751759999999</v>
      </c>
      <c r="W445" s="165"/>
      <c r="X445" s="167">
        <f>SUM(X446:X480)</f>
        <v>0</v>
      </c>
      <c r="Y445" s="168"/>
      <c r="AR445" s="169" t="s">
        <v>82</v>
      </c>
      <c r="AT445" s="170" t="s">
        <v>73</v>
      </c>
      <c r="AU445" s="170" t="s">
        <v>82</v>
      </c>
      <c r="AY445" s="169" t="s">
        <v>155</v>
      </c>
      <c r="BK445" s="171">
        <f>SUM(BK446:BK480)</f>
        <v>0</v>
      </c>
    </row>
    <row r="446" spans="1:65" s="2" customFormat="1" ht="24.2" customHeight="1">
      <c r="A446" s="36"/>
      <c r="B446" s="37"/>
      <c r="C446" s="174" t="s">
        <v>669</v>
      </c>
      <c r="D446" s="174" t="s">
        <v>157</v>
      </c>
      <c r="E446" s="175" t="s">
        <v>691</v>
      </c>
      <c r="F446" s="176" t="s">
        <v>692</v>
      </c>
      <c r="G446" s="177" t="s">
        <v>160</v>
      </c>
      <c r="H446" s="178">
        <v>125.84</v>
      </c>
      <c r="I446" s="179"/>
      <c r="J446" s="179"/>
      <c r="K446" s="180">
        <f>ROUND(P446*H446,2)</f>
        <v>0</v>
      </c>
      <c r="L446" s="181"/>
      <c r="M446" s="41"/>
      <c r="N446" s="182" t="s">
        <v>20</v>
      </c>
      <c r="O446" s="183" t="s">
        <v>43</v>
      </c>
      <c r="P446" s="184">
        <f>I446+J446</f>
        <v>0</v>
      </c>
      <c r="Q446" s="184">
        <f>ROUND(I446*H446,2)</f>
        <v>0</v>
      </c>
      <c r="R446" s="184">
        <f>ROUND(J446*H446,2)</f>
        <v>0</v>
      </c>
      <c r="S446" s="66"/>
      <c r="T446" s="185">
        <f>S446*H446</f>
        <v>0</v>
      </c>
      <c r="U446" s="185">
        <v>0.115</v>
      </c>
      <c r="V446" s="185">
        <f>U446*H446</f>
        <v>14.4716</v>
      </c>
      <c r="W446" s="185">
        <v>0</v>
      </c>
      <c r="X446" s="185">
        <f>W446*H446</f>
        <v>0</v>
      </c>
      <c r="Y446" s="186" t="s">
        <v>20</v>
      </c>
      <c r="Z446" s="36"/>
      <c r="AA446" s="36"/>
      <c r="AB446" s="36"/>
      <c r="AC446" s="36"/>
      <c r="AD446" s="36"/>
      <c r="AE446" s="36"/>
      <c r="AR446" s="187" t="s">
        <v>161</v>
      </c>
      <c r="AT446" s="187" t="s">
        <v>157</v>
      </c>
      <c r="AU446" s="187" t="s">
        <v>84</v>
      </c>
      <c r="AY446" s="19" t="s">
        <v>155</v>
      </c>
      <c r="BE446" s="188">
        <f>IF(O446="základní",K446,0)</f>
        <v>0</v>
      </c>
      <c r="BF446" s="188">
        <f>IF(O446="snížená",K446,0)</f>
        <v>0</v>
      </c>
      <c r="BG446" s="188">
        <f>IF(O446="zákl. přenesená",K446,0)</f>
        <v>0</v>
      </c>
      <c r="BH446" s="188">
        <f>IF(O446="sníž. přenesená",K446,0)</f>
        <v>0</v>
      </c>
      <c r="BI446" s="188">
        <f>IF(O446="nulová",K446,0)</f>
        <v>0</v>
      </c>
      <c r="BJ446" s="19" t="s">
        <v>82</v>
      </c>
      <c r="BK446" s="188">
        <f>ROUND(P446*H446,2)</f>
        <v>0</v>
      </c>
      <c r="BL446" s="19" t="s">
        <v>161</v>
      </c>
      <c r="BM446" s="187" t="s">
        <v>693</v>
      </c>
    </row>
    <row r="447" spans="1:65" s="2" customFormat="1" ht="11.25">
      <c r="A447" s="36"/>
      <c r="B447" s="37"/>
      <c r="C447" s="38"/>
      <c r="D447" s="189" t="s">
        <v>162</v>
      </c>
      <c r="E447" s="38"/>
      <c r="F447" s="190" t="s">
        <v>694</v>
      </c>
      <c r="G447" s="38"/>
      <c r="H447" s="38"/>
      <c r="I447" s="191"/>
      <c r="J447" s="191"/>
      <c r="K447" s="38"/>
      <c r="L447" s="38"/>
      <c r="M447" s="41"/>
      <c r="N447" s="192"/>
      <c r="O447" s="193"/>
      <c r="P447" s="66"/>
      <c r="Q447" s="66"/>
      <c r="R447" s="66"/>
      <c r="S447" s="66"/>
      <c r="T447" s="66"/>
      <c r="U447" s="66"/>
      <c r="V447" s="66"/>
      <c r="W447" s="66"/>
      <c r="X447" s="66"/>
      <c r="Y447" s="67"/>
      <c r="Z447" s="36"/>
      <c r="AA447" s="36"/>
      <c r="AB447" s="36"/>
      <c r="AC447" s="36"/>
      <c r="AD447" s="36"/>
      <c r="AE447" s="36"/>
      <c r="AT447" s="19" t="s">
        <v>162</v>
      </c>
      <c r="AU447" s="19" t="s">
        <v>84</v>
      </c>
    </row>
    <row r="448" spans="1:65" s="2" customFormat="1" ht="24.2" customHeight="1">
      <c r="A448" s="36"/>
      <c r="B448" s="37"/>
      <c r="C448" s="174" t="s">
        <v>695</v>
      </c>
      <c r="D448" s="174" t="s">
        <v>157</v>
      </c>
      <c r="E448" s="175" t="s">
        <v>696</v>
      </c>
      <c r="F448" s="176" t="s">
        <v>697</v>
      </c>
      <c r="G448" s="177" t="s">
        <v>160</v>
      </c>
      <c r="H448" s="178">
        <v>48</v>
      </c>
      <c r="I448" s="179"/>
      <c r="J448" s="179"/>
      <c r="K448" s="180">
        <f>ROUND(P448*H448,2)</f>
        <v>0</v>
      </c>
      <c r="L448" s="181"/>
      <c r="M448" s="41"/>
      <c r="N448" s="182" t="s">
        <v>20</v>
      </c>
      <c r="O448" s="183" t="s">
        <v>43</v>
      </c>
      <c r="P448" s="184">
        <f>I448+J448</f>
        <v>0</v>
      </c>
      <c r="Q448" s="184">
        <f>ROUND(I448*H448,2)</f>
        <v>0</v>
      </c>
      <c r="R448" s="184">
        <f>ROUND(J448*H448,2)</f>
        <v>0</v>
      </c>
      <c r="S448" s="66"/>
      <c r="T448" s="185">
        <f>S448*H448</f>
        <v>0</v>
      </c>
      <c r="U448" s="185">
        <v>0.38625999999999999</v>
      </c>
      <c r="V448" s="185">
        <f>U448*H448</f>
        <v>18.540479999999999</v>
      </c>
      <c r="W448" s="185">
        <v>0</v>
      </c>
      <c r="X448" s="185">
        <f>W448*H448</f>
        <v>0</v>
      </c>
      <c r="Y448" s="186" t="s">
        <v>20</v>
      </c>
      <c r="Z448" s="36"/>
      <c r="AA448" s="36"/>
      <c r="AB448" s="36"/>
      <c r="AC448" s="36"/>
      <c r="AD448" s="36"/>
      <c r="AE448" s="36"/>
      <c r="AR448" s="187" t="s">
        <v>161</v>
      </c>
      <c r="AT448" s="187" t="s">
        <v>157</v>
      </c>
      <c r="AU448" s="187" t="s">
        <v>84</v>
      </c>
      <c r="AY448" s="19" t="s">
        <v>155</v>
      </c>
      <c r="BE448" s="188">
        <f>IF(O448="základní",K448,0)</f>
        <v>0</v>
      </c>
      <c r="BF448" s="188">
        <f>IF(O448="snížená",K448,0)</f>
        <v>0</v>
      </c>
      <c r="BG448" s="188">
        <f>IF(O448="zákl. přenesená",K448,0)</f>
        <v>0</v>
      </c>
      <c r="BH448" s="188">
        <f>IF(O448="sníž. přenesená",K448,0)</f>
        <v>0</v>
      </c>
      <c r="BI448" s="188">
        <f>IF(O448="nulová",K448,0)</f>
        <v>0</v>
      </c>
      <c r="BJ448" s="19" t="s">
        <v>82</v>
      </c>
      <c r="BK448" s="188">
        <f>ROUND(P448*H448,2)</f>
        <v>0</v>
      </c>
      <c r="BL448" s="19" t="s">
        <v>161</v>
      </c>
      <c r="BM448" s="187" t="s">
        <v>698</v>
      </c>
    </row>
    <row r="449" spans="1:65" s="2" customFormat="1" ht="11.25">
      <c r="A449" s="36"/>
      <c r="B449" s="37"/>
      <c r="C449" s="38"/>
      <c r="D449" s="189" t="s">
        <v>162</v>
      </c>
      <c r="E449" s="38"/>
      <c r="F449" s="190" t="s">
        <v>699</v>
      </c>
      <c r="G449" s="38"/>
      <c r="H449" s="38"/>
      <c r="I449" s="191"/>
      <c r="J449" s="191"/>
      <c r="K449" s="38"/>
      <c r="L449" s="38"/>
      <c r="M449" s="41"/>
      <c r="N449" s="192"/>
      <c r="O449" s="193"/>
      <c r="P449" s="66"/>
      <c r="Q449" s="66"/>
      <c r="R449" s="66"/>
      <c r="S449" s="66"/>
      <c r="T449" s="66"/>
      <c r="U449" s="66"/>
      <c r="V449" s="66"/>
      <c r="W449" s="66"/>
      <c r="X449" s="66"/>
      <c r="Y449" s="67"/>
      <c r="Z449" s="36"/>
      <c r="AA449" s="36"/>
      <c r="AB449" s="36"/>
      <c r="AC449" s="36"/>
      <c r="AD449" s="36"/>
      <c r="AE449" s="36"/>
      <c r="AT449" s="19" t="s">
        <v>162</v>
      </c>
      <c r="AU449" s="19" t="s">
        <v>84</v>
      </c>
    </row>
    <row r="450" spans="1:65" s="2" customFormat="1" ht="24.2" customHeight="1">
      <c r="A450" s="36"/>
      <c r="B450" s="37"/>
      <c r="C450" s="174" t="s">
        <v>675</v>
      </c>
      <c r="D450" s="174" t="s">
        <v>157</v>
      </c>
      <c r="E450" s="175" t="s">
        <v>700</v>
      </c>
      <c r="F450" s="176" t="s">
        <v>701</v>
      </c>
      <c r="G450" s="177" t="s">
        <v>160</v>
      </c>
      <c r="H450" s="178">
        <v>48</v>
      </c>
      <c r="I450" s="179"/>
      <c r="J450" s="179"/>
      <c r="K450" s="180">
        <f>ROUND(P450*H450,2)</f>
        <v>0</v>
      </c>
      <c r="L450" s="181"/>
      <c r="M450" s="41"/>
      <c r="N450" s="182" t="s">
        <v>20</v>
      </c>
      <c r="O450" s="183" t="s">
        <v>43</v>
      </c>
      <c r="P450" s="184">
        <f>I450+J450</f>
        <v>0</v>
      </c>
      <c r="Q450" s="184">
        <f>ROUND(I450*H450,2)</f>
        <v>0</v>
      </c>
      <c r="R450" s="184">
        <f>ROUND(J450*H450,2)</f>
        <v>0</v>
      </c>
      <c r="S450" s="66"/>
      <c r="T450" s="185">
        <f>S450*H450</f>
        <v>0</v>
      </c>
      <c r="U450" s="185">
        <v>0.19800000000000001</v>
      </c>
      <c r="V450" s="185">
        <f>U450*H450</f>
        <v>9.5040000000000013</v>
      </c>
      <c r="W450" s="185">
        <v>0</v>
      </c>
      <c r="X450" s="185">
        <f>W450*H450</f>
        <v>0</v>
      </c>
      <c r="Y450" s="186" t="s">
        <v>20</v>
      </c>
      <c r="Z450" s="36"/>
      <c r="AA450" s="36"/>
      <c r="AB450" s="36"/>
      <c r="AC450" s="36"/>
      <c r="AD450" s="36"/>
      <c r="AE450" s="36"/>
      <c r="AR450" s="187" t="s">
        <v>161</v>
      </c>
      <c r="AT450" s="187" t="s">
        <v>157</v>
      </c>
      <c r="AU450" s="187" t="s">
        <v>84</v>
      </c>
      <c r="AY450" s="19" t="s">
        <v>155</v>
      </c>
      <c r="BE450" s="188">
        <f>IF(O450="základní",K450,0)</f>
        <v>0</v>
      </c>
      <c r="BF450" s="188">
        <f>IF(O450="snížená",K450,0)</f>
        <v>0</v>
      </c>
      <c r="BG450" s="188">
        <f>IF(O450="zákl. přenesená",K450,0)</f>
        <v>0</v>
      </c>
      <c r="BH450" s="188">
        <f>IF(O450="sníž. přenesená",K450,0)</f>
        <v>0</v>
      </c>
      <c r="BI450" s="188">
        <f>IF(O450="nulová",K450,0)</f>
        <v>0</v>
      </c>
      <c r="BJ450" s="19" t="s">
        <v>82</v>
      </c>
      <c r="BK450" s="188">
        <f>ROUND(P450*H450,2)</f>
        <v>0</v>
      </c>
      <c r="BL450" s="19" t="s">
        <v>161</v>
      </c>
      <c r="BM450" s="187" t="s">
        <v>702</v>
      </c>
    </row>
    <row r="451" spans="1:65" s="2" customFormat="1" ht="11.25">
      <c r="A451" s="36"/>
      <c r="B451" s="37"/>
      <c r="C451" s="38"/>
      <c r="D451" s="189" t="s">
        <v>162</v>
      </c>
      <c r="E451" s="38"/>
      <c r="F451" s="190" t="s">
        <v>703</v>
      </c>
      <c r="G451" s="38"/>
      <c r="H451" s="38"/>
      <c r="I451" s="191"/>
      <c r="J451" s="191"/>
      <c r="K451" s="38"/>
      <c r="L451" s="38"/>
      <c r="M451" s="41"/>
      <c r="N451" s="192"/>
      <c r="O451" s="193"/>
      <c r="P451" s="66"/>
      <c r="Q451" s="66"/>
      <c r="R451" s="66"/>
      <c r="S451" s="66"/>
      <c r="T451" s="66"/>
      <c r="U451" s="66"/>
      <c r="V451" s="66"/>
      <c r="W451" s="66"/>
      <c r="X451" s="66"/>
      <c r="Y451" s="67"/>
      <c r="Z451" s="36"/>
      <c r="AA451" s="36"/>
      <c r="AB451" s="36"/>
      <c r="AC451" s="36"/>
      <c r="AD451" s="36"/>
      <c r="AE451" s="36"/>
      <c r="AT451" s="19" t="s">
        <v>162</v>
      </c>
      <c r="AU451" s="19" t="s">
        <v>84</v>
      </c>
    </row>
    <row r="452" spans="1:65" s="2" customFormat="1" ht="24.2" customHeight="1">
      <c r="A452" s="36"/>
      <c r="B452" s="37"/>
      <c r="C452" s="174" t="s">
        <v>704</v>
      </c>
      <c r="D452" s="174" t="s">
        <v>157</v>
      </c>
      <c r="E452" s="175" t="s">
        <v>700</v>
      </c>
      <c r="F452" s="176" t="s">
        <v>701</v>
      </c>
      <c r="G452" s="177" t="s">
        <v>160</v>
      </c>
      <c r="H452" s="178">
        <v>125.84</v>
      </c>
      <c r="I452" s="179"/>
      <c r="J452" s="179"/>
      <c r="K452" s="180">
        <f>ROUND(P452*H452,2)</f>
        <v>0</v>
      </c>
      <c r="L452" s="181"/>
      <c r="M452" s="41"/>
      <c r="N452" s="182" t="s">
        <v>20</v>
      </c>
      <c r="O452" s="183" t="s">
        <v>43</v>
      </c>
      <c r="P452" s="184">
        <f>I452+J452</f>
        <v>0</v>
      </c>
      <c r="Q452" s="184">
        <f>ROUND(I452*H452,2)</f>
        <v>0</v>
      </c>
      <c r="R452" s="184">
        <f>ROUND(J452*H452,2)</f>
        <v>0</v>
      </c>
      <c r="S452" s="66"/>
      <c r="T452" s="185">
        <f>S452*H452</f>
        <v>0</v>
      </c>
      <c r="U452" s="185">
        <v>0.19800000000000001</v>
      </c>
      <c r="V452" s="185">
        <f>U452*H452</f>
        <v>24.916320000000002</v>
      </c>
      <c r="W452" s="185">
        <v>0</v>
      </c>
      <c r="X452" s="185">
        <f>W452*H452</f>
        <v>0</v>
      </c>
      <c r="Y452" s="186" t="s">
        <v>20</v>
      </c>
      <c r="Z452" s="36"/>
      <c r="AA452" s="36"/>
      <c r="AB452" s="36"/>
      <c r="AC452" s="36"/>
      <c r="AD452" s="36"/>
      <c r="AE452" s="36"/>
      <c r="AR452" s="187" t="s">
        <v>161</v>
      </c>
      <c r="AT452" s="187" t="s">
        <v>157</v>
      </c>
      <c r="AU452" s="187" t="s">
        <v>84</v>
      </c>
      <c r="AY452" s="19" t="s">
        <v>155</v>
      </c>
      <c r="BE452" s="188">
        <f>IF(O452="základní",K452,0)</f>
        <v>0</v>
      </c>
      <c r="BF452" s="188">
        <f>IF(O452="snížená",K452,0)</f>
        <v>0</v>
      </c>
      <c r="BG452" s="188">
        <f>IF(O452="zákl. přenesená",K452,0)</f>
        <v>0</v>
      </c>
      <c r="BH452" s="188">
        <f>IF(O452="sníž. přenesená",K452,0)</f>
        <v>0</v>
      </c>
      <c r="BI452" s="188">
        <f>IF(O452="nulová",K452,0)</f>
        <v>0</v>
      </c>
      <c r="BJ452" s="19" t="s">
        <v>82</v>
      </c>
      <c r="BK452" s="188">
        <f>ROUND(P452*H452,2)</f>
        <v>0</v>
      </c>
      <c r="BL452" s="19" t="s">
        <v>161</v>
      </c>
      <c r="BM452" s="187" t="s">
        <v>705</v>
      </c>
    </row>
    <row r="453" spans="1:65" s="2" customFormat="1" ht="11.25">
      <c r="A453" s="36"/>
      <c r="B453" s="37"/>
      <c r="C453" s="38"/>
      <c r="D453" s="189" t="s">
        <v>162</v>
      </c>
      <c r="E453" s="38"/>
      <c r="F453" s="190" t="s">
        <v>703</v>
      </c>
      <c r="G453" s="38"/>
      <c r="H453" s="38"/>
      <c r="I453" s="191"/>
      <c r="J453" s="191"/>
      <c r="K453" s="38"/>
      <c r="L453" s="38"/>
      <c r="M453" s="41"/>
      <c r="N453" s="192"/>
      <c r="O453" s="193"/>
      <c r="P453" s="66"/>
      <c r="Q453" s="66"/>
      <c r="R453" s="66"/>
      <c r="S453" s="66"/>
      <c r="T453" s="66"/>
      <c r="U453" s="66"/>
      <c r="V453" s="66"/>
      <c r="W453" s="66"/>
      <c r="X453" s="66"/>
      <c r="Y453" s="67"/>
      <c r="Z453" s="36"/>
      <c r="AA453" s="36"/>
      <c r="AB453" s="36"/>
      <c r="AC453" s="36"/>
      <c r="AD453" s="36"/>
      <c r="AE453" s="36"/>
      <c r="AT453" s="19" t="s">
        <v>162</v>
      </c>
      <c r="AU453" s="19" t="s">
        <v>84</v>
      </c>
    </row>
    <row r="454" spans="1:65" s="2" customFormat="1" ht="21.75" customHeight="1">
      <c r="A454" s="36"/>
      <c r="B454" s="37"/>
      <c r="C454" s="174" t="s">
        <v>706</v>
      </c>
      <c r="D454" s="174" t="s">
        <v>157</v>
      </c>
      <c r="E454" s="175" t="s">
        <v>707</v>
      </c>
      <c r="F454" s="176" t="s">
        <v>708</v>
      </c>
      <c r="G454" s="177" t="s">
        <v>160</v>
      </c>
      <c r="H454" s="178">
        <v>125.84</v>
      </c>
      <c r="I454" s="179"/>
      <c r="J454" s="179"/>
      <c r="K454" s="180">
        <f>ROUND(P454*H454,2)</f>
        <v>0</v>
      </c>
      <c r="L454" s="181"/>
      <c r="M454" s="41"/>
      <c r="N454" s="182" t="s">
        <v>20</v>
      </c>
      <c r="O454" s="183" t="s">
        <v>43</v>
      </c>
      <c r="P454" s="184">
        <f>I454+J454</f>
        <v>0</v>
      </c>
      <c r="Q454" s="184">
        <f>ROUND(I454*H454,2)</f>
        <v>0</v>
      </c>
      <c r="R454" s="184">
        <f>ROUND(J454*H454,2)</f>
        <v>0</v>
      </c>
      <c r="S454" s="66"/>
      <c r="T454" s="185">
        <f>S454*H454</f>
        <v>0</v>
      </c>
      <c r="U454" s="185">
        <v>6.9000000000000006E-2</v>
      </c>
      <c r="V454" s="185">
        <f>U454*H454</f>
        <v>8.6829600000000013</v>
      </c>
      <c r="W454" s="185">
        <v>0</v>
      </c>
      <c r="X454" s="185">
        <f>W454*H454</f>
        <v>0</v>
      </c>
      <c r="Y454" s="186" t="s">
        <v>20</v>
      </c>
      <c r="Z454" s="36"/>
      <c r="AA454" s="36"/>
      <c r="AB454" s="36"/>
      <c r="AC454" s="36"/>
      <c r="AD454" s="36"/>
      <c r="AE454" s="36"/>
      <c r="AR454" s="187" t="s">
        <v>161</v>
      </c>
      <c r="AT454" s="187" t="s">
        <v>157</v>
      </c>
      <c r="AU454" s="187" t="s">
        <v>84</v>
      </c>
      <c r="AY454" s="19" t="s">
        <v>155</v>
      </c>
      <c r="BE454" s="188">
        <f>IF(O454="základní",K454,0)</f>
        <v>0</v>
      </c>
      <c r="BF454" s="188">
        <f>IF(O454="snížená",K454,0)</f>
        <v>0</v>
      </c>
      <c r="BG454" s="188">
        <f>IF(O454="zákl. přenesená",K454,0)</f>
        <v>0</v>
      </c>
      <c r="BH454" s="188">
        <f>IF(O454="sníž. přenesená",K454,0)</f>
        <v>0</v>
      </c>
      <c r="BI454" s="188">
        <f>IF(O454="nulová",K454,0)</f>
        <v>0</v>
      </c>
      <c r="BJ454" s="19" t="s">
        <v>82</v>
      </c>
      <c r="BK454" s="188">
        <f>ROUND(P454*H454,2)</f>
        <v>0</v>
      </c>
      <c r="BL454" s="19" t="s">
        <v>161</v>
      </c>
      <c r="BM454" s="187" t="s">
        <v>709</v>
      </c>
    </row>
    <row r="455" spans="1:65" s="2" customFormat="1" ht="11.25">
      <c r="A455" s="36"/>
      <c r="B455" s="37"/>
      <c r="C455" s="38"/>
      <c r="D455" s="189" t="s">
        <v>162</v>
      </c>
      <c r="E455" s="38"/>
      <c r="F455" s="190" t="s">
        <v>710</v>
      </c>
      <c r="G455" s="38"/>
      <c r="H455" s="38"/>
      <c r="I455" s="191"/>
      <c r="J455" s="191"/>
      <c r="K455" s="38"/>
      <c r="L455" s="38"/>
      <c r="M455" s="41"/>
      <c r="N455" s="192"/>
      <c r="O455" s="193"/>
      <c r="P455" s="66"/>
      <c r="Q455" s="66"/>
      <c r="R455" s="66"/>
      <c r="S455" s="66"/>
      <c r="T455" s="66"/>
      <c r="U455" s="66"/>
      <c r="V455" s="66"/>
      <c r="W455" s="66"/>
      <c r="X455" s="66"/>
      <c r="Y455" s="67"/>
      <c r="Z455" s="36"/>
      <c r="AA455" s="36"/>
      <c r="AB455" s="36"/>
      <c r="AC455" s="36"/>
      <c r="AD455" s="36"/>
      <c r="AE455" s="36"/>
      <c r="AT455" s="19" t="s">
        <v>162</v>
      </c>
      <c r="AU455" s="19" t="s">
        <v>84</v>
      </c>
    </row>
    <row r="456" spans="1:65" s="2" customFormat="1" ht="21.75" customHeight="1">
      <c r="A456" s="36"/>
      <c r="B456" s="37"/>
      <c r="C456" s="174" t="s">
        <v>711</v>
      </c>
      <c r="D456" s="174" t="s">
        <v>157</v>
      </c>
      <c r="E456" s="175" t="s">
        <v>222</v>
      </c>
      <c r="F456" s="176" t="s">
        <v>223</v>
      </c>
      <c r="G456" s="177" t="s">
        <v>160</v>
      </c>
      <c r="H456" s="178">
        <v>48</v>
      </c>
      <c r="I456" s="179"/>
      <c r="J456" s="179"/>
      <c r="K456" s="180">
        <f>ROUND(P456*H456,2)</f>
        <v>0</v>
      </c>
      <c r="L456" s="181"/>
      <c r="M456" s="41"/>
      <c r="N456" s="182" t="s">
        <v>20</v>
      </c>
      <c r="O456" s="183" t="s">
        <v>43</v>
      </c>
      <c r="P456" s="184">
        <f>I456+J456</f>
        <v>0</v>
      </c>
      <c r="Q456" s="184">
        <f>ROUND(I456*H456,2)</f>
        <v>0</v>
      </c>
      <c r="R456" s="184">
        <f>ROUND(J456*H456,2)</f>
        <v>0</v>
      </c>
      <c r="S456" s="66"/>
      <c r="T456" s="185">
        <f>S456*H456</f>
        <v>0</v>
      </c>
      <c r="U456" s="185">
        <v>0.115</v>
      </c>
      <c r="V456" s="185">
        <f>U456*H456</f>
        <v>5.5200000000000005</v>
      </c>
      <c r="W456" s="185">
        <v>0</v>
      </c>
      <c r="X456" s="185">
        <f>W456*H456</f>
        <v>0</v>
      </c>
      <c r="Y456" s="186" t="s">
        <v>20</v>
      </c>
      <c r="Z456" s="36"/>
      <c r="AA456" s="36"/>
      <c r="AB456" s="36"/>
      <c r="AC456" s="36"/>
      <c r="AD456" s="36"/>
      <c r="AE456" s="36"/>
      <c r="AR456" s="187" t="s">
        <v>161</v>
      </c>
      <c r="AT456" s="187" t="s">
        <v>157</v>
      </c>
      <c r="AU456" s="187" t="s">
        <v>84</v>
      </c>
      <c r="AY456" s="19" t="s">
        <v>155</v>
      </c>
      <c r="BE456" s="188">
        <f>IF(O456="základní",K456,0)</f>
        <v>0</v>
      </c>
      <c r="BF456" s="188">
        <f>IF(O456="snížená",K456,0)</f>
        <v>0</v>
      </c>
      <c r="BG456" s="188">
        <f>IF(O456="zákl. přenesená",K456,0)</f>
        <v>0</v>
      </c>
      <c r="BH456" s="188">
        <f>IF(O456="sníž. přenesená",K456,0)</f>
        <v>0</v>
      </c>
      <c r="BI456" s="188">
        <f>IF(O456="nulová",K456,0)</f>
        <v>0</v>
      </c>
      <c r="BJ456" s="19" t="s">
        <v>82</v>
      </c>
      <c r="BK456" s="188">
        <f>ROUND(P456*H456,2)</f>
        <v>0</v>
      </c>
      <c r="BL456" s="19" t="s">
        <v>161</v>
      </c>
      <c r="BM456" s="187" t="s">
        <v>712</v>
      </c>
    </row>
    <row r="457" spans="1:65" s="2" customFormat="1" ht="11.25">
      <c r="A457" s="36"/>
      <c r="B457" s="37"/>
      <c r="C457" s="38"/>
      <c r="D457" s="189" t="s">
        <v>162</v>
      </c>
      <c r="E457" s="38"/>
      <c r="F457" s="190" t="s">
        <v>224</v>
      </c>
      <c r="G457" s="38"/>
      <c r="H457" s="38"/>
      <c r="I457" s="191"/>
      <c r="J457" s="191"/>
      <c r="K457" s="38"/>
      <c r="L457" s="38"/>
      <c r="M457" s="41"/>
      <c r="N457" s="192"/>
      <c r="O457" s="193"/>
      <c r="P457" s="66"/>
      <c r="Q457" s="66"/>
      <c r="R457" s="66"/>
      <c r="S457" s="66"/>
      <c r="T457" s="66"/>
      <c r="U457" s="66"/>
      <c r="V457" s="66"/>
      <c r="W457" s="66"/>
      <c r="X457" s="66"/>
      <c r="Y457" s="67"/>
      <c r="Z457" s="36"/>
      <c r="AA457" s="36"/>
      <c r="AB457" s="36"/>
      <c r="AC457" s="36"/>
      <c r="AD457" s="36"/>
      <c r="AE457" s="36"/>
      <c r="AT457" s="19" t="s">
        <v>162</v>
      </c>
      <c r="AU457" s="19" t="s">
        <v>84</v>
      </c>
    </row>
    <row r="458" spans="1:65" s="2" customFormat="1" ht="44.25" customHeight="1">
      <c r="A458" s="36"/>
      <c r="B458" s="37"/>
      <c r="C458" s="174" t="s">
        <v>713</v>
      </c>
      <c r="D458" s="174" t="s">
        <v>157</v>
      </c>
      <c r="E458" s="175" t="s">
        <v>714</v>
      </c>
      <c r="F458" s="176" t="s">
        <v>715</v>
      </c>
      <c r="G458" s="177" t="s">
        <v>160</v>
      </c>
      <c r="H458" s="178">
        <v>125.84</v>
      </c>
      <c r="I458" s="179"/>
      <c r="J458" s="179"/>
      <c r="K458" s="180">
        <f>ROUND(P458*H458,2)</f>
        <v>0</v>
      </c>
      <c r="L458" s="181"/>
      <c r="M458" s="41"/>
      <c r="N458" s="182" t="s">
        <v>20</v>
      </c>
      <c r="O458" s="183" t="s">
        <v>43</v>
      </c>
      <c r="P458" s="184">
        <f>I458+J458</f>
        <v>0</v>
      </c>
      <c r="Q458" s="184">
        <f>ROUND(I458*H458,2)</f>
        <v>0</v>
      </c>
      <c r="R458" s="184">
        <f>ROUND(J458*H458,2)</f>
        <v>0</v>
      </c>
      <c r="S458" s="66"/>
      <c r="T458" s="185">
        <f>S458*H458</f>
        <v>0</v>
      </c>
      <c r="U458" s="185">
        <v>9.0620000000000006E-2</v>
      </c>
      <c r="V458" s="185">
        <f>U458*H458</f>
        <v>11.403620800000001</v>
      </c>
      <c r="W458" s="185">
        <v>0</v>
      </c>
      <c r="X458" s="185">
        <f>W458*H458</f>
        <v>0</v>
      </c>
      <c r="Y458" s="186" t="s">
        <v>20</v>
      </c>
      <c r="Z458" s="36"/>
      <c r="AA458" s="36"/>
      <c r="AB458" s="36"/>
      <c r="AC458" s="36"/>
      <c r="AD458" s="36"/>
      <c r="AE458" s="36"/>
      <c r="AR458" s="187" t="s">
        <v>161</v>
      </c>
      <c r="AT458" s="187" t="s">
        <v>157</v>
      </c>
      <c r="AU458" s="187" t="s">
        <v>84</v>
      </c>
      <c r="AY458" s="19" t="s">
        <v>155</v>
      </c>
      <c r="BE458" s="188">
        <f>IF(O458="základní",K458,0)</f>
        <v>0</v>
      </c>
      <c r="BF458" s="188">
        <f>IF(O458="snížená",K458,0)</f>
        <v>0</v>
      </c>
      <c r="BG458" s="188">
        <f>IF(O458="zákl. přenesená",K458,0)</f>
        <v>0</v>
      </c>
      <c r="BH458" s="188">
        <f>IF(O458="sníž. přenesená",K458,0)</f>
        <v>0</v>
      </c>
      <c r="BI458" s="188">
        <f>IF(O458="nulová",K458,0)</f>
        <v>0</v>
      </c>
      <c r="BJ458" s="19" t="s">
        <v>82</v>
      </c>
      <c r="BK458" s="188">
        <f>ROUND(P458*H458,2)</f>
        <v>0</v>
      </c>
      <c r="BL458" s="19" t="s">
        <v>161</v>
      </c>
      <c r="BM458" s="187" t="s">
        <v>716</v>
      </c>
    </row>
    <row r="459" spans="1:65" s="2" customFormat="1" ht="11.25">
      <c r="A459" s="36"/>
      <c r="B459" s="37"/>
      <c r="C459" s="38"/>
      <c r="D459" s="189" t="s">
        <v>162</v>
      </c>
      <c r="E459" s="38"/>
      <c r="F459" s="190" t="s">
        <v>717</v>
      </c>
      <c r="G459" s="38"/>
      <c r="H459" s="38"/>
      <c r="I459" s="191"/>
      <c r="J459" s="191"/>
      <c r="K459" s="38"/>
      <c r="L459" s="38"/>
      <c r="M459" s="41"/>
      <c r="N459" s="192"/>
      <c r="O459" s="193"/>
      <c r="P459" s="66"/>
      <c r="Q459" s="66"/>
      <c r="R459" s="66"/>
      <c r="S459" s="66"/>
      <c r="T459" s="66"/>
      <c r="U459" s="66"/>
      <c r="V459" s="66"/>
      <c r="W459" s="66"/>
      <c r="X459" s="66"/>
      <c r="Y459" s="67"/>
      <c r="Z459" s="36"/>
      <c r="AA459" s="36"/>
      <c r="AB459" s="36"/>
      <c r="AC459" s="36"/>
      <c r="AD459" s="36"/>
      <c r="AE459" s="36"/>
      <c r="AT459" s="19" t="s">
        <v>162</v>
      </c>
      <c r="AU459" s="19" t="s">
        <v>84</v>
      </c>
    </row>
    <row r="460" spans="1:65" s="2" customFormat="1" ht="19.5">
      <c r="A460" s="36"/>
      <c r="B460" s="37"/>
      <c r="C460" s="38"/>
      <c r="D460" s="196" t="s">
        <v>177</v>
      </c>
      <c r="E460" s="38"/>
      <c r="F460" s="217" t="s">
        <v>718</v>
      </c>
      <c r="G460" s="38"/>
      <c r="H460" s="38"/>
      <c r="I460" s="191"/>
      <c r="J460" s="191"/>
      <c r="K460" s="38"/>
      <c r="L460" s="38"/>
      <c r="M460" s="41"/>
      <c r="N460" s="192"/>
      <c r="O460" s="193"/>
      <c r="P460" s="66"/>
      <c r="Q460" s="66"/>
      <c r="R460" s="66"/>
      <c r="S460" s="66"/>
      <c r="T460" s="66"/>
      <c r="U460" s="66"/>
      <c r="V460" s="66"/>
      <c r="W460" s="66"/>
      <c r="X460" s="66"/>
      <c r="Y460" s="67"/>
      <c r="Z460" s="36"/>
      <c r="AA460" s="36"/>
      <c r="AB460" s="36"/>
      <c r="AC460" s="36"/>
      <c r="AD460" s="36"/>
      <c r="AE460" s="36"/>
      <c r="AT460" s="19" t="s">
        <v>177</v>
      </c>
      <c r="AU460" s="19" t="s">
        <v>84</v>
      </c>
    </row>
    <row r="461" spans="1:65" s="13" customFormat="1" ht="11.25">
      <c r="B461" s="194"/>
      <c r="C461" s="195"/>
      <c r="D461" s="196" t="s">
        <v>164</v>
      </c>
      <c r="E461" s="197" t="s">
        <v>20</v>
      </c>
      <c r="F461" s="198" t="s">
        <v>719</v>
      </c>
      <c r="G461" s="195"/>
      <c r="H461" s="199">
        <v>125.84</v>
      </c>
      <c r="I461" s="200"/>
      <c r="J461" s="200"/>
      <c r="K461" s="195"/>
      <c r="L461" s="195"/>
      <c r="M461" s="201"/>
      <c r="N461" s="202"/>
      <c r="O461" s="203"/>
      <c r="P461" s="203"/>
      <c r="Q461" s="203"/>
      <c r="R461" s="203"/>
      <c r="S461" s="203"/>
      <c r="T461" s="203"/>
      <c r="U461" s="203"/>
      <c r="V461" s="203"/>
      <c r="W461" s="203"/>
      <c r="X461" s="203"/>
      <c r="Y461" s="204"/>
      <c r="AT461" s="205" t="s">
        <v>164</v>
      </c>
      <c r="AU461" s="205" t="s">
        <v>84</v>
      </c>
      <c r="AV461" s="13" t="s">
        <v>84</v>
      </c>
      <c r="AW461" s="13" t="s">
        <v>5</v>
      </c>
      <c r="AX461" s="13" t="s">
        <v>74</v>
      </c>
      <c r="AY461" s="205" t="s">
        <v>155</v>
      </c>
    </row>
    <row r="462" spans="1:65" s="14" customFormat="1" ht="11.25">
      <c r="B462" s="206"/>
      <c r="C462" s="207"/>
      <c r="D462" s="196" t="s">
        <v>164</v>
      </c>
      <c r="E462" s="208" t="s">
        <v>20</v>
      </c>
      <c r="F462" s="209" t="s">
        <v>166</v>
      </c>
      <c r="G462" s="207"/>
      <c r="H462" s="210">
        <v>125.84</v>
      </c>
      <c r="I462" s="211"/>
      <c r="J462" s="211"/>
      <c r="K462" s="207"/>
      <c r="L462" s="207"/>
      <c r="M462" s="212"/>
      <c r="N462" s="213"/>
      <c r="O462" s="214"/>
      <c r="P462" s="214"/>
      <c r="Q462" s="214"/>
      <c r="R462" s="214"/>
      <c r="S462" s="214"/>
      <c r="T462" s="214"/>
      <c r="U462" s="214"/>
      <c r="V462" s="214"/>
      <c r="W462" s="214"/>
      <c r="X462" s="214"/>
      <c r="Y462" s="215"/>
      <c r="AT462" s="216" t="s">
        <v>164</v>
      </c>
      <c r="AU462" s="216" t="s">
        <v>84</v>
      </c>
      <c r="AV462" s="14" t="s">
        <v>161</v>
      </c>
      <c r="AW462" s="14" t="s">
        <v>5</v>
      </c>
      <c r="AX462" s="14" t="s">
        <v>82</v>
      </c>
      <c r="AY462" s="216" t="s">
        <v>155</v>
      </c>
    </row>
    <row r="463" spans="1:65" s="2" customFormat="1" ht="16.5" customHeight="1">
      <c r="A463" s="36"/>
      <c r="B463" s="37"/>
      <c r="C463" s="218" t="s">
        <v>720</v>
      </c>
      <c r="D463" s="218" t="s">
        <v>180</v>
      </c>
      <c r="E463" s="219" t="s">
        <v>721</v>
      </c>
      <c r="F463" s="220" t="s">
        <v>722</v>
      </c>
      <c r="G463" s="221" t="s">
        <v>160</v>
      </c>
      <c r="H463" s="222">
        <v>128.357</v>
      </c>
      <c r="I463" s="223"/>
      <c r="J463" s="224"/>
      <c r="K463" s="225">
        <f>ROUND(P463*H463,2)</f>
        <v>0</v>
      </c>
      <c r="L463" s="224"/>
      <c r="M463" s="226"/>
      <c r="N463" s="227" t="s">
        <v>20</v>
      </c>
      <c r="O463" s="183" t="s">
        <v>43</v>
      </c>
      <c r="P463" s="184">
        <f>I463+J463</f>
        <v>0</v>
      </c>
      <c r="Q463" s="184">
        <f>ROUND(I463*H463,2)</f>
        <v>0</v>
      </c>
      <c r="R463" s="184">
        <f>ROUND(J463*H463,2)</f>
        <v>0</v>
      </c>
      <c r="S463" s="66"/>
      <c r="T463" s="185">
        <f>S463*H463</f>
        <v>0</v>
      </c>
      <c r="U463" s="185">
        <v>0.152</v>
      </c>
      <c r="V463" s="185">
        <f>U463*H463</f>
        <v>19.510263999999999</v>
      </c>
      <c r="W463" s="185">
        <v>0</v>
      </c>
      <c r="X463" s="185">
        <f>W463*H463</f>
        <v>0</v>
      </c>
      <c r="Y463" s="186" t="s">
        <v>20</v>
      </c>
      <c r="Z463" s="36"/>
      <c r="AA463" s="36"/>
      <c r="AB463" s="36"/>
      <c r="AC463" s="36"/>
      <c r="AD463" s="36"/>
      <c r="AE463" s="36"/>
      <c r="AR463" s="187" t="s">
        <v>191</v>
      </c>
      <c r="AT463" s="187" t="s">
        <v>180</v>
      </c>
      <c r="AU463" s="187" t="s">
        <v>84</v>
      </c>
      <c r="AY463" s="19" t="s">
        <v>155</v>
      </c>
      <c r="BE463" s="188">
        <f>IF(O463="základní",K463,0)</f>
        <v>0</v>
      </c>
      <c r="BF463" s="188">
        <f>IF(O463="snížená",K463,0)</f>
        <v>0</v>
      </c>
      <c r="BG463" s="188">
        <f>IF(O463="zákl. přenesená",K463,0)</f>
        <v>0</v>
      </c>
      <c r="BH463" s="188">
        <f>IF(O463="sníž. přenesená",K463,0)</f>
        <v>0</v>
      </c>
      <c r="BI463" s="188">
        <f>IF(O463="nulová",K463,0)</f>
        <v>0</v>
      </c>
      <c r="BJ463" s="19" t="s">
        <v>82</v>
      </c>
      <c r="BK463" s="188">
        <f>ROUND(P463*H463,2)</f>
        <v>0</v>
      </c>
      <c r="BL463" s="19" t="s">
        <v>161</v>
      </c>
      <c r="BM463" s="187" t="s">
        <v>723</v>
      </c>
    </row>
    <row r="464" spans="1:65" s="13" customFormat="1" ht="11.25">
      <c r="B464" s="194"/>
      <c r="C464" s="195"/>
      <c r="D464" s="196" t="s">
        <v>164</v>
      </c>
      <c r="E464" s="195"/>
      <c r="F464" s="198" t="s">
        <v>724</v>
      </c>
      <c r="G464" s="195"/>
      <c r="H464" s="199">
        <v>128.357</v>
      </c>
      <c r="I464" s="200"/>
      <c r="J464" s="200"/>
      <c r="K464" s="195"/>
      <c r="L464" s="195"/>
      <c r="M464" s="201"/>
      <c r="N464" s="202"/>
      <c r="O464" s="203"/>
      <c r="P464" s="203"/>
      <c r="Q464" s="203"/>
      <c r="R464" s="203"/>
      <c r="S464" s="203"/>
      <c r="T464" s="203"/>
      <c r="U464" s="203"/>
      <c r="V464" s="203"/>
      <c r="W464" s="203"/>
      <c r="X464" s="203"/>
      <c r="Y464" s="204"/>
      <c r="AT464" s="205" t="s">
        <v>164</v>
      </c>
      <c r="AU464" s="205" t="s">
        <v>84</v>
      </c>
      <c r="AV464" s="13" t="s">
        <v>84</v>
      </c>
      <c r="AW464" s="13" t="s">
        <v>4</v>
      </c>
      <c r="AX464" s="13" t="s">
        <v>82</v>
      </c>
      <c r="AY464" s="205" t="s">
        <v>155</v>
      </c>
    </row>
    <row r="465" spans="1:65" s="2" customFormat="1" ht="37.9" customHeight="1">
      <c r="A465" s="36"/>
      <c r="B465" s="37"/>
      <c r="C465" s="174" t="s">
        <v>725</v>
      </c>
      <c r="D465" s="174" t="s">
        <v>157</v>
      </c>
      <c r="E465" s="175" t="s">
        <v>726</v>
      </c>
      <c r="F465" s="176" t="s">
        <v>727</v>
      </c>
      <c r="G465" s="177" t="s">
        <v>160</v>
      </c>
      <c r="H465" s="178">
        <v>48</v>
      </c>
      <c r="I465" s="179"/>
      <c r="J465" s="179"/>
      <c r="K465" s="180">
        <f>ROUND(P465*H465,2)</f>
        <v>0</v>
      </c>
      <c r="L465" s="181"/>
      <c r="M465" s="41"/>
      <c r="N465" s="182" t="s">
        <v>20</v>
      </c>
      <c r="O465" s="183" t="s">
        <v>43</v>
      </c>
      <c r="P465" s="184">
        <f>I465+J465</f>
        <v>0</v>
      </c>
      <c r="Q465" s="184">
        <f>ROUND(I465*H465,2)</f>
        <v>0</v>
      </c>
      <c r="R465" s="184">
        <f>ROUND(J465*H465,2)</f>
        <v>0</v>
      </c>
      <c r="S465" s="66"/>
      <c r="T465" s="185">
        <f>S465*H465</f>
        <v>0</v>
      </c>
      <c r="U465" s="185">
        <v>0.11303000000000001</v>
      </c>
      <c r="V465" s="185">
        <f>U465*H465</f>
        <v>5.42544</v>
      </c>
      <c r="W465" s="185">
        <v>0</v>
      </c>
      <c r="X465" s="185">
        <f>W465*H465</f>
        <v>0</v>
      </c>
      <c r="Y465" s="186" t="s">
        <v>20</v>
      </c>
      <c r="Z465" s="36"/>
      <c r="AA465" s="36"/>
      <c r="AB465" s="36"/>
      <c r="AC465" s="36"/>
      <c r="AD465" s="36"/>
      <c r="AE465" s="36"/>
      <c r="AR465" s="187" t="s">
        <v>161</v>
      </c>
      <c r="AT465" s="187" t="s">
        <v>157</v>
      </c>
      <c r="AU465" s="187" t="s">
        <v>84</v>
      </c>
      <c r="AY465" s="19" t="s">
        <v>155</v>
      </c>
      <c r="BE465" s="188">
        <f>IF(O465="základní",K465,0)</f>
        <v>0</v>
      </c>
      <c r="BF465" s="188">
        <f>IF(O465="snížená",K465,0)</f>
        <v>0</v>
      </c>
      <c r="BG465" s="188">
        <f>IF(O465="zákl. přenesená",K465,0)</f>
        <v>0</v>
      </c>
      <c r="BH465" s="188">
        <f>IF(O465="sníž. přenesená",K465,0)</f>
        <v>0</v>
      </c>
      <c r="BI465" s="188">
        <f>IF(O465="nulová",K465,0)</f>
        <v>0</v>
      </c>
      <c r="BJ465" s="19" t="s">
        <v>82</v>
      </c>
      <c r="BK465" s="188">
        <f>ROUND(P465*H465,2)</f>
        <v>0</v>
      </c>
      <c r="BL465" s="19" t="s">
        <v>161</v>
      </c>
      <c r="BM465" s="187" t="s">
        <v>728</v>
      </c>
    </row>
    <row r="466" spans="1:65" s="2" customFormat="1" ht="11.25">
      <c r="A466" s="36"/>
      <c r="B466" s="37"/>
      <c r="C466" s="38"/>
      <c r="D466" s="189" t="s">
        <v>162</v>
      </c>
      <c r="E466" s="38"/>
      <c r="F466" s="190" t="s">
        <v>729</v>
      </c>
      <c r="G466" s="38"/>
      <c r="H466" s="38"/>
      <c r="I466" s="191"/>
      <c r="J466" s="191"/>
      <c r="K466" s="38"/>
      <c r="L466" s="38"/>
      <c r="M466" s="41"/>
      <c r="N466" s="192"/>
      <c r="O466" s="193"/>
      <c r="P466" s="66"/>
      <c r="Q466" s="66"/>
      <c r="R466" s="66"/>
      <c r="S466" s="66"/>
      <c r="T466" s="66"/>
      <c r="U466" s="66"/>
      <c r="V466" s="66"/>
      <c r="W466" s="66"/>
      <c r="X466" s="66"/>
      <c r="Y466" s="67"/>
      <c r="Z466" s="36"/>
      <c r="AA466" s="36"/>
      <c r="AB466" s="36"/>
      <c r="AC466" s="36"/>
      <c r="AD466" s="36"/>
      <c r="AE466" s="36"/>
      <c r="AT466" s="19" t="s">
        <v>162</v>
      </c>
      <c r="AU466" s="19" t="s">
        <v>84</v>
      </c>
    </row>
    <row r="467" spans="1:65" s="2" customFormat="1" ht="19.5">
      <c r="A467" s="36"/>
      <c r="B467" s="37"/>
      <c r="C467" s="38"/>
      <c r="D467" s="196" t="s">
        <v>177</v>
      </c>
      <c r="E467" s="38"/>
      <c r="F467" s="217" t="s">
        <v>730</v>
      </c>
      <c r="G467" s="38"/>
      <c r="H467" s="38"/>
      <c r="I467" s="191"/>
      <c r="J467" s="191"/>
      <c r="K467" s="38"/>
      <c r="L467" s="38"/>
      <c r="M467" s="41"/>
      <c r="N467" s="192"/>
      <c r="O467" s="193"/>
      <c r="P467" s="66"/>
      <c r="Q467" s="66"/>
      <c r="R467" s="66"/>
      <c r="S467" s="66"/>
      <c r="T467" s="66"/>
      <c r="U467" s="66"/>
      <c r="V467" s="66"/>
      <c r="W467" s="66"/>
      <c r="X467" s="66"/>
      <c r="Y467" s="67"/>
      <c r="Z467" s="36"/>
      <c r="AA467" s="36"/>
      <c r="AB467" s="36"/>
      <c r="AC467" s="36"/>
      <c r="AD467" s="36"/>
      <c r="AE467" s="36"/>
      <c r="AT467" s="19" t="s">
        <v>177</v>
      </c>
      <c r="AU467" s="19" t="s">
        <v>84</v>
      </c>
    </row>
    <row r="468" spans="1:65" s="2" customFormat="1" ht="16.5" customHeight="1">
      <c r="A468" s="36"/>
      <c r="B468" s="37"/>
      <c r="C468" s="218" t="s">
        <v>731</v>
      </c>
      <c r="D468" s="218" t="s">
        <v>180</v>
      </c>
      <c r="E468" s="219" t="s">
        <v>732</v>
      </c>
      <c r="F468" s="220" t="s">
        <v>733</v>
      </c>
      <c r="G468" s="221" t="s">
        <v>160</v>
      </c>
      <c r="H468" s="222">
        <v>48</v>
      </c>
      <c r="I468" s="223"/>
      <c r="J468" s="224"/>
      <c r="K468" s="225">
        <f>ROUND(P468*H468,2)</f>
        <v>0</v>
      </c>
      <c r="L468" s="224"/>
      <c r="M468" s="226"/>
      <c r="N468" s="227" t="s">
        <v>20</v>
      </c>
      <c r="O468" s="183" t="s">
        <v>43</v>
      </c>
      <c r="P468" s="184">
        <f>I468+J468</f>
        <v>0</v>
      </c>
      <c r="Q468" s="184">
        <f>ROUND(I468*H468,2)</f>
        <v>0</v>
      </c>
      <c r="R468" s="184">
        <f>ROUND(J468*H468,2)</f>
        <v>0</v>
      </c>
      <c r="S468" s="66"/>
      <c r="T468" s="185">
        <f>S468*H468</f>
        <v>0</v>
      </c>
      <c r="U468" s="185">
        <v>0.191</v>
      </c>
      <c r="V468" s="185">
        <f>U468*H468</f>
        <v>9.1679999999999993</v>
      </c>
      <c r="W468" s="185">
        <v>0</v>
      </c>
      <c r="X468" s="185">
        <f>W468*H468</f>
        <v>0</v>
      </c>
      <c r="Y468" s="186" t="s">
        <v>20</v>
      </c>
      <c r="Z468" s="36"/>
      <c r="AA468" s="36"/>
      <c r="AB468" s="36"/>
      <c r="AC468" s="36"/>
      <c r="AD468" s="36"/>
      <c r="AE468" s="36"/>
      <c r="AR468" s="187" t="s">
        <v>191</v>
      </c>
      <c r="AT468" s="187" t="s">
        <v>180</v>
      </c>
      <c r="AU468" s="187" t="s">
        <v>84</v>
      </c>
      <c r="AY468" s="19" t="s">
        <v>155</v>
      </c>
      <c r="BE468" s="188">
        <f>IF(O468="základní",K468,0)</f>
        <v>0</v>
      </c>
      <c r="BF468" s="188">
        <f>IF(O468="snížená",K468,0)</f>
        <v>0</v>
      </c>
      <c r="BG468" s="188">
        <f>IF(O468="zákl. přenesená",K468,0)</f>
        <v>0</v>
      </c>
      <c r="BH468" s="188">
        <f>IF(O468="sníž. přenesená",K468,0)</f>
        <v>0</v>
      </c>
      <c r="BI468" s="188">
        <f>IF(O468="nulová",K468,0)</f>
        <v>0</v>
      </c>
      <c r="BJ468" s="19" t="s">
        <v>82</v>
      </c>
      <c r="BK468" s="188">
        <f>ROUND(P468*H468,2)</f>
        <v>0</v>
      </c>
      <c r="BL468" s="19" t="s">
        <v>161</v>
      </c>
      <c r="BM468" s="187" t="s">
        <v>734</v>
      </c>
    </row>
    <row r="469" spans="1:65" s="2" customFormat="1" ht="24.2" customHeight="1">
      <c r="A469" s="36"/>
      <c r="B469" s="37"/>
      <c r="C469" s="174" t="s">
        <v>735</v>
      </c>
      <c r="D469" s="174" t="s">
        <v>157</v>
      </c>
      <c r="E469" s="175" t="s">
        <v>736</v>
      </c>
      <c r="F469" s="176" t="s">
        <v>737</v>
      </c>
      <c r="G469" s="177" t="s">
        <v>160</v>
      </c>
      <c r="H469" s="178">
        <v>2.4</v>
      </c>
      <c r="I469" s="179"/>
      <c r="J469" s="179"/>
      <c r="K469" s="180">
        <f>ROUND(P469*H469,2)</f>
        <v>0</v>
      </c>
      <c r="L469" s="181"/>
      <c r="M469" s="41"/>
      <c r="N469" s="182" t="s">
        <v>20</v>
      </c>
      <c r="O469" s="183" t="s">
        <v>43</v>
      </c>
      <c r="P469" s="184">
        <f>I469+J469</f>
        <v>0</v>
      </c>
      <c r="Q469" s="184">
        <f>ROUND(I469*H469,2)</f>
        <v>0</v>
      </c>
      <c r="R469" s="184">
        <f>ROUND(J469*H469,2)</f>
        <v>0</v>
      </c>
      <c r="S469" s="66"/>
      <c r="T469" s="185">
        <f>S469*H469</f>
        <v>0</v>
      </c>
      <c r="U469" s="185">
        <v>0.18051</v>
      </c>
      <c r="V469" s="185">
        <f>U469*H469</f>
        <v>0.433224</v>
      </c>
      <c r="W469" s="185">
        <v>0</v>
      </c>
      <c r="X469" s="185">
        <f>W469*H469</f>
        <v>0</v>
      </c>
      <c r="Y469" s="186" t="s">
        <v>20</v>
      </c>
      <c r="Z469" s="36"/>
      <c r="AA469" s="36"/>
      <c r="AB469" s="36"/>
      <c r="AC469" s="36"/>
      <c r="AD469" s="36"/>
      <c r="AE469" s="36"/>
      <c r="AR469" s="187" t="s">
        <v>161</v>
      </c>
      <c r="AT469" s="187" t="s">
        <v>157</v>
      </c>
      <c r="AU469" s="187" t="s">
        <v>84</v>
      </c>
      <c r="AY469" s="19" t="s">
        <v>155</v>
      </c>
      <c r="BE469" s="188">
        <f>IF(O469="základní",K469,0)</f>
        <v>0</v>
      </c>
      <c r="BF469" s="188">
        <f>IF(O469="snížená",K469,0)</f>
        <v>0</v>
      </c>
      <c r="BG469" s="188">
        <f>IF(O469="zákl. přenesená",K469,0)</f>
        <v>0</v>
      </c>
      <c r="BH469" s="188">
        <f>IF(O469="sníž. přenesená",K469,0)</f>
        <v>0</v>
      </c>
      <c r="BI469" s="188">
        <f>IF(O469="nulová",K469,0)</f>
        <v>0</v>
      </c>
      <c r="BJ469" s="19" t="s">
        <v>82</v>
      </c>
      <c r="BK469" s="188">
        <f>ROUND(P469*H469,2)</f>
        <v>0</v>
      </c>
      <c r="BL469" s="19" t="s">
        <v>161</v>
      </c>
      <c r="BM469" s="187" t="s">
        <v>738</v>
      </c>
    </row>
    <row r="470" spans="1:65" s="2" customFormat="1" ht="11.25">
      <c r="A470" s="36"/>
      <c r="B470" s="37"/>
      <c r="C470" s="38"/>
      <c r="D470" s="189" t="s">
        <v>162</v>
      </c>
      <c r="E470" s="38"/>
      <c r="F470" s="190" t="s">
        <v>739</v>
      </c>
      <c r="G470" s="38"/>
      <c r="H470" s="38"/>
      <c r="I470" s="191"/>
      <c r="J470" s="191"/>
      <c r="K470" s="38"/>
      <c r="L470" s="38"/>
      <c r="M470" s="41"/>
      <c r="N470" s="192"/>
      <c r="O470" s="193"/>
      <c r="P470" s="66"/>
      <c r="Q470" s="66"/>
      <c r="R470" s="66"/>
      <c r="S470" s="66"/>
      <c r="T470" s="66"/>
      <c r="U470" s="66"/>
      <c r="V470" s="66"/>
      <c r="W470" s="66"/>
      <c r="X470" s="66"/>
      <c r="Y470" s="67"/>
      <c r="Z470" s="36"/>
      <c r="AA470" s="36"/>
      <c r="AB470" s="36"/>
      <c r="AC470" s="36"/>
      <c r="AD470" s="36"/>
      <c r="AE470" s="36"/>
      <c r="AT470" s="19" t="s">
        <v>162</v>
      </c>
      <c r="AU470" s="19" t="s">
        <v>84</v>
      </c>
    </row>
    <row r="471" spans="1:65" s="13" customFormat="1" ht="11.25">
      <c r="B471" s="194"/>
      <c r="C471" s="195"/>
      <c r="D471" s="196" t="s">
        <v>164</v>
      </c>
      <c r="E471" s="197" t="s">
        <v>20</v>
      </c>
      <c r="F471" s="198" t="s">
        <v>740</v>
      </c>
      <c r="G471" s="195"/>
      <c r="H471" s="199">
        <v>2.4</v>
      </c>
      <c r="I471" s="200"/>
      <c r="J471" s="200"/>
      <c r="K471" s="195"/>
      <c r="L471" s="195"/>
      <c r="M471" s="201"/>
      <c r="N471" s="202"/>
      <c r="O471" s="203"/>
      <c r="P471" s="203"/>
      <c r="Q471" s="203"/>
      <c r="R471" s="203"/>
      <c r="S471" s="203"/>
      <c r="T471" s="203"/>
      <c r="U471" s="203"/>
      <c r="V471" s="203"/>
      <c r="W471" s="203"/>
      <c r="X471" s="203"/>
      <c r="Y471" s="204"/>
      <c r="AT471" s="205" t="s">
        <v>164</v>
      </c>
      <c r="AU471" s="205" t="s">
        <v>84</v>
      </c>
      <c r="AV471" s="13" t="s">
        <v>84</v>
      </c>
      <c r="AW471" s="13" t="s">
        <v>5</v>
      </c>
      <c r="AX471" s="13" t="s">
        <v>74</v>
      </c>
      <c r="AY471" s="205" t="s">
        <v>155</v>
      </c>
    </row>
    <row r="472" spans="1:65" s="14" customFormat="1" ht="11.25">
      <c r="B472" s="206"/>
      <c r="C472" s="207"/>
      <c r="D472" s="196" t="s">
        <v>164</v>
      </c>
      <c r="E472" s="208" t="s">
        <v>20</v>
      </c>
      <c r="F472" s="209" t="s">
        <v>166</v>
      </c>
      <c r="G472" s="207"/>
      <c r="H472" s="210">
        <v>2.4</v>
      </c>
      <c r="I472" s="211"/>
      <c r="J472" s="211"/>
      <c r="K472" s="207"/>
      <c r="L472" s="207"/>
      <c r="M472" s="212"/>
      <c r="N472" s="213"/>
      <c r="O472" s="214"/>
      <c r="P472" s="214"/>
      <c r="Q472" s="214"/>
      <c r="R472" s="214"/>
      <c r="S472" s="214"/>
      <c r="T472" s="214"/>
      <c r="U472" s="214"/>
      <c r="V472" s="214"/>
      <c r="W472" s="214"/>
      <c r="X472" s="214"/>
      <c r="Y472" s="215"/>
      <c r="AT472" s="216" t="s">
        <v>164</v>
      </c>
      <c r="AU472" s="216" t="s">
        <v>84</v>
      </c>
      <c r="AV472" s="14" t="s">
        <v>161</v>
      </c>
      <c r="AW472" s="14" t="s">
        <v>5</v>
      </c>
      <c r="AX472" s="14" t="s">
        <v>82</v>
      </c>
      <c r="AY472" s="216" t="s">
        <v>155</v>
      </c>
    </row>
    <row r="473" spans="1:65" s="2" customFormat="1" ht="16.5" customHeight="1">
      <c r="A473" s="36"/>
      <c r="B473" s="37"/>
      <c r="C473" s="174" t="s">
        <v>741</v>
      </c>
      <c r="D473" s="174" t="s">
        <v>157</v>
      </c>
      <c r="E473" s="175" t="s">
        <v>742</v>
      </c>
      <c r="F473" s="176" t="s">
        <v>743</v>
      </c>
      <c r="G473" s="177" t="s">
        <v>160</v>
      </c>
      <c r="H473" s="178">
        <v>695.36</v>
      </c>
      <c r="I473" s="179"/>
      <c r="J473" s="179"/>
      <c r="K473" s="180">
        <f>ROUND(P473*H473,2)</f>
        <v>0</v>
      </c>
      <c r="L473" s="181"/>
      <c r="M473" s="41"/>
      <c r="N473" s="182" t="s">
        <v>20</v>
      </c>
      <c r="O473" s="183" t="s">
        <v>43</v>
      </c>
      <c r="P473" s="184">
        <f>I473+J473</f>
        <v>0</v>
      </c>
      <c r="Q473" s="184">
        <f>ROUND(I473*H473,2)</f>
        <v>0</v>
      </c>
      <c r="R473" s="184">
        <f>ROUND(J473*H473,2)</f>
        <v>0</v>
      </c>
      <c r="S473" s="66"/>
      <c r="T473" s="185">
        <f>S473*H473</f>
        <v>0</v>
      </c>
      <c r="U473" s="185">
        <v>3.3E-4</v>
      </c>
      <c r="V473" s="185">
        <f>U473*H473</f>
        <v>0.2294688</v>
      </c>
      <c r="W473" s="185">
        <v>0</v>
      </c>
      <c r="X473" s="185">
        <f>W473*H473</f>
        <v>0</v>
      </c>
      <c r="Y473" s="186" t="s">
        <v>20</v>
      </c>
      <c r="Z473" s="36"/>
      <c r="AA473" s="36"/>
      <c r="AB473" s="36"/>
      <c r="AC473" s="36"/>
      <c r="AD473" s="36"/>
      <c r="AE473" s="36"/>
      <c r="AR473" s="187" t="s">
        <v>161</v>
      </c>
      <c r="AT473" s="187" t="s">
        <v>157</v>
      </c>
      <c r="AU473" s="187" t="s">
        <v>84</v>
      </c>
      <c r="AY473" s="19" t="s">
        <v>155</v>
      </c>
      <c r="BE473" s="188">
        <f>IF(O473="základní",K473,0)</f>
        <v>0</v>
      </c>
      <c r="BF473" s="188">
        <f>IF(O473="snížená",K473,0)</f>
        <v>0</v>
      </c>
      <c r="BG473" s="188">
        <f>IF(O473="zákl. přenesená",K473,0)</f>
        <v>0</v>
      </c>
      <c r="BH473" s="188">
        <f>IF(O473="sníž. přenesená",K473,0)</f>
        <v>0</v>
      </c>
      <c r="BI473" s="188">
        <f>IF(O473="nulová",K473,0)</f>
        <v>0</v>
      </c>
      <c r="BJ473" s="19" t="s">
        <v>82</v>
      </c>
      <c r="BK473" s="188">
        <f>ROUND(P473*H473,2)</f>
        <v>0</v>
      </c>
      <c r="BL473" s="19" t="s">
        <v>161</v>
      </c>
      <c r="BM473" s="187" t="s">
        <v>744</v>
      </c>
    </row>
    <row r="474" spans="1:65" s="2" customFormat="1" ht="11.25">
      <c r="A474" s="36"/>
      <c r="B474" s="37"/>
      <c r="C474" s="38"/>
      <c r="D474" s="189" t="s">
        <v>162</v>
      </c>
      <c r="E474" s="38"/>
      <c r="F474" s="190" t="s">
        <v>745</v>
      </c>
      <c r="G474" s="38"/>
      <c r="H474" s="38"/>
      <c r="I474" s="191"/>
      <c r="J474" s="191"/>
      <c r="K474" s="38"/>
      <c r="L474" s="38"/>
      <c r="M474" s="41"/>
      <c r="N474" s="192"/>
      <c r="O474" s="193"/>
      <c r="P474" s="66"/>
      <c r="Q474" s="66"/>
      <c r="R474" s="66"/>
      <c r="S474" s="66"/>
      <c r="T474" s="66"/>
      <c r="U474" s="66"/>
      <c r="V474" s="66"/>
      <c r="W474" s="66"/>
      <c r="X474" s="66"/>
      <c r="Y474" s="67"/>
      <c r="Z474" s="36"/>
      <c r="AA474" s="36"/>
      <c r="AB474" s="36"/>
      <c r="AC474" s="36"/>
      <c r="AD474" s="36"/>
      <c r="AE474" s="36"/>
      <c r="AT474" s="19" t="s">
        <v>162</v>
      </c>
      <c r="AU474" s="19" t="s">
        <v>84</v>
      </c>
    </row>
    <row r="475" spans="1:65" s="13" customFormat="1" ht="11.25">
      <c r="B475" s="194"/>
      <c r="C475" s="195"/>
      <c r="D475" s="196" t="s">
        <v>164</v>
      </c>
      <c r="E475" s="197" t="s">
        <v>20</v>
      </c>
      <c r="F475" s="198" t="s">
        <v>746</v>
      </c>
      <c r="G475" s="195"/>
      <c r="H475" s="199">
        <v>695.36</v>
      </c>
      <c r="I475" s="200"/>
      <c r="J475" s="200"/>
      <c r="K475" s="195"/>
      <c r="L475" s="195"/>
      <c r="M475" s="201"/>
      <c r="N475" s="202"/>
      <c r="O475" s="203"/>
      <c r="P475" s="203"/>
      <c r="Q475" s="203"/>
      <c r="R475" s="203"/>
      <c r="S475" s="203"/>
      <c r="T475" s="203"/>
      <c r="U475" s="203"/>
      <c r="V475" s="203"/>
      <c r="W475" s="203"/>
      <c r="X475" s="203"/>
      <c r="Y475" s="204"/>
      <c r="AT475" s="205" t="s">
        <v>164</v>
      </c>
      <c r="AU475" s="205" t="s">
        <v>84</v>
      </c>
      <c r="AV475" s="13" t="s">
        <v>84</v>
      </c>
      <c r="AW475" s="13" t="s">
        <v>5</v>
      </c>
      <c r="AX475" s="13" t="s">
        <v>74</v>
      </c>
      <c r="AY475" s="205" t="s">
        <v>155</v>
      </c>
    </row>
    <row r="476" spans="1:65" s="14" customFormat="1" ht="11.25">
      <c r="B476" s="206"/>
      <c r="C476" s="207"/>
      <c r="D476" s="196" t="s">
        <v>164</v>
      </c>
      <c r="E476" s="208" t="s">
        <v>20</v>
      </c>
      <c r="F476" s="209" t="s">
        <v>166</v>
      </c>
      <c r="G476" s="207"/>
      <c r="H476" s="210">
        <v>695.36</v>
      </c>
      <c r="I476" s="211"/>
      <c r="J476" s="211"/>
      <c r="K476" s="207"/>
      <c r="L476" s="207"/>
      <c r="M476" s="212"/>
      <c r="N476" s="213"/>
      <c r="O476" s="214"/>
      <c r="P476" s="214"/>
      <c r="Q476" s="214"/>
      <c r="R476" s="214"/>
      <c r="S476" s="214"/>
      <c r="T476" s="214"/>
      <c r="U476" s="214"/>
      <c r="V476" s="214"/>
      <c r="W476" s="214"/>
      <c r="X476" s="214"/>
      <c r="Y476" s="215"/>
      <c r="AT476" s="216" t="s">
        <v>164</v>
      </c>
      <c r="AU476" s="216" t="s">
        <v>84</v>
      </c>
      <c r="AV476" s="14" t="s">
        <v>161</v>
      </c>
      <c r="AW476" s="14" t="s">
        <v>5</v>
      </c>
      <c r="AX476" s="14" t="s">
        <v>82</v>
      </c>
      <c r="AY476" s="216" t="s">
        <v>155</v>
      </c>
    </row>
    <row r="477" spans="1:65" s="2" customFormat="1" ht="16.5" customHeight="1">
      <c r="A477" s="36"/>
      <c r="B477" s="37"/>
      <c r="C477" s="174" t="s">
        <v>747</v>
      </c>
      <c r="D477" s="174" t="s">
        <v>157</v>
      </c>
      <c r="E477" s="175" t="s">
        <v>748</v>
      </c>
      <c r="F477" s="176" t="s">
        <v>749</v>
      </c>
      <c r="G477" s="177" t="s">
        <v>183</v>
      </c>
      <c r="H477" s="178">
        <v>6.5</v>
      </c>
      <c r="I477" s="179"/>
      <c r="J477" s="179"/>
      <c r="K477" s="180">
        <f>ROUND(P477*H477,2)</f>
        <v>0</v>
      </c>
      <c r="L477" s="181"/>
      <c r="M477" s="41"/>
      <c r="N477" s="182" t="s">
        <v>20</v>
      </c>
      <c r="O477" s="183" t="s">
        <v>43</v>
      </c>
      <c r="P477" s="184">
        <f>I477+J477</f>
        <v>0</v>
      </c>
      <c r="Q477" s="184">
        <f>ROUND(I477*H477,2)</f>
        <v>0</v>
      </c>
      <c r="R477" s="184">
        <f>ROUND(J477*H477,2)</f>
        <v>0</v>
      </c>
      <c r="S477" s="66"/>
      <c r="T477" s="185">
        <f>S477*H477</f>
        <v>0</v>
      </c>
      <c r="U477" s="185">
        <v>0.10956</v>
      </c>
      <c r="V477" s="185">
        <f>U477*H477</f>
        <v>0.71214</v>
      </c>
      <c r="W477" s="185">
        <v>0</v>
      </c>
      <c r="X477" s="185">
        <f>W477*H477</f>
        <v>0</v>
      </c>
      <c r="Y477" s="186" t="s">
        <v>20</v>
      </c>
      <c r="Z477" s="36"/>
      <c r="AA477" s="36"/>
      <c r="AB477" s="36"/>
      <c r="AC477" s="36"/>
      <c r="AD477" s="36"/>
      <c r="AE477" s="36"/>
      <c r="AR477" s="187" t="s">
        <v>161</v>
      </c>
      <c r="AT477" s="187" t="s">
        <v>157</v>
      </c>
      <c r="AU477" s="187" t="s">
        <v>84</v>
      </c>
      <c r="AY477" s="19" t="s">
        <v>155</v>
      </c>
      <c r="BE477" s="188">
        <f>IF(O477="základní",K477,0)</f>
        <v>0</v>
      </c>
      <c r="BF477" s="188">
        <f>IF(O477="snížená",K477,0)</f>
        <v>0</v>
      </c>
      <c r="BG477" s="188">
        <f>IF(O477="zákl. přenesená",K477,0)</f>
        <v>0</v>
      </c>
      <c r="BH477" s="188">
        <f>IF(O477="sníž. přenesená",K477,0)</f>
        <v>0</v>
      </c>
      <c r="BI477" s="188">
        <f>IF(O477="nulová",K477,0)</f>
        <v>0</v>
      </c>
      <c r="BJ477" s="19" t="s">
        <v>82</v>
      </c>
      <c r="BK477" s="188">
        <f>ROUND(P477*H477,2)</f>
        <v>0</v>
      </c>
      <c r="BL477" s="19" t="s">
        <v>161</v>
      </c>
      <c r="BM477" s="187" t="s">
        <v>750</v>
      </c>
    </row>
    <row r="478" spans="1:65" s="2" customFormat="1" ht="11.25">
      <c r="A478" s="36"/>
      <c r="B478" s="37"/>
      <c r="C478" s="38"/>
      <c r="D478" s="189" t="s">
        <v>162</v>
      </c>
      <c r="E478" s="38"/>
      <c r="F478" s="190" t="s">
        <v>751</v>
      </c>
      <c r="G478" s="38"/>
      <c r="H478" s="38"/>
      <c r="I478" s="191"/>
      <c r="J478" s="191"/>
      <c r="K478" s="38"/>
      <c r="L478" s="38"/>
      <c r="M478" s="41"/>
      <c r="N478" s="192"/>
      <c r="O478" s="193"/>
      <c r="P478" s="66"/>
      <c r="Q478" s="66"/>
      <c r="R478" s="66"/>
      <c r="S478" s="66"/>
      <c r="T478" s="66"/>
      <c r="U478" s="66"/>
      <c r="V478" s="66"/>
      <c r="W478" s="66"/>
      <c r="X478" s="66"/>
      <c r="Y478" s="67"/>
      <c r="Z478" s="36"/>
      <c r="AA478" s="36"/>
      <c r="AB478" s="36"/>
      <c r="AC478" s="36"/>
      <c r="AD478" s="36"/>
      <c r="AE478" s="36"/>
      <c r="AT478" s="19" t="s">
        <v>162</v>
      </c>
      <c r="AU478" s="19" t="s">
        <v>84</v>
      </c>
    </row>
    <row r="479" spans="1:65" s="2" customFormat="1" ht="24.2" customHeight="1">
      <c r="A479" s="36"/>
      <c r="B479" s="37"/>
      <c r="C479" s="174" t="s">
        <v>752</v>
      </c>
      <c r="D479" s="174" t="s">
        <v>157</v>
      </c>
      <c r="E479" s="175" t="s">
        <v>753</v>
      </c>
      <c r="F479" s="176" t="s">
        <v>754</v>
      </c>
      <c r="G479" s="177" t="s">
        <v>207</v>
      </c>
      <c r="H479" s="178">
        <v>1311.981</v>
      </c>
      <c r="I479" s="179"/>
      <c r="J479" s="179"/>
      <c r="K479" s="180">
        <f>ROUND(P479*H479,2)</f>
        <v>0</v>
      </c>
      <c r="L479" s="181"/>
      <c r="M479" s="41"/>
      <c r="N479" s="182" t="s">
        <v>20</v>
      </c>
      <c r="O479" s="183" t="s">
        <v>43</v>
      </c>
      <c r="P479" s="184">
        <f>I479+J479</f>
        <v>0</v>
      </c>
      <c r="Q479" s="184">
        <f>ROUND(I479*H479,2)</f>
        <v>0</v>
      </c>
      <c r="R479" s="184">
        <f>ROUND(J479*H479,2)</f>
        <v>0</v>
      </c>
      <c r="S479" s="66"/>
      <c r="T479" s="185">
        <f>S479*H479</f>
        <v>0</v>
      </c>
      <c r="U479" s="185">
        <v>0</v>
      </c>
      <c r="V479" s="185">
        <f>U479*H479</f>
        <v>0</v>
      </c>
      <c r="W479" s="185">
        <v>0</v>
      </c>
      <c r="X479" s="185">
        <f>W479*H479</f>
        <v>0</v>
      </c>
      <c r="Y479" s="186" t="s">
        <v>20</v>
      </c>
      <c r="Z479" s="36"/>
      <c r="AA479" s="36"/>
      <c r="AB479" s="36"/>
      <c r="AC479" s="36"/>
      <c r="AD479" s="36"/>
      <c r="AE479" s="36"/>
      <c r="AR479" s="187" t="s">
        <v>161</v>
      </c>
      <c r="AT479" s="187" t="s">
        <v>157</v>
      </c>
      <c r="AU479" s="187" t="s">
        <v>84</v>
      </c>
      <c r="AY479" s="19" t="s">
        <v>155</v>
      </c>
      <c r="BE479" s="188">
        <f>IF(O479="základní",K479,0)</f>
        <v>0</v>
      </c>
      <c r="BF479" s="188">
        <f>IF(O479="snížená",K479,0)</f>
        <v>0</v>
      </c>
      <c r="BG479" s="188">
        <f>IF(O479="zákl. přenesená",K479,0)</f>
        <v>0</v>
      </c>
      <c r="BH479" s="188">
        <f>IF(O479="sníž. přenesená",K479,0)</f>
        <v>0</v>
      </c>
      <c r="BI479" s="188">
        <f>IF(O479="nulová",K479,0)</f>
        <v>0</v>
      </c>
      <c r="BJ479" s="19" t="s">
        <v>82</v>
      </c>
      <c r="BK479" s="188">
        <f>ROUND(P479*H479,2)</f>
        <v>0</v>
      </c>
      <c r="BL479" s="19" t="s">
        <v>161</v>
      </c>
      <c r="BM479" s="187" t="s">
        <v>755</v>
      </c>
    </row>
    <row r="480" spans="1:65" s="2" customFormat="1" ht="11.25">
      <c r="A480" s="36"/>
      <c r="B480" s="37"/>
      <c r="C480" s="38"/>
      <c r="D480" s="189" t="s">
        <v>162</v>
      </c>
      <c r="E480" s="38"/>
      <c r="F480" s="190" t="s">
        <v>756</v>
      </c>
      <c r="G480" s="38"/>
      <c r="H480" s="38"/>
      <c r="I480" s="191"/>
      <c r="J480" s="191"/>
      <c r="K480" s="38"/>
      <c r="L480" s="38"/>
      <c r="M480" s="41"/>
      <c r="N480" s="192"/>
      <c r="O480" s="193"/>
      <c r="P480" s="66"/>
      <c r="Q480" s="66"/>
      <c r="R480" s="66"/>
      <c r="S480" s="66"/>
      <c r="T480" s="66"/>
      <c r="U480" s="66"/>
      <c r="V480" s="66"/>
      <c r="W480" s="66"/>
      <c r="X480" s="66"/>
      <c r="Y480" s="67"/>
      <c r="Z480" s="36"/>
      <c r="AA480" s="36"/>
      <c r="AB480" s="36"/>
      <c r="AC480" s="36"/>
      <c r="AD480" s="36"/>
      <c r="AE480" s="36"/>
      <c r="AT480" s="19" t="s">
        <v>162</v>
      </c>
      <c r="AU480" s="19" t="s">
        <v>84</v>
      </c>
    </row>
    <row r="481" spans="1:65" s="12" customFormat="1" ht="22.9" customHeight="1">
      <c r="B481" s="157"/>
      <c r="C481" s="158"/>
      <c r="D481" s="159" t="s">
        <v>73</v>
      </c>
      <c r="E481" s="172" t="s">
        <v>175</v>
      </c>
      <c r="F481" s="172" t="s">
        <v>757</v>
      </c>
      <c r="G481" s="158"/>
      <c r="H481" s="158"/>
      <c r="I481" s="161"/>
      <c r="J481" s="161"/>
      <c r="K481" s="173">
        <f>BK481</f>
        <v>0</v>
      </c>
      <c r="L481" s="158"/>
      <c r="M481" s="163"/>
      <c r="N481" s="164"/>
      <c r="O481" s="165"/>
      <c r="P481" s="165"/>
      <c r="Q481" s="166">
        <f>SUM(Q482:Q536)</f>
        <v>0</v>
      </c>
      <c r="R481" s="166">
        <f>SUM(R482:R536)</f>
        <v>0</v>
      </c>
      <c r="S481" s="165"/>
      <c r="T481" s="167">
        <f>SUM(T482:T536)</f>
        <v>0</v>
      </c>
      <c r="U481" s="165"/>
      <c r="V481" s="167">
        <f>SUM(V482:V536)</f>
        <v>13.180128159999999</v>
      </c>
      <c r="W481" s="165"/>
      <c r="X481" s="167">
        <f>SUM(X482:X536)</f>
        <v>0</v>
      </c>
      <c r="Y481" s="168"/>
      <c r="AR481" s="169" t="s">
        <v>82</v>
      </c>
      <c r="AT481" s="170" t="s">
        <v>73</v>
      </c>
      <c r="AU481" s="170" t="s">
        <v>82</v>
      </c>
      <c r="AY481" s="169" t="s">
        <v>155</v>
      </c>
      <c r="BK481" s="171">
        <f>SUM(BK482:BK536)</f>
        <v>0</v>
      </c>
    </row>
    <row r="482" spans="1:65" s="2" customFormat="1" ht="16.5" customHeight="1">
      <c r="A482" s="36"/>
      <c r="B482" s="37"/>
      <c r="C482" s="174" t="s">
        <v>758</v>
      </c>
      <c r="D482" s="174" t="s">
        <v>157</v>
      </c>
      <c r="E482" s="175" t="s">
        <v>759</v>
      </c>
      <c r="F482" s="176" t="s">
        <v>760</v>
      </c>
      <c r="G482" s="177" t="s">
        <v>160</v>
      </c>
      <c r="H482" s="178">
        <v>84.662999999999997</v>
      </c>
      <c r="I482" s="179"/>
      <c r="J482" s="179"/>
      <c r="K482" s="180">
        <f>ROUND(P482*H482,2)</f>
        <v>0</v>
      </c>
      <c r="L482" s="181"/>
      <c r="M482" s="41"/>
      <c r="N482" s="182" t="s">
        <v>20</v>
      </c>
      <c r="O482" s="183" t="s">
        <v>43</v>
      </c>
      <c r="P482" s="184">
        <f>I482+J482</f>
        <v>0</v>
      </c>
      <c r="Q482" s="184">
        <f>ROUND(I482*H482,2)</f>
        <v>0</v>
      </c>
      <c r="R482" s="184">
        <f>ROUND(J482*H482,2)</f>
        <v>0</v>
      </c>
      <c r="S482" s="66"/>
      <c r="T482" s="185">
        <f>S482*H482</f>
        <v>0</v>
      </c>
      <c r="U482" s="185">
        <v>1.4E-3</v>
      </c>
      <c r="V482" s="185">
        <f>U482*H482</f>
        <v>0.1185282</v>
      </c>
      <c r="W482" s="185">
        <v>0</v>
      </c>
      <c r="X482" s="185">
        <f>W482*H482</f>
        <v>0</v>
      </c>
      <c r="Y482" s="186" t="s">
        <v>20</v>
      </c>
      <c r="Z482" s="36"/>
      <c r="AA482" s="36"/>
      <c r="AB482" s="36"/>
      <c r="AC482" s="36"/>
      <c r="AD482" s="36"/>
      <c r="AE482" s="36"/>
      <c r="AR482" s="187" t="s">
        <v>161</v>
      </c>
      <c r="AT482" s="187" t="s">
        <v>157</v>
      </c>
      <c r="AU482" s="187" t="s">
        <v>84</v>
      </c>
      <c r="AY482" s="19" t="s">
        <v>155</v>
      </c>
      <c r="BE482" s="188">
        <f>IF(O482="základní",K482,0)</f>
        <v>0</v>
      </c>
      <c r="BF482" s="188">
        <f>IF(O482="snížená",K482,0)</f>
        <v>0</v>
      </c>
      <c r="BG482" s="188">
        <f>IF(O482="zákl. přenesená",K482,0)</f>
        <v>0</v>
      </c>
      <c r="BH482" s="188">
        <f>IF(O482="sníž. přenesená",K482,0)</f>
        <v>0</v>
      </c>
      <c r="BI482" s="188">
        <f>IF(O482="nulová",K482,0)</f>
        <v>0</v>
      </c>
      <c r="BJ482" s="19" t="s">
        <v>82</v>
      </c>
      <c r="BK482" s="188">
        <f>ROUND(P482*H482,2)</f>
        <v>0</v>
      </c>
      <c r="BL482" s="19" t="s">
        <v>161</v>
      </c>
      <c r="BM482" s="187" t="s">
        <v>761</v>
      </c>
    </row>
    <row r="483" spans="1:65" s="2" customFormat="1" ht="11.25">
      <c r="A483" s="36"/>
      <c r="B483" s="37"/>
      <c r="C483" s="38"/>
      <c r="D483" s="189" t="s">
        <v>162</v>
      </c>
      <c r="E483" s="38"/>
      <c r="F483" s="190" t="s">
        <v>762</v>
      </c>
      <c r="G483" s="38"/>
      <c r="H483" s="38"/>
      <c r="I483" s="191"/>
      <c r="J483" s="191"/>
      <c r="K483" s="38"/>
      <c r="L483" s="38"/>
      <c r="M483" s="41"/>
      <c r="N483" s="192"/>
      <c r="O483" s="193"/>
      <c r="P483" s="66"/>
      <c r="Q483" s="66"/>
      <c r="R483" s="66"/>
      <c r="S483" s="66"/>
      <c r="T483" s="66"/>
      <c r="U483" s="66"/>
      <c r="V483" s="66"/>
      <c r="W483" s="66"/>
      <c r="X483" s="66"/>
      <c r="Y483" s="67"/>
      <c r="Z483" s="36"/>
      <c r="AA483" s="36"/>
      <c r="AB483" s="36"/>
      <c r="AC483" s="36"/>
      <c r="AD483" s="36"/>
      <c r="AE483" s="36"/>
      <c r="AT483" s="19" t="s">
        <v>162</v>
      </c>
      <c r="AU483" s="19" t="s">
        <v>84</v>
      </c>
    </row>
    <row r="484" spans="1:65" s="13" customFormat="1" ht="11.25">
      <c r="B484" s="194"/>
      <c r="C484" s="195"/>
      <c r="D484" s="196" t="s">
        <v>164</v>
      </c>
      <c r="E484" s="197" t="s">
        <v>20</v>
      </c>
      <c r="F484" s="198" t="s">
        <v>763</v>
      </c>
      <c r="G484" s="195"/>
      <c r="H484" s="199">
        <v>80.631</v>
      </c>
      <c r="I484" s="200"/>
      <c r="J484" s="200"/>
      <c r="K484" s="195"/>
      <c r="L484" s="195"/>
      <c r="M484" s="201"/>
      <c r="N484" s="202"/>
      <c r="O484" s="203"/>
      <c r="P484" s="203"/>
      <c r="Q484" s="203"/>
      <c r="R484" s="203"/>
      <c r="S484" s="203"/>
      <c r="T484" s="203"/>
      <c r="U484" s="203"/>
      <c r="V484" s="203"/>
      <c r="W484" s="203"/>
      <c r="X484" s="203"/>
      <c r="Y484" s="204"/>
      <c r="AT484" s="205" t="s">
        <v>164</v>
      </c>
      <c r="AU484" s="205" t="s">
        <v>84</v>
      </c>
      <c r="AV484" s="13" t="s">
        <v>84</v>
      </c>
      <c r="AW484" s="13" t="s">
        <v>5</v>
      </c>
      <c r="AX484" s="13" t="s">
        <v>82</v>
      </c>
      <c r="AY484" s="205" t="s">
        <v>155</v>
      </c>
    </row>
    <row r="485" spans="1:65" s="13" customFormat="1" ht="11.25">
      <c r="B485" s="194"/>
      <c r="C485" s="195"/>
      <c r="D485" s="196" t="s">
        <v>164</v>
      </c>
      <c r="E485" s="195"/>
      <c r="F485" s="198" t="s">
        <v>764</v>
      </c>
      <c r="G485" s="195"/>
      <c r="H485" s="199">
        <v>84.662999999999997</v>
      </c>
      <c r="I485" s="200"/>
      <c r="J485" s="200"/>
      <c r="K485" s="195"/>
      <c r="L485" s="195"/>
      <c r="M485" s="201"/>
      <c r="N485" s="202"/>
      <c r="O485" s="203"/>
      <c r="P485" s="203"/>
      <c r="Q485" s="203"/>
      <c r="R485" s="203"/>
      <c r="S485" s="203"/>
      <c r="T485" s="203"/>
      <c r="U485" s="203"/>
      <c r="V485" s="203"/>
      <c r="W485" s="203"/>
      <c r="X485" s="203"/>
      <c r="Y485" s="204"/>
      <c r="AT485" s="205" t="s">
        <v>164</v>
      </c>
      <c r="AU485" s="205" t="s">
        <v>84</v>
      </c>
      <c r="AV485" s="13" t="s">
        <v>84</v>
      </c>
      <c r="AW485" s="13" t="s">
        <v>4</v>
      </c>
      <c r="AX485" s="13" t="s">
        <v>82</v>
      </c>
      <c r="AY485" s="205" t="s">
        <v>155</v>
      </c>
    </row>
    <row r="486" spans="1:65" s="2" customFormat="1" ht="16.5" customHeight="1">
      <c r="A486" s="36"/>
      <c r="B486" s="37"/>
      <c r="C486" s="174" t="s">
        <v>765</v>
      </c>
      <c r="D486" s="174" t="s">
        <v>157</v>
      </c>
      <c r="E486" s="175" t="s">
        <v>766</v>
      </c>
      <c r="F486" s="176" t="s">
        <v>767</v>
      </c>
      <c r="G486" s="177" t="s">
        <v>160</v>
      </c>
      <c r="H486" s="178">
        <v>8.3480000000000008</v>
      </c>
      <c r="I486" s="179"/>
      <c r="J486" s="179"/>
      <c r="K486" s="180">
        <f>ROUND(P486*H486,2)</f>
        <v>0</v>
      </c>
      <c r="L486" s="181"/>
      <c r="M486" s="41"/>
      <c r="N486" s="182" t="s">
        <v>20</v>
      </c>
      <c r="O486" s="183" t="s">
        <v>43</v>
      </c>
      <c r="P486" s="184">
        <f>I486+J486</f>
        <v>0</v>
      </c>
      <c r="Q486" s="184">
        <f>ROUND(I486*H486,2)</f>
        <v>0</v>
      </c>
      <c r="R486" s="184">
        <f>ROUND(J486*H486,2)</f>
        <v>0</v>
      </c>
      <c r="S486" s="66"/>
      <c r="T486" s="185">
        <f>S486*H486</f>
        <v>0</v>
      </c>
      <c r="U486" s="185">
        <v>1.4E-3</v>
      </c>
      <c r="V486" s="185">
        <f>U486*H486</f>
        <v>1.1687200000000002E-2</v>
      </c>
      <c r="W486" s="185">
        <v>0</v>
      </c>
      <c r="X486" s="185">
        <f>W486*H486</f>
        <v>0</v>
      </c>
      <c r="Y486" s="186" t="s">
        <v>20</v>
      </c>
      <c r="Z486" s="36"/>
      <c r="AA486" s="36"/>
      <c r="AB486" s="36"/>
      <c r="AC486" s="36"/>
      <c r="AD486" s="36"/>
      <c r="AE486" s="36"/>
      <c r="AR486" s="187" t="s">
        <v>161</v>
      </c>
      <c r="AT486" s="187" t="s">
        <v>157</v>
      </c>
      <c r="AU486" s="187" t="s">
        <v>84</v>
      </c>
      <c r="AY486" s="19" t="s">
        <v>155</v>
      </c>
      <c r="BE486" s="188">
        <f>IF(O486="základní",K486,0)</f>
        <v>0</v>
      </c>
      <c r="BF486" s="188">
        <f>IF(O486="snížená",K486,0)</f>
        <v>0</v>
      </c>
      <c r="BG486" s="188">
        <f>IF(O486="zákl. přenesená",K486,0)</f>
        <v>0</v>
      </c>
      <c r="BH486" s="188">
        <f>IF(O486="sníž. přenesená",K486,0)</f>
        <v>0</v>
      </c>
      <c r="BI486" s="188">
        <f>IF(O486="nulová",K486,0)</f>
        <v>0</v>
      </c>
      <c r="BJ486" s="19" t="s">
        <v>82</v>
      </c>
      <c r="BK486" s="188">
        <f>ROUND(P486*H486,2)</f>
        <v>0</v>
      </c>
      <c r="BL486" s="19" t="s">
        <v>161</v>
      </c>
      <c r="BM486" s="187" t="s">
        <v>768</v>
      </c>
    </row>
    <row r="487" spans="1:65" s="2" customFormat="1" ht="11.25">
      <c r="A487" s="36"/>
      <c r="B487" s="37"/>
      <c r="C487" s="38"/>
      <c r="D487" s="189" t="s">
        <v>162</v>
      </c>
      <c r="E487" s="38"/>
      <c r="F487" s="190" t="s">
        <v>769</v>
      </c>
      <c r="G487" s="38"/>
      <c r="H487" s="38"/>
      <c r="I487" s="191"/>
      <c r="J487" s="191"/>
      <c r="K487" s="38"/>
      <c r="L487" s="38"/>
      <c r="M487" s="41"/>
      <c r="N487" s="192"/>
      <c r="O487" s="193"/>
      <c r="P487" s="66"/>
      <c r="Q487" s="66"/>
      <c r="R487" s="66"/>
      <c r="S487" s="66"/>
      <c r="T487" s="66"/>
      <c r="U487" s="66"/>
      <c r="V487" s="66"/>
      <c r="W487" s="66"/>
      <c r="X487" s="66"/>
      <c r="Y487" s="67"/>
      <c r="Z487" s="36"/>
      <c r="AA487" s="36"/>
      <c r="AB487" s="36"/>
      <c r="AC487" s="36"/>
      <c r="AD487" s="36"/>
      <c r="AE487" s="36"/>
      <c r="AT487" s="19" t="s">
        <v>162</v>
      </c>
      <c r="AU487" s="19" t="s">
        <v>84</v>
      </c>
    </row>
    <row r="488" spans="1:65" s="13" customFormat="1" ht="11.25">
      <c r="B488" s="194"/>
      <c r="C488" s="195"/>
      <c r="D488" s="196" t="s">
        <v>164</v>
      </c>
      <c r="E488" s="197" t="s">
        <v>20</v>
      </c>
      <c r="F488" s="198" t="s">
        <v>770</v>
      </c>
      <c r="G488" s="195"/>
      <c r="H488" s="199">
        <v>7.95</v>
      </c>
      <c r="I488" s="200"/>
      <c r="J488" s="200"/>
      <c r="K488" s="195"/>
      <c r="L488" s="195"/>
      <c r="M488" s="201"/>
      <c r="N488" s="202"/>
      <c r="O488" s="203"/>
      <c r="P488" s="203"/>
      <c r="Q488" s="203"/>
      <c r="R488" s="203"/>
      <c r="S488" s="203"/>
      <c r="T488" s="203"/>
      <c r="U488" s="203"/>
      <c r="V488" s="203"/>
      <c r="W488" s="203"/>
      <c r="X488" s="203"/>
      <c r="Y488" s="204"/>
      <c r="AT488" s="205" t="s">
        <v>164</v>
      </c>
      <c r="AU488" s="205" t="s">
        <v>84</v>
      </c>
      <c r="AV488" s="13" t="s">
        <v>84</v>
      </c>
      <c r="AW488" s="13" t="s">
        <v>5</v>
      </c>
      <c r="AX488" s="13" t="s">
        <v>74</v>
      </c>
      <c r="AY488" s="205" t="s">
        <v>155</v>
      </c>
    </row>
    <row r="489" spans="1:65" s="14" customFormat="1" ht="11.25">
      <c r="B489" s="206"/>
      <c r="C489" s="207"/>
      <c r="D489" s="196" t="s">
        <v>164</v>
      </c>
      <c r="E489" s="208" t="s">
        <v>20</v>
      </c>
      <c r="F489" s="209" t="s">
        <v>166</v>
      </c>
      <c r="G489" s="207"/>
      <c r="H489" s="210">
        <v>7.95</v>
      </c>
      <c r="I489" s="211"/>
      <c r="J489" s="211"/>
      <c r="K489" s="207"/>
      <c r="L489" s="207"/>
      <c r="M489" s="212"/>
      <c r="N489" s="213"/>
      <c r="O489" s="214"/>
      <c r="P489" s="214"/>
      <c r="Q489" s="214"/>
      <c r="R489" s="214"/>
      <c r="S489" s="214"/>
      <c r="T489" s="214"/>
      <c r="U489" s="214"/>
      <c r="V489" s="214"/>
      <c r="W489" s="214"/>
      <c r="X489" s="214"/>
      <c r="Y489" s="215"/>
      <c r="AT489" s="216" t="s">
        <v>164</v>
      </c>
      <c r="AU489" s="216" t="s">
        <v>84</v>
      </c>
      <c r="AV489" s="14" t="s">
        <v>161</v>
      </c>
      <c r="AW489" s="14" t="s">
        <v>5</v>
      </c>
      <c r="AX489" s="14" t="s">
        <v>82</v>
      </c>
      <c r="AY489" s="216" t="s">
        <v>155</v>
      </c>
    </row>
    <row r="490" spans="1:65" s="13" customFormat="1" ht="11.25">
      <c r="B490" s="194"/>
      <c r="C490" s="195"/>
      <c r="D490" s="196" t="s">
        <v>164</v>
      </c>
      <c r="E490" s="195"/>
      <c r="F490" s="198" t="s">
        <v>771</v>
      </c>
      <c r="G490" s="195"/>
      <c r="H490" s="199">
        <v>8.3480000000000008</v>
      </c>
      <c r="I490" s="200"/>
      <c r="J490" s="200"/>
      <c r="K490" s="195"/>
      <c r="L490" s="195"/>
      <c r="M490" s="201"/>
      <c r="N490" s="202"/>
      <c r="O490" s="203"/>
      <c r="P490" s="203"/>
      <c r="Q490" s="203"/>
      <c r="R490" s="203"/>
      <c r="S490" s="203"/>
      <c r="T490" s="203"/>
      <c r="U490" s="203"/>
      <c r="V490" s="203"/>
      <c r="W490" s="203"/>
      <c r="X490" s="203"/>
      <c r="Y490" s="204"/>
      <c r="AT490" s="205" t="s">
        <v>164</v>
      </c>
      <c r="AU490" s="205" t="s">
        <v>84</v>
      </c>
      <c r="AV490" s="13" t="s">
        <v>84</v>
      </c>
      <c r="AW490" s="13" t="s">
        <v>4</v>
      </c>
      <c r="AX490" s="13" t="s">
        <v>82</v>
      </c>
      <c r="AY490" s="205" t="s">
        <v>155</v>
      </c>
    </row>
    <row r="491" spans="1:65" s="2" customFormat="1" ht="24.2" customHeight="1">
      <c r="A491" s="36"/>
      <c r="B491" s="37"/>
      <c r="C491" s="174" t="s">
        <v>772</v>
      </c>
      <c r="D491" s="174" t="s">
        <v>157</v>
      </c>
      <c r="E491" s="175" t="s">
        <v>773</v>
      </c>
      <c r="F491" s="176" t="s">
        <v>774</v>
      </c>
      <c r="G491" s="177" t="s">
        <v>160</v>
      </c>
      <c r="H491" s="178">
        <v>27.327000000000002</v>
      </c>
      <c r="I491" s="179"/>
      <c r="J491" s="179"/>
      <c r="K491" s="180">
        <f>ROUND(P491*H491,2)</f>
        <v>0</v>
      </c>
      <c r="L491" s="181"/>
      <c r="M491" s="41"/>
      <c r="N491" s="182" t="s">
        <v>20</v>
      </c>
      <c r="O491" s="183" t="s">
        <v>43</v>
      </c>
      <c r="P491" s="184">
        <f>I491+J491</f>
        <v>0</v>
      </c>
      <c r="Q491" s="184">
        <f>ROUND(I491*H491,2)</f>
        <v>0</v>
      </c>
      <c r="R491" s="184">
        <f>ROUND(J491*H491,2)</f>
        <v>0</v>
      </c>
      <c r="S491" s="66"/>
      <c r="T491" s="185">
        <f>S491*H491</f>
        <v>0</v>
      </c>
      <c r="U491" s="185">
        <v>1.7330000000000002E-2</v>
      </c>
      <c r="V491" s="185">
        <f>U491*H491</f>
        <v>0.47357691000000007</v>
      </c>
      <c r="W491" s="185">
        <v>0</v>
      </c>
      <c r="X491" s="185">
        <f>W491*H491</f>
        <v>0</v>
      </c>
      <c r="Y491" s="186" t="s">
        <v>20</v>
      </c>
      <c r="Z491" s="36"/>
      <c r="AA491" s="36"/>
      <c r="AB491" s="36"/>
      <c r="AC491" s="36"/>
      <c r="AD491" s="36"/>
      <c r="AE491" s="36"/>
      <c r="AR491" s="187" t="s">
        <v>161</v>
      </c>
      <c r="AT491" s="187" t="s">
        <v>157</v>
      </c>
      <c r="AU491" s="187" t="s">
        <v>84</v>
      </c>
      <c r="AY491" s="19" t="s">
        <v>155</v>
      </c>
      <c r="BE491" s="188">
        <f>IF(O491="základní",K491,0)</f>
        <v>0</v>
      </c>
      <c r="BF491" s="188">
        <f>IF(O491="snížená",K491,0)</f>
        <v>0</v>
      </c>
      <c r="BG491" s="188">
        <f>IF(O491="zákl. přenesená",K491,0)</f>
        <v>0</v>
      </c>
      <c r="BH491" s="188">
        <f>IF(O491="sníž. přenesená",K491,0)</f>
        <v>0</v>
      </c>
      <c r="BI491" s="188">
        <f>IF(O491="nulová",K491,0)</f>
        <v>0</v>
      </c>
      <c r="BJ491" s="19" t="s">
        <v>82</v>
      </c>
      <c r="BK491" s="188">
        <f>ROUND(P491*H491,2)</f>
        <v>0</v>
      </c>
      <c r="BL491" s="19" t="s">
        <v>161</v>
      </c>
      <c r="BM491" s="187" t="s">
        <v>775</v>
      </c>
    </row>
    <row r="492" spans="1:65" s="2" customFormat="1" ht="11.25">
      <c r="A492" s="36"/>
      <c r="B492" s="37"/>
      <c r="C492" s="38"/>
      <c r="D492" s="189" t="s">
        <v>162</v>
      </c>
      <c r="E492" s="38"/>
      <c r="F492" s="190" t="s">
        <v>776</v>
      </c>
      <c r="G492" s="38"/>
      <c r="H492" s="38"/>
      <c r="I492" s="191"/>
      <c r="J492" s="191"/>
      <c r="K492" s="38"/>
      <c r="L492" s="38"/>
      <c r="M492" s="41"/>
      <c r="N492" s="192"/>
      <c r="O492" s="193"/>
      <c r="P492" s="66"/>
      <c r="Q492" s="66"/>
      <c r="R492" s="66"/>
      <c r="S492" s="66"/>
      <c r="T492" s="66"/>
      <c r="U492" s="66"/>
      <c r="V492" s="66"/>
      <c r="W492" s="66"/>
      <c r="X492" s="66"/>
      <c r="Y492" s="67"/>
      <c r="Z492" s="36"/>
      <c r="AA492" s="36"/>
      <c r="AB492" s="36"/>
      <c r="AC492" s="36"/>
      <c r="AD492" s="36"/>
      <c r="AE492" s="36"/>
      <c r="AT492" s="19" t="s">
        <v>162</v>
      </c>
      <c r="AU492" s="19" t="s">
        <v>84</v>
      </c>
    </row>
    <row r="493" spans="1:65" s="2" customFormat="1" ht="19.5">
      <c r="A493" s="36"/>
      <c r="B493" s="37"/>
      <c r="C493" s="38"/>
      <c r="D493" s="196" t="s">
        <v>177</v>
      </c>
      <c r="E493" s="38"/>
      <c r="F493" s="217" t="s">
        <v>777</v>
      </c>
      <c r="G493" s="38"/>
      <c r="H493" s="38"/>
      <c r="I493" s="191"/>
      <c r="J493" s="191"/>
      <c r="K493" s="38"/>
      <c r="L493" s="38"/>
      <c r="M493" s="41"/>
      <c r="N493" s="192"/>
      <c r="O493" s="193"/>
      <c r="P493" s="66"/>
      <c r="Q493" s="66"/>
      <c r="R493" s="66"/>
      <c r="S493" s="66"/>
      <c r="T493" s="66"/>
      <c r="U493" s="66"/>
      <c r="V493" s="66"/>
      <c r="W493" s="66"/>
      <c r="X493" s="66"/>
      <c r="Y493" s="67"/>
      <c r="Z493" s="36"/>
      <c r="AA493" s="36"/>
      <c r="AB493" s="36"/>
      <c r="AC493" s="36"/>
      <c r="AD493" s="36"/>
      <c r="AE493" s="36"/>
      <c r="AT493" s="19" t="s">
        <v>177</v>
      </c>
      <c r="AU493" s="19" t="s">
        <v>84</v>
      </c>
    </row>
    <row r="494" spans="1:65" s="13" customFormat="1" ht="11.25">
      <c r="B494" s="194"/>
      <c r="C494" s="195"/>
      <c r="D494" s="196" t="s">
        <v>164</v>
      </c>
      <c r="E494" s="197" t="s">
        <v>20</v>
      </c>
      <c r="F494" s="198" t="s">
        <v>778</v>
      </c>
      <c r="G494" s="195"/>
      <c r="H494" s="199">
        <v>27.056000000000001</v>
      </c>
      <c r="I494" s="200"/>
      <c r="J494" s="200"/>
      <c r="K494" s="195"/>
      <c r="L494" s="195"/>
      <c r="M494" s="201"/>
      <c r="N494" s="202"/>
      <c r="O494" s="203"/>
      <c r="P494" s="203"/>
      <c r="Q494" s="203"/>
      <c r="R494" s="203"/>
      <c r="S494" s="203"/>
      <c r="T494" s="203"/>
      <c r="U494" s="203"/>
      <c r="V494" s="203"/>
      <c r="W494" s="203"/>
      <c r="X494" s="203"/>
      <c r="Y494" s="204"/>
      <c r="AT494" s="205" t="s">
        <v>164</v>
      </c>
      <c r="AU494" s="205" t="s">
        <v>84</v>
      </c>
      <c r="AV494" s="13" t="s">
        <v>84</v>
      </c>
      <c r="AW494" s="13" t="s">
        <v>5</v>
      </c>
      <c r="AX494" s="13" t="s">
        <v>74</v>
      </c>
      <c r="AY494" s="205" t="s">
        <v>155</v>
      </c>
    </row>
    <row r="495" spans="1:65" s="14" customFormat="1" ht="11.25">
      <c r="B495" s="206"/>
      <c r="C495" s="207"/>
      <c r="D495" s="196" t="s">
        <v>164</v>
      </c>
      <c r="E495" s="208" t="s">
        <v>20</v>
      </c>
      <c r="F495" s="209" t="s">
        <v>166</v>
      </c>
      <c r="G495" s="207"/>
      <c r="H495" s="210">
        <v>27.056000000000001</v>
      </c>
      <c r="I495" s="211"/>
      <c r="J495" s="211"/>
      <c r="K495" s="207"/>
      <c r="L495" s="207"/>
      <c r="M495" s="212"/>
      <c r="N495" s="213"/>
      <c r="O495" s="214"/>
      <c r="P495" s="214"/>
      <c r="Q495" s="214"/>
      <c r="R495" s="214"/>
      <c r="S495" s="214"/>
      <c r="T495" s="214"/>
      <c r="U495" s="214"/>
      <c r="V495" s="214"/>
      <c r="W495" s="214"/>
      <c r="X495" s="214"/>
      <c r="Y495" s="215"/>
      <c r="AT495" s="216" t="s">
        <v>164</v>
      </c>
      <c r="AU495" s="216" t="s">
        <v>84</v>
      </c>
      <c r="AV495" s="14" t="s">
        <v>161</v>
      </c>
      <c r="AW495" s="14" t="s">
        <v>5</v>
      </c>
      <c r="AX495" s="14" t="s">
        <v>82</v>
      </c>
      <c r="AY495" s="216" t="s">
        <v>155</v>
      </c>
    </row>
    <row r="496" spans="1:65" s="13" customFormat="1" ht="11.25">
      <c r="B496" s="194"/>
      <c r="C496" s="195"/>
      <c r="D496" s="196" t="s">
        <v>164</v>
      </c>
      <c r="E496" s="195"/>
      <c r="F496" s="198" t="s">
        <v>779</v>
      </c>
      <c r="G496" s="195"/>
      <c r="H496" s="199">
        <v>27.327000000000002</v>
      </c>
      <c r="I496" s="200"/>
      <c r="J496" s="200"/>
      <c r="K496" s="195"/>
      <c r="L496" s="195"/>
      <c r="M496" s="201"/>
      <c r="N496" s="202"/>
      <c r="O496" s="203"/>
      <c r="P496" s="203"/>
      <c r="Q496" s="203"/>
      <c r="R496" s="203"/>
      <c r="S496" s="203"/>
      <c r="T496" s="203"/>
      <c r="U496" s="203"/>
      <c r="V496" s="203"/>
      <c r="W496" s="203"/>
      <c r="X496" s="203"/>
      <c r="Y496" s="204"/>
      <c r="AT496" s="205" t="s">
        <v>164</v>
      </c>
      <c r="AU496" s="205" t="s">
        <v>84</v>
      </c>
      <c r="AV496" s="13" t="s">
        <v>84</v>
      </c>
      <c r="AW496" s="13" t="s">
        <v>4</v>
      </c>
      <c r="AX496" s="13" t="s">
        <v>82</v>
      </c>
      <c r="AY496" s="205" t="s">
        <v>155</v>
      </c>
    </row>
    <row r="497" spans="1:65" s="2" customFormat="1" ht="24.2" customHeight="1">
      <c r="A497" s="36"/>
      <c r="B497" s="37"/>
      <c r="C497" s="174" t="s">
        <v>780</v>
      </c>
      <c r="D497" s="174" t="s">
        <v>157</v>
      </c>
      <c r="E497" s="175" t="s">
        <v>781</v>
      </c>
      <c r="F497" s="176" t="s">
        <v>782</v>
      </c>
      <c r="G497" s="177" t="s">
        <v>160</v>
      </c>
      <c r="H497" s="178">
        <v>577.26800000000003</v>
      </c>
      <c r="I497" s="179"/>
      <c r="J497" s="179"/>
      <c r="K497" s="180">
        <f>ROUND(P497*H497,2)</f>
        <v>0</v>
      </c>
      <c r="L497" s="181"/>
      <c r="M497" s="41"/>
      <c r="N497" s="182" t="s">
        <v>20</v>
      </c>
      <c r="O497" s="183" t="s">
        <v>43</v>
      </c>
      <c r="P497" s="184">
        <f>I497+J497</f>
        <v>0</v>
      </c>
      <c r="Q497" s="184">
        <f>ROUND(I497*H497,2)</f>
        <v>0</v>
      </c>
      <c r="R497" s="184">
        <f>ROUND(J497*H497,2)</f>
        <v>0</v>
      </c>
      <c r="S497" s="66"/>
      <c r="T497" s="185">
        <f>S497*H497</f>
        <v>0</v>
      </c>
      <c r="U497" s="185">
        <v>1.103E-2</v>
      </c>
      <c r="V497" s="185">
        <f>U497*H497</f>
        <v>6.3672660400000005</v>
      </c>
      <c r="W497" s="185">
        <v>0</v>
      </c>
      <c r="X497" s="185">
        <f>W497*H497</f>
        <v>0</v>
      </c>
      <c r="Y497" s="186" t="s">
        <v>20</v>
      </c>
      <c r="Z497" s="36"/>
      <c r="AA497" s="36"/>
      <c r="AB497" s="36"/>
      <c r="AC497" s="36"/>
      <c r="AD497" s="36"/>
      <c r="AE497" s="36"/>
      <c r="AR497" s="187" t="s">
        <v>161</v>
      </c>
      <c r="AT497" s="187" t="s">
        <v>157</v>
      </c>
      <c r="AU497" s="187" t="s">
        <v>84</v>
      </c>
      <c r="AY497" s="19" t="s">
        <v>155</v>
      </c>
      <c r="BE497" s="188">
        <f>IF(O497="základní",K497,0)</f>
        <v>0</v>
      </c>
      <c r="BF497" s="188">
        <f>IF(O497="snížená",K497,0)</f>
        <v>0</v>
      </c>
      <c r="BG497" s="188">
        <f>IF(O497="zákl. přenesená",K497,0)</f>
        <v>0</v>
      </c>
      <c r="BH497" s="188">
        <f>IF(O497="sníž. přenesená",K497,0)</f>
        <v>0</v>
      </c>
      <c r="BI497" s="188">
        <f>IF(O497="nulová",K497,0)</f>
        <v>0</v>
      </c>
      <c r="BJ497" s="19" t="s">
        <v>82</v>
      </c>
      <c r="BK497" s="188">
        <f>ROUND(P497*H497,2)</f>
        <v>0</v>
      </c>
      <c r="BL497" s="19" t="s">
        <v>161</v>
      </c>
      <c r="BM497" s="187" t="s">
        <v>783</v>
      </c>
    </row>
    <row r="498" spans="1:65" s="2" customFormat="1" ht="11.25">
      <c r="A498" s="36"/>
      <c r="B498" s="37"/>
      <c r="C498" s="38"/>
      <c r="D498" s="189" t="s">
        <v>162</v>
      </c>
      <c r="E498" s="38"/>
      <c r="F498" s="190" t="s">
        <v>784</v>
      </c>
      <c r="G498" s="38"/>
      <c r="H498" s="38"/>
      <c r="I498" s="191"/>
      <c r="J498" s="191"/>
      <c r="K498" s="38"/>
      <c r="L498" s="38"/>
      <c r="M498" s="41"/>
      <c r="N498" s="192"/>
      <c r="O498" s="193"/>
      <c r="P498" s="66"/>
      <c r="Q498" s="66"/>
      <c r="R498" s="66"/>
      <c r="S498" s="66"/>
      <c r="T498" s="66"/>
      <c r="U498" s="66"/>
      <c r="V498" s="66"/>
      <c r="W498" s="66"/>
      <c r="X498" s="66"/>
      <c r="Y498" s="67"/>
      <c r="Z498" s="36"/>
      <c r="AA498" s="36"/>
      <c r="AB498" s="36"/>
      <c r="AC498" s="36"/>
      <c r="AD498" s="36"/>
      <c r="AE498" s="36"/>
      <c r="AT498" s="19" t="s">
        <v>162</v>
      </c>
      <c r="AU498" s="19" t="s">
        <v>84</v>
      </c>
    </row>
    <row r="499" spans="1:65" s="2" customFormat="1" ht="19.5">
      <c r="A499" s="36"/>
      <c r="B499" s="37"/>
      <c r="C499" s="38"/>
      <c r="D499" s="196" t="s">
        <v>177</v>
      </c>
      <c r="E499" s="38"/>
      <c r="F499" s="217" t="s">
        <v>785</v>
      </c>
      <c r="G499" s="38"/>
      <c r="H499" s="38"/>
      <c r="I499" s="191"/>
      <c r="J499" s="191"/>
      <c r="K499" s="38"/>
      <c r="L499" s="38"/>
      <c r="M499" s="41"/>
      <c r="N499" s="192"/>
      <c r="O499" s="193"/>
      <c r="P499" s="66"/>
      <c r="Q499" s="66"/>
      <c r="R499" s="66"/>
      <c r="S499" s="66"/>
      <c r="T499" s="66"/>
      <c r="U499" s="66"/>
      <c r="V499" s="66"/>
      <c r="W499" s="66"/>
      <c r="X499" s="66"/>
      <c r="Y499" s="67"/>
      <c r="Z499" s="36"/>
      <c r="AA499" s="36"/>
      <c r="AB499" s="36"/>
      <c r="AC499" s="36"/>
      <c r="AD499" s="36"/>
      <c r="AE499" s="36"/>
      <c r="AT499" s="19" t="s">
        <v>177</v>
      </c>
      <c r="AU499" s="19" t="s">
        <v>84</v>
      </c>
    </row>
    <row r="500" spans="1:65" s="13" customFormat="1" ht="11.25">
      <c r="B500" s="194"/>
      <c r="C500" s="195"/>
      <c r="D500" s="196" t="s">
        <v>164</v>
      </c>
      <c r="E500" s="197" t="s">
        <v>20</v>
      </c>
      <c r="F500" s="198" t="s">
        <v>786</v>
      </c>
      <c r="G500" s="195"/>
      <c r="H500" s="199">
        <v>128.405</v>
      </c>
      <c r="I500" s="200"/>
      <c r="J500" s="200"/>
      <c r="K500" s="195"/>
      <c r="L500" s="195"/>
      <c r="M500" s="201"/>
      <c r="N500" s="202"/>
      <c r="O500" s="203"/>
      <c r="P500" s="203"/>
      <c r="Q500" s="203"/>
      <c r="R500" s="203"/>
      <c r="S500" s="203"/>
      <c r="T500" s="203"/>
      <c r="U500" s="203"/>
      <c r="V500" s="203"/>
      <c r="W500" s="203"/>
      <c r="X500" s="203"/>
      <c r="Y500" s="204"/>
      <c r="AT500" s="205" t="s">
        <v>164</v>
      </c>
      <c r="AU500" s="205" t="s">
        <v>84</v>
      </c>
      <c r="AV500" s="13" t="s">
        <v>84</v>
      </c>
      <c r="AW500" s="13" t="s">
        <v>5</v>
      </c>
      <c r="AX500" s="13" t="s">
        <v>74</v>
      </c>
      <c r="AY500" s="205" t="s">
        <v>155</v>
      </c>
    </row>
    <row r="501" spans="1:65" s="13" customFormat="1" ht="11.25">
      <c r="B501" s="194"/>
      <c r="C501" s="195"/>
      <c r="D501" s="196" t="s">
        <v>164</v>
      </c>
      <c r="E501" s="197" t="s">
        <v>20</v>
      </c>
      <c r="F501" s="198" t="s">
        <v>787</v>
      </c>
      <c r="G501" s="195"/>
      <c r="H501" s="199">
        <v>143.32499999999999</v>
      </c>
      <c r="I501" s="200"/>
      <c r="J501" s="200"/>
      <c r="K501" s="195"/>
      <c r="L501" s="195"/>
      <c r="M501" s="201"/>
      <c r="N501" s="202"/>
      <c r="O501" s="203"/>
      <c r="P501" s="203"/>
      <c r="Q501" s="203"/>
      <c r="R501" s="203"/>
      <c r="S501" s="203"/>
      <c r="T501" s="203"/>
      <c r="U501" s="203"/>
      <c r="V501" s="203"/>
      <c r="W501" s="203"/>
      <c r="X501" s="203"/>
      <c r="Y501" s="204"/>
      <c r="AT501" s="205" t="s">
        <v>164</v>
      </c>
      <c r="AU501" s="205" t="s">
        <v>84</v>
      </c>
      <c r="AV501" s="13" t="s">
        <v>84</v>
      </c>
      <c r="AW501" s="13" t="s">
        <v>5</v>
      </c>
      <c r="AX501" s="13" t="s">
        <v>74</v>
      </c>
      <c r="AY501" s="205" t="s">
        <v>155</v>
      </c>
    </row>
    <row r="502" spans="1:65" s="13" customFormat="1" ht="11.25">
      <c r="B502" s="194"/>
      <c r="C502" s="195"/>
      <c r="D502" s="196" t="s">
        <v>164</v>
      </c>
      <c r="E502" s="197" t="s">
        <v>20</v>
      </c>
      <c r="F502" s="198" t="s">
        <v>788</v>
      </c>
      <c r="G502" s="195"/>
      <c r="H502" s="199">
        <v>204.40799999999999</v>
      </c>
      <c r="I502" s="200"/>
      <c r="J502" s="200"/>
      <c r="K502" s="195"/>
      <c r="L502" s="195"/>
      <c r="M502" s="201"/>
      <c r="N502" s="202"/>
      <c r="O502" s="203"/>
      <c r="P502" s="203"/>
      <c r="Q502" s="203"/>
      <c r="R502" s="203"/>
      <c r="S502" s="203"/>
      <c r="T502" s="203"/>
      <c r="U502" s="203"/>
      <c r="V502" s="203"/>
      <c r="W502" s="203"/>
      <c r="X502" s="203"/>
      <c r="Y502" s="204"/>
      <c r="AT502" s="205" t="s">
        <v>164</v>
      </c>
      <c r="AU502" s="205" t="s">
        <v>84</v>
      </c>
      <c r="AV502" s="13" t="s">
        <v>84</v>
      </c>
      <c r="AW502" s="13" t="s">
        <v>5</v>
      </c>
      <c r="AX502" s="13" t="s">
        <v>74</v>
      </c>
      <c r="AY502" s="205" t="s">
        <v>155</v>
      </c>
    </row>
    <row r="503" spans="1:65" s="13" customFormat="1" ht="11.25">
      <c r="B503" s="194"/>
      <c r="C503" s="195"/>
      <c r="D503" s="196" t="s">
        <v>164</v>
      </c>
      <c r="E503" s="197" t="s">
        <v>20</v>
      </c>
      <c r="F503" s="198" t="s">
        <v>789</v>
      </c>
      <c r="G503" s="195"/>
      <c r="H503" s="199">
        <v>187.07400000000001</v>
      </c>
      <c r="I503" s="200"/>
      <c r="J503" s="200"/>
      <c r="K503" s="195"/>
      <c r="L503" s="195"/>
      <c r="M503" s="201"/>
      <c r="N503" s="202"/>
      <c r="O503" s="203"/>
      <c r="P503" s="203"/>
      <c r="Q503" s="203"/>
      <c r="R503" s="203"/>
      <c r="S503" s="203"/>
      <c r="T503" s="203"/>
      <c r="U503" s="203"/>
      <c r="V503" s="203"/>
      <c r="W503" s="203"/>
      <c r="X503" s="203"/>
      <c r="Y503" s="204"/>
      <c r="AT503" s="205" t="s">
        <v>164</v>
      </c>
      <c r="AU503" s="205" t="s">
        <v>84</v>
      </c>
      <c r="AV503" s="13" t="s">
        <v>84</v>
      </c>
      <c r="AW503" s="13" t="s">
        <v>5</v>
      </c>
      <c r="AX503" s="13" t="s">
        <v>74</v>
      </c>
      <c r="AY503" s="205" t="s">
        <v>155</v>
      </c>
    </row>
    <row r="504" spans="1:65" s="15" customFormat="1" ht="11.25">
      <c r="B504" s="228"/>
      <c r="C504" s="229"/>
      <c r="D504" s="196" t="s">
        <v>164</v>
      </c>
      <c r="E504" s="230" t="s">
        <v>20</v>
      </c>
      <c r="F504" s="231" t="s">
        <v>790</v>
      </c>
      <c r="G504" s="229"/>
      <c r="H504" s="230" t="s">
        <v>20</v>
      </c>
      <c r="I504" s="232"/>
      <c r="J504" s="232"/>
      <c r="K504" s="229"/>
      <c r="L504" s="229"/>
      <c r="M504" s="233"/>
      <c r="N504" s="234"/>
      <c r="O504" s="235"/>
      <c r="P504" s="235"/>
      <c r="Q504" s="235"/>
      <c r="R504" s="235"/>
      <c r="S504" s="235"/>
      <c r="T504" s="235"/>
      <c r="U504" s="235"/>
      <c r="V504" s="235"/>
      <c r="W504" s="235"/>
      <c r="X504" s="235"/>
      <c r="Y504" s="236"/>
      <c r="AT504" s="237" t="s">
        <v>164</v>
      </c>
      <c r="AU504" s="237" t="s">
        <v>84</v>
      </c>
      <c r="AV504" s="15" t="s">
        <v>82</v>
      </c>
      <c r="AW504" s="15" t="s">
        <v>5</v>
      </c>
      <c r="AX504" s="15" t="s">
        <v>74</v>
      </c>
      <c r="AY504" s="237" t="s">
        <v>155</v>
      </c>
    </row>
    <row r="505" spans="1:65" s="13" customFormat="1" ht="11.25">
      <c r="B505" s="194"/>
      <c r="C505" s="195"/>
      <c r="D505" s="196" t="s">
        <v>164</v>
      </c>
      <c r="E505" s="197" t="s">
        <v>20</v>
      </c>
      <c r="F505" s="198" t="s">
        <v>791</v>
      </c>
      <c r="G505" s="195"/>
      <c r="H505" s="199">
        <v>-91.66</v>
      </c>
      <c r="I505" s="200"/>
      <c r="J505" s="200"/>
      <c r="K505" s="195"/>
      <c r="L505" s="195"/>
      <c r="M505" s="201"/>
      <c r="N505" s="202"/>
      <c r="O505" s="203"/>
      <c r="P505" s="203"/>
      <c r="Q505" s="203"/>
      <c r="R505" s="203"/>
      <c r="S505" s="203"/>
      <c r="T505" s="203"/>
      <c r="U505" s="203"/>
      <c r="V505" s="203"/>
      <c r="W505" s="203"/>
      <c r="X505" s="203"/>
      <c r="Y505" s="204"/>
      <c r="AT505" s="205" t="s">
        <v>164</v>
      </c>
      <c r="AU505" s="205" t="s">
        <v>84</v>
      </c>
      <c r="AV505" s="13" t="s">
        <v>84</v>
      </c>
      <c r="AW505" s="13" t="s">
        <v>5</v>
      </c>
      <c r="AX505" s="13" t="s">
        <v>74</v>
      </c>
      <c r="AY505" s="205" t="s">
        <v>155</v>
      </c>
    </row>
    <row r="506" spans="1:65" s="14" customFormat="1" ht="11.25">
      <c r="B506" s="206"/>
      <c r="C506" s="207"/>
      <c r="D506" s="196" t="s">
        <v>164</v>
      </c>
      <c r="E506" s="208" t="s">
        <v>20</v>
      </c>
      <c r="F506" s="209" t="s">
        <v>166</v>
      </c>
      <c r="G506" s="207"/>
      <c r="H506" s="210">
        <v>571.55200000000002</v>
      </c>
      <c r="I506" s="211"/>
      <c r="J506" s="211"/>
      <c r="K506" s="207"/>
      <c r="L506" s="207"/>
      <c r="M506" s="212"/>
      <c r="N506" s="213"/>
      <c r="O506" s="214"/>
      <c r="P506" s="214"/>
      <c r="Q506" s="214"/>
      <c r="R506" s="214"/>
      <c r="S506" s="214"/>
      <c r="T506" s="214"/>
      <c r="U506" s="214"/>
      <c r="V506" s="214"/>
      <c r="W506" s="214"/>
      <c r="X506" s="214"/>
      <c r="Y506" s="215"/>
      <c r="AT506" s="216" t="s">
        <v>164</v>
      </c>
      <c r="AU506" s="216" t="s">
        <v>84</v>
      </c>
      <c r="AV506" s="14" t="s">
        <v>161</v>
      </c>
      <c r="AW506" s="14" t="s">
        <v>5</v>
      </c>
      <c r="AX506" s="14" t="s">
        <v>82</v>
      </c>
      <c r="AY506" s="216" t="s">
        <v>155</v>
      </c>
    </row>
    <row r="507" spans="1:65" s="13" customFormat="1" ht="11.25">
      <c r="B507" s="194"/>
      <c r="C507" s="195"/>
      <c r="D507" s="196" t="s">
        <v>164</v>
      </c>
      <c r="E507" s="195"/>
      <c r="F507" s="198" t="s">
        <v>792</v>
      </c>
      <c r="G507" s="195"/>
      <c r="H507" s="199">
        <v>577.26800000000003</v>
      </c>
      <c r="I507" s="200"/>
      <c r="J507" s="200"/>
      <c r="K507" s="195"/>
      <c r="L507" s="195"/>
      <c r="M507" s="201"/>
      <c r="N507" s="202"/>
      <c r="O507" s="203"/>
      <c r="P507" s="203"/>
      <c r="Q507" s="203"/>
      <c r="R507" s="203"/>
      <c r="S507" s="203"/>
      <c r="T507" s="203"/>
      <c r="U507" s="203"/>
      <c r="V507" s="203"/>
      <c r="W507" s="203"/>
      <c r="X507" s="203"/>
      <c r="Y507" s="204"/>
      <c r="AT507" s="205" t="s">
        <v>164</v>
      </c>
      <c r="AU507" s="205" t="s">
        <v>84</v>
      </c>
      <c r="AV507" s="13" t="s">
        <v>84</v>
      </c>
      <c r="AW507" s="13" t="s">
        <v>4</v>
      </c>
      <c r="AX507" s="13" t="s">
        <v>82</v>
      </c>
      <c r="AY507" s="205" t="s">
        <v>155</v>
      </c>
    </row>
    <row r="508" spans="1:65" s="2" customFormat="1" ht="16.5" customHeight="1">
      <c r="A508" s="36"/>
      <c r="B508" s="37"/>
      <c r="C508" s="174" t="s">
        <v>793</v>
      </c>
      <c r="D508" s="174" t="s">
        <v>157</v>
      </c>
      <c r="E508" s="175" t="s">
        <v>794</v>
      </c>
      <c r="F508" s="176" t="s">
        <v>795</v>
      </c>
      <c r="G508" s="177" t="s">
        <v>160</v>
      </c>
      <c r="H508" s="178">
        <v>183.012</v>
      </c>
      <c r="I508" s="179"/>
      <c r="J508" s="179"/>
      <c r="K508" s="180">
        <f>ROUND(P508*H508,2)</f>
        <v>0</v>
      </c>
      <c r="L508" s="181"/>
      <c r="M508" s="41"/>
      <c r="N508" s="182" t="s">
        <v>20</v>
      </c>
      <c r="O508" s="183" t="s">
        <v>43</v>
      </c>
      <c r="P508" s="184">
        <f>I508+J508</f>
        <v>0</v>
      </c>
      <c r="Q508" s="184">
        <f>ROUND(I508*H508,2)</f>
        <v>0</v>
      </c>
      <c r="R508" s="184">
        <f>ROUND(J508*H508,2)</f>
        <v>0</v>
      </c>
      <c r="S508" s="66"/>
      <c r="T508" s="185">
        <f>S508*H508</f>
        <v>0</v>
      </c>
      <c r="U508" s="185">
        <v>2.7000000000000001E-3</v>
      </c>
      <c r="V508" s="185">
        <f>U508*H508</f>
        <v>0.49413240000000003</v>
      </c>
      <c r="W508" s="185">
        <v>0</v>
      </c>
      <c r="X508" s="185">
        <f>W508*H508</f>
        <v>0</v>
      </c>
      <c r="Y508" s="186" t="s">
        <v>20</v>
      </c>
      <c r="Z508" s="36"/>
      <c r="AA508" s="36"/>
      <c r="AB508" s="36"/>
      <c r="AC508" s="36"/>
      <c r="AD508" s="36"/>
      <c r="AE508" s="36"/>
      <c r="AR508" s="187" t="s">
        <v>161</v>
      </c>
      <c r="AT508" s="187" t="s">
        <v>157</v>
      </c>
      <c r="AU508" s="187" t="s">
        <v>84</v>
      </c>
      <c r="AY508" s="19" t="s">
        <v>155</v>
      </c>
      <c r="BE508" s="188">
        <f>IF(O508="základní",K508,0)</f>
        <v>0</v>
      </c>
      <c r="BF508" s="188">
        <f>IF(O508="snížená",K508,0)</f>
        <v>0</v>
      </c>
      <c r="BG508" s="188">
        <f>IF(O508="zákl. přenesená",K508,0)</f>
        <v>0</v>
      </c>
      <c r="BH508" s="188">
        <f>IF(O508="sníž. přenesená",K508,0)</f>
        <v>0</v>
      </c>
      <c r="BI508" s="188">
        <f>IF(O508="nulová",K508,0)</f>
        <v>0</v>
      </c>
      <c r="BJ508" s="19" t="s">
        <v>82</v>
      </c>
      <c r="BK508" s="188">
        <f>ROUND(P508*H508,2)</f>
        <v>0</v>
      </c>
      <c r="BL508" s="19" t="s">
        <v>161</v>
      </c>
      <c r="BM508" s="187" t="s">
        <v>796</v>
      </c>
    </row>
    <row r="509" spans="1:65" s="2" customFormat="1" ht="11.25">
      <c r="A509" s="36"/>
      <c r="B509" s="37"/>
      <c r="C509" s="38"/>
      <c r="D509" s="189" t="s">
        <v>162</v>
      </c>
      <c r="E509" s="38"/>
      <c r="F509" s="190" t="s">
        <v>797</v>
      </c>
      <c r="G509" s="38"/>
      <c r="H509" s="38"/>
      <c r="I509" s="191"/>
      <c r="J509" s="191"/>
      <c r="K509" s="38"/>
      <c r="L509" s="38"/>
      <c r="M509" s="41"/>
      <c r="N509" s="192"/>
      <c r="O509" s="193"/>
      <c r="P509" s="66"/>
      <c r="Q509" s="66"/>
      <c r="R509" s="66"/>
      <c r="S509" s="66"/>
      <c r="T509" s="66"/>
      <c r="U509" s="66"/>
      <c r="V509" s="66"/>
      <c r="W509" s="66"/>
      <c r="X509" s="66"/>
      <c r="Y509" s="67"/>
      <c r="Z509" s="36"/>
      <c r="AA509" s="36"/>
      <c r="AB509" s="36"/>
      <c r="AC509" s="36"/>
      <c r="AD509" s="36"/>
      <c r="AE509" s="36"/>
      <c r="AT509" s="19" t="s">
        <v>162</v>
      </c>
      <c r="AU509" s="19" t="s">
        <v>84</v>
      </c>
    </row>
    <row r="510" spans="1:65" s="13" customFormat="1" ht="11.25">
      <c r="B510" s="194"/>
      <c r="C510" s="195"/>
      <c r="D510" s="196" t="s">
        <v>164</v>
      </c>
      <c r="E510" s="197" t="s">
        <v>20</v>
      </c>
      <c r="F510" s="198" t="s">
        <v>798</v>
      </c>
      <c r="G510" s="195"/>
      <c r="H510" s="199">
        <v>181.2</v>
      </c>
      <c r="I510" s="200"/>
      <c r="J510" s="200"/>
      <c r="K510" s="195"/>
      <c r="L510" s="195"/>
      <c r="M510" s="201"/>
      <c r="N510" s="202"/>
      <c r="O510" s="203"/>
      <c r="P510" s="203"/>
      <c r="Q510" s="203"/>
      <c r="R510" s="203"/>
      <c r="S510" s="203"/>
      <c r="T510" s="203"/>
      <c r="U510" s="203"/>
      <c r="V510" s="203"/>
      <c r="W510" s="203"/>
      <c r="X510" s="203"/>
      <c r="Y510" s="204"/>
      <c r="AT510" s="205" t="s">
        <v>164</v>
      </c>
      <c r="AU510" s="205" t="s">
        <v>84</v>
      </c>
      <c r="AV510" s="13" t="s">
        <v>84</v>
      </c>
      <c r="AW510" s="13" t="s">
        <v>5</v>
      </c>
      <c r="AX510" s="13" t="s">
        <v>74</v>
      </c>
      <c r="AY510" s="205" t="s">
        <v>155</v>
      </c>
    </row>
    <row r="511" spans="1:65" s="14" customFormat="1" ht="11.25">
      <c r="B511" s="206"/>
      <c r="C511" s="207"/>
      <c r="D511" s="196" t="s">
        <v>164</v>
      </c>
      <c r="E511" s="208" t="s">
        <v>20</v>
      </c>
      <c r="F511" s="209" t="s">
        <v>166</v>
      </c>
      <c r="G511" s="207"/>
      <c r="H511" s="210">
        <v>181.2</v>
      </c>
      <c r="I511" s="211"/>
      <c r="J511" s="211"/>
      <c r="K511" s="207"/>
      <c r="L511" s="207"/>
      <c r="M511" s="212"/>
      <c r="N511" s="213"/>
      <c r="O511" s="214"/>
      <c r="P511" s="214"/>
      <c r="Q511" s="214"/>
      <c r="R511" s="214"/>
      <c r="S511" s="214"/>
      <c r="T511" s="214"/>
      <c r="U511" s="214"/>
      <c r="V511" s="214"/>
      <c r="W511" s="214"/>
      <c r="X511" s="214"/>
      <c r="Y511" s="215"/>
      <c r="AT511" s="216" t="s">
        <v>164</v>
      </c>
      <c r="AU511" s="216" t="s">
        <v>84</v>
      </c>
      <c r="AV511" s="14" t="s">
        <v>161</v>
      </c>
      <c r="AW511" s="14" t="s">
        <v>5</v>
      </c>
      <c r="AX511" s="14" t="s">
        <v>82</v>
      </c>
      <c r="AY511" s="216" t="s">
        <v>155</v>
      </c>
    </row>
    <row r="512" spans="1:65" s="13" customFormat="1" ht="11.25">
      <c r="B512" s="194"/>
      <c r="C512" s="195"/>
      <c r="D512" s="196" t="s">
        <v>164</v>
      </c>
      <c r="E512" s="195"/>
      <c r="F512" s="198" t="s">
        <v>799</v>
      </c>
      <c r="G512" s="195"/>
      <c r="H512" s="199">
        <v>183.012</v>
      </c>
      <c r="I512" s="200"/>
      <c r="J512" s="200"/>
      <c r="K512" s="195"/>
      <c r="L512" s="195"/>
      <c r="M512" s="201"/>
      <c r="N512" s="202"/>
      <c r="O512" s="203"/>
      <c r="P512" s="203"/>
      <c r="Q512" s="203"/>
      <c r="R512" s="203"/>
      <c r="S512" s="203"/>
      <c r="T512" s="203"/>
      <c r="U512" s="203"/>
      <c r="V512" s="203"/>
      <c r="W512" s="203"/>
      <c r="X512" s="203"/>
      <c r="Y512" s="204"/>
      <c r="AT512" s="205" t="s">
        <v>164</v>
      </c>
      <c r="AU512" s="205" t="s">
        <v>84</v>
      </c>
      <c r="AV512" s="13" t="s">
        <v>84</v>
      </c>
      <c r="AW512" s="13" t="s">
        <v>4</v>
      </c>
      <c r="AX512" s="13" t="s">
        <v>82</v>
      </c>
      <c r="AY512" s="205" t="s">
        <v>155</v>
      </c>
    </row>
    <row r="513" spans="1:65" s="2" customFormat="1" ht="24.2" customHeight="1">
      <c r="A513" s="36"/>
      <c r="B513" s="37"/>
      <c r="C513" s="174" t="s">
        <v>800</v>
      </c>
      <c r="D513" s="174" t="s">
        <v>157</v>
      </c>
      <c r="E513" s="175" t="s">
        <v>801</v>
      </c>
      <c r="F513" s="176" t="s">
        <v>802</v>
      </c>
      <c r="G513" s="177" t="s">
        <v>160</v>
      </c>
      <c r="H513" s="178">
        <v>60.085000000000001</v>
      </c>
      <c r="I513" s="179"/>
      <c r="J513" s="179"/>
      <c r="K513" s="180">
        <f>ROUND(P513*H513,2)</f>
        <v>0</v>
      </c>
      <c r="L513" s="181"/>
      <c r="M513" s="41"/>
      <c r="N513" s="182" t="s">
        <v>20</v>
      </c>
      <c r="O513" s="183" t="s">
        <v>43</v>
      </c>
      <c r="P513" s="184">
        <f>I513+J513</f>
        <v>0</v>
      </c>
      <c r="Q513" s="184">
        <f>ROUND(I513*H513,2)</f>
        <v>0</v>
      </c>
      <c r="R513" s="184">
        <f>ROUND(J513*H513,2)</f>
        <v>0</v>
      </c>
      <c r="S513" s="66"/>
      <c r="T513" s="185">
        <f>S513*H513</f>
        <v>0</v>
      </c>
      <c r="U513" s="185">
        <v>2.3630000000000002E-2</v>
      </c>
      <c r="V513" s="185">
        <f>U513*H513</f>
        <v>1.4198085500000002</v>
      </c>
      <c r="W513" s="185">
        <v>0</v>
      </c>
      <c r="X513" s="185">
        <f>W513*H513</f>
        <v>0</v>
      </c>
      <c r="Y513" s="186" t="s">
        <v>20</v>
      </c>
      <c r="Z513" s="36"/>
      <c r="AA513" s="36"/>
      <c r="AB513" s="36"/>
      <c r="AC513" s="36"/>
      <c r="AD513" s="36"/>
      <c r="AE513" s="36"/>
      <c r="AR513" s="187" t="s">
        <v>161</v>
      </c>
      <c r="AT513" s="187" t="s">
        <v>157</v>
      </c>
      <c r="AU513" s="187" t="s">
        <v>84</v>
      </c>
      <c r="AY513" s="19" t="s">
        <v>155</v>
      </c>
      <c r="BE513" s="188">
        <f>IF(O513="základní",K513,0)</f>
        <v>0</v>
      </c>
      <c r="BF513" s="188">
        <f>IF(O513="snížená",K513,0)</f>
        <v>0</v>
      </c>
      <c r="BG513" s="188">
        <f>IF(O513="zákl. přenesená",K513,0)</f>
        <v>0</v>
      </c>
      <c r="BH513" s="188">
        <f>IF(O513="sníž. přenesená",K513,0)</f>
        <v>0</v>
      </c>
      <c r="BI513" s="188">
        <f>IF(O513="nulová",K513,0)</f>
        <v>0</v>
      </c>
      <c r="BJ513" s="19" t="s">
        <v>82</v>
      </c>
      <c r="BK513" s="188">
        <f>ROUND(P513*H513,2)</f>
        <v>0</v>
      </c>
      <c r="BL513" s="19" t="s">
        <v>161</v>
      </c>
      <c r="BM513" s="187" t="s">
        <v>803</v>
      </c>
    </row>
    <row r="514" spans="1:65" s="2" customFormat="1" ht="11.25">
      <c r="A514" s="36"/>
      <c r="B514" s="37"/>
      <c r="C514" s="38"/>
      <c r="D514" s="189" t="s">
        <v>162</v>
      </c>
      <c r="E514" s="38"/>
      <c r="F514" s="190" t="s">
        <v>804</v>
      </c>
      <c r="G514" s="38"/>
      <c r="H514" s="38"/>
      <c r="I514" s="191"/>
      <c r="J514" s="191"/>
      <c r="K514" s="38"/>
      <c r="L514" s="38"/>
      <c r="M514" s="41"/>
      <c r="N514" s="192"/>
      <c r="O514" s="193"/>
      <c r="P514" s="66"/>
      <c r="Q514" s="66"/>
      <c r="R514" s="66"/>
      <c r="S514" s="66"/>
      <c r="T514" s="66"/>
      <c r="U514" s="66"/>
      <c r="V514" s="66"/>
      <c r="W514" s="66"/>
      <c r="X514" s="66"/>
      <c r="Y514" s="67"/>
      <c r="Z514" s="36"/>
      <c r="AA514" s="36"/>
      <c r="AB514" s="36"/>
      <c r="AC514" s="36"/>
      <c r="AD514" s="36"/>
      <c r="AE514" s="36"/>
      <c r="AT514" s="19" t="s">
        <v>162</v>
      </c>
      <c r="AU514" s="19" t="s">
        <v>84</v>
      </c>
    </row>
    <row r="515" spans="1:65" s="2" customFormat="1" ht="19.5">
      <c r="A515" s="36"/>
      <c r="B515" s="37"/>
      <c r="C515" s="38"/>
      <c r="D515" s="196" t="s">
        <v>177</v>
      </c>
      <c r="E515" s="38"/>
      <c r="F515" s="217" t="s">
        <v>805</v>
      </c>
      <c r="G515" s="38"/>
      <c r="H515" s="38"/>
      <c r="I515" s="191"/>
      <c r="J515" s="191"/>
      <c r="K515" s="38"/>
      <c r="L515" s="38"/>
      <c r="M515" s="41"/>
      <c r="N515" s="192"/>
      <c r="O515" s="193"/>
      <c r="P515" s="66"/>
      <c r="Q515" s="66"/>
      <c r="R515" s="66"/>
      <c r="S515" s="66"/>
      <c r="T515" s="66"/>
      <c r="U515" s="66"/>
      <c r="V515" s="66"/>
      <c r="W515" s="66"/>
      <c r="X515" s="66"/>
      <c r="Y515" s="67"/>
      <c r="Z515" s="36"/>
      <c r="AA515" s="36"/>
      <c r="AB515" s="36"/>
      <c r="AC515" s="36"/>
      <c r="AD515" s="36"/>
      <c r="AE515" s="36"/>
      <c r="AT515" s="19" t="s">
        <v>177</v>
      </c>
      <c r="AU515" s="19" t="s">
        <v>84</v>
      </c>
    </row>
    <row r="516" spans="1:65" s="13" customFormat="1" ht="11.25">
      <c r="B516" s="194"/>
      <c r="C516" s="195"/>
      <c r="D516" s="196" t="s">
        <v>164</v>
      </c>
      <c r="E516" s="197" t="s">
        <v>20</v>
      </c>
      <c r="F516" s="198" t="s">
        <v>806</v>
      </c>
      <c r="G516" s="195"/>
      <c r="H516" s="199">
        <v>59.49</v>
      </c>
      <c r="I516" s="200"/>
      <c r="J516" s="200"/>
      <c r="K516" s="195"/>
      <c r="L516" s="195"/>
      <c r="M516" s="201"/>
      <c r="N516" s="202"/>
      <c r="O516" s="203"/>
      <c r="P516" s="203"/>
      <c r="Q516" s="203"/>
      <c r="R516" s="203"/>
      <c r="S516" s="203"/>
      <c r="T516" s="203"/>
      <c r="U516" s="203"/>
      <c r="V516" s="203"/>
      <c r="W516" s="203"/>
      <c r="X516" s="203"/>
      <c r="Y516" s="204"/>
      <c r="AT516" s="205" t="s">
        <v>164</v>
      </c>
      <c r="AU516" s="205" t="s">
        <v>84</v>
      </c>
      <c r="AV516" s="13" t="s">
        <v>84</v>
      </c>
      <c r="AW516" s="13" t="s">
        <v>5</v>
      </c>
      <c r="AX516" s="13" t="s">
        <v>74</v>
      </c>
      <c r="AY516" s="205" t="s">
        <v>155</v>
      </c>
    </row>
    <row r="517" spans="1:65" s="14" customFormat="1" ht="11.25">
      <c r="B517" s="206"/>
      <c r="C517" s="207"/>
      <c r="D517" s="196" t="s">
        <v>164</v>
      </c>
      <c r="E517" s="208" t="s">
        <v>20</v>
      </c>
      <c r="F517" s="209" t="s">
        <v>166</v>
      </c>
      <c r="G517" s="207"/>
      <c r="H517" s="210">
        <v>59.49</v>
      </c>
      <c r="I517" s="211"/>
      <c r="J517" s="211"/>
      <c r="K517" s="207"/>
      <c r="L517" s="207"/>
      <c r="M517" s="212"/>
      <c r="N517" s="213"/>
      <c r="O517" s="214"/>
      <c r="P517" s="214"/>
      <c r="Q517" s="214"/>
      <c r="R517" s="214"/>
      <c r="S517" s="214"/>
      <c r="T517" s="214"/>
      <c r="U517" s="214"/>
      <c r="V517" s="214"/>
      <c r="W517" s="214"/>
      <c r="X517" s="214"/>
      <c r="Y517" s="215"/>
      <c r="AT517" s="216" t="s">
        <v>164</v>
      </c>
      <c r="AU517" s="216" t="s">
        <v>84</v>
      </c>
      <c r="AV517" s="14" t="s">
        <v>161</v>
      </c>
      <c r="AW517" s="14" t="s">
        <v>5</v>
      </c>
      <c r="AX517" s="14" t="s">
        <v>82</v>
      </c>
      <c r="AY517" s="216" t="s">
        <v>155</v>
      </c>
    </row>
    <row r="518" spans="1:65" s="13" customFormat="1" ht="11.25">
      <c r="B518" s="194"/>
      <c r="C518" s="195"/>
      <c r="D518" s="196" t="s">
        <v>164</v>
      </c>
      <c r="E518" s="195"/>
      <c r="F518" s="198" t="s">
        <v>807</v>
      </c>
      <c r="G518" s="195"/>
      <c r="H518" s="199">
        <v>60.085000000000001</v>
      </c>
      <c r="I518" s="200"/>
      <c r="J518" s="200"/>
      <c r="K518" s="195"/>
      <c r="L518" s="195"/>
      <c r="M518" s="201"/>
      <c r="N518" s="202"/>
      <c r="O518" s="203"/>
      <c r="P518" s="203"/>
      <c r="Q518" s="203"/>
      <c r="R518" s="203"/>
      <c r="S518" s="203"/>
      <c r="T518" s="203"/>
      <c r="U518" s="203"/>
      <c r="V518" s="203"/>
      <c r="W518" s="203"/>
      <c r="X518" s="203"/>
      <c r="Y518" s="204"/>
      <c r="AT518" s="205" t="s">
        <v>164</v>
      </c>
      <c r="AU518" s="205" t="s">
        <v>84</v>
      </c>
      <c r="AV518" s="13" t="s">
        <v>84</v>
      </c>
      <c r="AW518" s="13" t="s">
        <v>4</v>
      </c>
      <c r="AX518" s="13" t="s">
        <v>82</v>
      </c>
      <c r="AY518" s="205" t="s">
        <v>155</v>
      </c>
    </row>
    <row r="519" spans="1:65" s="2" customFormat="1" ht="21.75" customHeight="1">
      <c r="A519" s="36"/>
      <c r="B519" s="37"/>
      <c r="C519" s="174" t="s">
        <v>808</v>
      </c>
      <c r="D519" s="174" t="s">
        <v>157</v>
      </c>
      <c r="E519" s="175" t="s">
        <v>809</v>
      </c>
      <c r="F519" s="176" t="s">
        <v>810</v>
      </c>
      <c r="G519" s="177" t="s">
        <v>160</v>
      </c>
      <c r="H519" s="178">
        <v>118.31100000000001</v>
      </c>
      <c r="I519" s="179"/>
      <c r="J519" s="179"/>
      <c r="K519" s="180">
        <f>ROUND(P519*H519,2)</f>
        <v>0</v>
      </c>
      <c r="L519" s="181"/>
      <c r="M519" s="41"/>
      <c r="N519" s="182" t="s">
        <v>20</v>
      </c>
      <c r="O519" s="183" t="s">
        <v>43</v>
      </c>
      <c r="P519" s="184">
        <f>I519+J519</f>
        <v>0</v>
      </c>
      <c r="Q519" s="184">
        <f>ROUND(I519*H519,2)</f>
        <v>0</v>
      </c>
      <c r="R519" s="184">
        <f>ROUND(J519*H519,2)</f>
        <v>0</v>
      </c>
      <c r="S519" s="66"/>
      <c r="T519" s="185">
        <f>S519*H519</f>
        <v>0</v>
      </c>
      <c r="U519" s="185">
        <v>2.3099999999999999E-2</v>
      </c>
      <c r="V519" s="185">
        <f>U519*H519</f>
        <v>2.7329840999999999</v>
      </c>
      <c r="W519" s="185">
        <v>0</v>
      </c>
      <c r="X519" s="185">
        <f>W519*H519</f>
        <v>0</v>
      </c>
      <c r="Y519" s="186" t="s">
        <v>20</v>
      </c>
      <c r="Z519" s="36"/>
      <c r="AA519" s="36"/>
      <c r="AB519" s="36"/>
      <c r="AC519" s="36"/>
      <c r="AD519" s="36"/>
      <c r="AE519" s="36"/>
      <c r="AR519" s="187" t="s">
        <v>161</v>
      </c>
      <c r="AT519" s="187" t="s">
        <v>157</v>
      </c>
      <c r="AU519" s="187" t="s">
        <v>84</v>
      </c>
      <c r="AY519" s="19" t="s">
        <v>155</v>
      </c>
      <c r="BE519" s="188">
        <f>IF(O519="základní",K519,0)</f>
        <v>0</v>
      </c>
      <c r="BF519" s="188">
        <f>IF(O519="snížená",K519,0)</f>
        <v>0</v>
      </c>
      <c r="BG519" s="188">
        <f>IF(O519="zákl. přenesená",K519,0)</f>
        <v>0</v>
      </c>
      <c r="BH519" s="188">
        <f>IF(O519="sníž. přenesená",K519,0)</f>
        <v>0</v>
      </c>
      <c r="BI519" s="188">
        <f>IF(O519="nulová",K519,0)</f>
        <v>0</v>
      </c>
      <c r="BJ519" s="19" t="s">
        <v>82</v>
      </c>
      <c r="BK519" s="188">
        <f>ROUND(P519*H519,2)</f>
        <v>0</v>
      </c>
      <c r="BL519" s="19" t="s">
        <v>161</v>
      </c>
      <c r="BM519" s="187" t="s">
        <v>811</v>
      </c>
    </row>
    <row r="520" spans="1:65" s="2" customFormat="1" ht="11.25">
      <c r="A520" s="36"/>
      <c r="B520" s="37"/>
      <c r="C520" s="38"/>
      <c r="D520" s="189" t="s">
        <v>162</v>
      </c>
      <c r="E520" s="38"/>
      <c r="F520" s="190" t="s">
        <v>812</v>
      </c>
      <c r="G520" s="38"/>
      <c r="H520" s="38"/>
      <c r="I520" s="191"/>
      <c r="J520" s="191"/>
      <c r="K520" s="38"/>
      <c r="L520" s="38"/>
      <c r="M520" s="41"/>
      <c r="N520" s="192"/>
      <c r="O520" s="193"/>
      <c r="P520" s="66"/>
      <c r="Q520" s="66"/>
      <c r="R520" s="66"/>
      <c r="S520" s="66"/>
      <c r="T520" s="66"/>
      <c r="U520" s="66"/>
      <c r="V520" s="66"/>
      <c r="W520" s="66"/>
      <c r="X520" s="66"/>
      <c r="Y520" s="67"/>
      <c r="Z520" s="36"/>
      <c r="AA520" s="36"/>
      <c r="AB520" s="36"/>
      <c r="AC520" s="36"/>
      <c r="AD520" s="36"/>
      <c r="AE520" s="36"/>
      <c r="AT520" s="19" t="s">
        <v>162</v>
      </c>
      <c r="AU520" s="19" t="s">
        <v>84</v>
      </c>
    </row>
    <row r="521" spans="1:65" s="2" customFormat="1" ht="19.5">
      <c r="A521" s="36"/>
      <c r="B521" s="37"/>
      <c r="C521" s="38"/>
      <c r="D521" s="196" t="s">
        <v>177</v>
      </c>
      <c r="E521" s="38"/>
      <c r="F521" s="217" t="s">
        <v>813</v>
      </c>
      <c r="G521" s="38"/>
      <c r="H521" s="38"/>
      <c r="I521" s="191"/>
      <c r="J521" s="191"/>
      <c r="K521" s="38"/>
      <c r="L521" s="38"/>
      <c r="M521" s="41"/>
      <c r="N521" s="192"/>
      <c r="O521" s="193"/>
      <c r="P521" s="66"/>
      <c r="Q521" s="66"/>
      <c r="R521" s="66"/>
      <c r="S521" s="66"/>
      <c r="T521" s="66"/>
      <c r="U521" s="66"/>
      <c r="V521" s="66"/>
      <c r="W521" s="66"/>
      <c r="X521" s="66"/>
      <c r="Y521" s="67"/>
      <c r="Z521" s="36"/>
      <c r="AA521" s="36"/>
      <c r="AB521" s="36"/>
      <c r="AC521" s="36"/>
      <c r="AD521" s="36"/>
      <c r="AE521" s="36"/>
      <c r="AT521" s="19" t="s">
        <v>177</v>
      </c>
      <c r="AU521" s="19" t="s">
        <v>84</v>
      </c>
    </row>
    <row r="522" spans="1:65" s="13" customFormat="1" ht="11.25">
      <c r="B522" s="194"/>
      <c r="C522" s="195"/>
      <c r="D522" s="196" t="s">
        <v>164</v>
      </c>
      <c r="E522" s="197" t="s">
        <v>20</v>
      </c>
      <c r="F522" s="198" t="s">
        <v>814</v>
      </c>
      <c r="G522" s="195"/>
      <c r="H522" s="199">
        <v>127.8</v>
      </c>
      <c r="I522" s="200"/>
      <c r="J522" s="200"/>
      <c r="K522" s="195"/>
      <c r="L522" s="195"/>
      <c r="M522" s="201"/>
      <c r="N522" s="202"/>
      <c r="O522" s="203"/>
      <c r="P522" s="203"/>
      <c r="Q522" s="203"/>
      <c r="R522" s="203"/>
      <c r="S522" s="203"/>
      <c r="T522" s="203"/>
      <c r="U522" s="203"/>
      <c r="V522" s="203"/>
      <c r="W522" s="203"/>
      <c r="X522" s="203"/>
      <c r="Y522" s="204"/>
      <c r="AT522" s="205" t="s">
        <v>164</v>
      </c>
      <c r="AU522" s="205" t="s">
        <v>84</v>
      </c>
      <c r="AV522" s="13" t="s">
        <v>84</v>
      </c>
      <c r="AW522" s="13" t="s">
        <v>5</v>
      </c>
      <c r="AX522" s="13" t="s">
        <v>74</v>
      </c>
      <c r="AY522" s="205" t="s">
        <v>155</v>
      </c>
    </row>
    <row r="523" spans="1:65" s="15" customFormat="1" ht="11.25">
      <c r="B523" s="228"/>
      <c r="C523" s="229"/>
      <c r="D523" s="196" t="s">
        <v>164</v>
      </c>
      <c r="E523" s="230" t="s">
        <v>20</v>
      </c>
      <c r="F523" s="231" t="s">
        <v>815</v>
      </c>
      <c r="G523" s="229"/>
      <c r="H523" s="230" t="s">
        <v>20</v>
      </c>
      <c r="I523" s="232"/>
      <c r="J523" s="232"/>
      <c r="K523" s="229"/>
      <c r="L523" s="229"/>
      <c r="M523" s="233"/>
      <c r="N523" s="234"/>
      <c r="O523" s="235"/>
      <c r="P523" s="235"/>
      <c r="Q523" s="235"/>
      <c r="R523" s="235"/>
      <c r="S523" s="235"/>
      <c r="T523" s="235"/>
      <c r="U523" s="235"/>
      <c r="V523" s="235"/>
      <c r="W523" s="235"/>
      <c r="X523" s="235"/>
      <c r="Y523" s="236"/>
      <c r="AT523" s="237" t="s">
        <v>164</v>
      </c>
      <c r="AU523" s="237" t="s">
        <v>84</v>
      </c>
      <c r="AV523" s="15" t="s">
        <v>82</v>
      </c>
      <c r="AW523" s="15" t="s">
        <v>5</v>
      </c>
      <c r="AX523" s="15" t="s">
        <v>74</v>
      </c>
      <c r="AY523" s="237" t="s">
        <v>155</v>
      </c>
    </row>
    <row r="524" spans="1:65" s="13" customFormat="1" ht="11.25">
      <c r="B524" s="194"/>
      <c r="C524" s="195"/>
      <c r="D524" s="196" t="s">
        <v>164</v>
      </c>
      <c r="E524" s="197" t="s">
        <v>20</v>
      </c>
      <c r="F524" s="198" t="s">
        <v>816</v>
      </c>
      <c r="G524" s="195"/>
      <c r="H524" s="199">
        <v>-10.66</v>
      </c>
      <c r="I524" s="200"/>
      <c r="J524" s="200"/>
      <c r="K524" s="195"/>
      <c r="L524" s="195"/>
      <c r="M524" s="201"/>
      <c r="N524" s="202"/>
      <c r="O524" s="203"/>
      <c r="P524" s="203"/>
      <c r="Q524" s="203"/>
      <c r="R524" s="203"/>
      <c r="S524" s="203"/>
      <c r="T524" s="203"/>
      <c r="U524" s="203"/>
      <c r="V524" s="203"/>
      <c r="W524" s="203"/>
      <c r="X524" s="203"/>
      <c r="Y524" s="204"/>
      <c r="AT524" s="205" t="s">
        <v>164</v>
      </c>
      <c r="AU524" s="205" t="s">
        <v>84</v>
      </c>
      <c r="AV524" s="13" t="s">
        <v>84</v>
      </c>
      <c r="AW524" s="13" t="s">
        <v>5</v>
      </c>
      <c r="AX524" s="13" t="s">
        <v>74</v>
      </c>
      <c r="AY524" s="205" t="s">
        <v>155</v>
      </c>
    </row>
    <row r="525" spans="1:65" s="14" customFormat="1" ht="11.25">
      <c r="B525" s="206"/>
      <c r="C525" s="207"/>
      <c r="D525" s="196" t="s">
        <v>164</v>
      </c>
      <c r="E525" s="208" t="s">
        <v>20</v>
      </c>
      <c r="F525" s="209" t="s">
        <v>166</v>
      </c>
      <c r="G525" s="207"/>
      <c r="H525" s="210">
        <v>117.14</v>
      </c>
      <c r="I525" s="211"/>
      <c r="J525" s="211"/>
      <c r="K525" s="207"/>
      <c r="L525" s="207"/>
      <c r="M525" s="212"/>
      <c r="N525" s="213"/>
      <c r="O525" s="214"/>
      <c r="P525" s="214"/>
      <c r="Q525" s="214"/>
      <c r="R525" s="214"/>
      <c r="S525" s="214"/>
      <c r="T525" s="214"/>
      <c r="U525" s="214"/>
      <c r="V525" s="214"/>
      <c r="W525" s="214"/>
      <c r="X525" s="214"/>
      <c r="Y525" s="215"/>
      <c r="AT525" s="216" t="s">
        <v>164</v>
      </c>
      <c r="AU525" s="216" t="s">
        <v>84</v>
      </c>
      <c r="AV525" s="14" t="s">
        <v>161</v>
      </c>
      <c r="AW525" s="14" t="s">
        <v>5</v>
      </c>
      <c r="AX525" s="14" t="s">
        <v>82</v>
      </c>
      <c r="AY525" s="216" t="s">
        <v>155</v>
      </c>
    </row>
    <row r="526" spans="1:65" s="13" customFormat="1" ht="11.25">
      <c r="B526" s="194"/>
      <c r="C526" s="195"/>
      <c r="D526" s="196" t="s">
        <v>164</v>
      </c>
      <c r="E526" s="195"/>
      <c r="F526" s="198" t="s">
        <v>817</v>
      </c>
      <c r="G526" s="195"/>
      <c r="H526" s="199">
        <v>118.31100000000001</v>
      </c>
      <c r="I526" s="200"/>
      <c r="J526" s="200"/>
      <c r="K526" s="195"/>
      <c r="L526" s="195"/>
      <c r="M526" s="201"/>
      <c r="N526" s="202"/>
      <c r="O526" s="203"/>
      <c r="P526" s="203"/>
      <c r="Q526" s="203"/>
      <c r="R526" s="203"/>
      <c r="S526" s="203"/>
      <c r="T526" s="203"/>
      <c r="U526" s="203"/>
      <c r="V526" s="203"/>
      <c r="W526" s="203"/>
      <c r="X526" s="203"/>
      <c r="Y526" s="204"/>
      <c r="AT526" s="205" t="s">
        <v>164</v>
      </c>
      <c r="AU526" s="205" t="s">
        <v>84</v>
      </c>
      <c r="AV526" s="13" t="s">
        <v>84</v>
      </c>
      <c r="AW526" s="13" t="s">
        <v>4</v>
      </c>
      <c r="AX526" s="13" t="s">
        <v>82</v>
      </c>
      <c r="AY526" s="205" t="s">
        <v>155</v>
      </c>
    </row>
    <row r="527" spans="1:65" s="2" customFormat="1" ht="24.2" customHeight="1">
      <c r="A527" s="36"/>
      <c r="B527" s="37"/>
      <c r="C527" s="174" t="s">
        <v>818</v>
      </c>
      <c r="D527" s="174" t="s">
        <v>157</v>
      </c>
      <c r="E527" s="175" t="s">
        <v>819</v>
      </c>
      <c r="F527" s="176" t="s">
        <v>820</v>
      </c>
      <c r="G527" s="177" t="s">
        <v>386</v>
      </c>
      <c r="H527" s="178">
        <v>14</v>
      </c>
      <c r="I527" s="179"/>
      <c r="J527" s="179"/>
      <c r="K527" s="180">
        <f>ROUND(P527*H527,2)</f>
        <v>0</v>
      </c>
      <c r="L527" s="181"/>
      <c r="M527" s="41"/>
      <c r="N527" s="182" t="s">
        <v>20</v>
      </c>
      <c r="O527" s="183" t="s">
        <v>43</v>
      </c>
      <c r="P527" s="184">
        <f>I527+J527</f>
        <v>0</v>
      </c>
      <c r="Q527" s="184">
        <f>ROUND(I527*H527,2)</f>
        <v>0</v>
      </c>
      <c r="R527" s="184">
        <f>ROUND(J527*H527,2)</f>
        <v>0</v>
      </c>
      <c r="S527" s="66"/>
      <c r="T527" s="185">
        <f>S527*H527</f>
        <v>0</v>
      </c>
      <c r="U527" s="185">
        <v>4.8000000000000001E-4</v>
      </c>
      <c r="V527" s="185">
        <f>U527*H527</f>
        <v>6.7200000000000003E-3</v>
      </c>
      <c r="W527" s="185">
        <v>0</v>
      </c>
      <c r="X527" s="185">
        <f>W527*H527</f>
        <v>0</v>
      </c>
      <c r="Y527" s="186" t="s">
        <v>20</v>
      </c>
      <c r="Z527" s="36"/>
      <c r="AA527" s="36"/>
      <c r="AB527" s="36"/>
      <c r="AC527" s="36"/>
      <c r="AD527" s="36"/>
      <c r="AE527" s="36"/>
      <c r="AR527" s="187" t="s">
        <v>161</v>
      </c>
      <c r="AT527" s="187" t="s">
        <v>157</v>
      </c>
      <c r="AU527" s="187" t="s">
        <v>84</v>
      </c>
      <c r="AY527" s="19" t="s">
        <v>155</v>
      </c>
      <c r="BE527" s="188">
        <f>IF(O527="základní",K527,0)</f>
        <v>0</v>
      </c>
      <c r="BF527" s="188">
        <f>IF(O527="snížená",K527,0)</f>
        <v>0</v>
      </c>
      <c r="BG527" s="188">
        <f>IF(O527="zákl. přenesená",K527,0)</f>
        <v>0</v>
      </c>
      <c r="BH527" s="188">
        <f>IF(O527="sníž. přenesená",K527,0)</f>
        <v>0</v>
      </c>
      <c r="BI527" s="188">
        <f>IF(O527="nulová",K527,0)</f>
        <v>0</v>
      </c>
      <c r="BJ527" s="19" t="s">
        <v>82</v>
      </c>
      <c r="BK527" s="188">
        <f>ROUND(P527*H527,2)</f>
        <v>0</v>
      </c>
      <c r="BL527" s="19" t="s">
        <v>161</v>
      </c>
      <c r="BM527" s="187" t="s">
        <v>821</v>
      </c>
    </row>
    <row r="528" spans="1:65" s="2" customFormat="1" ht="11.25">
      <c r="A528" s="36"/>
      <c r="B528" s="37"/>
      <c r="C528" s="38"/>
      <c r="D528" s="189" t="s">
        <v>162</v>
      </c>
      <c r="E528" s="38"/>
      <c r="F528" s="190" t="s">
        <v>822</v>
      </c>
      <c r="G528" s="38"/>
      <c r="H528" s="38"/>
      <c r="I528" s="191"/>
      <c r="J528" s="191"/>
      <c r="K528" s="38"/>
      <c r="L528" s="38"/>
      <c r="M528" s="41"/>
      <c r="N528" s="192"/>
      <c r="O528" s="193"/>
      <c r="P528" s="66"/>
      <c r="Q528" s="66"/>
      <c r="R528" s="66"/>
      <c r="S528" s="66"/>
      <c r="T528" s="66"/>
      <c r="U528" s="66"/>
      <c r="V528" s="66"/>
      <c r="W528" s="66"/>
      <c r="X528" s="66"/>
      <c r="Y528" s="67"/>
      <c r="Z528" s="36"/>
      <c r="AA528" s="36"/>
      <c r="AB528" s="36"/>
      <c r="AC528" s="36"/>
      <c r="AD528" s="36"/>
      <c r="AE528" s="36"/>
      <c r="AT528" s="19" t="s">
        <v>162</v>
      </c>
      <c r="AU528" s="19" t="s">
        <v>84</v>
      </c>
    </row>
    <row r="529" spans="1:65" s="2" customFormat="1" ht="16.5" customHeight="1">
      <c r="A529" s="36"/>
      <c r="B529" s="37"/>
      <c r="C529" s="218" t="s">
        <v>823</v>
      </c>
      <c r="D529" s="218" t="s">
        <v>180</v>
      </c>
      <c r="E529" s="219" t="s">
        <v>824</v>
      </c>
      <c r="F529" s="220" t="s">
        <v>825</v>
      </c>
      <c r="G529" s="221" t="s">
        <v>386</v>
      </c>
      <c r="H529" s="222">
        <v>4</v>
      </c>
      <c r="I529" s="223"/>
      <c r="J529" s="224"/>
      <c r="K529" s="225">
        <f>ROUND(P529*H529,2)</f>
        <v>0</v>
      </c>
      <c r="L529" s="224"/>
      <c r="M529" s="226"/>
      <c r="N529" s="227" t="s">
        <v>20</v>
      </c>
      <c r="O529" s="183" t="s">
        <v>43</v>
      </c>
      <c r="P529" s="184">
        <f>I529+J529</f>
        <v>0</v>
      </c>
      <c r="Q529" s="184">
        <f>ROUND(I529*H529,2)</f>
        <v>0</v>
      </c>
      <c r="R529" s="184">
        <f>ROUND(J529*H529,2)</f>
        <v>0</v>
      </c>
      <c r="S529" s="66"/>
      <c r="T529" s="185">
        <f>S529*H529</f>
        <v>0</v>
      </c>
      <c r="U529" s="185">
        <v>1.225E-2</v>
      </c>
      <c r="V529" s="185">
        <f>U529*H529</f>
        <v>4.9000000000000002E-2</v>
      </c>
      <c r="W529" s="185">
        <v>0</v>
      </c>
      <c r="X529" s="185">
        <f>W529*H529</f>
        <v>0</v>
      </c>
      <c r="Y529" s="186" t="s">
        <v>20</v>
      </c>
      <c r="Z529" s="36"/>
      <c r="AA529" s="36"/>
      <c r="AB529" s="36"/>
      <c r="AC529" s="36"/>
      <c r="AD529" s="36"/>
      <c r="AE529" s="36"/>
      <c r="AR529" s="187" t="s">
        <v>191</v>
      </c>
      <c r="AT529" s="187" t="s">
        <v>180</v>
      </c>
      <c r="AU529" s="187" t="s">
        <v>84</v>
      </c>
      <c r="AY529" s="19" t="s">
        <v>155</v>
      </c>
      <c r="BE529" s="188">
        <f>IF(O529="základní",K529,0)</f>
        <v>0</v>
      </c>
      <c r="BF529" s="188">
        <f>IF(O529="snížená",K529,0)</f>
        <v>0</v>
      </c>
      <c r="BG529" s="188">
        <f>IF(O529="zákl. přenesená",K529,0)</f>
        <v>0</v>
      </c>
      <c r="BH529" s="188">
        <f>IF(O529="sníž. přenesená",K529,0)</f>
        <v>0</v>
      </c>
      <c r="BI529" s="188">
        <f>IF(O529="nulová",K529,0)</f>
        <v>0</v>
      </c>
      <c r="BJ529" s="19" t="s">
        <v>82</v>
      </c>
      <c r="BK529" s="188">
        <f>ROUND(P529*H529,2)</f>
        <v>0</v>
      </c>
      <c r="BL529" s="19" t="s">
        <v>161</v>
      </c>
      <c r="BM529" s="187" t="s">
        <v>826</v>
      </c>
    </row>
    <row r="530" spans="1:65" s="2" customFormat="1" ht="16.5" customHeight="1">
      <c r="A530" s="36"/>
      <c r="B530" s="37"/>
      <c r="C530" s="218" t="s">
        <v>827</v>
      </c>
      <c r="D530" s="218" t="s">
        <v>180</v>
      </c>
      <c r="E530" s="219" t="s">
        <v>828</v>
      </c>
      <c r="F530" s="220" t="s">
        <v>829</v>
      </c>
      <c r="G530" s="221" t="s">
        <v>386</v>
      </c>
      <c r="H530" s="222">
        <v>10</v>
      </c>
      <c r="I530" s="223"/>
      <c r="J530" s="224"/>
      <c r="K530" s="225">
        <f>ROUND(P530*H530,2)</f>
        <v>0</v>
      </c>
      <c r="L530" s="224"/>
      <c r="M530" s="226"/>
      <c r="N530" s="227" t="s">
        <v>20</v>
      </c>
      <c r="O530" s="183" t="s">
        <v>43</v>
      </c>
      <c r="P530" s="184">
        <f>I530+J530</f>
        <v>0</v>
      </c>
      <c r="Q530" s="184">
        <f>ROUND(I530*H530,2)</f>
        <v>0</v>
      </c>
      <c r="R530" s="184">
        <f>ROUND(J530*H530,2)</f>
        <v>0</v>
      </c>
      <c r="S530" s="66"/>
      <c r="T530" s="185">
        <f>S530*H530</f>
        <v>0</v>
      </c>
      <c r="U530" s="185">
        <v>1.2489999999999999E-2</v>
      </c>
      <c r="V530" s="185">
        <f>U530*H530</f>
        <v>0.1249</v>
      </c>
      <c r="W530" s="185">
        <v>0</v>
      </c>
      <c r="X530" s="185">
        <f>W530*H530</f>
        <v>0</v>
      </c>
      <c r="Y530" s="186" t="s">
        <v>20</v>
      </c>
      <c r="Z530" s="36"/>
      <c r="AA530" s="36"/>
      <c r="AB530" s="36"/>
      <c r="AC530" s="36"/>
      <c r="AD530" s="36"/>
      <c r="AE530" s="36"/>
      <c r="AR530" s="187" t="s">
        <v>191</v>
      </c>
      <c r="AT530" s="187" t="s">
        <v>180</v>
      </c>
      <c r="AU530" s="187" t="s">
        <v>84</v>
      </c>
      <c r="AY530" s="19" t="s">
        <v>155</v>
      </c>
      <c r="BE530" s="188">
        <f>IF(O530="základní",K530,0)</f>
        <v>0</v>
      </c>
      <c r="BF530" s="188">
        <f>IF(O530="snížená",K530,0)</f>
        <v>0</v>
      </c>
      <c r="BG530" s="188">
        <f>IF(O530="zákl. přenesená",K530,0)</f>
        <v>0</v>
      </c>
      <c r="BH530" s="188">
        <f>IF(O530="sníž. přenesená",K530,0)</f>
        <v>0</v>
      </c>
      <c r="BI530" s="188">
        <f>IF(O530="nulová",K530,0)</f>
        <v>0</v>
      </c>
      <c r="BJ530" s="19" t="s">
        <v>82</v>
      </c>
      <c r="BK530" s="188">
        <f>ROUND(P530*H530,2)</f>
        <v>0</v>
      </c>
      <c r="BL530" s="19" t="s">
        <v>161</v>
      </c>
      <c r="BM530" s="187" t="s">
        <v>830</v>
      </c>
    </row>
    <row r="531" spans="1:65" s="2" customFormat="1" ht="24.2" customHeight="1">
      <c r="A531" s="36"/>
      <c r="B531" s="37"/>
      <c r="C531" s="174" t="s">
        <v>831</v>
      </c>
      <c r="D531" s="174" t="s">
        <v>157</v>
      </c>
      <c r="E531" s="175" t="s">
        <v>832</v>
      </c>
      <c r="F531" s="176" t="s">
        <v>833</v>
      </c>
      <c r="G531" s="177" t="s">
        <v>160</v>
      </c>
      <c r="H531" s="178">
        <v>81.554000000000002</v>
      </c>
      <c r="I531" s="179"/>
      <c r="J531" s="179"/>
      <c r="K531" s="180">
        <f>ROUND(P531*H531,2)</f>
        <v>0</v>
      </c>
      <c r="L531" s="181"/>
      <c r="M531" s="41"/>
      <c r="N531" s="182" t="s">
        <v>20</v>
      </c>
      <c r="O531" s="183" t="s">
        <v>43</v>
      </c>
      <c r="P531" s="184">
        <f>I531+J531</f>
        <v>0</v>
      </c>
      <c r="Q531" s="184">
        <f>ROUND(I531*H531,2)</f>
        <v>0</v>
      </c>
      <c r="R531" s="184">
        <f>ROUND(J531*H531,2)</f>
        <v>0</v>
      </c>
      <c r="S531" s="66"/>
      <c r="T531" s="185">
        <f>S531*H531</f>
        <v>0</v>
      </c>
      <c r="U531" s="185">
        <v>1.694E-2</v>
      </c>
      <c r="V531" s="185">
        <f>U531*H531</f>
        <v>1.38152476</v>
      </c>
      <c r="W531" s="185">
        <v>0</v>
      </c>
      <c r="X531" s="185">
        <f>W531*H531</f>
        <v>0</v>
      </c>
      <c r="Y531" s="186" t="s">
        <v>20</v>
      </c>
      <c r="Z531" s="36"/>
      <c r="AA531" s="36"/>
      <c r="AB531" s="36"/>
      <c r="AC531" s="36"/>
      <c r="AD531" s="36"/>
      <c r="AE531" s="36"/>
      <c r="AR531" s="187" t="s">
        <v>161</v>
      </c>
      <c r="AT531" s="187" t="s">
        <v>157</v>
      </c>
      <c r="AU531" s="187" t="s">
        <v>84</v>
      </c>
      <c r="AY531" s="19" t="s">
        <v>155</v>
      </c>
      <c r="BE531" s="188">
        <f>IF(O531="základní",K531,0)</f>
        <v>0</v>
      </c>
      <c r="BF531" s="188">
        <f>IF(O531="snížená",K531,0)</f>
        <v>0</v>
      </c>
      <c r="BG531" s="188">
        <f>IF(O531="zákl. přenesená",K531,0)</f>
        <v>0</v>
      </c>
      <c r="BH531" s="188">
        <f>IF(O531="sníž. přenesená",K531,0)</f>
        <v>0</v>
      </c>
      <c r="BI531" s="188">
        <f>IF(O531="nulová",K531,0)</f>
        <v>0</v>
      </c>
      <c r="BJ531" s="19" t="s">
        <v>82</v>
      </c>
      <c r="BK531" s="188">
        <f>ROUND(P531*H531,2)</f>
        <v>0</v>
      </c>
      <c r="BL531" s="19" t="s">
        <v>161</v>
      </c>
      <c r="BM531" s="187" t="s">
        <v>834</v>
      </c>
    </row>
    <row r="532" spans="1:65" s="2" customFormat="1" ht="11.25">
      <c r="A532" s="36"/>
      <c r="B532" s="37"/>
      <c r="C532" s="38"/>
      <c r="D532" s="189" t="s">
        <v>162</v>
      </c>
      <c r="E532" s="38"/>
      <c r="F532" s="190" t="s">
        <v>835</v>
      </c>
      <c r="G532" s="38"/>
      <c r="H532" s="38"/>
      <c r="I532" s="191"/>
      <c r="J532" s="191"/>
      <c r="K532" s="38"/>
      <c r="L532" s="38"/>
      <c r="M532" s="41"/>
      <c r="N532" s="192"/>
      <c r="O532" s="193"/>
      <c r="P532" s="66"/>
      <c r="Q532" s="66"/>
      <c r="R532" s="66"/>
      <c r="S532" s="66"/>
      <c r="T532" s="66"/>
      <c r="U532" s="66"/>
      <c r="V532" s="66"/>
      <c r="W532" s="66"/>
      <c r="X532" s="66"/>
      <c r="Y532" s="67"/>
      <c r="Z532" s="36"/>
      <c r="AA532" s="36"/>
      <c r="AB532" s="36"/>
      <c r="AC532" s="36"/>
      <c r="AD532" s="36"/>
      <c r="AE532" s="36"/>
      <c r="AT532" s="19" t="s">
        <v>162</v>
      </c>
      <c r="AU532" s="19" t="s">
        <v>84</v>
      </c>
    </row>
    <row r="533" spans="1:65" s="2" customFormat="1" ht="19.5">
      <c r="A533" s="36"/>
      <c r="B533" s="37"/>
      <c r="C533" s="38"/>
      <c r="D533" s="196" t="s">
        <v>177</v>
      </c>
      <c r="E533" s="38"/>
      <c r="F533" s="217" t="s">
        <v>836</v>
      </c>
      <c r="G533" s="38"/>
      <c r="H533" s="38"/>
      <c r="I533" s="191"/>
      <c r="J533" s="191"/>
      <c r="K533" s="38"/>
      <c r="L533" s="38"/>
      <c r="M533" s="41"/>
      <c r="N533" s="192"/>
      <c r="O533" s="193"/>
      <c r="P533" s="66"/>
      <c r="Q533" s="66"/>
      <c r="R533" s="66"/>
      <c r="S533" s="66"/>
      <c r="T533" s="66"/>
      <c r="U533" s="66"/>
      <c r="V533" s="66"/>
      <c r="W533" s="66"/>
      <c r="X533" s="66"/>
      <c r="Y533" s="67"/>
      <c r="Z533" s="36"/>
      <c r="AA533" s="36"/>
      <c r="AB533" s="36"/>
      <c r="AC533" s="36"/>
      <c r="AD533" s="36"/>
      <c r="AE533" s="36"/>
      <c r="AT533" s="19" t="s">
        <v>177</v>
      </c>
      <c r="AU533" s="19" t="s">
        <v>84</v>
      </c>
    </row>
    <row r="534" spans="1:65" s="13" customFormat="1" ht="11.25">
      <c r="B534" s="194"/>
      <c r="C534" s="195"/>
      <c r="D534" s="196" t="s">
        <v>164</v>
      </c>
      <c r="E534" s="197" t="s">
        <v>20</v>
      </c>
      <c r="F534" s="198" t="s">
        <v>837</v>
      </c>
      <c r="G534" s="195"/>
      <c r="H534" s="199">
        <v>77.67</v>
      </c>
      <c r="I534" s="200"/>
      <c r="J534" s="200"/>
      <c r="K534" s="195"/>
      <c r="L534" s="195"/>
      <c r="M534" s="201"/>
      <c r="N534" s="202"/>
      <c r="O534" s="203"/>
      <c r="P534" s="203"/>
      <c r="Q534" s="203"/>
      <c r="R534" s="203"/>
      <c r="S534" s="203"/>
      <c r="T534" s="203"/>
      <c r="U534" s="203"/>
      <c r="V534" s="203"/>
      <c r="W534" s="203"/>
      <c r="X534" s="203"/>
      <c r="Y534" s="204"/>
      <c r="AT534" s="205" t="s">
        <v>164</v>
      </c>
      <c r="AU534" s="205" t="s">
        <v>84</v>
      </c>
      <c r="AV534" s="13" t="s">
        <v>84</v>
      </c>
      <c r="AW534" s="13" t="s">
        <v>5</v>
      </c>
      <c r="AX534" s="13" t="s">
        <v>74</v>
      </c>
      <c r="AY534" s="205" t="s">
        <v>155</v>
      </c>
    </row>
    <row r="535" spans="1:65" s="14" customFormat="1" ht="11.25">
      <c r="B535" s="206"/>
      <c r="C535" s="207"/>
      <c r="D535" s="196" t="s">
        <v>164</v>
      </c>
      <c r="E535" s="208" t="s">
        <v>20</v>
      </c>
      <c r="F535" s="209" t="s">
        <v>166</v>
      </c>
      <c r="G535" s="207"/>
      <c r="H535" s="210">
        <v>77.67</v>
      </c>
      <c r="I535" s="211"/>
      <c r="J535" s="211"/>
      <c r="K535" s="207"/>
      <c r="L535" s="207"/>
      <c r="M535" s="212"/>
      <c r="N535" s="213"/>
      <c r="O535" s="214"/>
      <c r="P535" s="214"/>
      <c r="Q535" s="214"/>
      <c r="R535" s="214"/>
      <c r="S535" s="214"/>
      <c r="T535" s="214"/>
      <c r="U535" s="214"/>
      <c r="V535" s="214"/>
      <c r="W535" s="214"/>
      <c r="X535" s="214"/>
      <c r="Y535" s="215"/>
      <c r="AT535" s="216" t="s">
        <v>164</v>
      </c>
      <c r="AU535" s="216" t="s">
        <v>84</v>
      </c>
      <c r="AV535" s="14" t="s">
        <v>161</v>
      </c>
      <c r="AW535" s="14" t="s">
        <v>5</v>
      </c>
      <c r="AX535" s="14" t="s">
        <v>82</v>
      </c>
      <c r="AY535" s="216" t="s">
        <v>155</v>
      </c>
    </row>
    <row r="536" spans="1:65" s="13" customFormat="1" ht="11.25">
      <c r="B536" s="194"/>
      <c r="C536" s="195"/>
      <c r="D536" s="196" t="s">
        <v>164</v>
      </c>
      <c r="E536" s="195"/>
      <c r="F536" s="198" t="s">
        <v>838</v>
      </c>
      <c r="G536" s="195"/>
      <c r="H536" s="199">
        <v>81.554000000000002</v>
      </c>
      <c r="I536" s="200"/>
      <c r="J536" s="200"/>
      <c r="K536" s="195"/>
      <c r="L536" s="195"/>
      <c r="M536" s="201"/>
      <c r="N536" s="202"/>
      <c r="O536" s="203"/>
      <c r="P536" s="203"/>
      <c r="Q536" s="203"/>
      <c r="R536" s="203"/>
      <c r="S536" s="203"/>
      <c r="T536" s="203"/>
      <c r="U536" s="203"/>
      <c r="V536" s="203"/>
      <c r="W536" s="203"/>
      <c r="X536" s="203"/>
      <c r="Y536" s="204"/>
      <c r="AT536" s="205" t="s">
        <v>164</v>
      </c>
      <c r="AU536" s="205" t="s">
        <v>84</v>
      </c>
      <c r="AV536" s="13" t="s">
        <v>84</v>
      </c>
      <c r="AW536" s="13" t="s">
        <v>4</v>
      </c>
      <c r="AX536" s="13" t="s">
        <v>82</v>
      </c>
      <c r="AY536" s="205" t="s">
        <v>155</v>
      </c>
    </row>
    <row r="537" spans="1:65" s="12" customFormat="1" ht="22.9" customHeight="1">
      <c r="B537" s="157"/>
      <c r="C537" s="158"/>
      <c r="D537" s="159" t="s">
        <v>73</v>
      </c>
      <c r="E537" s="172" t="s">
        <v>514</v>
      </c>
      <c r="F537" s="172" t="s">
        <v>839</v>
      </c>
      <c r="G537" s="158"/>
      <c r="H537" s="158"/>
      <c r="I537" s="161"/>
      <c r="J537" s="161"/>
      <c r="K537" s="173">
        <f>BK537</f>
        <v>0</v>
      </c>
      <c r="L537" s="158"/>
      <c r="M537" s="163"/>
      <c r="N537" s="164"/>
      <c r="O537" s="165"/>
      <c r="P537" s="165"/>
      <c r="Q537" s="166">
        <f>SUM(Q538:Q547)</f>
        <v>0</v>
      </c>
      <c r="R537" s="166">
        <f>SUM(R538:R547)</f>
        <v>0</v>
      </c>
      <c r="S537" s="165"/>
      <c r="T537" s="167">
        <f>SUM(T538:T547)</f>
        <v>0</v>
      </c>
      <c r="U537" s="165"/>
      <c r="V537" s="167">
        <f>SUM(V538:V547)</f>
        <v>20.640829199999999</v>
      </c>
      <c r="W537" s="165"/>
      <c r="X537" s="167">
        <f>SUM(X538:X547)</f>
        <v>0</v>
      </c>
      <c r="Y537" s="168"/>
      <c r="AR537" s="169" t="s">
        <v>82</v>
      </c>
      <c r="AT537" s="170" t="s">
        <v>73</v>
      </c>
      <c r="AU537" s="170" t="s">
        <v>82</v>
      </c>
      <c r="AY537" s="169" t="s">
        <v>155</v>
      </c>
      <c r="BK537" s="171">
        <f>SUM(BK538:BK547)</f>
        <v>0</v>
      </c>
    </row>
    <row r="538" spans="1:65" s="2" customFormat="1" ht="21.75" customHeight="1">
      <c r="A538" s="36"/>
      <c r="B538" s="37"/>
      <c r="C538" s="174" t="s">
        <v>840</v>
      </c>
      <c r="D538" s="174" t="s">
        <v>157</v>
      </c>
      <c r="E538" s="175" t="s">
        <v>841</v>
      </c>
      <c r="F538" s="176" t="s">
        <v>842</v>
      </c>
      <c r="G538" s="177" t="s">
        <v>169</v>
      </c>
      <c r="H538" s="178">
        <v>1.55</v>
      </c>
      <c r="I538" s="179"/>
      <c r="J538" s="179"/>
      <c r="K538" s="180">
        <f>ROUND(P538*H538,2)</f>
        <v>0</v>
      </c>
      <c r="L538" s="181"/>
      <c r="M538" s="41"/>
      <c r="N538" s="182" t="s">
        <v>20</v>
      </c>
      <c r="O538" s="183" t="s">
        <v>43</v>
      </c>
      <c r="P538" s="184">
        <f>I538+J538</f>
        <v>0</v>
      </c>
      <c r="Q538" s="184">
        <f>ROUND(I538*H538,2)</f>
        <v>0</v>
      </c>
      <c r="R538" s="184">
        <f>ROUND(J538*H538,2)</f>
        <v>0</v>
      </c>
      <c r="S538" s="66"/>
      <c r="T538" s="185">
        <f>S538*H538</f>
        <v>0</v>
      </c>
      <c r="U538" s="185">
        <v>2.5018699999999998</v>
      </c>
      <c r="V538" s="185">
        <f>U538*H538</f>
        <v>3.8778984999999997</v>
      </c>
      <c r="W538" s="185">
        <v>0</v>
      </c>
      <c r="X538" s="185">
        <f>W538*H538</f>
        <v>0</v>
      </c>
      <c r="Y538" s="186" t="s">
        <v>20</v>
      </c>
      <c r="Z538" s="36"/>
      <c r="AA538" s="36"/>
      <c r="AB538" s="36"/>
      <c r="AC538" s="36"/>
      <c r="AD538" s="36"/>
      <c r="AE538" s="36"/>
      <c r="AR538" s="187" t="s">
        <v>161</v>
      </c>
      <c r="AT538" s="187" t="s">
        <v>157</v>
      </c>
      <c r="AU538" s="187" t="s">
        <v>84</v>
      </c>
      <c r="AY538" s="19" t="s">
        <v>155</v>
      </c>
      <c r="BE538" s="188">
        <f>IF(O538="základní",K538,0)</f>
        <v>0</v>
      </c>
      <c r="BF538" s="188">
        <f>IF(O538="snížená",K538,0)</f>
        <v>0</v>
      </c>
      <c r="BG538" s="188">
        <f>IF(O538="zákl. přenesená",K538,0)</f>
        <v>0</v>
      </c>
      <c r="BH538" s="188">
        <f>IF(O538="sníž. přenesená",K538,0)</f>
        <v>0</v>
      </c>
      <c r="BI538" s="188">
        <f>IF(O538="nulová",K538,0)</f>
        <v>0</v>
      </c>
      <c r="BJ538" s="19" t="s">
        <v>82</v>
      </c>
      <c r="BK538" s="188">
        <f>ROUND(P538*H538,2)</f>
        <v>0</v>
      </c>
      <c r="BL538" s="19" t="s">
        <v>161</v>
      </c>
      <c r="BM538" s="187" t="s">
        <v>831</v>
      </c>
    </row>
    <row r="539" spans="1:65" s="2" customFormat="1" ht="11.25">
      <c r="A539" s="36"/>
      <c r="B539" s="37"/>
      <c r="C539" s="38"/>
      <c r="D539" s="189" t="s">
        <v>162</v>
      </c>
      <c r="E539" s="38"/>
      <c r="F539" s="190" t="s">
        <v>843</v>
      </c>
      <c r="G539" s="38"/>
      <c r="H539" s="38"/>
      <c r="I539" s="191"/>
      <c r="J539" s="191"/>
      <c r="K539" s="38"/>
      <c r="L539" s="38"/>
      <c r="M539" s="41"/>
      <c r="N539" s="192"/>
      <c r="O539" s="193"/>
      <c r="P539" s="66"/>
      <c r="Q539" s="66"/>
      <c r="R539" s="66"/>
      <c r="S539" s="66"/>
      <c r="T539" s="66"/>
      <c r="U539" s="66"/>
      <c r="V539" s="66"/>
      <c r="W539" s="66"/>
      <c r="X539" s="66"/>
      <c r="Y539" s="67"/>
      <c r="Z539" s="36"/>
      <c r="AA539" s="36"/>
      <c r="AB539" s="36"/>
      <c r="AC539" s="36"/>
      <c r="AD539" s="36"/>
      <c r="AE539" s="36"/>
      <c r="AT539" s="19" t="s">
        <v>162</v>
      </c>
      <c r="AU539" s="19" t="s">
        <v>84</v>
      </c>
    </row>
    <row r="540" spans="1:65" s="2" customFormat="1" ht="19.5">
      <c r="A540" s="36"/>
      <c r="B540" s="37"/>
      <c r="C540" s="38"/>
      <c r="D540" s="196" t="s">
        <v>177</v>
      </c>
      <c r="E540" s="38"/>
      <c r="F540" s="217" t="s">
        <v>844</v>
      </c>
      <c r="G540" s="38"/>
      <c r="H540" s="38"/>
      <c r="I540" s="191"/>
      <c r="J540" s="191"/>
      <c r="K540" s="38"/>
      <c r="L540" s="38"/>
      <c r="M540" s="41"/>
      <c r="N540" s="192"/>
      <c r="O540" s="193"/>
      <c r="P540" s="66"/>
      <c r="Q540" s="66"/>
      <c r="R540" s="66"/>
      <c r="S540" s="66"/>
      <c r="T540" s="66"/>
      <c r="U540" s="66"/>
      <c r="V540" s="66"/>
      <c r="W540" s="66"/>
      <c r="X540" s="66"/>
      <c r="Y540" s="67"/>
      <c r="Z540" s="36"/>
      <c r="AA540" s="36"/>
      <c r="AB540" s="36"/>
      <c r="AC540" s="36"/>
      <c r="AD540" s="36"/>
      <c r="AE540" s="36"/>
      <c r="AT540" s="19" t="s">
        <v>177</v>
      </c>
      <c r="AU540" s="19" t="s">
        <v>84</v>
      </c>
    </row>
    <row r="541" spans="1:65" s="13" customFormat="1" ht="11.25">
      <c r="B541" s="194"/>
      <c r="C541" s="195"/>
      <c r="D541" s="196" t="s">
        <v>164</v>
      </c>
      <c r="E541" s="197" t="s">
        <v>20</v>
      </c>
      <c r="F541" s="198" t="s">
        <v>845</v>
      </c>
      <c r="G541" s="195"/>
      <c r="H541" s="199">
        <v>1.542</v>
      </c>
      <c r="I541" s="200"/>
      <c r="J541" s="200"/>
      <c r="K541" s="195"/>
      <c r="L541" s="195"/>
      <c r="M541" s="201"/>
      <c r="N541" s="202"/>
      <c r="O541" s="203"/>
      <c r="P541" s="203"/>
      <c r="Q541" s="203"/>
      <c r="R541" s="203"/>
      <c r="S541" s="203"/>
      <c r="T541" s="203"/>
      <c r="U541" s="203"/>
      <c r="V541" s="203"/>
      <c r="W541" s="203"/>
      <c r="X541" s="203"/>
      <c r="Y541" s="204"/>
      <c r="AT541" s="205" t="s">
        <v>164</v>
      </c>
      <c r="AU541" s="205" t="s">
        <v>84</v>
      </c>
      <c r="AV541" s="13" t="s">
        <v>84</v>
      </c>
      <c r="AW541" s="13" t="s">
        <v>5</v>
      </c>
      <c r="AX541" s="13" t="s">
        <v>74</v>
      </c>
      <c r="AY541" s="205" t="s">
        <v>155</v>
      </c>
    </row>
    <row r="542" spans="1:65" s="14" customFormat="1" ht="11.25">
      <c r="B542" s="206"/>
      <c r="C542" s="207"/>
      <c r="D542" s="196" t="s">
        <v>164</v>
      </c>
      <c r="E542" s="208" t="s">
        <v>20</v>
      </c>
      <c r="F542" s="209" t="s">
        <v>166</v>
      </c>
      <c r="G542" s="207"/>
      <c r="H542" s="210">
        <v>1.542</v>
      </c>
      <c r="I542" s="211"/>
      <c r="J542" s="211"/>
      <c r="K542" s="207"/>
      <c r="L542" s="207"/>
      <c r="M542" s="212"/>
      <c r="N542" s="213"/>
      <c r="O542" s="214"/>
      <c r="P542" s="214"/>
      <c r="Q542" s="214"/>
      <c r="R542" s="214"/>
      <c r="S542" s="214"/>
      <c r="T542" s="214"/>
      <c r="U542" s="214"/>
      <c r="V542" s="214"/>
      <c r="W542" s="214"/>
      <c r="X542" s="214"/>
      <c r="Y542" s="215"/>
      <c r="AT542" s="216" t="s">
        <v>164</v>
      </c>
      <c r="AU542" s="216" t="s">
        <v>84</v>
      </c>
      <c r="AV542" s="14" t="s">
        <v>161</v>
      </c>
      <c r="AW542" s="14" t="s">
        <v>5</v>
      </c>
      <c r="AX542" s="14" t="s">
        <v>82</v>
      </c>
      <c r="AY542" s="216" t="s">
        <v>155</v>
      </c>
    </row>
    <row r="543" spans="1:65" s="13" customFormat="1" ht="11.25">
      <c r="B543" s="194"/>
      <c r="C543" s="195"/>
      <c r="D543" s="196" t="s">
        <v>164</v>
      </c>
      <c r="E543" s="195"/>
      <c r="F543" s="198" t="s">
        <v>846</v>
      </c>
      <c r="G543" s="195"/>
      <c r="H543" s="199">
        <v>1.55</v>
      </c>
      <c r="I543" s="200"/>
      <c r="J543" s="200"/>
      <c r="K543" s="195"/>
      <c r="L543" s="195"/>
      <c r="M543" s="201"/>
      <c r="N543" s="202"/>
      <c r="O543" s="203"/>
      <c r="P543" s="203"/>
      <c r="Q543" s="203"/>
      <c r="R543" s="203"/>
      <c r="S543" s="203"/>
      <c r="T543" s="203"/>
      <c r="U543" s="203"/>
      <c r="V543" s="203"/>
      <c r="W543" s="203"/>
      <c r="X543" s="203"/>
      <c r="Y543" s="204"/>
      <c r="AT543" s="205" t="s">
        <v>164</v>
      </c>
      <c r="AU543" s="205" t="s">
        <v>84</v>
      </c>
      <c r="AV543" s="13" t="s">
        <v>84</v>
      </c>
      <c r="AW543" s="13" t="s">
        <v>4</v>
      </c>
      <c r="AX543" s="13" t="s">
        <v>82</v>
      </c>
      <c r="AY543" s="205" t="s">
        <v>155</v>
      </c>
    </row>
    <row r="544" spans="1:65" s="2" customFormat="1" ht="21.75" customHeight="1">
      <c r="A544" s="36"/>
      <c r="B544" s="37"/>
      <c r="C544" s="174" t="s">
        <v>847</v>
      </c>
      <c r="D544" s="174" t="s">
        <v>157</v>
      </c>
      <c r="E544" s="175" t="s">
        <v>848</v>
      </c>
      <c r="F544" s="176" t="s">
        <v>849</v>
      </c>
      <c r="G544" s="177" t="s">
        <v>169</v>
      </c>
      <c r="H544" s="178">
        <v>7.2850000000000001</v>
      </c>
      <c r="I544" s="179"/>
      <c r="J544" s="179"/>
      <c r="K544" s="180">
        <f>ROUND(P544*H544,2)</f>
        <v>0</v>
      </c>
      <c r="L544" s="181"/>
      <c r="M544" s="41"/>
      <c r="N544" s="182" t="s">
        <v>20</v>
      </c>
      <c r="O544" s="183" t="s">
        <v>43</v>
      </c>
      <c r="P544" s="184">
        <f>I544+J544</f>
        <v>0</v>
      </c>
      <c r="Q544" s="184">
        <f>ROUND(I544*H544,2)</f>
        <v>0</v>
      </c>
      <c r="R544" s="184">
        <f>ROUND(J544*H544,2)</f>
        <v>0</v>
      </c>
      <c r="S544" s="66"/>
      <c r="T544" s="185">
        <f>S544*H544</f>
        <v>0</v>
      </c>
      <c r="U544" s="185">
        <v>2.3010199999999998</v>
      </c>
      <c r="V544" s="185">
        <f>U544*H544</f>
        <v>16.762930699999998</v>
      </c>
      <c r="W544" s="185">
        <v>0</v>
      </c>
      <c r="X544" s="185">
        <f>W544*H544</f>
        <v>0</v>
      </c>
      <c r="Y544" s="186" t="s">
        <v>20</v>
      </c>
      <c r="Z544" s="36"/>
      <c r="AA544" s="36"/>
      <c r="AB544" s="36"/>
      <c r="AC544" s="36"/>
      <c r="AD544" s="36"/>
      <c r="AE544" s="36"/>
      <c r="AR544" s="187" t="s">
        <v>161</v>
      </c>
      <c r="AT544" s="187" t="s">
        <v>157</v>
      </c>
      <c r="AU544" s="187" t="s">
        <v>84</v>
      </c>
      <c r="AY544" s="19" t="s">
        <v>155</v>
      </c>
      <c r="BE544" s="188">
        <f>IF(O544="základní",K544,0)</f>
        <v>0</v>
      </c>
      <c r="BF544" s="188">
        <f>IF(O544="snížená",K544,0)</f>
        <v>0</v>
      </c>
      <c r="BG544" s="188">
        <f>IF(O544="zákl. přenesená",K544,0)</f>
        <v>0</v>
      </c>
      <c r="BH544" s="188">
        <f>IF(O544="sníž. přenesená",K544,0)</f>
        <v>0</v>
      </c>
      <c r="BI544" s="188">
        <f>IF(O544="nulová",K544,0)</f>
        <v>0</v>
      </c>
      <c r="BJ544" s="19" t="s">
        <v>82</v>
      </c>
      <c r="BK544" s="188">
        <f>ROUND(P544*H544,2)</f>
        <v>0</v>
      </c>
      <c r="BL544" s="19" t="s">
        <v>161</v>
      </c>
      <c r="BM544" s="187" t="s">
        <v>847</v>
      </c>
    </row>
    <row r="545" spans="1:65" s="2" customFormat="1" ht="11.25">
      <c r="A545" s="36"/>
      <c r="B545" s="37"/>
      <c r="C545" s="38"/>
      <c r="D545" s="189" t="s">
        <v>162</v>
      </c>
      <c r="E545" s="38"/>
      <c r="F545" s="190" t="s">
        <v>850</v>
      </c>
      <c r="G545" s="38"/>
      <c r="H545" s="38"/>
      <c r="I545" s="191"/>
      <c r="J545" s="191"/>
      <c r="K545" s="38"/>
      <c r="L545" s="38"/>
      <c r="M545" s="41"/>
      <c r="N545" s="192"/>
      <c r="O545" s="193"/>
      <c r="P545" s="66"/>
      <c r="Q545" s="66"/>
      <c r="R545" s="66"/>
      <c r="S545" s="66"/>
      <c r="T545" s="66"/>
      <c r="U545" s="66"/>
      <c r="V545" s="66"/>
      <c r="W545" s="66"/>
      <c r="X545" s="66"/>
      <c r="Y545" s="67"/>
      <c r="Z545" s="36"/>
      <c r="AA545" s="36"/>
      <c r="AB545" s="36"/>
      <c r="AC545" s="36"/>
      <c r="AD545" s="36"/>
      <c r="AE545" s="36"/>
      <c r="AT545" s="19" t="s">
        <v>162</v>
      </c>
      <c r="AU545" s="19" t="s">
        <v>84</v>
      </c>
    </row>
    <row r="546" spans="1:65" s="2" customFormat="1" ht="19.5">
      <c r="A546" s="36"/>
      <c r="B546" s="37"/>
      <c r="C546" s="38"/>
      <c r="D546" s="196" t="s">
        <v>177</v>
      </c>
      <c r="E546" s="38"/>
      <c r="F546" s="217" t="s">
        <v>851</v>
      </c>
      <c r="G546" s="38"/>
      <c r="H546" s="38"/>
      <c r="I546" s="191"/>
      <c r="J546" s="191"/>
      <c r="K546" s="38"/>
      <c r="L546" s="38"/>
      <c r="M546" s="41"/>
      <c r="N546" s="192"/>
      <c r="O546" s="193"/>
      <c r="P546" s="66"/>
      <c r="Q546" s="66"/>
      <c r="R546" s="66"/>
      <c r="S546" s="66"/>
      <c r="T546" s="66"/>
      <c r="U546" s="66"/>
      <c r="V546" s="66"/>
      <c r="W546" s="66"/>
      <c r="X546" s="66"/>
      <c r="Y546" s="67"/>
      <c r="Z546" s="36"/>
      <c r="AA546" s="36"/>
      <c r="AB546" s="36"/>
      <c r="AC546" s="36"/>
      <c r="AD546" s="36"/>
      <c r="AE546" s="36"/>
      <c r="AT546" s="19" t="s">
        <v>177</v>
      </c>
      <c r="AU546" s="19" t="s">
        <v>84</v>
      </c>
    </row>
    <row r="547" spans="1:65" s="13" customFormat="1" ht="11.25">
      <c r="B547" s="194"/>
      <c r="C547" s="195"/>
      <c r="D547" s="196" t="s">
        <v>164</v>
      </c>
      <c r="E547" s="197" t="s">
        <v>20</v>
      </c>
      <c r="F547" s="198" t="s">
        <v>852</v>
      </c>
      <c r="G547" s="195"/>
      <c r="H547" s="199">
        <v>7.2850000000000001</v>
      </c>
      <c r="I547" s="200"/>
      <c r="J547" s="200"/>
      <c r="K547" s="195"/>
      <c r="L547" s="195"/>
      <c r="M547" s="201"/>
      <c r="N547" s="202"/>
      <c r="O547" s="203"/>
      <c r="P547" s="203"/>
      <c r="Q547" s="203"/>
      <c r="R547" s="203"/>
      <c r="S547" s="203"/>
      <c r="T547" s="203"/>
      <c r="U547" s="203"/>
      <c r="V547" s="203"/>
      <c r="W547" s="203"/>
      <c r="X547" s="203"/>
      <c r="Y547" s="204"/>
      <c r="AT547" s="205" t="s">
        <v>164</v>
      </c>
      <c r="AU547" s="205" t="s">
        <v>84</v>
      </c>
      <c r="AV547" s="13" t="s">
        <v>84</v>
      </c>
      <c r="AW547" s="13" t="s">
        <v>5</v>
      </c>
      <c r="AX547" s="13" t="s">
        <v>82</v>
      </c>
      <c r="AY547" s="205" t="s">
        <v>155</v>
      </c>
    </row>
    <row r="548" spans="1:65" s="12" customFormat="1" ht="22.9" customHeight="1">
      <c r="B548" s="157"/>
      <c r="C548" s="158"/>
      <c r="D548" s="159" t="s">
        <v>73</v>
      </c>
      <c r="E548" s="172" t="s">
        <v>191</v>
      </c>
      <c r="F548" s="172" t="s">
        <v>853</v>
      </c>
      <c r="G548" s="158"/>
      <c r="H548" s="158"/>
      <c r="I548" s="161"/>
      <c r="J548" s="161"/>
      <c r="K548" s="173">
        <f>BK548</f>
        <v>0</v>
      </c>
      <c r="L548" s="158"/>
      <c r="M548" s="163"/>
      <c r="N548" s="164"/>
      <c r="O548" s="165"/>
      <c r="P548" s="165"/>
      <c r="Q548" s="166">
        <f>SUM(Q549:Q572)</f>
        <v>0</v>
      </c>
      <c r="R548" s="166">
        <f>SUM(R549:R572)</f>
        <v>0</v>
      </c>
      <c r="S548" s="165"/>
      <c r="T548" s="167">
        <f>SUM(T549:T572)</f>
        <v>0</v>
      </c>
      <c r="U548" s="165"/>
      <c r="V548" s="167">
        <f>SUM(V549:V572)</f>
        <v>15.93328</v>
      </c>
      <c r="W548" s="165"/>
      <c r="X548" s="167">
        <f>SUM(X549:X572)</f>
        <v>0</v>
      </c>
      <c r="Y548" s="168"/>
      <c r="AR548" s="169" t="s">
        <v>82</v>
      </c>
      <c r="AT548" s="170" t="s">
        <v>73</v>
      </c>
      <c r="AU548" s="170" t="s">
        <v>82</v>
      </c>
      <c r="AY548" s="169" t="s">
        <v>155</v>
      </c>
      <c r="BK548" s="171">
        <f>SUM(BK549:BK572)</f>
        <v>0</v>
      </c>
    </row>
    <row r="549" spans="1:65" s="2" customFormat="1" ht="16.5" customHeight="1">
      <c r="A549" s="36"/>
      <c r="B549" s="37"/>
      <c r="C549" s="174" t="s">
        <v>854</v>
      </c>
      <c r="D549" s="174" t="s">
        <v>157</v>
      </c>
      <c r="E549" s="175" t="s">
        <v>855</v>
      </c>
      <c r="F549" s="176" t="s">
        <v>856</v>
      </c>
      <c r="G549" s="177" t="s">
        <v>183</v>
      </c>
      <c r="H549" s="178">
        <v>30</v>
      </c>
      <c r="I549" s="179"/>
      <c r="J549" s="179"/>
      <c r="K549" s="180">
        <f>ROUND(P549*H549,2)</f>
        <v>0</v>
      </c>
      <c r="L549" s="181"/>
      <c r="M549" s="41"/>
      <c r="N549" s="182" t="s">
        <v>20</v>
      </c>
      <c r="O549" s="183" t="s">
        <v>43</v>
      </c>
      <c r="P549" s="184">
        <f>I549+J549</f>
        <v>0</v>
      </c>
      <c r="Q549" s="184">
        <f>ROUND(I549*H549,2)</f>
        <v>0</v>
      </c>
      <c r="R549" s="184">
        <f>ROUND(J549*H549,2)</f>
        <v>0</v>
      </c>
      <c r="S549" s="66"/>
      <c r="T549" s="185">
        <f>S549*H549</f>
        <v>0</v>
      </c>
      <c r="U549" s="185">
        <v>0</v>
      </c>
      <c r="V549" s="185">
        <f>U549*H549</f>
        <v>0</v>
      </c>
      <c r="W549" s="185">
        <v>0</v>
      </c>
      <c r="X549" s="185">
        <f>W549*H549</f>
        <v>0</v>
      </c>
      <c r="Y549" s="186" t="s">
        <v>20</v>
      </c>
      <c r="Z549" s="36"/>
      <c r="AA549" s="36"/>
      <c r="AB549" s="36"/>
      <c r="AC549" s="36"/>
      <c r="AD549" s="36"/>
      <c r="AE549" s="36"/>
      <c r="AR549" s="187" t="s">
        <v>161</v>
      </c>
      <c r="AT549" s="187" t="s">
        <v>157</v>
      </c>
      <c r="AU549" s="187" t="s">
        <v>84</v>
      </c>
      <c r="AY549" s="19" t="s">
        <v>155</v>
      </c>
      <c r="BE549" s="188">
        <f>IF(O549="základní",K549,0)</f>
        <v>0</v>
      </c>
      <c r="BF549" s="188">
        <f>IF(O549="snížená",K549,0)</f>
        <v>0</v>
      </c>
      <c r="BG549" s="188">
        <f>IF(O549="zákl. přenesená",K549,0)</f>
        <v>0</v>
      </c>
      <c r="BH549" s="188">
        <f>IF(O549="sníž. přenesená",K549,0)</f>
        <v>0</v>
      </c>
      <c r="BI549" s="188">
        <f>IF(O549="nulová",K549,0)</f>
        <v>0</v>
      </c>
      <c r="BJ549" s="19" t="s">
        <v>82</v>
      </c>
      <c r="BK549" s="188">
        <f>ROUND(P549*H549,2)</f>
        <v>0</v>
      </c>
      <c r="BL549" s="19" t="s">
        <v>161</v>
      </c>
      <c r="BM549" s="187" t="s">
        <v>857</v>
      </c>
    </row>
    <row r="550" spans="1:65" s="2" customFormat="1" ht="11.25">
      <c r="A550" s="36"/>
      <c r="B550" s="37"/>
      <c r="C550" s="38"/>
      <c r="D550" s="189" t="s">
        <v>162</v>
      </c>
      <c r="E550" s="38"/>
      <c r="F550" s="190" t="s">
        <v>858</v>
      </c>
      <c r="G550" s="38"/>
      <c r="H550" s="38"/>
      <c r="I550" s="191"/>
      <c r="J550" s="191"/>
      <c r="K550" s="38"/>
      <c r="L550" s="38"/>
      <c r="M550" s="41"/>
      <c r="N550" s="192"/>
      <c r="O550" s="193"/>
      <c r="P550" s="66"/>
      <c r="Q550" s="66"/>
      <c r="R550" s="66"/>
      <c r="S550" s="66"/>
      <c r="T550" s="66"/>
      <c r="U550" s="66"/>
      <c r="V550" s="66"/>
      <c r="W550" s="66"/>
      <c r="X550" s="66"/>
      <c r="Y550" s="67"/>
      <c r="Z550" s="36"/>
      <c r="AA550" s="36"/>
      <c r="AB550" s="36"/>
      <c r="AC550" s="36"/>
      <c r="AD550" s="36"/>
      <c r="AE550" s="36"/>
      <c r="AT550" s="19" t="s">
        <v>162</v>
      </c>
      <c r="AU550" s="19" t="s">
        <v>84</v>
      </c>
    </row>
    <row r="551" spans="1:65" s="2" customFormat="1" ht="16.5" customHeight="1">
      <c r="A551" s="36"/>
      <c r="B551" s="37"/>
      <c r="C551" s="174" t="s">
        <v>859</v>
      </c>
      <c r="D551" s="174" t="s">
        <v>157</v>
      </c>
      <c r="E551" s="175" t="s">
        <v>860</v>
      </c>
      <c r="F551" s="176" t="s">
        <v>861</v>
      </c>
      <c r="G551" s="177" t="s">
        <v>386</v>
      </c>
      <c r="H551" s="178">
        <v>1</v>
      </c>
      <c r="I551" s="179"/>
      <c r="J551" s="179"/>
      <c r="K551" s="180">
        <f>ROUND(P551*H551,2)</f>
        <v>0</v>
      </c>
      <c r="L551" s="181"/>
      <c r="M551" s="41"/>
      <c r="N551" s="182" t="s">
        <v>20</v>
      </c>
      <c r="O551" s="183" t="s">
        <v>43</v>
      </c>
      <c r="P551" s="184">
        <f>I551+J551</f>
        <v>0</v>
      </c>
      <c r="Q551" s="184">
        <f>ROUND(I551*H551,2)</f>
        <v>0</v>
      </c>
      <c r="R551" s="184">
        <f>ROUND(J551*H551,2)</f>
        <v>0</v>
      </c>
      <c r="S551" s="66"/>
      <c r="T551" s="185">
        <f>S551*H551</f>
        <v>0</v>
      </c>
      <c r="U551" s="185">
        <v>0</v>
      </c>
      <c r="V551" s="185">
        <f>U551*H551</f>
        <v>0</v>
      </c>
      <c r="W551" s="185">
        <v>0</v>
      </c>
      <c r="X551" s="185">
        <f>W551*H551</f>
        <v>0</v>
      </c>
      <c r="Y551" s="186" t="s">
        <v>20</v>
      </c>
      <c r="Z551" s="36"/>
      <c r="AA551" s="36"/>
      <c r="AB551" s="36"/>
      <c r="AC551" s="36"/>
      <c r="AD551" s="36"/>
      <c r="AE551" s="36"/>
      <c r="AR551" s="187" t="s">
        <v>161</v>
      </c>
      <c r="AT551" s="187" t="s">
        <v>157</v>
      </c>
      <c r="AU551" s="187" t="s">
        <v>84</v>
      </c>
      <c r="AY551" s="19" t="s">
        <v>155</v>
      </c>
      <c r="BE551" s="188">
        <f>IF(O551="základní",K551,0)</f>
        <v>0</v>
      </c>
      <c r="BF551" s="188">
        <f>IF(O551="snížená",K551,0)</f>
        <v>0</v>
      </c>
      <c r="BG551" s="188">
        <f>IF(O551="zákl. přenesená",K551,0)</f>
        <v>0</v>
      </c>
      <c r="BH551" s="188">
        <f>IF(O551="sníž. přenesená",K551,0)</f>
        <v>0</v>
      </c>
      <c r="BI551" s="188">
        <f>IF(O551="nulová",K551,0)</f>
        <v>0</v>
      </c>
      <c r="BJ551" s="19" t="s">
        <v>82</v>
      </c>
      <c r="BK551" s="188">
        <f>ROUND(P551*H551,2)</f>
        <v>0</v>
      </c>
      <c r="BL551" s="19" t="s">
        <v>161</v>
      </c>
      <c r="BM551" s="187" t="s">
        <v>862</v>
      </c>
    </row>
    <row r="552" spans="1:65" s="2" customFormat="1" ht="11.25">
      <c r="A552" s="36"/>
      <c r="B552" s="37"/>
      <c r="C552" s="38"/>
      <c r="D552" s="189" t="s">
        <v>162</v>
      </c>
      <c r="E552" s="38"/>
      <c r="F552" s="190" t="s">
        <v>863</v>
      </c>
      <c r="G552" s="38"/>
      <c r="H552" s="38"/>
      <c r="I552" s="191"/>
      <c r="J552" s="191"/>
      <c r="K552" s="38"/>
      <c r="L552" s="38"/>
      <c r="M552" s="41"/>
      <c r="N552" s="192"/>
      <c r="O552" s="193"/>
      <c r="P552" s="66"/>
      <c r="Q552" s="66"/>
      <c r="R552" s="66"/>
      <c r="S552" s="66"/>
      <c r="T552" s="66"/>
      <c r="U552" s="66"/>
      <c r="V552" s="66"/>
      <c r="W552" s="66"/>
      <c r="X552" s="66"/>
      <c r="Y552" s="67"/>
      <c r="Z552" s="36"/>
      <c r="AA552" s="36"/>
      <c r="AB552" s="36"/>
      <c r="AC552" s="36"/>
      <c r="AD552" s="36"/>
      <c r="AE552" s="36"/>
      <c r="AT552" s="19" t="s">
        <v>162</v>
      </c>
      <c r="AU552" s="19" t="s">
        <v>84</v>
      </c>
    </row>
    <row r="553" spans="1:65" s="2" customFormat="1" ht="16.5" customHeight="1">
      <c r="A553" s="36"/>
      <c r="B553" s="37"/>
      <c r="C553" s="218" t="s">
        <v>864</v>
      </c>
      <c r="D553" s="218" t="s">
        <v>180</v>
      </c>
      <c r="E553" s="219" t="s">
        <v>865</v>
      </c>
      <c r="F553" s="220" t="s">
        <v>866</v>
      </c>
      <c r="G553" s="221" t="s">
        <v>386</v>
      </c>
      <c r="H553" s="222">
        <v>1</v>
      </c>
      <c r="I553" s="223"/>
      <c r="J553" s="224"/>
      <c r="K553" s="225">
        <f>ROUND(P553*H553,2)</f>
        <v>0</v>
      </c>
      <c r="L553" s="224"/>
      <c r="M553" s="226"/>
      <c r="N553" s="227" t="s">
        <v>20</v>
      </c>
      <c r="O553" s="183" t="s">
        <v>43</v>
      </c>
      <c r="P553" s="184">
        <f>I553+J553</f>
        <v>0</v>
      </c>
      <c r="Q553" s="184">
        <f>ROUND(I553*H553,2)</f>
        <v>0</v>
      </c>
      <c r="R553" s="184">
        <f>ROUND(J553*H553,2)</f>
        <v>0</v>
      </c>
      <c r="S553" s="66"/>
      <c r="T553" s="185">
        <f>S553*H553</f>
        <v>0</v>
      </c>
      <c r="U553" s="185">
        <v>7.6999999999999999E-2</v>
      </c>
      <c r="V553" s="185">
        <f>U553*H553</f>
        <v>7.6999999999999999E-2</v>
      </c>
      <c r="W553" s="185">
        <v>0</v>
      </c>
      <c r="X553" s="185">
        <f>W553*H553</f>
        <v>0</v>
      </c>
      <c r="Y553" s="186" t="s">
        <v>20</v>
      </c>
      <c r="Z553" s="36"/>
      <c r="AA553" s="36"/>
      <c r="AB553" s="36"/>
      <c r="AC553" s="36"/>
      <c r="AD553" s="36"/>
      <c r="AE553" s="36"/>
      <c r="AR553" s="187" t="s">
        <v>191</v>
      </c>
      <c r="AT553" s="187" t="s">
        <v>180</v>
      </c>
      <c r="AU553" s="187" t="s">
        <v>84</v>
      </c>
      <c r="AY553" s="19" t="s">
        <v>155</v>
      </c>
      <c r="BE553" s="188">
        <f>IF(O553="základní",K553,0)</f>
        <v>0</v>
      </c>
      <c r="BF553" s="188">
        <f>IF(O553="snížená",K553,0)</f>
        <v>0</v>
      </c>
      <c r="BG553" s="188">
        <f>IF(O553="zákl. přenesená",K553,0)</f>
        <v>0</v>
      </c>
      <c r="BH553" s="188">
        <f>IF(O553="sníž. přenesená",K553,0)</f>
        <v>0</v>
      </c>
      <c r="BI553" s="188">
        <f>IF(O553="nulová",K553,0)</f>
        <v>0</v>
      </c>
      <c r="BJ553" s="19" t="s">
        <v>82</v>
      </c>
      <c r="BK553" s="188">
        <f>ROUND(P553*H553,2)</f>
        <v>0</v>
      </c>
      <c r="BL553" s="19" t="s">
        <v>161</v>
      </c>
      <c r="BM553" s="187" t="s">
        <v>867</v>
      </c>
    </row>
    <row r="554" spans="1:65" s="2" customFormat="1" ht="16.5" customHeight="1">
      <c r="A554" s="36"/>
      <c r="B554" s="37"/>
      <c r="C554" s="218" t="s">
        <v>868</v>
      </c>
      <c r="D554" s="218" t="s">
        <v>180</v>
      </c>
      <c r="E554" s="219" t="s">
        <v>869</v>
      </c>
      <c r="F554" s="220" t="s">
        <v>870</v>
      </c>
      <c r="G554" s="221" t="s">
        <v>386</v>
      </c>
      <c r="H554" s="222">
        <v>1</v>
      </c>
      <c r="I554" s="223"/>
      <c r="J554" s="224"/>
      <c r="K554" s="225">
        <f>ROUND(P554*H554,2)</f>
        <v>0</v>
      </c>
      <c r="L554" s="224"/>
      <c r="M554" s="226"/>
      <c r="N554" s="227" t="s">
        <v>20</v>
      </c>
      <c r="O554" s="183" t="s">
        <v>43</v>
      </c>
      <c r="P554" s="184">
        <f>I554+J554</f>
        <v>0</v>
      </c>
      <c r="Q554" s="184">
        <f>ROUND(I554*H554,2)</f>
        <v>0</v>
      </c>
      <c r="R554" s="184">
        <f>ROUND(J554*H554,2)</f>
        <v>0</v>
      </c>
      <c r="S554" s="66"/>
      <c r="T554" s="185">
        <f>S554*H554</f>
        <v>0</v>
      </c>
      <c r="U554" s="185">
        <v>6.5000000000000002E-2</v>
      </c>
      <c r="V554" s="185">
        <f>U554*H554</f>
        <v>6.5000000000000002E-2</v>
      </c>
      <c r="W554" s="185">
        <v>0</v>
      </c>
      <c r="X554" s="185">
        <f>W554*H554</f>
        <v>0</v>
      </c>
      <c r="Y554" s="186" t="s">
        <v>20</v>
      </c>
      <c r="Z554" s="36"/>
      <c r="AA554" s="36"/>
      <c r="AB554" s="36"/>
      <c r="AC554" s="36"/>
      <c r="AD554" s="36"/>
      <c r="AE554" s="36"/>
      <c r="AR554" s="187" t="s">
        <v>191</v>
      </c>
      <c r="AT554" s="187" t="s">
        <v>180</v>
      </c>
      <c r="AU554" s="187" t="s">
        <v>84</v>
      </c>
      <c r="AY554" s="19" t="s">
        <v>155</v>
      </c>
      <c r="BE554" s="188">
        <f>IF(O554="základní",K554,0)</f>
        <v>0</v>
      </c>
      <c r="BF554" s="188">
        <f>IF(O554="snížená",K554,0)</f>
        <v>0</v>
      </c>
      <c r="BG554" s="188">
        <f>IF(O554="zákl. přenesená",K554,0)</f>
        <v>0</v>
      </c>
      <c r="BH554" s="188">
        <f>IF(O554="sníž. přenesená",K554,0)</f>
        <v>0</v>
      </c>
      <c r="BI554" s="188">
        <f>IF(O554="nulová",K554,0)</f>
        <v>0</v>
      </c>
      <c r="BJ554" s="19" t="s">
        <v>82</v>
      </c>
      <c r="BK554" s="188">
        <f>ROUND(P554*H554,2)</f>
        <v>0</v>
      </c>
      <c r="BL554" s="19" t="s">
        <v>161</v>
      </c>
      <c r="BM554" s="187" t="s">
        <v>871</v>
      </c>
    </row>
    <row r="555" spans="1:65" s="2" customFormat="1" ht="16.5" customHeight="1">
      <c r="A555" s="36"/>
      <c r="B555" s="37"/>
      <c r="C555" s="174" t="s">
        <v>872</v>
      </c>
      <c r="D555" s="174" t="s">
        <v>157</v>
      </c>
      <c r="E555" s="175" t="s">
        <v>873</v>
      </c>
      <c r="F555" s="176" t="s">
        <v>874</v>
      </c>
      <c r="G555" s="177" t="s">
        <v>386</v>
      </c>
      <c r="H555" s="178">
        <v>1</v>
      </c>
      <c r="I555" s="179"/>
      <c r="J555" s="179"/>
      <c r="K555" s="180">
        <f>ROUND(P555*H555,2)</f>
        <v>0</v>
      </c>
      <c r="L555" s="181"/>
      <c r="M555" s="41"/>
      <c r="N555" s="182" t="s">
        <v>20</v>
      </c>
      <c r="O555" s="183" t="s">
        <v>43</v>
      </c>
      <c r="P555" s="184">
        <f>I555+J555</f>
        <v>0</v>
      </c>
      <c r="Q555" s="184">
        <f>ROUND(I555*H555,2)</f>
        <v>0</v>
      </c>
      <c r="R555" s="184">
        <f>ROUND(J555*H555,2)</f>
        <v>0</v>
      </c>
      <c r="S555" s="66"/>
      <c r="T555" s="185">
        <f>S555*H555</f>
        <v>0</v>
      </c>
      <c r="U555" s="185">
        <v>9.7300000000000008E-3</v>
      </c>
      <c r="V555" s="185">
        <f>U555*H555</f>
        <v>9.7300000000000008E-3</v>
      </c>
      <c r="W555" s="185">
        <v>0</v>
      </c>
      <c r="X555" s="185">
        <f>W555*H555</f>
        <v>0</v>
      </c>
      <c r="Y555" s="186" t="s">
        <v>20</v>
      </c>
      <c r="Z555" s="36"/>
      <c r="AA555" s="36"/>
      <c r="AB555" s="36"/>
      <c r="AC555" s="36"/>
      <c r="AD555" s="36"/>
      <c r="AE555" s="36"/>
      <c r="AR555" s="187" t="s">
        <v>161</v>
      </c>
      <c r="AT555" s="187" t="s">
        <v>157</v>
      </c>
      <c r="AU555" s="187" t="s">
        <v>84</v>
      </c>
      <c r="AY555" s="19" t="s">
        <v>155</v>
      </c>
      <c r="BE555" s="188">
        <f>IF(O555="základní",K555,0)</f>
        <v>0</v>
      </c>
      <c r="BF555" s="188">
        <f>IF(O555="snížená",K555,0)</f>
        <v>0</v>
      </c>
      <c r="BG555" s="188">
        <f>IF(O555="zákl. přenesená",K555,0)</f>
        <v>0</v>
      </c>
      <c r="BH555" s="188">
        <f>IF(O555="sníž. přenesená",K555,0)</f>
        <v>0</v>
      </c>
      <c r="BI555" s="188">
        <f>IF(O555="nulová",K555,0)</f>
        <v>0</v>
      </c>
      <c r="BJ555" s="19" t="s">
        <v>82</v>
      </c>
      <c r="BK555" s="188">
        <f>ROUND(P555*H555,2)</f>
        <v>0</v>
      </c>
      <c r="BL555" s="19" t="s">
        <v>161</v>
      </c>
      <c r="BM555" s="187" t="s">
        <v>875</v>
      </c>
    </row>
    <row r="556" spans="1:65" s="2" customFormat="1" ht="11.25">
      <c r="A556" s="36"/>
      <c r="B556" s="37"/>
      <c r="C556" s="38"/>
      <c r="D556" s="189" t="s">
        <v>162</v>
      </c>
      <c r="E556" s="38"/>
      <c r="F556" s="190" t="s">
        <v>876</v>
      </c>
      <c r="G556" s="38"/>
      <c r="H556" s="38"/>
      <c r="I556" s="191"/>
      <c r="J556" s="191"/>
      <c r="K556" s="38"/>
      <c r="L556" s="38"/>
      <c r="M556" s="41"/>
      <c r="N556" s="192"/>
      <c r="O556" s="193"/>
      <c r="P556" s="66"/>
      <c r="Q556" s="66"/>
      <c r="R556" s="66"/>
      <c r="S556" s="66"/>
      <c r="T556" s="66"/>
      <c r="U556" s="66"/>
      <c r="V556" s="66"/>
      <c r="W556" s="66"/>
      <c r="X556" s="66"/>
      <c r="Y556" s="67"/>
      <c r="Z556" s="36"/>
      <c r="AA556" s="36"/>
      <c r="AB556" s="36"/>
      <c r="AC556" s="36"/>
      <c r="AD556" s="36"/>
      <c r="AE556" s="36"/>
      <c r="AT556" s="19" t="s">
        <v>162</v>
      </c>
      <c r="AU556" s="19" t="s">
        <v>84</v>
      </c>
    </row>
    <row r="557" spans="1:65" s="2" customFormat="1" ht="21.75" customHeight="1">
      <c r="A557" s="36"/>
      <c r="B557" s="37"/>
      <c r="C557" s="218" t="s">
        <v>716</v>
      </c>
      <c r="D557" s="218" t="s">
        <v>180</v>
      </c>
      <c r="E557" s="219" t="s">
        <v>877</v>
      </c>
      <c r="F557" s="220" t="s">
        <v>878</v>
      </c>
      <c r="G557" s="221" t="s">
        <v>386</v>
      </c>
      <c r="H557" s="222">
        <v>1</v>
      </c>
      <c r="I557" s="223"/>
      <c r="J557" s="224"/>
      <c r="K557" s="225">
        <f>ROUND(P557*H557,2)</f>
        <v>0</v>
      </c>
      <c r="L557" s="224"/>
      <c r="M557" s="226"/>
      <c r="N557" s="227" t="s">
        <v>20</v>
      </c>
      <c r="O557" s="183" t="s">
        <v>43</v>
      </c>
      <c r="P557" s="184">
        <f>I557+J557</f>
        <v>0</v>
      </c>
      <c r="Q557" s="184">
        <f>ROUND(I557*H557,2)</f>
        <v>0</v>
      </c>
      <c r="R557" s="184">
        <f>ROUND(J557*H557,2)</f>
        <v>0</v>
      </c>
      <c r="S557" s="66"/>
      <c r="T557" s="185">
        <f>S557*H557</f>
        <v>0</v>
      </c>
      <c r="U557" s="185">
        <v>2.4500000000000002</v>
      </c>
      <c r="V557" s="185">
        <f>U557*H557</f>
        <v>2.4500000000000002</v>
      </c>
      <c r="W557" s="185">
        <v>0</v>
      </c>
      <c r="X557" s="185">
        <f>W557*H557</f>
        <v>0</v>
      </c>
      <c r="Y557" s="186" t="s">
        <v>20</v>
      </c>
      <c r="Z557" s="36"/>
      <c r="AA557" s="36"/>
      <c r="AB557" s="36"/>
      <c r="AC557" s="36"/>
      <c r="AD557" s="36"/>
      <c r="AE557" s="36"/>
      <c r="AR557" s="187" t="s">
        <v>191</v>
      </c>
      <c r="AT557" s="187" t="s">
        <v>180</v>
      </c>
      <c r="AU557" s="187" t="s">
        <v>84</v>
      </c>
      <c r="AY557" s="19" t="s">
        <v>155</v>
      </c>
      <c r="BE557" s="188">
        <f>IF(O557="základní",K557,0)</f>
        <v>0</v>
      </c>
      <c r="BF557" s="188">
        <f>IF(O557="snížená",K557,0)</f>
        <v>0</v>
      </c>
      <c r="BG557" s="188">
        <f>IF(O557="zákl. přenesená",K557,0)</f>
        <v>0</v>
      </c>
      <c r="BH557" s="188">
        <f>IF(O557="sníž. přenesená",K557,0)</f>
        <v>0</v>
      </c>
      <c r="BI557" s="188">
        <f>IF(O557="nulová",K557,0)</f>
        <v>0</v>
      </c>
      <c r="BJ557" s="19" t="s">
        <v>82</v>
      </c>
      <c r="BK557" s="188">
        <f>ROUND(P557*H557,2)</f>
        <v>0</v>
      </c>
      <c r="BL557" s="19" t="s">
        <v>161</v>
      </c>
      <c r="BM557" s="187" t="s">
        <v>879</v>
      </c>
    </row>
    <row r="558" spans="1:65" s="2" customFormat="1" ht="16.5" customHeight="1">
      <c r="A558" s="36"/>
      <c r="B558" s="37"/>
      <c r="C558" s="174" t="s">
        <v>880</v>
      </c>
      <c r="D558" s="174" t="s">
        <v>157</v>
      </c>
      <c r="E558" s="175" t="s">
        <v>881</v>
      </c>
      <c r="F558" s="176" t="s">
        <v>882</v>
      </c>
      <c r="G558" s="177" t="s">
        <v>386</v>
      </c>
      <c r="H558" s="178">
        <v>1</v>
      </c>
      <c r="I558" s="179"/>
      <c r="J558" s="179"/>
      <c r="K558" s="180">
        <f>ROUND(P558*H558,2)</f>
        <v>0</v>
      </c>
      <c r="L558" s="181"/>
      <c r="M558" s="41"/>
      <c r="N558" s="182" t="s">
        <v>20</v>
      </c>
      <c r="O558" s="183" t="s">
        <v>43</v>
      </c>
      <c r="P558" s="184">
        <f>I558+J558</f>
        <v>0</v>
      </c>
      <c r="Q558" s="184">
        <f>ROUND(I558*H558,2)</f>
        <v>0</v>
      </c>
      <c r="R558" s="184">
        <f>ROUND(J558*H558,2)</f>
        <v>0</v>
      </c>
      <c r="S558" s="66"/>
      <c r="T558" s="185">
        <f>S558*H558</f>
        <v>0</v>
      </c>
      <c r="U558" s="185">
        <v>0</v>
      </c>
      <c r="V558" s="185">
        <f>U558*H558</f>
        <v>0</v>
      </c>
      <c r="W558" s="185">
        <v>0</v>
      </c>
      <c r="X558" s="185">
        <f>W558*H558</f>
        <v>0</v>
      </c>
      <c r="Y558" s="186" t="s">
        <v>20</v>
      </c>
      <c r="Z558" s="36"/>
      <c r="AA558" s="36"/>
      <c r="AB558" s="36"/>
      <c r="AC558" s="36"/>
      <c r="AD558" s="36"/>
      <c r="AE558" s="36"/>
      <c r="AR558" s="187" t="s">
        <v>161</v>
      </c>
      <c r="AT558" s="187" t="s">
        <v>157</v>
      </c>
      <c r="AU558" s="187" t="s">
        <v>84</v>
      </c>
      <c r="AY558" s="19" t="s">
        <v>155</v>
      </c>
      <c r="BE558" s="188">
        <f>IF(O558="základní",K558,0)</f>
        <v>0</v>
      </c>
      <c r="BF558" s="188">
        <f>IF(O558="snížená",K558,0)</f>
        <v>0</v>
      </c>
      <c r="BG558" s="188">
        <f>IF(O558="zákl. přenesená",K558,0)</f>
        <v>0</v>
      </c>
      <c r="BH558" s="188">
        <f>IF(O558="sníž. přenesená",K558,0)</f>
        <v>0</v>
      </c>
      <c r="BI558" s="188">
        <f>IF(O558="nulová",K558,0)</f>
        <v>0</v>
      </c>
      <c r="BJ558" s="19" t="s">
        <v>82</v>
      </c>
      <c r="BK558" s="188">
        <f>ROUND(P558*H558,2)</f>
        <v>0</v>
      </c>
      <c r="BL558" s="19" t="s">
        <v>161</v>
      </c>
      <c r="BM558" s="187" t="s">
        <v>883</v>
      </c>
    </row>
    <row r="559" spans="1:65" s="2" customFormat="1" ht="11.25">
      <c r="A559" s="36"/>
      <c r="B559" s="37"/>
      <c r="C559" s="38"/>
      <c r="D559" s="189" t="s">
        <v>162</v>
      </c>
      <c r="E559" s="38"/>
      <c r="F559" s="190" t="s">
        <v>884</v>
      </c>
      <c r="G559" s="38"/>
      <c r="H559" s="38"/>
      <c r="I559" s="191"/>
      <c r="J559" s="191"/>
      <c r="K559" s="38"/>
      <c r="L559" s="38"/>
      <c r="M559" s="41"/>
      <c r="N559" s="192"/>
      <c r="O559" s="193"/>
      <c r="P559" s="66"/>
      <c r="Q559" s="66"/>
      <c r="R559" s="66"/>
      <c r="S559" s="66"/>
      <c r="T559" s="66"/>
      <c r="U559" s="66"/>
      <c r="V559" s="66"/>
      <c r="W559" s="66"/>
      <c r="X559" s="66"/>
      <c r="Y559" s="67"/>
      <c r="Z559" s="36"/>
      <c r="AA559" s="36"/>
      <c r="AB559" s="36"/>
      <c r="AC559" s="36"/>
      <c r="AD559" s="36"/>
      <c r="AE559" s="36"/>
      <c r="AT559" s="19" t="s">
        <v>162</v>
      </c>
      <c r="AU559" s="19" t="s">
        <v>84</v>
      </c>
    </row>
    <row r="560" spans="1:65" s="2" customFormat="1" ht="16.5" customHeight="1">
      <c r="A560" s="36"/>
      <c r="B560" s="37"/>
      <c r="C560" s="218" t="s">
        <v>728</v>
      </c>
      <c r="D560" s="218" t="s">
        <v>180</v>
      </c>
      <c r="E560" s="219" t="s">
        <v>885</v>
      </c>
      <c r="F560" s="220" t="s">
        <v>886</v>
      </c>
      <c r="G560" s="221" t="s">
        <v>386</v>
      </c>
      <c r="H560" s="222">
        <v>1</v>
      </c>
      <c r="I560" s="223"/>
      <c r="J560" s="224"/>
      <c r="K560" s="225">
        <f>ROUND(P560*H560,2)</f>
        <v>0</v>
      </c>
      <c r="L560" s="224"/>
      <c r="M560" s="226"/>
      <c r="N560" s="227" t="s">
        <v>20</v>
      </c>
      <c r="O560" s="183" t="s">
        <v>43</v>
      </c>
      <c r="P560" s="184">
        <f>I560+J560</f>
        <v>0</v>
      </c>
      <c r="Q560" s="184">
        <f>ROUND(I560*H560,2)</f>
        <v>0</v>
      </c>
      <c r="R560" s="184">
        <f>ROUND(J560*H560,2)</f>
        <v>0</v>
      </c>
      <c r="S560" s="66"/>
      <c r="T560" s="185">
        <f>S560*H560</f>
        <v>0</v>
      </c>
      <c r="U560" s="185">
        <v>0.10100000000000001</v>
      </c>
      <c r="V560" s="185">
        <f>U560*H560</f>
        <v>0.10100000000000001</v>
      </c>
      <c r="W560" s="185">
        <v>0</v>
      </c>
      <c r="X560" s="185">
        <f>W560*H560</f>
        <v>0</v>
      </c>
      <c r="Y560" s="186" t="s">
        <v>20</v>
      </c>
      <c r="Z560" s="36"/>
      <c r="AA560" s="36"/>
      <c r="AB560" s="36"/>
      <c r="AC560" s="36"/>
      <c r="AD560" s="36"/>
      <c r="AE560" s="36"/>
      <c r="AR560" s="187" t="s">
        <v>191</v>
      </c>
      <c r="AT560" s="187" t="s">
        <v>180</v>
      </c>
      <c r="AU560" s="187" t="s">
        <v>84</v>
      </c>
      <c r="AY560" s="19" t="s">
        <v>155</v>
      </c>
      <c r="BE560" s="188">
        <f>IF(O560="základní",K560,0)</f>
        <v>0</v>
      </c>
      <c r="BF560" s="188">
        <f>IF(O560="snížená",K560,0)</f>
        <v>0</v>
      </c>
      <c r="BG560" s="188">
        <f>IF(O560="zákl. přenesená",K560,0)</f>
        <v>0</v>
      </c>
      <c r="BH560" s="188">
        <f>IF(O560="sníž. přenesená",K560,0)</f>
        <v>0</v>
      </c>
      <c r="BI560" s="188">
        <f>IF(O560="nulová",K560,0)</f>
        <v>0</v>
      </c>
      <c r="BJ560" s="19" t="s">
        <v>82</v>
      </c>
      <c r="BK560" s="188">
        <f>ROUND(P560*H560,2)</f>
        <v>0</v>
      </c>
      <c r="BL560" s="19" t="s">
        <v>161</v>
      </c>
      <c r="BM560" s="187" t="s">
        <v>887</v>
      </c>
    </row>
    <row r="561" spans="1:65" s="2" customFormat="1" ht="21.75" customHeight="1">
      <c r="A561" s="36"/>
      <c r="B561" s="37"/>
      <c r="C561" s="174" t="s">
        <v>888</v>
      </c>
      <c r="D561" s="174" t="s">
        <v>157</v>
      </c>
      <c r="E561" s="175" t="s">
        <v>889</v>
      </c>
      <c r="F561" s="176" t="s">
        <v>890</v>
      </c>
      <c r="G561" s="177" t="s">
        <v>183</v>
      </c>
      <c r="H561" s="178">
        <v>35</v>
      </c>
      <c r="I561" s="179"/>
      <c r="J561" s="179"/>
      <c r="K561" s="180">
        <f>ROUND(P561*H561,2)</f>
        <v>0</v>
      </c>
      <c r="L561" s="181"/>
      <c r="M561" s="41"/>
      <c r="N561" s="182" t="s">
        <v>20</v>
      </c>
      <c r="O561" s="183" t="s">
        <v>43</v>
      </c>
      <c r="P561" s="184">
        <f>I561+J561</f>
        <v>0</v>
      </c>
      <c r="Q561" s="184">
        <f>ROUND(I561*H561,2)</f>
        <v>0</v>
      </c>
      <c r="R561" s="184">
        <f>ROUND(J561*H561,2)</f>
        <v>0</v>
      </c>
      <c r="S561" s="66"/>
      <c r="T561" s="185">
        <f>S561*H561</f>
        <v>0</v>
      </c>
      <c r="U561" s="185">
        <v>4.0000000000000003E-5</v>
      </c>
      <c r="V561" s="185">
        <f>U561*H561</f>
        <v>1.4000000000000002E-3</v>
      </c>
      <c r="W561" s="185">
        <v>0</v>
      </c>
      <c r="X561" s="185">
        <f>W561*H561</f>
        <v>0</v>
      </c>
      <c r="Y561" s="186" t="s">
        <v>20</v>
      </c>
      <c r="Z561" s="36"/>
      <c r="AA561" s="36"/>
      <c r="AB561" s="36"/>
      <c r="AC561" s="36"/>
      <c r="AD561" s="36"/>
      <c r="AE561" s="36"/>
      <c r="AR561" s="187" t="s">
        <v>161</v>
      </c>
      <c r="AT561" s="187" t="s">
        <v>157</v>
      </c>
      <c r="AU561" s="187" t="s">
        <v>84</v>
      </c>
      <c r="AY561" s="19" t="s">
        <v>155</v>
      </c>
      <c r="BE561" s="188">
        <f>IF(O561="základní",K561,0)</f>
        <v>0</v>
      </c>
      <c r="BF561" s="188">
        <f>IF(O561="snížená",K561,0)</f>
        <v>0</v>
      </c>
      <c r="BG561" s="188">
        <f>IF(O561="zákl. přenesená",K561,0)</f>
        <v>0</v>
      </c>
      <c r="BH561" s="188">
        <f>IF(O561="sníž. přenesená",K561,0)</f>
        <v>0</v>
      </c>
      <c r="BI561" s="188">
        <f>IF(O561="nulová",K561,0)</f>
        <v>0</v>
      </c>
      <c r="BJ561" s="19" t="s">
        <v>82</v>
      </c>
      <c r="BK561" s="188">
        <f>ROUND(P561*H561,2)</f>
        <v>0</v>
      </c>
      <c r="BL561" s="19" t="s">
        <v>161</v>
      </c>
      <c r="BM561" s="187" t="s">
        <v>891</v>
      </c>
    </row>
    <row r="562" spans="1:65" s="2" customFormat="1" ht="11.25">
      <c r="A562" s="36"/>
      <c r="B562" s="37"/>
      <c r="C562" s="38"/>
      <c r="D562" s="189" t="s">
        <v>162</v>
      </c>
      <c r="E562" s="38"/>
      <c r="F562" s="190" t="s">
        <v>892</v>
      </c>
      <c r="G562" s="38"/>
      <c r="H562" s="38"/>
      <c r="I562" s="191"/>
      <c r="J562" s="191"/>
      <c r="K562" s="38"/>
      <c r="L562" s="38"/>
      <c r="M562" s="41"/>
      <c r="N562" s="192"/>
      <c r="O562" s="193"/>
      <c r="P562" s="66"/>
      <c r="Q562" s="66"/>
      <c r="R562" s="66"/>
      <c r="S562" s="66"/>
      <c r="T562" s="66"/>
      <c r="U562" s="66"/>
      <c r="V562" s="66"/>
      <c r="W562" s="66"/>
      <c r="X562" s="66"/>
      <c r="Y562" s="67"/>
      <c r="Z562" s="36"/>
      <c r="AA562" s="36"/>
      <c r="AB562" s="36"/>
      <c r="AC562" s="36"/>
      <c r="AD562" s="36"/>
      <c r="AE562" s="36"/>
      <c r="AT562" s="19" t="s">
        <v>162</v>
      </c>
      <c r="AU562" s="19" t="s">
        <v>84</v>
      </c>
    </row>
    <row r="563" spans="1:65" s="2" customFormat="1" ht="16.5" customHeight="1">
      <c r="A563" s="36"/>
      <c r="B563" s="37"/>
      <c r="C563" s="218" t="s">
        <v>738</v>
      </c>
      <c r="D563" s="218" t="s">
        <v>180</v>
      </c>
      <c r="E563" s="219" t="s">
        <v>893</v>
      </c>
      <c r="F563" s="220" t="s">
        <v>894</v>
      </c>
      <c r="G563" s="221" t="s">
        <v>183</v>
      </c>
      <c r="H563" s="222">
        <v>35.524999999999999</v>
      </c>
      <c r="I563" s="223"/>
      <c r="J563" s="224"/>
      <c r="K563" s="225">
        <f>ROUND(P563*H563,2)</f>
        <v>0</v>
      </c>
      <c r="L563" s="224"/>
      <c r="M563" s="226"/>
      <c r="N563" s="227" t="s">
        <v>20</v>
      </c>
      <c r="O563" s="183" t="s">
        <v>43</v>
      </c>
      <c r="P563" s="184">
        <f>I563+J563</f>
        <v>0</v>
      </c>
      <c r="Q563" s="184">
        <f>ROUND(I563*H563,2)</f>
        <v>0</v>
      </c>
      <c r="R563" s="184">
        <f>ROUND(J563*H563,2)</f>
        <v>0</v>
      </c>
      <c r="S563" s="66"/>
      <c r="T563" s="185">
        <f>S563*H563</f>
        <v>0</v>
      </c>
      <c r="U563" s="185">
        <v>2.4E-2</v>
      </c>
      <c r="V563" s="185">
        <f>U563*H563</f>
        <v>0.85260000000000002</v>
      </c>
      <c r="W563" s="185">
        <v>0</v>
      </c>
      <c r="X563" s="185">
        <f>W563*H563</f>
        <v>0</v>
      </c>
      <c r="Y563" s="186" t="s">
        <v>20</v>
      </c>
      <c r="Z563" s="36"/>
      <c r="AA563" s="36"/>
      <c r="AB563" s="36"/>
      <c r="AC563" s="36"/>
      <c r="AD563" s="36"/>
      <c r="AE563" s="36"/>
      <c r="AR563" s="187" t="s">
        <v>191</v>
      </c>
      <c r="AT563" s="187" t="s">
        <v>180</v>
      </c>
      <c r="AU563" s="187" t="s">
        <v>84</v>
      </c>
      <c r="AY563" s="19" t="s">
        <v>155</v>
      </c>
      <c r="BE563" s="188">
        <f>IF(O563="základní",K563,0)</f>
        <v>0</v>
      </c>
      <c r="BF563" s="188">
        <f>IF(O563="snížená",K563,0)</f>
        <v>0</v>
      </c>
      <c r="BG563" s="188">
        <f>IF(O563="zákl. přenesená",K563,0)</f>
        <v>0</v>
      </c>
      <c r="BH563" s="188">
        <f>IF(O563="sníž. přenesená",K563,0)</f>
        <v>0</v>
      </c>
      <c r="BI563" s="188">
        <f>IF(O563="nulová",K563,0)</f>
        <v>0</v>
      </c>
      <c r="BJ563" s="19" t="s">
        <v>82</v>
      </c>
      <c r="BK563" s="188">
        <f>ROUND(P563*H563,2)</f>
        <v>0</v>
      </c>
      <c r="BL563" s="19" t="s">
        <v>161</v>
      </c>
      <c r="BM563" s="187" t="s">
        <v>895</v>
      </c>
    </row>
    <row r="564" spans="1:65" s="13" customFormat="1" ht="11.25">
      <c r="B564" s="194"/>
      <c r="C564" s="195"/>
      <c r="D564" s="196" t="s">
        <v>164</v>
      </c>
      <c r="E564" s="197" t="s">
        <v>20</v>
      </c>
      <c r="F564" s="198" t="s">
        <v>340</v>
      </c>
      <c r="G564" s="195"/>
      <c r="H564" s="199">
        <v>35</v>
      </c>
      <c r="I564" s="200"/>
      <c r="J564" s="200"/>
      <c r="K564" s="195"/>
      <c r="L564" s="195"/>
      <c r="M564" s="201"/>
      <c r="N564" s="202"/>
      <c r="O564" s="203"/>
      <c r="P564" s="203"/>
      <c r="Q564" s="203"/>
      <c r="R564" s="203"/>
      <c r="S564" s="203"/>
      <c r="T564" s="203"/>
      <c r="U564" s="203"/>
      <c r="V564" s="203"/>
      <c r="W564" s="203"/>
      <c r="X564" s="203"/>
      <c r="Y564" s="204"/>
      <c r="AT564" s="205" t="s">
        <v>164</v>
      </c>
      <c r="AU564" s="205" t="s">
        <v>84</v>
      </c>
      <c r="AV564" s="13" t="s">
        <v>84</v>
      </c>
      <c r="AW564" s="13" t="s">
        <v>5</v>
      </c>
      <c r="AX564" s="13" t="s">
        <v>82</v>
      </c>
      <c r="AY564" s="205" t="s">
        <v>155</v>
      </c>
    </row>
    <row r="565" spans="1:65" s="13" customFormat="1" ht="11.25">
      <c r="B565" s="194"/>
      <c r="C565" s="195"/>
      <c r="D565" s="196" t="s">
        <v>164</v>
      </c>
      <c r="E565" s="195"/>
      <c r="F565" s="198" t="s">
        <v>896</v>
      </c>
      <c r="G565" s="195"/>
      <c r="H565" s="199">
        <v>35.524999999999999</v>
      </c>
      <c r="I565" s="200"/>
      <c r="J565" s="200"/>
      <c r="K565" s="195"/>
      <c r="L565" s="195"/>
      <c r="M565" s="201"/>
      <c r="N565" s="202"/>
      <c r="O565" s="203"/>
      <c r="P565" s="203"/>
      <c r="Q565" s="203"/>
      <c r="R565" s="203"/>
      <c r="S565" s="203"/>
      <c r="T565" s="203"/>
      <c r="U565" s="203"/>
      <c r="V565" s="203"/>
      <c r="W565" s="203"/>
      <c r="X565" s="203"/>
      <c r="Y565" s="204"/>
      <c r="AT565" s="205" t="s">
        <v>164</v>
      </c>
      <c r="AU565" s="205" t="s">
        <v>84</v>
      </c>
      <c r="AV565" s="13" t="s">
        <v>84</v>
      </c>
      <c r="AW565" s="13" t="s">
        <v>4</v>
      </c>
      <c r="AX565" s="13" t="s">
        <v>82</v>
      </c>
      <c r="AY565" s="205" t="s">
        <v>155</v>
      </c>
    </row>
    <row r="566" spans="1:65" s="2" customFormat="1" ht="16.5" customHeight="1">
      <c r="A566" s="36"/>
      <c r="B566" s="37"/>
      <c r="C566" s="174" t="s">
        <v>897</v>
      </c>
      <c r="D566" s="174" t="s">
        <v>157</v>
      </c>
      <c r="E566" s="175" t="s">
        <v>898</v>
      </c>
      <c r="F566" s="176" t="s">
        <v>899</v>
      </c>
      <c r="G566" s="177" t="s">
        <v>386</v>
      </c>
      <c r="H566" s="178">
        <v>1</v>
      </c>
      <c r="I566" s="179"/>
      <c r="J566" s="179"/>
      <c r="K566" s="180">
        <f>ROUND(P566*H566,2)</f>
        <v>0</v>
      </c>
      <c r="L566" s="181"/>
      <c r="M566" s="41"/>
      <c r="N566" s="182" t="s">
        <v>20</v>
      </c>
      <c r="O566" s="183" t="s">
        <v>43</v>
      </c>
      <c r="P566" s="184">
        <f>I566+J566</f>
        <v>0</v>
      </c>
      <c r="Q566" s="184">
        <f>ROUND(I566*H566,2)</f>
        <v>0</v>
      </c>
      <c r="R566" s="184">
        <f>ROUND(J566*H566,2)</f>
        <v>0</v>
      </c>
      <c r="S566" s="66"/>
      <c r="T566" s="185">
        <f>S566*H566</f>
        <v>0</v>
      </c>
      <c r="U566" s="185">
        <v>0.45839999999999997</v>
      </c>
      <c r="V566" s="185">
        <f>U566*H566</f>
        <v>0.45839999999999997</v>
      </c>
      <c r="W566" s="185">
        <v>0</v>
      </c>
      <c r="X566" s="185">
        <f>W566*H566</f>
        <v>0</v>
      </c>
      <c r="Y566" s="186" t="s">
        <v>20</v>
      </c>
      <c r="Z566" s="36"/>
      <c r="AA566" s="36"/>
      <c r="AB566" s="36"/>
      <c r="AC566" s="36"/>
      <c r="AD566" s="36"/>
      <c r="AE566" s="36"/>
      <c r="AR566" s="187" t="s">
        <v>161</v>
      </c>
      <c r="AT566" s="187" t="s">
        <v>157</v>
      </c>
      <c r="AU566" s="187" t="s">
        <v>84</v>
      </c>
      <c r="AY566" s="19" t="s">
        <v>155</v>
      </c>
      <c r="BE566" s="188">
        <f>IF(O566="základní",K566,0)</f>
        <v>0</v>
      </c>
      <c r="BF566" s="188">
        <f>IF(O566="snížená",K566,0)</f>
        <v>0</v>
      </c>
      <c r="BG566" s="188">
        <f>IF(O566="zákl. přenesená",K566,0)</f>
        <v>0</v>
      </c>
      <c r="BH566" s="188">
        <f>IF(O566="sníž. přenesená",K566,0)</f>
        <v>0</v>
      </c>
      <c r="BI566" s="188">
        <f>IF(O566="nulová",K566,0)</f>
        <v>0</v>
      </c>
      <c r="BJ566" s="19" t="s">
        <v>82</v>
      </c>
      <c r="BK566" s="188">
        <f>ROUND(P566*H566,2)</f>
        <v>0</v>
      </c>
      <c r="BL566" s="19" t="s">
        <v>161</v>
      </c>
      <c r="BM566" s="187" t="s">
        <v>900</v>
      </c>
    </row>
    <row r="567" spans="1:65" s="2" customFormat="1" ht="11.25">
      <c r="A567" s="36"/>
      <c r="B567" s="37"/>
      <c r="C567" s="38"/>
      <c r="D567" s="189" t="s">
        <v>162</v>
      </c>
      <c r="E567" s="38"/>
      <c r="F567" s="190" t="s">
        <v>901</v>
      </c>
      <c r="G567" s="38"/>
      <c r="H567" s="38"/>
      <c r="I567" s="191"/>
      <c r="J567" s="191"/>
      <c r="K567" s="38"/>
      <c r="L567" s="38"/>
      <c r="M567" s="41"/>
      <c r="N567" s="192"/>
      <c r="O567" s="193"/>
      <c r="P567" s="66"/>
      <c r="Q567" s="66"/>
      <c r="R567" s="66"/>
      <c r="S567" s="66"/>
      <c r="T567" s="66"/>
      <c r="U567" s="66"/>
      <c r="V567" s="66"/>
      <c r="W567" s="66"/>
      <c r="X567" s="66"/>
      <c r="Y567" s="67"/>
      <c r="Z567" s="36"/>
      <c r="AA567" s="36"/>
      <c r="AB567" s="36"/>
      <c r="AC567" s="36"/>
      <c r="AD567" s="36"/>
      <c r="AE567" s="36"/>
      <c r="AT567" s="19" t="s">
        <v>162</v>
      </c>
      <c r="AU567" s="19" t="s">
        <v>84</v>
      </c>
    </row>
    <row r="568" spans="1:65" s="2" customFormat="1" ht="16.5" customHeight="1">
      <c r="A568" s="36"/>
      <c r="B568" s="37"/>
      <c r="C568" s="218" t="s">
        <v>744</v>
      </c>
      <c r="D568" s="218" t="s">
        <v>180</v>
      </c>
      <c r="E568" s="219" t="s">
        <v>902</v>
      </c>
      <c r="F568" s="220" t="s">
        <v>903</v>
      </c>
      <c r="G568" s="221" t="s">
        <v>386</v>
      </c>
      <c r="H568" s="222">
        <v>1</v>
      </c>
      <c r="I568" s="223"/>
      <c r="J568" s="224"/>
      <c r="K568" s="225">
        <f>ROUND(P568*H568,2)</f>
        <v>0</v>
      </c>
      <c r="L568" s="224"/>
      <c r="M568" s="226"/>
      <c r="N568" s="227" t="s">
        <v>20</v>
      </c>
      <c r="O568" s="183" t="s">
        <v>43</v>
      </c>
      <c r="P568" s="184">
        <f>I568+J568</f>
        <v>0</v>
      </c>
      <c r="Q568" s="184">
        <f>ROUND(I568*H568,2)</f>
        <v>0</v>
      </c>
      <c r="R568" s="184">
        <f>ROUND(J568*H568,2)</f>
        <v>0</v>
      </c>
      <c r="S568" s="66"/>
      <c r="T568" s="185">
        <f>S568*H568</f>
        <v>0</v>
      </c>
      <c r="U568" s="185">
        <v>2.1120000000000001</v>
      </c>
      <c r="V568" s="185">
        <f>U568*H568</f>
        <v>2.1120000000000001</v>
      </c>
      <c r="W568" s="185">
        <v>0</v>
      </c>
      <c r="X568" s="185">
        <f>W568*H568</f>
        <v>0</v>
      </c>
      <c r="Y568" s="186" t="s">
        <v>20</v>
      </c>
      <c r="Z568" s="36"/>
      <c r="AA568" s="36"/>
      <c r="AB568" s="36"/>
      <c r="AC568" s="36"/>
      <c r="AD568" s="36"/>
      <c r="AE568" s="36"/>
      <c r="AR568" s="187" t="s">
        <v>191</v>
      </c>
      <c r="AT568" s="187" t="s">
        <v>180</v>
      </c>
      <c r="AU568" s="187" t="s">
        <v>84</v>
      </c>
      <c r="AY568" s="19" t="s">
        <v>155</v>
      </c>
      <c r="BE568" s="188">
        <f>IF(O568="základní",K568,0)</f>
        <v>0</v>
      </c>
      <c r="BF568" s="188">
        <f>IF(O568="snížená",K568,0)</f>
        <v>0</v>
      </c>
      <c r="BG568" s="188">
        <f>IF(O568="zákl. přenesená",K568,0)</f>
        <v>0</v>
      </c>
      <c r="BH568" s="188">
        <f>IF(O568="sníž. přenesená",K568,0)</f>
        <v>0</v>
      </c>
      <c r="BI568" s="188">
        <f>IF(O568="nulová",K568,0)</f>
        <v>0</v>
      </c>
      <c r="BJ568" s="19" t="s">
        <v>82</v>
      </c>
      <c r="BK568" s="188">
        <f>ROUND(P568*H568,2)</f>
        <v>0</v>
      </c>
      <c r="BL568" s="19" t="s">
        <v>161</v>
      </c>
      <c r="BM568" s="187" t="s">
        <v>904</v>
      </c>
    </row>
    <row r="569" spans="1:65" s="2" customFormat="1" ht="16.5" customHeight="1">
      <c r="A569" s="36"/>
      <c r="B569" s="37"/>
      <c r="C569" s="218" t="s">
        <v>905</v>
      </c>
      <c r="D569" s="218" t="s">
        <v>180</v>
      </c>
      <c r="E569" s="219" t="s">
        <v>906</v>
      </c>
      <c r="F569" s="220" t="s">
        <v>907</v>
      </c>
      <c r="G569" s="221" t="s">
        <v>386</v>
      </c>
      <c r="H569" s="222">
        <v>1</v>
      </c>
      <c r="I569" s="223"/>
      <c r="J569" s="224"/>
      <c r="K569" s="225">
        <f>ROUND(P569*H569,2)</f>
        <v>0</v>
      </c>
      <c r="L569" s="224"/>
      <c r="M569" s="226"/>
      <c r="N569" s="227" t="s">
        <v>20</v>
      </c>
      <c r="O569" s="183" t="s">
        <v>43</v>
      </c>
      <c r="P569" s="184">
        <f>I569+J569</f>
        <v>0</v>
      </c>
      <c r="Q569" s="184">
        <f>ROUND(I569*H569,2)</f>
        <v>0</v>
      </c>
      <c r="R569" s="184">
        <f>ROUND(J569*H569,2)</f>
        <v>0</v>
      </c>
      <c r="S569" s="66"/>
      <c r="T569" s="185">
        <f>S569*H569</f>
        <v>0</v>
      </c>
      <c r="U569" s="185">
        <v>0.26</v>
      </c>
      <c r="V569" s="185">
        <f>U569*H569</f>
        <v>0.26</v>
      </c>
      <c r="W569" s="185">
        <v>0</v>
      </c>
      <c r="X569" s="185">
        <f>W569*H569</f>
        <v>0</v>
      </c>
      <c r="Y569" s="186" t="s">
        <v>20</v>
      </c>
      <c r="Z569" s="36"/>
      <c r="AA569" s="36"/>
      <c r="AB569" s="36"/>
      <c r="AC569" s="36"/>
      <c r="AD569" s="36"/>
      <c r="AE569" s="36"/>
      <c r="AR569" s="187" t="s">
        <v>191</v>
      </c>
      <c r="AT569" s="187" t="s">
        <v>180</v>
      </c>
      <c r="AU569" s="187" t="s">
        <v>84</v>
      </c>
      <c r="AY569" s="19" t="s">
        <v>155</v>
      </c>
      <c r="BE569" s="188">
        <f>IF(O569="základní",K569,0)</f>
        <v>0</v>
      </c>
      <c r="BF569" s="188">
        <f>IF(O569="snížená",K569,0)</f>
        <v>0</v>
      </c>
      <c r="BG569" s="188">
        <f>IF(O569="zákl. přenesená",K569,0)</f>
        <v>0</v>
      </c>
      <c r="BH569" s="188">
        <f>IF(O569="sníž. přenesená",K569,0)</f>
        <v>0</v>
      </c>
      <c r="BI569" s="188">
        <f>IF(O569="nulová",K569,0)</f>
        <v>0</v>
      </c>
      <c r="BJ569" s="19" t="s">
        <v>82</v>
      </c>
      <c r="BK569" s="188">
        <f>ROUND(P569*H569,2)</f>
        <v>0</v>
      </c>
      <c r="BL569" s="19" t="s">
        <v>161</v>
      </c>
      <c r="BM569" s="187" t="s">
        <v>908</v>
      </c>
    </row>
    <row r="570" spans="1:65" s="2" customFormat="1" ht="16.5" customHeight="1">
      <c r="A570" s="36"/>
      <c r="B570" s="37"/>
      <c r="C570" s="218" t="s">
        <v>909</v>
      </c>
      <c r="D570" s="218" t="s">
        <v>180</v>
      </c>
      <c r="E570" s="219" t="s">
        <v>910</v>
      </c>
      <c r="F570" s="220" t="s">
        <v>911</v>
      </c>
      <c r="G570" s="221" t="s">
        <v>386</v>
      </c>
      <c r="H570" s="222">
        <v>2</v>
      </c>
      <c r="I570" s="223"/>
      <c r="J570" s="224"/>
      <c r="K570" s="225">
        <f>ROUND(P570*H570,2)</f>
        <v>0</v>
      </c>
      <c r="L570" s="224"/>
      <c r="M570" s="226"/>
      <c r="N570" s="227" t="s">
        <v>20</v>
      </c>
      <c r="O570" s="183" t="s">
        <v>43</v>
      </c>
      <c r="P570" s="184">
        <f>I570+J570</f>
        <v>0</v>
      </c>
      <c r="Q570" s="184">
        <f>ROUND(I570*H570,2)</f>
        <v>0</v>
      </c>
      <c r="R570" s="184">
        <f>ROUND(J570*H570,2)</f>
        <v>0</v>
      </c>
      <c r="S570" s="66"/>
      <c r="T570" s="185">
        <f>S570*H570</f>
        <v>0</v>
      </c>
      <c r="U570" s="185">
        <v>0.16</v>
      </c>
      <c r="V570" s="185">
        <f>U570*H570</f>
        <v>0.32</v>
      </c>
      <c r="W570" s="185">
        <v>0</v>
      </c>
      <c r="X570" s="185">
        <f>W570*H570</f>
        <v>0</v>
      </c>
      <c r="Y570" s="186" t="s">
        <v>20</v>
      </c>
      <c r="Z570" s="36"/>
      <c r="AA570" s="36"/>
      <c r="AB570" s="36"/>
      <c r="AC570" s="36"/>
      <c r="AD570" s="36"/>
      <c r="AE570" s="36"/>
      <c r="AR570" s="187" t="s">
        <v>191</v>
      </c>
      <c r="AT570" s="187" t="s">
        <v>180</v>
      </c>
      <c r="AU570" s="187" t="s">
        <v>84</v>
      </c>
      <c r="AY570" s="19" t="s">
        <v>155</v>
      </c>
      <c r="BE570" s="188">
        <f>IF(O570="základní",K570,0)</f>
        <v>0</v>
      </c>
      <c r="BF570" s="188">
        <f>IF(O570="snížená",K570,0)</f>
        <v>0</v>
      </c>
      <c r="BG570" s="188">
        <f>IF(O570="zákl. přenesená",K570,0)</f>
        <v>0</v>
      </c>
      <c r="BH570" s="188">
        <f>IF(O570="sníž. přenesená",K570,0)</f>
        <v>0</v>
      </c>
      <c r="BI570" s="188">
        <f>IF(O570="nulová",K570,0)</f>
        <v>0</v>
      </c>
      <c r="BJ570" s="19" t="s">
        <v>82</v>
      </c>
      <c r="BK570" s="188">
        <f>ROUND(P570*H570,2)</f>
        <v>0</v>
      </c>
      <c r="BL570" s="19" t="s">
        <v>161</v>
      </c>
      <c r="BM570" s="187" t="s">
        <v>912</v>
      </c>
    </row>
    <row r="571" spans="1:65" s="2" customFormat="1" ht="16.5" customHeight="1">
      <c r="A571" s="36"/>
      <c r="B571" s="37"/>
      <c r="C571" s="174" t="s">
        <v>913</v>
      </c>
      <c r="D571" s="174" t="s">
        <v>157</v>
      </c>
      <c r="E571" s="175" t="s">
        <v>914</v>
      </c>
      <c r="F571" s="176" t="s">
        <v>915</v>
      </c>
      <c r="G571" s="177" t="s">
        <v>386</v>
      </c>
      <c r="H571" s="178">
        <v>1</v>
      </c>
      <c r="I571" s="179"/>
      <c r="J571" s="179"/>
      <c r="K571" s="180">
        <f>ROUND(P571*H571,2)</f>
        <v>0</v>
      </c>
      <c r="L571" s="181"/>
      <c r="M571" s="41"/>
      <c r="N571" s="182" t="s">
        <v>20</v>
      </c>
      <c r="O571" s="183" t="s">
        <v>43</v>
      </c>
      <c r="P571" s="184">
        <f>I571+J571</f>
        <v>0</v>
      </c>
      <c r="Q571" s="184">
        <f>ROUND(I571*H571,2)</f>
        <v>0</v>
      </c>
      <c r="R571" s="184">
        <f>ROUND(J571*H571,2)</f>
        <v>0</v>
      </c>
      <c r="S571" s="66"/>
      <c r="T571" s="185">
        <f>S571*H571</f>
        <v>0</v>
      </c>
      <c r="U571" s="185">
        <v>9.2261500000000005</v>
      </c>
      <c r="V571" s="185">
        <f>U571*H571</f>
        <v>9.2261500000000005</v>
      </c>
      <c r="W571" s="185">
        <v>0</v>
      </c>
      <c r="X571" s="185">
        <f>W571*H571</f>
        <v>0</v>
      </c>
      <c r="Y571" s="186" t="s">
        <v>20</v>
      </c>
      <c r="Z571" s="36"/>
      <c r="AA571" s="36"/>
      <c r="AB571" s="36"/>
      <c r="AC571" s="36"/>
      <c r="AD571" s="36"/>
      <c r="AE571" s="36"/>
      <c r="AR571" s="187" t="s">
        <v>161</v>
      </c>
      <c r="AT571" s="187" t="s">
        <v>157</v>
      </c>
      <c r="AU571" s="187" t="s">
        <v>84</v>
      </c>
      <c r="AY571" s="19" t="s">
        <v>155</v>
      </c>
      <c r="BE571" s="188">
        <f>IF(O571="základní",K571,0)</f>
        <v>0</v>
      </c>
      <c r="BF571" s="188">
        <f>IF(O571="snížená",K571,0)</f>
        <v>0</v>
      </c>
      <c r="BG571" s="188">
        <f>IF(O571="zákl. přenesená",K571,0)</f>
        <v>0</v>
      </c>
      <c r="BH571" s="188">
        <f>IF(O571="sníž. přenesená",K571,0)</f>
        <v>0</v>
      </c>
      <c r="BI571" s="188">
        <f>IF(O571="nulová",K571,0)</f>
        <v>0</v>
      </c>
      <c r="BJ571" s="19" t="s">
        <v>82</v>
      </c>
      <c r="BK571" s="188">
        <f>ROUND(P571*H571,2)</f>
        <v>0</v>
      </c>
      <c r="BL571" s="19" t="s">
        <v>161</v>
      </c>
      <c r="BM571" s="187" t="s">
        <v>916</v>
      </c>
    </row>
    <row r="572" spans="1:65" s="2" customFormat="1" ht="11.25">
      <c r="A572" s="36"/>
      <c r="B572" s="37"/>
      <c r="C572" s="38"/>
      <c r="D572" s="189" t="s">
        <v>162</v>
      </c>
      <c r="E572" s="38"/>
      <c r="F572" s="190" t="s">
        <v>917</v>
      </c>
      <c r="G572" s="38"/>
      <c r="H572" s="38"/>
      <c r="I572" s="191"/>
      <c r="J572" s="191"/>
      <c r="K572" s="38"/>
      <c r="L572" s="38"/>
      <c r="M572" s="41"/>
      <c r="N572" s="192"/>
      <c r="O572" s="193"/>
      <c r="P572" s="66"/>
      <c r="Q572" s="66"/>
      <c r="R572" s="66"/>
      <c r="S572" s="66"/>
      <c r="T572" s="66"/>
      <c r="U572" s="66"/>
      <c r="V572" s="66"/>
      <c r="W572" s="66"/>
      <c r="X572" s="66"/>
      <c r="Y572" s="67"/>
      <c r="Z572" s="36"/>
      <c r="AA572" s="36"/>
      <c r="AB572" s="36"/>
      <c r="AC572" s="36"/>
      <c r="AD572" s="36"/>
      <c r="AE572" s="36"/>
      <c r="AT572" s="19" t="s">
        <v>162</v>
      </c>
      <c r="AU572" s="19" t="s">
        <v>84</v>
      </c>
    </row>
    <row r="573" spans="1:65" s="12" customFormat="1" ht="22.9" customHeight="1">
      <c r="B573" s="157"/>
      <c r="C573" s="158"/>
      <c r="D573" s="159" t="s">
        <v>73</v>
      </c>
      <c r="E573" s="172" t="s">
        <v>672</v>
      </c>
      <c r="F573" s="172" t="s">
        <v>918</v>
      </c>
      <c r="G573" s="158"/>
      <c r="H573" s="158"/>
      <c r="I573" s="161"/>
      <c r="J573" s="161"/>
      <c r="K573" s="173">
        <f>BK573</f>
        <v>0</v>
      </c>
      <c r="L573" s="158"/>
      <c r="M573" s="163"/>
      <c r="N573" s="164"/>
      <c r="O573" s="165"/>
      <c r="P573" s="165"/>
      <c r="Q573" s="166">
        <f>SUM(Q574:Q604)</f>
        <v>0</v>
      </c>
      <c r="R573" s="166">
        <f>SUM(R574:R604)</f>
        <v>0</v>
      </c>
      <c r="S573" s="165"/>
      <c r="T573" s="167">
        <f>SUM(T574:T604)</f>
        <v>0</v>
      </c>
      <c r="U573" s="165"/>
      <c r="V573" s="167">
        <f>SUM(V574:V604)</f>
        <v>5.6664689599999996</v>
      </c>
      <c r="W573" s="165"/>
      <c r="X573" s="167">
        <f>SUM(X574:X604)</f>
        <v>0</v>
      </c>
      <c r="Y573" s="168"/>
      <c r="AR573" s="169" t="s">
        <v>82</v>
      </c>
      <c r="AT573" s="170" t="s">
        <v>73</v>
      </c>
      <c r="AU573" s="170" t="s">
        <v>82</v>
      </c>
      <c r="AY573" s="169" t="s">
        <v>155</v>
      </c>
      <c r="BK573" s="171">
        <f>SUM(BK574:BK604)</f>
        <v>0</v>
      </c>
    </row>
    <row r="574" spans="1:65" s="2" customFormat="1" ht="21.75" customHeight="1">
      <c r="A574" s="36"/>
      <c r="B574" s="37"/>
      <c r="C574" s="174" t="s">
        <v>919</v>
      </c>
      <c r="D574" s="174" t="s">
        <v>157</v>
      </c>
      <c r="E574" s="175" t="s">
        <v>920</v>
      </c>
      <c r="F574" s="176" t="s">
        <v>921</v>
      </c>
      <c r="G574" s="177" t="s">
        <v>207</v>
      </c>
      <c r="H574" s="178">
        <v>0.14499999999999999</v>
      </c>
      <c r="I574" s="179"/>
      <c r="J574" s="179"/>
      <c r="K574" s="180">
        <f>ROUND(P574*H574,2)</f>
        <v>0</v>
      </c>
      <c r="L574" s="181"/>
      <c r="M574" s="41"/>
      <c r="N574" s="182" t="s">
        <v>20</v>
      </c>
      <c r="O574" s="183" t="s">
        <v>43</v>
      </c>
      <c r="P574" s="184">
        <f>I574+J574</f>
        <v>0</v>
      </c>
      <c r="Q574" s="184">
        <f>ROUND(I574*H574,2)</f>
        <v>0</v>
      </c>
      <c r="R574" s="184">
        <f>ROUND(J574*H574,2)</f>
        <v>0</v>
      </c>
      <c r="S574" s="66"/>
      <c r="T574" s="185">
        <f>S574*H574</f>
        <v>0</v>
      </c>
      <c r="U574" s="185">
        <v>0</v>
      </c>
      <c r="V574" s="185">
        <f>U574*H574</f>
        <v>0</v>
      </c>
      <c r="W574" s="185">
        <v>0</v>
      </c>
      <c r="X574" s="185">
        <f>W574*H574</f>
        <v>0</v>
      </c>
      <c r="Y574" s="186" t="s">
        <v>20</v>
      </c>
      <c r="Z574" s="36"/>
      <c r="AA574" s="36"/>
      <c r="AB574" s="36"/>
      <c r="AC574" s="36"/>
      <c r="AD574" s="36"/>
      <c r="AE574" s="36"/>
      <c r="AR574" s="187" t="s">
        <v>161</v>
      </c>
      <c r="AT574" s="187" t="s">
        <v>157</v>
      </c>
      <c r="AU574" s="187" t="s">
        <v>84</v>
      </c>
      <c r="AY574" s="19" t="s">
        <v>155</v>
      </c>
      <c r="BE574" s="188">
        <f>IF(O574="základní",K574,0)</f>
        <v>0</v>
      </c>
      <c r="BF574" s="188">
        <f>IF(O574="snížená",K574,0)</f>
        <v>0</v>
      </c>
      <c r="BG574" s="188">
        <f>IF(O574="zákl. přenesená",K574,0)</f>
        <v>0</v>
      </c>
      <c r="BH574" s="188">
        <f>IF(O574="sníž. přenesená",K574,0)</f>
        <v>0</v>
      </c>
      <c r="BI574" s="188">
        <f>IF(O574="nulová",K574,0)</f>
        <v>0</v>
      </c>
      <c r="BJ574" s="19" t="s">
        <v>82</v>
      </c>
      <c r="BK574" s="188">
        <f>ROUND(P574*H574,2)</f>
        <v>0</v>
      </c>
      <c r="BL574" s="19" t="s">
        <v>161</v>
      </c>
      <c r="BM574" s="187" t="s">
        <v>922</v>
      </c>
    </row>
    <row r="575" spans="1:65" s="2" customFormat="1" ht="11.25">
      <c r="A575" s="36"/>
      <c r="B575" s="37"/>
      <c r="C575" s="38"/>
      <c r="D575" s="189" t="s">
        <v>162</v>
      </c>
      <c r="E575" s="38"/>
      <c r="F575" s="190" t="s">
        <v>923</v>
      </c>
      <c r="G575" s="38"/>
      <c r="H575" s="38"/>
      <c r="I575" s="191"/>
      <c r="J575" s="191"/>
      <c r="K575" s="38"/>
      <c r="L575" s="38"/>
      <c r="M575" s="41"/>
      <c r="N575" s="192"/>
      <c r="O575" s="193"/>
      <c r="P575" s="66"/>
      <c r="Q575" s="66"/>
      <c r="R575" s="66"/>
      <c r="S575" s="66"/>
      <c r="T575" s="66"/>
      <c r="U575" s="66"/>
      <c r="V575" s="66"/>
      <c r="W575" s="66"/>
      <c r="X575" s="66"/>
      <c r="Y575" s="67"/>
      <c r="Z575" s="36"/>
      <c r="AA575" s="36"/>
      <c r="AB575" s="36"/>
      <c r="AC575" s="36"/>
      <c r="AD575" s="36"/>
      <c r="AE575" s="36"/>
      <c r="AT575" s="19" t="s">
        <v>162</v>
      </c>
      <c r="AU575" s="19" t="s">
        <v>84</v>
      </c>
    </row>
    <row r="576" spans="1:65" s="2" customFormat="1" ht="16.5" customHeight="1">
      <c r="A576" s="36"/>
      <c r="B576" s="37"/>
      <c r="C576" s="218" t="s">
        <v>924</v>
      </c>
      <c r="D576" s="218" t="s">
        <v>180</v>
      </c>
      <c r="E576" s="219" t="s">
        <v>925</v>
      </c>
      <c r="F576" s="220" t="s">
        <v>926</v>
      </c>
      <c r="G576" s="221" t="s">
        <v>207</v>
      </c>
      <c r="H576" s="222">
        <v>4.9000000000000002E-2</v>
      </c>
      <c r="I576" s="223"/>
      <c r="J576" s="224"/>
      <c r="K576" s="225">
        <f>ROUND(P576*H576,2)</f>
        <v>0</v>
      </c>
      <c r="L576" s="224"/>
      <c r="M576" s="226"/>
      <c r="N576" s="227" t="s">
        <v>20</v>
      </c>
      <c r="O576" s="183" t="s">
        <v>43</v>
      </c>
      <c r="P576" s="184">
        <f>I576+J576</f>
        <v>0</v>
      </c>
      <c r="Q576" s="184">
        <f>ROUND(I576*H576,2)</f>
        <v>0</v>
      </c>
      <c r="R576" s="184">
        <f>ROUND(J576*H576,2)</f>
        <v>0</v>
      </c>
      <c r="S576" s="66"/>
      <c r="T576" s="185">
        <f>S576*H576</f>
        <v>0</v>
      </c>
      <c r="U576" s="185">
        <v>1</v>
      </c>
      <c r="V576" s="185">
        <f>U576*H576</f>
        <v>4.9000000000000002E-2</v>
      </c>
      <c r="W576" s="185">
        <v>0</v>
      </c>
      <c r="X576" s="185">
        <f>W576*H576</f>
        <v>0</v>
      </c>
      <c r="Y576" s="186" t="s">
        <v>20</v>
      </c>
      <c r="Z576" s="36"/>
      <c r="AA576" s="36"/>
      <c r="AB576" s="36"/>
      <c r="AC576" s="36"/>
      <c r="AD576" s="36"/>
      <c r="AE576" s="36"/>
      <c r="AR576" s="187" t="s">
        <v>191</v>
      </c>
      <c r="AT576" s="187" t="s">
        <v>180</v>
      </c>
      <c r="AU576" s="187" t="s">
        <v>84</v>
      </c>
      <c r="AY576" s="19" t="s">
        <v>155</v>
      </c>
      <c r="BE576" s="188">
        <f>IF(O576="základní",K576,0)</f>
        <v>0</v>
      </c>
      <c r="BF576" s="188">
        <f>IF(O576="snížená",K576,0)</f>
        <v>0</v>
      </c>
      <c r="BG576" s="188">
        <f>IF(O576="zákl. přenesená",K576,0)</f>
        <v>0</v>
      </c>
      <c r="BH576" s="188">
        <f>IF(O576="sníž. přenesená",K576,0)</f>
        <v>0</v>
      </c>
      <c r="BI576" s="188">
        <f>IF(O576="nulová",K576,0)</f>
        <v>0</v>
      </c>
      <c r="BJ576" s="19" t="s">
        <v>82</v>
      </c>
      <c r="BK576" s="188">
        <f>ROUND(P576*H576,2)</f>
        <v>0</v>
      </c>
      <c r="BL576" s="19" t="s">
        <v>161</v>
      </c>
      <c r="BM576" s="187" t="s">
        <v>927</v>
      </c>
    </row>
    <row r="577" spans="1:65" s="13" customFormat="1" ht="11.25">
      <c r="B577" s="194"/>
      <c r="C577" s="195"/>
      <c r="D577" s="196" t="s">
        <v>164</v>
      </c>
      <c r="E577" s="197" t="s">
        <v>20</v>
      </c>
      <c r="F577" s="198" t="s">
        <v>928</v>
      </c>
      <c r="G577" s="195"/>
      <c r="H577" s="199">
        <v>4.9000000000000002E-2</v>
      </c>
      <c r="I577" s="200"/>
      <c r="J577" s="200"/>
      <c r="K577" s="195"/>
      <c r="L577" s="195"/>
      <c r="M577" s="201"/>
      <c r="N577" s="202"/>
      <c r="O577" s="203"/>
      <c r="P577" s="203"/>
      <c r="Q577" s="203"/>
      <c r="R577" s="203"/>
      <c r="S577" s="203"/>
      <c r="T577" s="203"/>
      <c r="U577" s="203"/>
      <c r="V577" s="203"/>
      <c r="W577" s="203"/>
      <c r="X577" s="203"/>
      <c r="Y577" s="204"/>
      <c r="AT577" s="205" t="s">
        <v>164</v>
      </c>
      <c r="AU577" s="205" t="s">
        <v>84</v>
      </c>
      <c r="AV577" s="13" t="s">
        <v>84</v>
      </c>
      <c r="AW577" s="13" t="s">
        <v>5</v>
      </c>
      <c r="AX577" s="13" t="s">
        <v>82</v>
      </c>
      <c r="AY577" s="205" t="s">
        <v>155</v>
      </c>
    </row>
    <row r="578" spans="1:65" s="2" customFormat="1" ht="16.5" customHeight="1">
      <c r="A578" s="36"/>
      <c r="B578" s="37"/>
      <c r="C578" s="218" t="s">
        <v>929</v>
      </c>
      <c r="D578" s="218" t="s">
        <v>180</v>
      </c>
      <c r="E578" s="219" t="s">
        <v>930</v>
      </c>
      <c r="F578" s="220" t="s">
        <v>931</v>
      </c>
      <c r="G578" s="221" t="s">
        <v>207</v>
      </c>
      <c r="H578" s="222">
        <v>9.6000000000000002E-2</v>
      </c>
      <c r="I578" s="223"/>
      <c r="J578" s="224"/>
      <c r="K578" s="225">
        <f>ROUND(P578*H578,2)</f>
        <v>0</v>
      </c>
      <c r="L578" s="224"/>
      <c r="M578" s="226"/>
      <c r="N578" s="227" t="s">
        <v>20</v>
      </c>
      <c r="O578" s="183" t="s">
        <v>43</v>
      </c>
      <c r="P578" s="184">
        <f>I578+J578</f>
        <v>0</v>
      </c>
      <c r="Q578" s="184">
        <f>ROUND(I578*H578,2)</f>
        <v>0</v>
      </c>
      <c r="R578" s="184">
        <f>ROUND(J578*H578,2)</f>
        <v>0</v>
      </c>
      <c r="S578" s="66"/>
      <c r="T578" s="185">
        <f>S578*H578</f>
        <v>0</v>
      </c>
      <c r="U578" s="185">
        <v>1</v>
      </c>
      <c r="V578" s="185">
        <f>U578*H578</f>
        <v>9.6000000000000002E-2</v>
      </c>
      <c r="W578" s="185">
        <v>0</v>
      </c>
      <c r="X578" s="185">
        <f>W578*H578</f>
        <v>0</v>
      </c>
      <c r="Y578" s="186" t="s">
        <v>20</v>
      </c>
      <c r="Z578" s="36"/>
      <c r="AA578" s="36"/>
      <c r="AB578" s="36"/>
      <c r="AC578" s="36"/>
      <c r="AD578" s="36"/>
      <c r="AE578" s="36"/>
      <c r="AR578" s="187" t="s">
        <v>191</v>
      </c>
      <c r="AT578" s="187" t="s">
        <v>180</v>
      </c>
      <c r="AU578" s="187" t="s">
        <v>84</v>
      </c>
      <c r="AY578" s="19" t="s">
        <v>155</v>
      </c>
      <c r="BE578" s="188">
        <f>IF(O578="základní",K578,0)</f>
        <v>0</v>
      </c>
      <c r="BF578" s="188">
        <f>IF(O578="snížená",K578,0)</f>
        <v>0</v>
      </c>
      <c r="BG578" s="188">
        <f>IF(O578="zákl. přenesená",K578,0)</f>
        <v>0</v>
      </c>
      <c r="BH578" s="188">
        <f>IF(O578="sníž. přenesená",K578,0)</f>
        <v>0</v>
      </c>
      <c r="BI578" s="188">
        <f>IF(O578="nulová",K578,0)</f>
        <v>0</v>
      </c>
      <c r="BJ578" s="19" t="s">
        <v>82</v>
      </c>
      <c r="BK578" s="188">
        <f>ROUND(P578*H578,2)</f>
        <v>0</v>
      </c>
      <c r="BL578" s="19" t="s">
        <v>161</v>
      </c>
      <c r="BM578" s="187" t="s">
        <v>932</v>
      </c>
    </row>
    <row r="579" spans="1:65" s="13" customFormat="1" ht="11.25">
      <c r="B579" s="194"/>
      <c r="C579" s="195"/>
      <c r="D579" s="196" t="s">
        <v>164</v>
      </c>
      <c r="E579" s="197" t="s">
        <v>20</v>
      </c>
      <c r="F579" s="198" t="s">
        <v>933</v>
      </c>
      <c r="G579" s="195"/>
      <c r="H579" s="199">
        <v>3.9E-2</v>
      </c>
      <c r="I579" s="200"/>
      <c r="J579" s="200"/>
      <c r="K579" s="195"/>
      <c r="L579" s="195"/>
      <c r="M579" s="201"/>
      <c r="N579" s="202"/>
      <c r="O579" s="203"/>
      <c r="P579" s="203"/>
      <c r="Q579" s="203"/>
      <c r="R579" s="203"/>
      <c r="S579" s="203"/>
      <c r="T579" s="203"/>
      <c r="U579" s="203"/>
      <c r="V579" s="203"/>
      <c r="W579" s="203"/>
      <c r="X579" s="203"/>
      <c r="Y579" s="204"/>
      <c r="AT579" s="205" t="s">
        <v>164</v>
      </c>
      <c r="AU579" s="205" t="s">
        <v>84</v>
      </c>
      <c r="AV579" s="13" t="s">
        <v>84</v>
      </c>
      <c r="AW579" s="13" t="s">
        <v>5</v>
      </c>
      <c r="AX579" s="13" t="s">
        <v>74</v>
      </c>
      <c r="AY579" s="205" t="s">
        <v>155</v>
      </c>
    </row>
    <row r="580" spans="1:65" s="13" customFormat="1" ht="11.25">
      <c r="B580" s="194"/>
      <c r="C580" s="195"/>
      <c r="D580" s="196" t="s">
        <v>164</v>
      </c>
      <c r="E580" s="197" t="s">
        <v>20</v>
      </c>
      <c r="F580" s="198" t="s">
        <v>934</v>
      </c>
      <c r="G580" s="195"/>
      <c r="H580" s="199">
        <v>5.7000000000000002E-2</v>
      </c>
      <c r="I580" s="200"/>
      <c r="J580" s="200"/>
      <c r="K580" s="195"/>
      <c r="L580" s="195"/>
      <c r="M580" s="201"/>
      <c r="N580" s="202"/>
      <c r="O580" s="203"/>
      <c r="P580" s="203"/>
      <c r="Q580" s="203"/>
      <c r="R580" s="203"/>
      <c r="S580" s="203"/>
      <c r="T580" s="203"/>
      <c r="U580" s="203"/>
      <c r="V580" s="203"/>
      <c r="W580" s="203"/>
      <c r="X580" s="203"/>
      <c r="Y580" s="204"/>
      <c r="AT580" s="205" t="s">
        <v>164</v>
      </c>
      <c r="AU580" s="205" t="s">
        <v>84</v>
      </c>
      <c r="AV580" s="13" t="s">
        <v>84</v>
      </c>
      <c r="AW580" s="13" t="s">
        <v>5</v>
      </c>
      <c r="AX580" s="13" t="s">
        <v>74</v>
      </c>
      <c r="AY580" s="205" t="s">
        <v>155</v>
      </c>
    </row>
    <row r="581" spans="1:65" s="14" customFormat="1" ht="11.25">
      <c r="B581" s="206"/>
      <c r="C581" s="207"/>
      <c r="D581" s="196" t="s">
        <v>164</v>
      </c>
      <c r="E581" s="208" t="s">
        <v>20</v>
      </c>
      <c r="F581" s="209" t="s">
        <v>166</v>
      </c>
      <c r="G581" s="207"/>
      <c r="H581" s="210">
        <v>9.6000000000000002E-2</v>
      </c>
      <c r="I581" s="211"/>
      <c r="J581" s="211"/>
      <c r="K581" s="207"/>
      <c r="L581" s="207"/>
      <c r="M581" s="212"/>
      <c r="N581" s="213"/>
      <c r="O581" s="214"/>
      <c r="P581" s="214"/>
      <c r="Q581" s="214"/>
      <c r="R581" s="214"/>
      <c r="S581" s="214"/>
      <c r="T581" s="214"/>
      <c r="U581" s="214"/>
      <c r="V581" s="214"/>
      <c r="W581" s="214"/>
      <c r="X581" s="214"/>
      <c r="Y581" s="215"/>
      <c r="AT581" s="216" t="s">
        <v>164</v>
      </c>
      <c r="AU581" s="216" t="s">
        <v>84</v>
      </c>
      <c r="AV581" s="14" t="s">
        <v>161</v>
      </c>
      <c r="AW581" s="14" t="s">
        <v>5</v>
      </c>
      <c r="AX581" s="14" t="s">
        <v>82</v>
      </c>
      <c r="AY581" s="216" t="s">
        <v>155</v>
      </c>
    </row>
    <row r="582" spans="1:65" s="2" customFormat="1" ht="21.75" customHeight="1">
      <c r="A582" s="36"/>
      <c r="B582" s="37"/>
      <c r="C582" s="174" t="s">
        <v>935</v>
      </c>
      <c r="D582" s="174" t="s">
        <v>157</v>
      </c>
      <c r="E582" s="175" t="s">
        <v>936</v>
      </c>
      <c r="F582" s="176" t="s">
        <v>937</v>
      </c>
      <c r="G582" s="177" t="s">
        <v>207</v>
      </c>
      <c r="H582" s="178">
        <v>1.419</v>
      </c>
      <c r="I582" s="179"/>
      <c r="J582" s="179"/>
      <c r="K582" s="180">
        <f>ROUND(P582*H582,2)</f>
        <v>0</v>
      </c>
      <c r="L582" s="181"/>
      <c r="M582" s="41"/>
      <c r="N582" s="182" t="s">
        <v>20</v>
      </c>
      <c r="O582" s="183" t="s">
        <v>43</v>
      </c>
      <c r="P582" s="184">
        <f>I582+J582</f>
        <v>0</v>
      </c>
      <c r="Q582" s="184">
        <f>ROUND(I582*H582,2)</f>
        <v>0</v>
      </c>
      <c r="R582" s="184">
        <f>ROUND(J582*H582,2)</f>
        <v>0</v>
      </c>
      <c r="S582" s="66"/>
      <c r="T582" s="185">
        <f>S582*H582</f>
        <v>0</v>
      </c>
      <c r="U582" s="185">
        <v>0</v>
      </c>
      <c r="V582" s="185">
        <f>U582*H582</f>
        <v>0</v>
      </c>
      <c r="W582" s="185">
        <v>0</v>
      </c>
      <c r="X582" s="185">
        <f>W582*H582</f>
        <v>0</v>
      </c>
      <c r="Y582" s="186" t="s">
        <v>20</v>
      </c>
      <c r="Z582" s="36"/>
      <c r="AA582" s="36"/>
      <c r="AB582" s="36"/>
      <c r="AC582" s="36"/>
      <c r="AD582" s="36"/>
      <c r="AE582" s="36"/>
      <c r="AR582" s="187" t="s">
        <v>161</v>
      </c>
      <c r="AT582" s="187" t="s">
        <v>157</v>
      </c>
      <c r="AU582" s="187" t="s">
        <v>84</v>
      </c>
      <c r="AY582" s="19" t="s">
        <v>155</v>
      </c>
      <c r="BE582" s="188">
        <f>IF(O582="základní",K582,0)</f>
        <v>0</v>
      </c>
      <c r="BF582" s="188">
        <f>IF(O582="snížená",K582,0)</f>
        <v>0</v>
      </c>
      <c r="BG582" s="188">
        <f>IF(O582="zákl. přenesená",K582,0)</f>
        <v>0</v>
      </c>
      <c r="BH582" s="188">
        <f>IF(O582="sníž. přenesená",K582,0)</f>
        <v>0</v>
      </c>
      <c r="BI582" s="188">
        <f>IF(O582="nulová",K582,0)</f>
        <v>0</v>
      </c>
      <c r="BJ582" s="19" t="s">
        <v>82</v>
      </c>
      <c r="BK582" s="188">
        <f>ROUND(P582*H582,2)</f>
        <v>0</v>
      </c>
      <c r="BL582" s="19" t="s">
        <v>161</v>
      </c>
      <c r="BM582" s="187" t="s">
        <v>938</v>
      </c>
    </row>
    <row r="583" spans="1:65" s="2" customFormat="1" ht="11.25">
      <c r="A583" s="36"/>
      <c r="B583" s="37"/>
      <c r="C583" s="38"/>
      <c r="D583" s="189" t="s">
        <v>162</v>
      </c>
      <c r="E583" s="38"/>
      <c r="F583" s="190" t="s">
        <v>939</v>
      </c>
      <c r="G583" s="38"/>
      <c r="H583" s="38"/>
      <c r="I583" s="191"/>
      <c r="J583" s="191"/>
      <c r="K583" s="38"/>
      <c r="L583" s="38"/>
      <c r="M583" s="41"/>
      <c r="N583" s="192"/>
      <c r="O583" s="193"/>
      <c r="P583" s="66"/>
      <c r="Q583" s="66"/>
      <c r="R583" s="66"/>
      <c r="S583" s="66"/>
      <c r="T583" s="66"/>
      <c r="U583" s="66"/>
      <c r="V583" s="66"/>
      <c r="W583" s="66"/>
      <c r="X583" s="66"/>
      <c r="Y583" s="67"/>
      <c r="Z583" s="36"/>
      <c r="AA583" s="36"/>
      <c r="AB583" s="36"/>
      <c r="AC583" s="36"/>
      <c r="AD583" s="36"/>
      <c r="AE583" s="36"/>
      <c r="AT583" s="19" t="s">
        <v>162</v>
      </c>
      <c r="AU583" s="19" t="s">
        <v>84</v>
      </c>
    </row>
    <row r="584" spans="1:65" s="2" customFormat="1" ht="16.5" customHeight="1">
      <c r="A584" s="36"/>
      <c r="B584" s="37"/>
      <c r="C584" s="218" t="s">
        <v>940</v>
      </c>
      <c r="D584" s="218" t="s">
        <v>180</v>
      </c>
      <c r="E584" s="219" t="s">
        <v>941</v>
      </c>
      <c r="F584" s="220" t="s">
        <v>942</v>
      </c>
      <c r="G584" s="221" t="s">
        <v>207</v>
      </c>
      <c r="H584" s="222">
        <v>1.419</v>
      </c>
      <c r="I584" s="223"/>
      <c r="J584" s="224"/>
      <c r="K584" s="225">
        <f>ROUND(P584*H584,2)</f>
        <v>0</v>
      </c>
      <c r="L584" s="224"/>
      <c r="M584" s="226"/>
      <c r="N584" s="227" t="s">
        <v>20</v>
      </c>
      <c r="O584" s="183" t="s">
        <v>43</v>
      </c>
      <c r="P584" s="184">
        <f>I584+J584</f>
        <v>0</v>
      </c>
      <c r="Q584" s="184">
        <f>ROUND(I584*H584,2)</f>
        <v>0</v>
      </c>
      <c r="R584" s="184">
        <f>ROUND(J584*H584,2)</f>
        <v>0</v>
      </c>
      <c r="S584" s="66"/>
      <c r="T584" s="185">
        <f>S584*H584</f>
        <v>0</v>
      </c>
      <c r="U584" s="185">
        <v>1</v>
      </c>
      <c r="V584" s="185">
        <f>U584*H584</f>
        <v>1.419</v>
      </c>
      <c r="W584" s="185">
        <v>0</v>
      </c>
      <c r="X584" s="185">
        <f>W584*H584</f>
        <v>0</v>
      </c>
      <c r="Y584" s="186" t="s">
        <v>20</v>
      </c>
      <c r="Z584" s="36"/>
      <c r="AA584" s="36"/>
      <c r="AB584" s="36"/>
      <c r="AC584" s="36"/>
      <c r="AD584" s="36"/>
      <c r="AE584" s="36"/>
      <c r="AR584" s="187" t="s">
        <v>191</v>
      </c>
      <c r="AT584" s="187" t="s">
        <v>180</v>
      </c>
      <c r="AU584" s="187" t="s">
        <v>84</v>
      </c>
      <c r="AY584" s="19" t="s">
        <v>155</v>
      </c>
      <c r="BE584" s="188">
        <f>IF(O584="základní",K584,0)</f>
        <v>0</v>
      </c>
      <c r="BF584" s="188">
        <f>IF(O584="snížená",K584,0)</f>
        <v>0</v>
      </c>
      <c r="BG584" s="188">
        <f>IF(O584="zákl. přenesená",K584,0)</f>
        <v>0</v>
      </c>
      <c r="BH584" s="188">
        <f>IF(O584="sníž. přenesená",K584,0)</f>
        <v>0</v>
      </c>
      <c r="BI584" s="188">
        <f>IF(O584="nulová",K584,0)</f>
        <v>0</v>
      </c>
      <c r="BJ584" s="19" t="s">
        <v>82</v>
      </c>
      <c r="BK584" s="188">
        <f>ROUND(P584*H584,2)</f>
        <v>0</v>
      </c>
      <c r="BL584" s="19" t="s">
        <v>161</v>
      </c>
      <c r="BM584" s="187" t="s">
        <v>943</v>
      </c>
    </row>
    <row r="585" spans="1:65" s="13" customFormat="1" ht="11.25">
      <c r="B585" s="194"/>
      <c r="C585" s="195"/>
      <c r="D585" s="196" t="s">
        <v>164</v>
      </c>
      <c r="E585" s="197" t="s">
        <v>20</v>
      </c>
      <c r="F585" s="198" t="s">
        <v>944</v>
      </c>
      <c r="G585" s="195"/>
      <c r="H585" s="199">
        <v>0.61199999999999999</v>
      </c>
      <c r="I585" s="200"/>
      <c r="J585" s="200"/>
      <c r="K585" s="195"/>
      <c r="L585" s="195"/>
      <c r="M585" s="201"/>
      <c r="N585" s="202"/>
      <c r="O585" s="203"/>
      <c r="P585" s="203"/>
      <c r="Q585" s="203"/>
      <c r="R585" s="203"/>
      <c r="S585" s="203"/>
      <c r="T585" s="203"/>
      <c r="U585" s="203"/>
      <c r="V585" s="203"/>
      <c r="W585" s="203"/>
      <c r="X585" s="203"/>
      <c r="Y585" s="204"/>
      <c r="AT585" s="205" t="s">
        <v>164</v>
      </c>
      <c r="AU585" s="205" t="s">
        <v>84</v>
      </c>
      <c r="AV585" s="13" t="s">
        <v>84</v>
      </c>
      <c r="AW585" s="13" t="s">
        <v>5</v>
      </c>
      <c r="AX585" s="13" t="s">
        <v>74</v>
      </c>
      <c r="AY585" s="205" t="s">
        <v>155</v>
      </c>
    </row>
    <row r="586" spans="1:65" s="13" customFormat="1" ht="11.25">
      <c r="B586" s="194"/>
      <c r="C586" s="195"/>
      <c r="D586" s="196" t="s">
        <v>164</v>
      </c>
      <c r="E586" s="197" t="s">
        <v>20</v>
      </c>
      <c r="F586" s="198" t="s">
        <v>945</v>
      </c>
      <c r="G586" s="195"/>
      <c r="H586" s="199">
        <v>0.80700000000000005</v>
      </c>
      <c r="I586" s="200"/>
      <c r="J586" s="200"/>
      <c r="K586" s="195"/>
      <c r="L586" s="195"/>
      <c r="M586" s="201"/>
      <c r="N586" s="202"/>
      <c r="O586" s="203"/>
      <c r="P586" s="203"/>
      <c r="Q586" s="203"/>
      <c r="R586" s="203"/>
      <c r="S586" s="203"/>
      <c r="T586" s="203"/>
      <c r="U586" s="203"/>
      <c r="V586" s="203"/>
      <c r="W586" s="203"/>
      <c r="X586" s="203"/>
      <c r="Y586" s="204"/>
      <c r="AT586" s="205" t="s">
        <v>164</v>
      </c>
      <c r="AU586" s="205" t="s">
        <v>84</v>
      </c>
      <c r="AV586" s="13" t="s">
        <v>84</v>
      </c>
      <c r="AW586" s="13" t="s">
        <v>5</v>
      </c>
      <c r="AX586" s="13" t="s">
        <v>74</v>
      </c>
      <c r="AY586" s="205" t="s">
        <v>155</v>
      </c>
    </row>
    <row r="587" spans="1:65" s="14" customFormat="1" ht="11.25">
      <c r="B587" s="206"/>
      <c r="C587" s="207"/>
      <c r="D587" s="196" t="s">
        <v>164</v>
      </c>
      <c r="E587" s="208" t="s">
        <v>20</v>
      </c>
      <c r="F587" s="209" t="s">
        <v>166</v>
      </c>
      <c r="G587" s="207"/>
      <c r="H587" s="210">
        <v>1.419</v>
      </c>
      <c r="I587" s="211"/>
      <c r="J587" s="211"/>
      <c r="K587" s="207"/>
      <c r="L587" s="207"/>
      <c r="M587" s="212"/>
      <c r="N587" s="213"/>
      <c r="O587" s="214"/>
      <c r="P587" s="214"/>
      <c r="Q587" s="214"/>
      <c r="R587" s="214"/>
      <c r="S587" s="214"/>
      <c r="T587" s="214"/>
      <c r="U587" s="214"/>
      <c r="V587" s="214"/>
      <c r="W587" s="214"/>
      <c r="X587" s="214"/>
      <c r="Y587" s="215"/>
      <c r="AT587" s="216" t="s">
        <v>164</v>
      </c>
      <c r="AU587" s="216" t="s">
        <v>84</v>
      </c>
      <c r="AV587" s="14" t="s">
        <v>161</v>
      </c>
      <c r="AW587" s="14" t="s">
        <v>5</v>
      </c>
      <c r="AX587" s="14" t="s">
        <v>82</v>
      </c>
      <c r="AY587" s="216" t="s">
        <v>155</v>
      </c>
    </row>
    <row r="588" spans="1:65" s="2" customFormat="1" ht="24.2" customHeight="1">
      <c r="A588" s="36"/>
      <c r="B588" s="37"/>
      <c r="C588" s="174" t="s">
        <v>946</v>
      </c>
      <c r="D588" s="174" t="s">
        <v>157</v>
      </c>
      <c r="E588" s="175" t="s">
        <v>947</v>
      </c>
      <c r="F588" s="176" t="s">
        <v>948</v>
      </c>
      <c r="G588" s="177" t="s">
        <v>207</v>
      </c>
      <c r="H588" s="178">
        <v>3.367</v>
      </c>
      <c r="I588" s="179"/>
      <c r="J588" s="179"/>
      <c r="K588" s="180">
        <f>ROUND(P588*H588,2)</f>
        <v>0</v>
      </c>
      <c r="L588" s="181"/>
      <c r="M588" s="41"/>
      <c r="N588" s="182" t="s">
        <v>20</v>
      </c>
      <c r="O588" s="183" t="s">
        <v>43</v>
      </c>
      <c r="P588" s="184">
        <f>I588+J588</f>
        <v>0</v>
      </c>
      <c r="Q588" s="184">
        <f>ROUND(I588*H588,2)</f>
        <v>0</v>
      </c>
      <c r="R588" s="184">
        <f>ROUND(J588*H588,2)</f>
        <v>0</v>
      </c>
      <c r="S588" s="66"/>
      <c r="T588" s="185">
        <f>S588*H588</f>
        <v>0</v>
      </c>
      <c r="U588" s="185">
        <v>0</v>
      </c>
      <c r="V588" s="185">
        <f>U588*H588</f>
        <v>0</v>
      </c>
      <c r="W588" s="185">
        <v>0</v>
      </c>
      <c r="X588" s="185">
        <f>W588*H588</f>
        <v>0</v>
      </c>
      <c r="Y588" s="186" t="s">
        <v>20</v>
      </c>
      <c r="Z588" s="36"/>
      <c r="AA588" s="36"/>
      <c r="AB588" s="36"/>
      <c r="AC588" s="36"/>
      <c r="AD588" s="36"/>
      <c r="AE588" s="36"/>
      <c r="AR588" s="187" t="s">
        <v>161</v>
      </c>
      <c r="AT588" s="187" t="s">
        <v>157</v>
      </c>
      <c r="AU588" s="187" t="s">
        <v>84</v>
      </c>
      <c r="AY588" s="19" t="s">
        <v>155</v>
      </c>
      <c r="BE588" s="188">
        <f>IF(O588="základní",K588,0)</f>
        <v>0</v>
      </c>
      <c r="BF588" s="188">
        <f>IF(O588="snížená",K588,0)</f>
        <v>0</v>
      </c>
      <c r="BG588" s="188">
        <f>IF(O588="zákl. přenesená",K588,0)</f>
        <v>0</v>
      </c>
      <c r="BH588" s="188">
        <f>IF(O588="sníž. přenesená",K588,0)</f>
        <v>0</v>
      </c>
      <c r="BI588" s="188">
        <f>IF(O588="nulová",K588,0)</f>
        <v>0</v>
      </c>
      <c r="BJ588" s="19" t="s">
        <v>82</v>
      </c>
      <c r="BK588" s="188">
        <f>ROUND(P588*H588,2)</f>
        <v>0</v>
      </c>
      <c r="BL588" s="19" t="s">
        <v>161</v>
      </c>
      <c r="BM588" s="187" t="s">
        <v>949</v>
      </c>
    </row>
    <row r="589" spans="1:65" s="2" customFormat="1" ht="11.25">
      <c r="A589" s="36"/>
      <c r="B589" s="37"/>
      <c r="C589" s="38"/>
      <c r="D589" s="189" t="s">
        <v>162</v>
      </c>
      <c r="E589" s="38"/>
      <c r="F589" s="190" t="s">
        <v>950</v>
      </c>
      <c r="G589" s="38"/>
      <c r="H589" s="38"/>
      <c r="I589" s="191"/>
      <c r="J589" s="191"/>
      <c r="K589" s="38"/>
      <c r="L589" s="38"/>
      <c r="M589" s="41"/>
      <c r="N589" s="192"/>
      <c r="O589" s="193"/>
      <c r="P589" s="66"/>
      <c r="Q589" s="66"/>
      <c r="R589" s="66"/>
      <c r="S589" s="66"/>
      <c r="T589" s="66"/>
      <c r="U589" s="66"/>
      <c r="V589" s="66"/>
      <c r="W589" s="66"/>
      <c r="X589" s="66"/>
      <c r="Y589" s="67"/>
      <c r="Z589" s="36"/>
      <c r="AA589" s="36"/>
      <c r="AB589" s="36"/>
      <c r="AC589" s="36"/>
      <c r="AD589" s="36"/>
      <c r="AE589" s="36"/>
      <c r="AT589" s="19" t="s">
        <v>162</v>
      </c>
      <c r="AU589" s="19" t="s">
        <v>84</v>
      </c>
    </row>
    <row r="590" spans="1:65" s="2" customFormat="1" ht="16.5" customHeight="1">
      <c r="A590" s="36"/>
      <c r="B590" s="37"/>
      <c r="C590" s="218" t="s">
        <v>951</v>
      </c>
      <c r="D590" s="218" t="s">
        <v>180</v>
      </c>
      <c r="E590" s="219" t="s">
        <v>952</v>
      </c>
      <c r="F590" s="220" t="s">
        <v>953</v>
      </c>
      <c r="G590" s="221" t="s">
        <v>207</v>
      </c>
      <c r="H590" s="222">
        <v>0.99099999999999999</v>
      </c>
      <c r="I590" s="223"/>
      <c r="J590" s="224"/>
      <c r="K590" s="225">
        <f>ROUND(P590*H590,2)</f>
        <v>0</v>
      </c>
      <c r="L590" s="224"/>
      <c r="M590" s="226"/>
      <c r="N590" s="227" t="s">
        <v>20</v>
      </c>
      <c r="O590" s="183" t="s">
        <v>43</v>
      </c>
      <c r="P590" s="184">
        <f>I590+J590</f>
        <v>0</v>
      </c>
      <c r="Q590" s="184">
        <f>ROUND(I590*H590,2)</f>
        <v>0</v>
      </c>
      <c r="R590" s="184">
        <f>ROUND(J590*H590,2)</f>
        <v>0</v>
      </c>
      <c r="S590" s="66"/>
      <c r="T590" s="185">
        <f>S590*H590</f>
        <v>0</v>
      </c>
      <c r="U590" s="185">
        <v>1</v>
      </c>
      <c r="V590" s="185">
        <f>U590*H590</f>
        <v>0.99099999999999999</v>
      </c>
      <c r="W590" s="185">
        <v>0</v>
      </c>
      <c r="X590" s="185">
        <f>W590*H590</f>
        <v>0</v>
      </c>
      <c r="Y590" s="186" t="s">
        <v>20</v>
      </c>
      <c r="Z590" s="36"/>
      <c r="AA590" s="36"/>
      <c r="AB590" s="36"/>
      <c r="AC590" s="36"/>
      <c r="AD590" s="36"/>
      <c r="AE590" s="36"/>
      <c r="AR590" s="187" t="s">
        <v>191</v>
      </c>
      <c r="AT590" s="187" t="s">
        <v>180</v>
      </c>
      <c r="AU590" s="187" t="s">
        <v>84</v>
      </c>
      <c r="AY590" s="19" t="s">
        <v>155</v>
      </c>
      <c r="BE590" s="188">
        <f>IF(O590="základní",K590,0)</f>
        <v>0</v>
      </c>
      <c r="BF590" s="188">
        <f>IF(O590="snížená",K590,0)</f>
        <v>0</v>
      </c>
      <c r="BG590" s="188">
        <f>IF(O590="zákl. přenesená",K590,0)</f>
        <v>0</v>
      </c>
      <c r="BH590" s="188">
        <f>IF(O590="sníž. přenesená",K590,0)</f>
        <v>0</v>
      </c>
      <c r="BI590" s="188">
        <f>IF(O590="nulová",K590,0)</f>
        <v>0</v>
      </c>
      <c r="BJ590" s="19" t="s">
        <v>82</v>
      </c>
      <c r="BK590" s="188">
        <f>ROUND(P590*H590,2)</f>
        <v>0</v>
      </c>
      <c r="BL590" s="19" t="s">
        <v>161</v>
      </c>
      <c r="BM590" s="187" t="s">
        <v>954</v>
      </c>
    </row>
    <row r="591" spans="1:65" s="13" customFormat="1" ht="11.25">
      <c r="B591" s="194"/>
      <c r="C591" s="195"/>
      <c r="D591" s="196" t="s">
        <v>164</v>
      </c>
      <c r="E591" s="197" t="s">
        <v>20</v>
      </c>
      <c r="F591" s="198" t="s">
        <v>955</v>
      </c>
      <c r="G591" s="195"/>
      <c r="H591" s="199">
        <v>0.47199999999999998</v>
      </c>
      <c r="I591" s="200"/>
      <c r="J591" s="200"/>
      <c r="K591" s="195"/>
      <c r="L591" s="195"/>
      <c r="M591" s="201"/>
      <c r="N591" s="202"/>
      <c r="O591" s="203"/>
      <c r="P591" s="203"/>
      <c r="Q591" s="203"/>
      <c r="R591" s="203"/>
      <c r="S591" s="203"/>
      <c r="T591" s="203"/>
      <c r="U591" s="203"/>
      <c r="V591" s="203"/>
      <c r="W591" s="203"/>
      <c r="X591" s="203"/>
      <c r="Y591" s="204"/>
      <c r="AT591" s="205" t="s">
        <v>164</v>
      </c>
      <c r="AU591" s="205" t="s">
        <v>84</v>
      </c>
      <c r="AV591" s="13" t="s">
        <v>84</v>
      </c>
      <c r="AW591" s="13" t="s">
        <v>5</v>
      </c>
      <c r="AX591" s="13" t="s">
        <v>74</v>
      </c>
      <c r="AY591" s="205" t="s">
        <v>155</v>
      </c>
    </row>
    <row r="592" spans="1:65" s="13" customFormat="1" ht="11.25">
      <c r="B592" s="194"/>
      <c r="C592" s="195"/>
      <c r="D592" s="196" t="s">
        <v>164</v>
      </c>
      <c r="E592" s="197" t="s">
        <v>20</v>
      </c>
      <c r="F592" s="198" t="s">
        <v>956</v>
      </c>
      <c r="G592" s="195"/>
      <c r="H592" s="199">
        <v>0.51900000000000002</v>
      </c>
      <c r="I592" s="200"/>
      <c r="J592" s="200"/>
      <c r="K592" s="195"/>
      <c r="L592" s="195"/>
      <c r="M592" s="201"/>
      <c r="N592" s="202"/>
      <c r="O592" s="203"/>
      <c r="P592" s="203"/>
      <c r="Q592" s="203"/>
      <c r="R592" s="203"/>
      <c r="S592" s="203"/>
      <c r="T592" s="203"/>
      <c r="U592" s="203"/>
      <c r="V592" s="203"/>
      <c r="W592" s="203"/>
      <c r="X592" s="203"/>
      <c r="Y592" s="204"/>
      <c r="AT592" s="205" t="s">
        <v>164</v>
      </c>
      <c r="AU592" s="205" t="s">
        <v>84</v>
      </c>
      <c r="AV592" s="13" t="s">
        <v>84</v>
      </c>
      <c r="AW592" s="13" t="s">
        <v>5</v>
      </c>
      <c r="AX592" s="13" t="s">
        <v>74</v>
      </c>
      <c r="AY592" s="205" t="s">
        <v>155</v>
      </c>
    </row>
    <row r="593" spans="1:65" s="14" customFormat="1" ht="11.25">
      <c r="B593" s="206"/>
      <c r="C593" s="207"/>
      <c r="D593" s="196" t="s">
        <v>164</v>
      </c>
      <c r="E593" s="208" t="s">
        <v>20</v>
      </c>
      <c r="F593" s="209" t="s">
        <v>166</v>
      </c>
      <c r="G593" s="207"/>
      <c r="H593" s="210">
        <v>0.99099999999999999</v>
      </c>
      <c r="I593" s="211"/>
      <c r="J593" s="211"/>
      <c r="K593" s="207"/>
      <c r="L593" s="207"/>
      <c r="M593" s="212"/>
      <c r="N593" s="213"/>
      <c r="O593" s="214"/>
      <c r="P593" s="214"/>
      <c r="Q593" s="214"/>
      <c r="R593" s="214"/>
      <c r="S593" s="214"/>
      <c r="T593" s="214"/>
      <c r="U593" s="214"/>
      <c r="V593" s="214"/>
      <c r="W593" s="214"/>
      <c r="X593" s="214"/>
      <c r="Y593" s="215"/>
      <c r="AT593" s="216" t="s">
        <v>164</v>
      </c>
      <c r="AU593" s="216" t="s">
        <v>84</v>
      </c>
      <c r="AV593" s="14" t="s">
        <v>161</v>
      </c>
      <c r="AW593" s="14" t="s">
        <v>5</v>
      </c>
      <c r="AX593" s="14" t="s">
        <v>82</v>
      </c>
      <c r="AY593" s="216" t="s">
        <v>155</v>
      </c>
    </row>
    <row r="594" spans="1:65" s="2" customFormat="1" ht="16.5" customHeight="1">
      <c r="A594" s="36"/>
      <c r="B594" s="37"/>
      <c r="C594" s="218" t="s">
        <v>957</v>
      </c>
      <c r="D594" s="218" t="s">
        <v>180</v>
      </c>
      <c r="E594" s="219" t="s">
        <v>958</v>
      </c>
      <c r="F594" s="220" t="s">
        <v>959</v>
      </c>
      <c r="G594" s="221" t="s">
        <v>207</v>
      </c>
      <c r="H594" s="222">
        <v>0.99199999999999999</v>
      </c>
      <c r="I594" s="223"/>
      <c r="J594" s="224"/>
      <c r="K594" s="225">
        <f>ROUND(P594*H594,2)</f>
        <v>0</v>
      </c>
      <c r="L594" s="224"/>
      <c r="M594" s="226"/>
      <c r="N594" s="227" t="s">
        <v>20</v>
      </c>
      <c r="O594" s="183" t="s">
        <v>43</v>
      </c>
      <c r="P594" s="184">
        <f>I594+J594</f>
        <v>0</v>
      </c>
      <c r="Q594" s="184">
        <f>ROUND(I594*H594,2)</f>
        <v>0</v>
      </c>
      <c r="R594" s="184">
        <f>ROUND(J594*H594,2)</f>
        <v>0</v>
      </c>
      <c r="S594" s="66"/>
      <c r="T594" s="185">
        <f>S594*H594</f>
        <v>0</v>
      </c>
      <c r="U594" s="185">
        <v>1</v>
      </c>
      <c r="V594" s="185">
        <f>U594*H594</f>
        <v>0.99199999999999999</v>
      </c>
      <c r="W594" s="185">
        <v>0</v>
      </c>
      <c r="X594" s="185">
        <f>W594*H594</f>
        <v>0</v>
      </c>
      <c r="Y594" s="186" t="s">
        <v>20</v>
      </c>
      <c r="Z594" s="36"/>
      <c r="AA594" s="36"/>
      <c r="AB594" s="36"/>
      <c r="AC594" s="36"/>
      <c r="AD594" s="36"/>
      <c r="AE594" s="36"/>
      <c r="AR594" s="187" t="s">
        <v>191</v>
      </c>
      <c r="AT594" s="187" t="s">
        <v>180</v>
      </c>
      <c r="AU594" s="187" t="s">
        <v>84</v>
      </c>
      <c r="AY594" s="19" t="s">
        <v>155</v>
      </c>
      <c r="BE594" s="188">
        <f>IF(O594="základní",K594,0)</f>
        <v>0</v>
      </c>
      <c r="BF594" s="188">
        <f>IF(O594="snížená",K594,0)</f>
        <v>0</v>
      </c>
      <c r="BG594" s="188">
        <f>IF(O594="zákl. přenesená",K594,0)</f>
        <v>0</v>
      </c>
      <c r="BH594" s="188">
        <f>IF(O594="sníž. přenesená",K594,0)</f>
        <v>0</v>
      </c>
      <c r="BI594" s="188">
        <f>IF(O594="nulová",K594,0)</f>
        <v>0</v>
      </c>
      <c r="BJ594" s="19" t="s">
        <v>82</v>
      </c>
      <c r="BK594" s="188">
        <f>ROUND(P594*H594,2)</f>
        <v>0</v>
      </c>
      <c r="BL594" s="19" t="s">
        <v>161</v>
      </c>
      <c r="BM594" s="187" t="s">
        <v>960</v>
      </c>
    </row>
    <row r="595" spans="1:65" s="15" customFormat="1" ht="11.25">
      <c r="B595" s="228"/>
      <c r="C595" s="229"/>
      <c r="D595" s="196" t="s">
        <v>164</v>
      </c>
      <c r="E595" s="230" t="s">
        <v>20</v>
      </c>
      <c r="F595" s="231" t="s">
        <v>961</v>
      </c>
      <c r="G595" s="229"/>
      <c r="H595" s="230" t="s">
        <v>20</v>
      </c>
      <c r="I595" s="232"/>
      <c r="J595" s="232"/>
      <c r="K595" s="229"/>
      <c r="L595" s="229"/>
      <c r="M595" s="233"/>
      <c r="N595" s="234"/>
      <c r="O595" s="235"/>
      <c r="P595" s="235"/>
      <c r="Q595" s="235"/>
      <c r="R595" s="235"/>
      <c r="S595" s="235"/>
      <c r="T595" s="235"/>
      <c r="U595" s="235"/>
      <c r="V595" s="235"/>
      <c r="W595" s="235"/>
      <c r="X595" s="235"/>
      <c r="Y595" s="236"/>
      <c r="AT595" s="237" t="s">
        <v>164</v>
      </c>
      <c r="AU595" s="237" t="s">
        <v>84</v>
      </c>
      <c r="AV595" s="15" t="s">
        <v>82</v>
      </c>
      <c r="AW595" s="15" t="s">
        <v>5</v>
      </c>
      <c r="AX595" s="15" t="s">
        <v>74</v>
      </c>
      <c r="AY595" s="237" t="s">
        <v>155</v>
      </c>
    </row>
    <row r="596" spans="1:65" s="13" customFormat="1" ht="11.25">
      <c r="B596" s="194"/>
      <c r="C596" s="195"/>
      <c r="D596" s="196" t="s">
        <v>164</v>
      </c>
      <c r="E596" s="197" t="s">
        <v>20</v>
      </c>
      <c r="F596" s="198" t="s">
        <v>962</v>
      </c>
      <c r="G596" s="195"/>
      <c r="H596" s="199">
        <v>0.99199999999999999</v>
      </c>
      <c r="I596" s="200"/>
      <c r="J596" s="200"/>
      <c r="K596" s="195"/>
      <c r="L596" s="195"/>
      <c r="M596" s="201"/>
      <c r="N596" s="202"/>
      <c r="O596" s="203"/>
      <c r="P596" s="203"/>
      <c r="Q596" s="203"/>
      <c r="R596" s="203"/>
      <c r="S596" s="203"/>
      <c r="T596" s="203"/>
      <c r="U596" s="203"/>
      <c r="V596" s="203"/>
      <c r="W596" s="203"/>
      <c r="X596" s="203"/>
      <c r="Y596" s="204"/>
      <c r="AT596" s="205" t="s">
        <v>164</v>
      </c>
      <c r="AU596" s="205" t="s">
        <v>84</v>
      </c>
      <c r="AV596" s="13" t="s">
        <v>84</v>
      </c>
      <c r="AW596" s="13" t="s">
        <v>5</v>
      </c>
      <c r="AX596" s="13" t="s">
        <v>82</v>
      </c>
      <c r="AY596" s="205" t="s">
        <v>155</v>
      </c>
    </row>
    <row r="597" spans="1:65" s="2" customFormat="1" ht="16.5" customHeight="1">
      <c r="A597" s="36"/>
      <c r="B597" s="37"/>
      <c r="C597" s="218" t="s">
        <v>963</v>
      </c>
      <c r="D597" s="218" t="s">
        <v>180</v>
      </c>
      <c r="E597" s="219" t="s">
        <v>964</v>
      </c>
      <c r="F597" s="220" t="s">
        <v>965</v>
      </c>
      <c r="G597" s="221" t="s">
        <v>207</v>
      </c>
      <c r="H597" s="222">
        <v>1.3839999999999999</v>
      </c>
      <c r="I597" s="223"/>
      <c r="J597" s="224"/>
      <c r="K597" s="225">
        <f>ROUND(P597*H597,2)</f>
        <v>0</v>
      </c>
      <c r="L597" s="224"/>
      <c r="M597" s="226"/>
      <c r="N597" s="227" t="s">
        <v>20</v>
      </c>
      <c r="O597" s="183" t="s">
        <v>43</v>
      </c>
      <c r="P597" s="184">
        <f>I597+J597</f>
        <v>0</v>
      </c>
      <c r="Q597" s="184">
        <f>ROUND(I597*H597,2)</f>
        <v>0</v>
      </c>
      <c r="R597" s="184">
        <f>ROUND(J597*H597,2)</f>
        <v>0</v>
      </c>
      <c r="S597" s="66"/>
      <c r="T597" s="185">
        <f>S597*H597</f>
        <v>0</v>
      </c>
      <c r="U597" s="185">
        <v>1</v>
      </c>
      <c r="V597" s="185">
        <f>U597*H597</f>
        <v>1.3839999999999999</v>
      </c>
      <c r="W597" s="185">
        <v>0</v>
      </c>
      <c r="X597" s="185">
        <f>W597*H597</f>
        <v>0</v>
      </c>
      <c r="Y597" s="186" t="s">
        <v>20</v>
      </c>
      <c r="Z597" s="36"/>
      <c r="AA597" s="36"/>
      <c r="AB597" s="36"/>
      <c r="AC597" s="36"/>
      <c r="AD597" s="36"/>
      <c r="AE597" s="36"/>
      <c r="AR597" s="187" t="s">
        <v>191</v>
      </c>
      <c r="AT597" s="187" t="s">
        <v>180</v>
      </c>
      <c r="AU597" s="187" t="s">
        <v>84</v>
      </c>
      <c r="AY597" s="19" t="s">
        <v>155</v>
      </c>
      <c r="BE597" s="188">
        <f>IF(O597="základní",K597,0)</f>
        <v>0</v>
      </c>
      <c r="BF597" s="188">
        <f>IF(O597="snížená",K597,0)</f>
        <v>0</v>
      </c>
      <c r="BG597" s="188">
        <f>IF(O597="zákl. přenesená",K597,0)</f>
        <v>0</v>
      </c>
      <c r="BH597" s="188">
        <f>IF(O597="sníž. přenesená",K597,0)</f>
        <v>0</v>
      </c>
      <c r="BI597" s="188">
        <f>IF(O597="nulová",K597,0)</f>
        <v>0</v>
      </c>
      <c r="BJ597" s="19" t="s">
        <v>82</v>
      </c>
      <c r="BK597" s="188">
        <f>ROUND(P597*H597,2)</f>
        <v>0</v>
      </c>
      <c r="BL597" s="19" t="s">
        <v>161</v>
      </c>
      <c r="BM597" s="187" t="s">
        <v>966</v>
      </c>
    </row>
    <row r="598" spans="1:65" s="15" customFormat="1" ht="11.25">
      <c r="B598" s="228"/>
      <c r="C598" s="229"/>
      <c r="D598" s="196" t="s">
        <v>164</v>
      </c>
      <c r="E598" s="230" t="s">
        <v>20</v>
      </c>
      <c r="F598" s="231" t="s">
        <v>967</v>
      </c>
      <c r="G598" s="229"/>
      <c r="H598" s="230" t="s">
        <v>20</v>
      </c>
      <c r="I598" s="232"/>
      <c r="J598" s="232"/>
      <c r="K598" s="229"/>
      <c r="L598" s="229"/>
      <c r="M598" s="233"/>
      <c r="N598" s="234"/>
      <c r="O598" s="235"/>
      <c r="P598" s="235"/>
      <c r="Q598" s="235"/>
      <c r="R598" s="235"/>
      <c r="S598" s="235"/>
      <c r="T598" s="235"/>
      <c r="U598" s="235"/>
      <c r="V598" s="235"/>
      <c r="W598" s="235"/>
      <c r="X598" s="235"/>
      <c r="Y598" s="236"/>
      <c r="AT598" s="237" t="s">
        <v>164</v>
      </c>
      <c r="AU598" s="237" t="s">
        <v>84</v>
      </c>
      <c r="AV598" s="15" t="s">
        <v>82</v>
      </c>
      <c r="AW598" s="15" t="s">
        <v>5</v>
      </c>
      <c r="AX598" s="15" t="s">
        <v>74</v>
      </c>
      <c r="AY598" s="237" t="s">
        <v>155</v>
      </c>
    </row>
    <row r="599" spans="1:65" s="13" customFormat="1" ht="11.25">
      <c r="B599" s="194"/>
      <c r="C599" s="195"/>
      <c r="D599" s="196" t="s">
        <v>164</v>
      </c>
      <c r="E599" s="197" t="s">
        <v>20</v>
      </c>
      <c r="F599" s="198" t="s">
        <v>968</v>
      </c>
      <c r="G599" s="195"/>
      <c r="H599" s="199">
        <v>1.3839999999999999</v>
      </c>
      <c r="I599" s="200"/>
      <c r="J599" s="200"/>
      <c r="K599" s="195"/>
      <c r="L599" s="195"/>
      <c r="M599" s="201"/>
      <c r="N599" s="202"/>
      <c r="O599" s="203"/>
      <c r="P599" s="203"/>
      <c r="Q599" s="203"/>
      <c r="R599" s="203"/>
      <c r="S599" s="203"/>
      <c r="T599" s="203"/>
      <c r="U599" s="203"/>
      <c r="V599" s="203"/>
      <c r="W599" s="203"/>
      <c r="X599" s="203"/>
      <c r="Y599" s="204"/>
      <c r="AT599" s="205" t="s">
        <v>164</v>
      </c>
      <c r="AU599" s="205" t="s">
        <v>84</v>
      </c>
      <c r="AV599" s="13" t="s">
        <v>84</v>
      </c>
      <c r="AW599" s="13" t="s">
        <v>5</v>
      </c>
      <c r="AX599" s="13" t="s">
        <v>82</v>
      </c>
      <c r="AY599" s="205" t="s">
        <v>155</v>
      </c>
    </row>
    <row r="600" spans="1:65" s="2" customFormat="1" ht="16.5" customHeight="1">
      <c r="A600" s="36"/>
      <c r="B600" s="37"/>
      <c r="C600" s="174" t="s">
        <v>969</v>
      </c>
      <c r="D600" s="174" t="s">
        <v>157</v>
      </c>
      <c r="E600" s="175" t="s">
        <v>970</v>
      </c>
      <c r="F600" s="176" t="s">
        <v>971</v>
      </c>
      <c r="G600" s="177" t="s">
        <v>183</v>
      </c>
      <c r="H600" s="178">
        <v>13.6</v>
      </c>
      <c r="I600" s="179"/>
      <c r="J600" s="179"/>
      <c r="K600" s="180">
        <f>ROUND(P600*H600,2)</f>
        <v>0</v>
      </c>
      <c r="L600" s="181"/>
      <c r="M600" s="41"/>
      <c r="N600" s="182" t="s">
        <v>20</v>
      </c>
      <c r="O600" s="183" t="s">
        <v>43</v>
      </c>
      <c r="P600" s="184">
        <f>I600+J600</f>
        <v>0</v>
      </c>
      <c r="Q600" s="184">
        <f>ROUND(I600*H600,2)</f>
        <v>0</v>
      </c>
      <c r="R600" s="184">
        <f>ROUND(J600*H600,2)</f>
        <v>0</v>
      </c>
      <c r="S600" s="66"/>
      <c r="T600" s="185">
        <f>S600*H600</f>
        <v>0</v>
      </c>
      <c r="U600" s="185">
        <v>4.0079999999999998E-2</v>
      </c>
      <c r="V600" s="185">
        <f>U600*H600</f>
        <v>0.54508799999999991</v>
      </c>
      <c r="W600" s="185">
        <v>0</v>
      </c>
      <c r="X600" s="185">
        <f>W600*H600</f>
        <v>0</v>
      </c>
      <c r="Y600" s="186" t="s">
        <v>20</v>
      </c>
      <c r="Z600" s="36"/>
      <c r="AA600" s="36"/>
      <c r="AB600" s="36"/>
      <c r="AC600" s="36"/>
      <c r="AD600" s="36"/>
      <c r="AE600" s="36"/>
      <c r="AR600" s="187" t="s">
        <v>161</v>
      </c>
      <c r="AT600" s="187" t="s">
        <v>157</v>
      </c>
      <c r="AU600" s="187" t="s">
        <v>84</v>
      </c>
      <c r="AY600" s="19" t="s">
        <v>155</v>
      </c>
      <c r="BE600" s="188">
        <f>IF(O600="základní",K600,0)</f>
        <v>0</v>
      </c>
      <c r="BF600" s="188">
        <f>IF(O600="snížená",K600,0)</f>
        <v>0</v>
      </c>
      <c r="BG600" s="188">
        <f>IF(O600="zákl. přenesená",K600,0)</f>
        <v>0</v>
      </c>
      <c r="BH600" s="188">
        <f>IF(O600="sníž. přenesená",K600,0)</f>
        <v>0</v>
      </c>
      <c r="BI600" s="188">
        <f>IF(O600="nulová",K600,0)</f>
        <v>0</v>
      </c>
      <c r="BJ600" s="19" t="s">
        <v>82</v>
      </c>
      <c r="BK600" s="188">
        <f>ROUND(P600*H600,2)</f>
        <v>0</v>
      </c>
      <c r="BL600" s="19" t="s">
        <v>161</v>
      </c>
      <c r="BM600" s="187" t="s">
        <v>972</v>
      </c>
    </row>
    <row r="601" spans="1:65" s="2" customFormat="1" ht="11.25">
      <c r="A601" s="36"/>
      <c r="B601" s="37"/>
      <c r="C601" s="38"/>
      <c r="D601" s="189" t="s">
        <v>162</v>
      </c>
      <c r="E601" s="38"/>
      <c r="F601" s="190" t="s">
        <v>973</v>
      </c>
      <c r="G601" s="38"/>
      <c r="H601" s="38"/>
      <c r="I601" s="191"/>
      <c r="J601" s="191"/>
      <c r="K601" s="38"/>
      <c r="L601" s="38"/>
      <c r="M601" s="41"/>
      <c r="N601" s="192"/>
      <c r="O601" s="193"/>
      <c r="P601" s="66"/>
      <c r="Q601" s="66"/>
      <c r="R601" s="66"/>
      <c r="S601" s="66"/>
      <c r="T601" s="66"/>
      <c r="U601" s="66"/>
      <c r="V601" s="66"/>
      <c r="W601" s="66"/>
      <c r="X601" s="66"/>
      <c r="Y601" s="67"/>
      <c r="Z601" s="36"/>
      <c r="AA601" s="36"/>
      <c r="AB601" s="36"/>
      <c r="AC601" s="36"/>
      <c r="AD601" s="36"/>
      <c r="AE601" s="36"/>
      <c r="AT601" s="19" t="s">
        <v>162</v>
      </c>
      <c r="AU601" s="19" t="s">
        <v>84</v>
      </c>
    </row>
    <row r="602" spans="1:65" s="13" customFormat="1" ht="11.25">
      <c r="B602" s="194"/>
      <c r="C602" s="195"/>
      <c r="D602" s="196" t="s">
        <v>164</v>
      </c>
      <c r="E602" s="197" t="s">
        <v>20</v>
      </c>
      <c r="F602" s="198" t="s">
        <v>974</v>
      </c>
      <c r="G602" s="195"/>
      <c r="H602" s="199">
        <v>13.6</v>
      </c>
      <c r="I602" s="200"/>
      <c r="J602" s="200"/>
      <c r="K602" s="195"/>
      <c r="L602" s="195"/>
      <c r="M602" s="201"/>
      <c r="N602" s="202"/>
      <c r="O602" s="203"/>
      <c r="P602" s="203"/>
      <c r="Q602" s="203"/>
      <c r="R602" s="203"/>
      <c r="S602" s="203"/>
      <c r="T602" s="203"/>
      <c r="U602" s="203"/>
      <c r="V602" s="203"/>
      <c r="W602" s="203"/>
      <c r="X602" s="203"/>
      <c r="Y602" s="204"/>
      <c r="AT602" s="205" t="s">
        <v>164</v>
      </c>
      <c r="AU602" s="205" t="s">
        <v>84</v>
      </c>
      <c r="AV602" s="13" t="s">
        <v>84</v>
      </c>
      <c r="AW602" s="13" t="s">
        <v>5</v>
      </c>
      <c r="AX602" s="13" t="s">
        <v>82</v>
      </c>
      <c r="AY602" s="205" t="s">
        <v>155</v>
      </c>
    </row>
    <row r="603" spans="1:65" s="2" customFormat="1" ht="16.5" customHeight="1">
      <c r="A603" s="36"/>
      <c r="B603" s="37"/>
      <c r="C603" s="218" t="s">
        <v>975</v>
      </c>
      <c r="D603" s="218" t="s">
        <v>180</v>
      </c>
      <c r="E603" s="219" t="s">
        <v>976</v>
      </c>
      <c r="F603" s="220" t="s">
        <v>977</v>
      </c>
      <c r="G603" s="221" t="s">
        <v>183</v>
      </c>
      <c r="H603" s="222">
        <v>13.736000000000001</v>
      </c>
      <c r="I603" s="223"/>
      <c r="J603" s="224"/>
      <c r="K603" s="225">
        <f>ROUND(P603*H603,2)</f>
        <v>0</v>
      </c>
      <c r="L603" s="224"/>
      <c r="M603" s="226"/>
      <c r="N603" s="227" t="s">
        <v>20</v>
      </c>
      <c r="O603" s="183" t="s">
        <v>43</v>
      </c>
      <c r="P603" s="184">
        <f>I603+J603</f>
        <v>0</v>
      </c>
      <c r="Q603" s="184">
        <f>ROUND(I603*H603,2)</f>
        <v>0</v>
      </c>
      <c r="R603" s="184">
        <f>ROUND(J603*H603,2)</f>
        <v>0</v>
      </c>
      <c r="S603" s="66"/>
      <c r="T603" s="185">
        <f>S603*H603</f>
        <v>0</v>
      </c>
      <c r="U603" s="185">
        <v>1.3860000000000001E-2</v>
      </c>
      <c r="V603" s="185">
        <f>U603*H603</f>
        <v>0.19038096000000002</v>
      </c>
      <c r="W603" s="185">
        <v>0</v>
      </c>
      <c r="X603" s="185">
        <f>W603*H603</f>
        <v>0</v>
      </c>
      <c r="Y603" s="186" t="s">
        <v>20</v>
      </c>
      <c r="Z603" s="36"/>
      <c r="AA603" s="36"/>
      <c r="AB603" s="36"/>
      <c r="AC603" s="36"/>
      <c r="AD603" s="36"/>
      <c r="AE603" s="36"/>
      <c r="AR603" s="187" t="s">
        <v>191</v>
      </c>
      <c r="AT603" s="187" t="s">
        <v>180</v>
      </c>
      <c r="AU603" s="187" t="s">
        <v>84</v>
      </c>
      <c r="AY603" s="19" t="s">
        <v>155</v>
      </c>
      <c r="BE603" s="188">
        <f>IF(O603="základní",K603,0)</f>
        <v>0</v>
      </c>
      <c r="BF603" s="188">
        <f>IF(O603="snížená",K603,0)</f>
        <v>0</v>
      </c>
      <c r="BG603" s="188">
        <f>IF(O603="zákl. přenesená",K603,0)</f>
        <v>0</v>
      </c>
      <c r="BH603" s="188">
        <f>IF(O603="sníž. přenesená",K603,0)</f>
        <v>0</v>
      </c>
      <c r="BI603" s="188">
        <f>IF(O603="nulová",K603,0)</f>
        <v>0</v>
      </c>
      <c r="BJ603" s="19" t="s">
        <v>82</v>
      </c>
      <c r="BK603" s="188">
        <f>ROUND(P603*H603,2)</f>
        <v>0</v>
      </c>
      <c r="BL603" s="19" t="s">
        <v>161</v>
      </c>
      <c r="BM603" s="187" t="s">
        <v>978</v>
      </c>
    </row>
    <row r="604" spans="1:65" s="13" customFormat="1" ht="11.25">
      <c r="B604" s="194"/>
      <c r="C604" s="195"/>
      <c r="D604" s="196" t="s">
        <v>164</v>
      </c>
      <c r="E604" s="195"/>
      <c r="F604" s="198" t="s">
        <v>979</v>
      </c>
      <c r="G604" s="195"/>
      <c r="H604" s="199">
        <v>13.736000000000001</v>
      </c>
      <c r="I604" s="200"/>
      <c r="J604" s="200"/>
      <c r="K604" s="195"/>
      <c r="L604" s="195"/>
      <c r="M604" s="201"/>
      <c r="N604" s="202"/>
      <c r="O604" s="203"/>
      <c r="P604" s="203"/>
      <c r="Q604" s="203"/>
      <c r="R604" s="203"/>
      <c r="S604" s="203"/>
      <c r="T604" s="203"/>
      <c r="U604" s="203"/>
      <c r="V604" s="203"/>
      <c r="W604" s="203"/>
      <c r="X604" s="203"/>
      <c r="Y604" s="204"/>
      <c r="AT604" s="205" t="s">
        <v>164</v>
      </c>
      <c r="AU604" s="205" t="s">
        <v>84</v>
      </c>
      <c r="AV604" s="13" t="s">
        <v>84</v>
      </c>
      <c r="AW604" s="13" t="s">
        <v>4</v>
      </c>
      <c r="AX604" s="13" t="s">
        <v>82</v>
      </c>
      <c r="AY604" s="205" t="s">
        <v>155</v>
      </c>
    </row>
    <row r="605" spans="1:65" s="12" customFormat="1" ht="22.9" customHeight="1">
      <c r="B605" s="157"/>
      <c r="C605" s="158"/>
      <c r="D605" s="159" t="s">
        <v>73</v>
      </c>
      <c r="E605" s="172" t="s">
        <v>980</v>
      </c>
      <c r="F605" s="172" t="s">
        <v>981</v>
      </c>
      <c r="G605" s="158"/>
      <c r="H605" s="158"/>
      <c r="I605" s="161"/>
      <c r="J605" s="161"/>
      <c r="K605" s="173">
        <f>BK605</f>
        <v>0</v>
      </c>
      <c r="L605" s="158"/>
      <c r="M605" s="163"/>
      <c r="N605" s="164"/>
      <c r="O605" s="165"/>
      <c r="P605" s="165"/>
      <c r="Q605" s="166">
        <f>SUM(Q606:Q612)</f>
        <v>0</v>
      </c>
      <c r="R605" s="166">
        <f>SUM(R606:R612)</f>
        <v>0</v>
      </c>
      <c r="S605" s="165"/>
      <c r="T605" s="167">
        <f>SUM(T606:T612)</f>
        <v>0</v>
      </c>
      <c r="U605" s="165"/>
      <c r="V605" s="167">
        <f>SUM(V606:V612)</f>
        <v>0</v>
      </c>
      <c r="W605" s="165"/>
      <c r="X605" s="167">
        <f>SUM(X606:X612)</f>
        <v>0</v>
      </c>
      <c r="Y605" s="168"/>
      <c r="AR605" s="169" t="s">
        <v>82</v>
      </c>
      <c r="AT605" s="170" t="s">
        <v>73</v>
      </c>
      <c r="AU605" s="170" t="s">
        <v>82</v>
      </c>
      <c r="AY605" s="169" t="s">
        <v>155</v>
      </c>
      <c r="BK605" s="171">
        <f>SUM(BK606:BK612)</f>
        <v>0</v>
      </c>
    </row>
    <row r="606" spans="1:65" s="2" customFormat="1" ht="33" customHeight="1">
      <c r="A606" s="36"/>
      <c r="B606" s="37"/>
      <c r="C606" s="174" t="s">
        <v>982</v>
      </c>
      <c r="D606" s="174" t="s">
        <v>157</v>
      </c>
      <c r="E606" s="175" t="s">
        <v>983</v>
      </c>
      <c r="F606" s="176" t="s">
        <v>984</v>
      </c>
      <c r="G606" s="177" t="s">
        <v>207</v>
      </c>
      <c r="H606" s="178">
        <v>1311.981</v>
      </c>
      <c r="I606" s="179"/>
      <c r="J606" s="179"/>
      <c r="K606" s="180">
        <f>ROUND(P606*H606,2)</f>
        <v>0</v>
      </c>
      <c r="L606" s="181"/>
      <c r="M606" s="41"/>
      <c r="N606" s="182" t="s">
        <v>20</v>
      </c>
      <c r="O606" s="183" t="s">
        <v>43</v>
      </c>
      <c r="P606" s="184">
        <f>I606+J606</f>
        <v>0</v>
      </c>
      <c r="Q606" s="184">
        <f>ROUND(I606*H606,2)</f>
        <v>0</v>
      </c>
      <c r="R606" s="184">
        <f>ROUND(J606*H606,2)</f>
        <v>0</v>
      </c>
      <c r="S606" s="66"/>
      <c r="T606" s="185">
        <f>S606*H606</f>
        <v>0</v>
      </c>
      <c r="U606" s="185">
        <v>0</v>
      </c>
      <c r="V606" s="185">
        <f>U606*H606</f>
        <v>0</v>
      </c>
      <c r="W606" s="185">
        <v>0</v>
      </c>
      <c r="X606" s="185">
        <f>W606*H606</f>
        <v>0</v>
      </c>
      <c r="Y606" s="186" t="s">
        <v>20</v>
      </c>
      <c r="Z606" s="36"/>
      <c r="AA606" s="36"/>
      <c r="AB606" s="36"/>
      <c r="AC606" s="36"/>
      <c r="AD606" s="36"/>
      <c r="AE606" s="36"/>
      <c r="AR606" s="187" t="s">
        <v>161</v>
      </c>
      <c r="AT606" s="187" t="s">
        <v>157</v>
      </c>
      <c r="AU606" s="187" t="s">
        <v>84</v>
      </c>
      <c r="AY606" s="19" t="s">
        <v>155</v>
      </c>
      <c r="BE606" s="188">
        <f>IF(O606="základní",K606,0)</f>
        <v>0</v>
      </c>
      <c r="BF606" s="188">
        <f>IF(O606="snížená",K606,0)</f>
        <v>0</v>
      </c>
      <c r="BG606" s="188">
        <f>IF(O606="zákl. přenesená",K606,0)</f>
        <v>0</v>
      </c>
      <c r="BH606" s="188">
        <f>IF(O606="sníž. přenesená",K606,0)</f>
        <v>0</v>
      </c>
      <c r="BI606" s="188">
        <f>IF(O606="nulová",K606,0)</f>
        <v>0</v>
      </c>
      <c r="BJ606" s="19" t="s">
        <v>82</v>
      </c>
      <c r="BK606" s="188">
        <f>ROUND(P606*H606,2)</f>
        <v>0</v>
      </c>
      <c r="BL606" s="19" t="s">
        <v>161</v>
      </c>
      <c r="BM606" s="187" t="s">
        <v>985</v>
      </c>
    </row>
    <row r="607" spans="1:65" s="2" customFormat="1" ht="11.25">
      <c r="A607" s="36"/>
      <c r="B607" s="37"/>
      <c r="C607" s="38"/>
      <c r="D607" s="189" t="s">
        <v>162</v>
      </c>
      <c r="E607" s="38"/>
      <c r="F607" s="190" t="s">
        <v>986</v>
      </c>
      <c r="G607" s="38"/>
      <c r="H607" s="38"/>
      <c r="I607" s="191"/>
      <c r="J607" s="191"/>
      <c r="K607" s="38"/>
      <c r="L607" s="38"/>
      <c r="M607" s="41"/>
      <c r="N607" s="192"/>
      <c r="O607" s="193"/>
      <c r="P607" s="66"/>
      <c r="Q607" s="66"/>
      <c r="R607" s="66"/>
      <c r="S607" s="66"/>
      <c r="T607" s="66"/>
      <c r="U607" s="66"/>
      <c r="V607" s="66"/>
      <c r="W607" s="66"/>
      <c r="X607" s="66"/>
      <c r="Y607" s="67"/>
      <c r="Z607" s="36"/>
      <c r="AA607" s="36"/>
      <c r="AB607" s="36"/>
      <c r="AC607" s="36"/>
      <c r="AD607" s="36"/>
      <c r="AE607" s="36"/>
      <c r="AT607" s="19" t="s">
        <v>162</v>
      </c>
      <c r="AU607" s="19" t="s">
        <v>84</v>
      </c>
    </row>
    <row r="608" spans="1:65" s="2" customFormat="1" ht="37.9" customHeight="1">
      <c r="A608" s="36"/>
      <c r="B608" s="37"/>
      <c r="C608" s="174" t="s">
        <v>987</v>
      </c>
      <c r="D608" s="174" t="s">
        <v>157</v>
      </c>
      <c r="E608" s="175" t="s">
        <v>988</v>
      </c>
      <c r="F608" s="176" t="s">
        <v>989</v>
      </c>
      <c r="G608" s="177" t="s">
        <v>207</v>
      </c>
      <c r="H608" s="178">
        <v>1311.981</v>
      </c>
      <c r="I608" s="179"/>
      <c r="J608" s="179"/>
      <c r="K608" s="180">
        <f>ROUND(P608*H608,2)</f>
        <v>0</v>
      </c>
      <c r="L608" s="181"/>
      <c r="M608" s="41"/>
      <c r="N608" s="182" t="s">
        <v>20</v>
      </c>
      <c r="O608" s="183" t="s">
        <v>43</v>
      </c>
      <c r="P608" s="184">
        <f>I608+J608</f>
        <v>0</v>
      </c>
      <c r="Q608" s="184">
        <f>ROUND(I608*H608,2)</f>
        <v>0</v>
      </c>
      <c r="R608" s="184">
        <f>ROUND(J608*H608,2)</f>
        <v>0</v>
      </c>
      <c r="S608" s="66"/>
      <c r="T608" s="185">
        <f>S608*H608</f>
        <v>0</v>
      </c>
      <c r="U608" s="185">
        <v>0</v>
      </c>
      <c r="V608" s="185">
        <f>U608*H608</f>
        <v>0</v>
      </c>
      <c r="W608" s="185">
        <v>0</v>
      </c>
      <c r="X608" s="185">
        <f>W608*H608</f>
        <v>0</v>
      </c>
      <c r="Y608" s="186" t="s">
        <v>20</v>
      </c>
      <c r="Z608" s="36"/>
      <c r="AA608" s="36"/>
      <c r="AB608" s="36"/>
      <c r="AC608" s="36"/>
      <c r="AD608" s="36"/>
      <c r="AE608" s="36"/>
      <c r="AR608" s="187" t="s">
        <v>161</v>
      </c>
      <c r="AT608" s="187" t="s">
        <v>157</v>
      </c>
      <c r="AU608" s="187" t="s">
        <v>84</v>
      </c>
      <c r="AY608" s="19" t="s">
        <v>155</v>
      </c>
      <c r="BE608" s="188">
        <f>IF(O608="základní",K608,0)</f>
        <v>0</v>
      </c>
      <c r="BF608" s="188">
        <f>IF(O608="snížená",K608,0)</f>
        <v>0</v>
      </c>
      <c r="BG608" s="188">
        <f>IF(O608="zákl. přenesená",K608,0)</f>
        <v>0</v>
      </c>
      <c r="BH608" s="188">
        <f>IF(O608="sníž. přenesená",K608,0)</f>
        <v>0</v>
      </c>
      <c r="BI608" s="188">
        <f>IF(O608="nulová",K608,0)</f>
        <v>0</v>
      </c>
      <c r="BJ608" s="19" t="s">
        <v>82</v>
      </c>
      <c r="BK608" s="188">
        <f>ROUND(P608*H608,2)</f>
        <v>0</v>
      </c>
      <c r="BL608" s="19" t="s">
        <v>161</v>
      </c>
      <c r="BM608" s="187" t="s">
        <v>990</v>
      </c>
    </row>
    <row r="609" spans="1:65" s="2" customFormat="1" ht="11.25">
      <c r="A609" s="36"/>
      <c r="B609" s="37"/>
      <c r="C609" s="38"/>
      <c r="D609" s="189" t="s">
        <v>162</v>
      </c>
      <c r="E609" s="38"/>
      <c r="F609" s="190" t="s">
        <v>991</v>
      </c>
      <c r="G609" s="38"/>
      <c r="H609" s="38"/>
      <c r="I609" s="191"/>
      <c r="J609" s="191"/>
      <c r="K609" s="38"/>
      <c r="L609" s="38"/>
      <c r="M609" s="41"/>
      <c r="N609" s="192"/>
      <c r="O609" s="193"/>
      <c r="P609" s="66"/>
      <c r="Q609" s="66"/>
      <c r="R609" s="66"/>
      <c r="S609" s="66"/>
      <c r="T609" s="66"/>
      <c r="U609" s="66"/>
      <c r="V609" s="66"/>
      <c r="W609" s="66"/>
      <c r="X609" s="66"/>
      <c r="Y609" s="67"/>
      <c r="Z609" s="36"/>
      <c r="AA609" s="36"/>
      <c r="AB609" s="36"/>
      <c r="AC609" s="36"/>
      <c r="AD609" s="36"/>
      <c r="AE609" s="36"/>
      <c r="AT609" s="19" t="s">
        <v>162</v>
      </c>
      <c r="AU609" s="19" t="s">
        <v>84</v>
      </c>
    </row>
    <row r="610" spans="1:65" s="2" customFormat="1" ht="37.9" customHeight="1">
      <c r="A610" s="36"/>
      <c r="B610" s="37"/>
      <c r="C610" s="174" t="s">
        <v>992</v>
      </c>
      <c r="D610" s="174" t="s">
        <v>157</v>
      </c>
      <c r="E610" s="175" t="s">
        <v>993</v>
      </c>
      <c r="F610" s="176" t="s">
        <v>994</v>
      </c>
      <c r="G610" s="177" t="s">
        <v>207</v>
      </c>
      <c r="H610" s="178">
        <v>17055.753000000001</v>
      </c>
      <c r="I610" s="179"/>
      <c r="J610" s="179"/>
      <c r="K610" s="180">
        <f>ROUND(P610*H610,2)</f>
        <v>0</v>
      </c>
      <c r="L610" s="181"/>
      <c r="M610" s="41"/>
      <c r="N610" s="182" t="s">
        <v>20</v>
      </c>
      <c r="O610" s="183" t="s">
        <v>43</v>
      </c>
      <c r="P610" s="184">
        <f>I610+J610</f>
        <v>0</v>
      </c>
      <c r="Q610" s="184">
        <f>ROUND(I610*H610,2)</f>
        <v>0</v>
      </c>
      <c r="R610" s="184">
        <f>ROUND(J610*H610,2)</f>
        <v>0</v>
      </c>
      <c r="S610" s="66"/>
      <c r="T610" s="185">
        <f>S610*H610</f>
        <v>0</v>
      </c>
      <c r="U610" s="185">
        <v>0</v>
      </c>
      <c r="V610" s="185">
        <f>U610*H610</f>
        <v>0</v>
      </c>
      <c r="W610" s="185">
        <v>0</v>
      </c>
      <c r="X610" s="185">
        <f>W610*H610</f>
        <v>0</v>
      </c>
      <c r="Y610" s="186" t="s">
        <v>20</v>
      </c>
      <c r="Z610" s="36"/>
      <c r="AA610" s="36"/>
      <c r="AB610" s="36"/>
      <c r="AC610" s="36"/>
      <c r="AD610" s="36"/>
      <c r="AE610" s="36"/>
      <c r="AR610" s="187" t="s">
        <v>161</v>
      </c>
      <c r="AT610" s="187" t="s">
        <v>157</v>
      </c>
      <c r="AU610" s="187" t="s">
        <v>84</v>
      </c>
      <c r="AY610" s="19" t="s">
        <v>155</v>
      </c>
      <c r="BE610" s="188">
        <f>IF(O610="základní",K610,0)</f>
        <v>0</v>
      </c>
      <c r="BF610" s="188">
        <f>IF(O610="snížená",K610,0)</f>
        <v>0</v>
      </c>
      <c r="BG610" s="188">
        <f>IF(O610="zákl. přenesená",K610,0)</f>
        <v>0</v>
      </c>
      <c r="BH610" s="188">
        <f>IF(O610="sníž. přenesená",K610,0)</f>
        <v>0</v>
      </c>
      <c r="BI610" s="188">
        <f>IF(O610="nulová",K610,0)</f>
        <v>0</v>
      </c>
      <c r="BJ610" s="19" t="s">
        <v>82</v>
      </c>
      <c r="BK610" s="188">
        <f>ROUND(P610*H610,2)</f>
        <v>0</v>
      </c>
      <c r="BL610" s="19" t="s">
        <v>161</v>
      </c>
      <c r="BM610" s="187" t="s">
        <v>995</v>
      </c>
    </row>
    <row r="611" spans="1:65" s="2" customFormat="1" ht="11.25">
      <c r="A611" s="36"/>
      <c r="B611" s="37"/>
      <c r="C611" s="38"/>
      <c r="D611" s="189" t="s">
        <v>162</v>
      </c>
      <c r="E611" s="38"/>
      <c r="F611" s="190" t="s">
        <v>996</v>
      </c>
      <c r="G611" s="38"/>
      <c r="H611" s="38"/>
      <c r="I611" s="191"/>
      <c r="J611" s="191"/>
      <c r="K611" s="38"/>
      <c r="L611" s="38"/>
      <c r="M611" s="41"/>
      <c r="N611" s="192"/>
      <c r="O611" s="193"/>
      <c r="P611" s="66"/>
      <c r="Q611" s="66"/>
      <c r="R611" s="66"/>
      <c r="S611" s="66"/>
      <c r="T611" s="66"/>
      <c r="U611" s="66"/>
      <c r="V611" s="66"/>
      <c r="W611" s="66"/>
      <c r="X611" s="66"/>
      <c r="Y611" s="67"/>
      <c r="Z611" s="36"/>
      <c r="AA611" s="36"/>
      <c r="AB611" s="36"/>
      <c r="AC611" s="36"/>
      <c r="AD611" s="36"/>
      <c r="AE611" s="36"/>
      <c r="AT611" s="19" t="s">
        <v>162</v>
      </c>
      <c r="AU611" s="19" t="s">
        <v>84</v>
      </c>
    </row>
    <row r="612" spans="1:65" s="13" customFormat="1" ht="11.25">
      <c r="B612" s="194"/>
      <c r="C612" s="195"/>
      <c r="D612" s="196" t="s">
        <v>164</v>
      </c>
      <c r="E612" s="195"/>
      <c r="F612" s="198" t="s">
        <v>997</v>
      </c>
      <c r="G612" s="195"/>
      <c r="H612" s="199">
        <v>17055.753000000001</v>
      </c>
      <c r="I612" s="200"/>
      <c r="J612" s="200"/>
      <c r="K612" s="195"/>
      <c r="L612" s="195"/>
      <c r="M612" s="201"/>
      <c r="N612" s="202"/>
      <c r="O612" s="203"/>
      <c r="P612" s="203"/>
      <c r="Q612" s="203"/>
      <c r="R612" s="203"/>
      <c r="S612" s="203"/>
      <c r="T612" s="203"/>
      <c r="U612" s="203"/>
      <c r="V612" s="203"/>
      <c r="W612" s="203"/>
      <c r="X612" s="203"/>
      <c r="Y612" s="204"/>
      <c r="AT612" s="205" t="s">
        <v>164</v>
      </c>
      <c r="AU612" s="205" t="s">
        <v>84</v>
      </c>
      <c r="AV612" s="13" t="s">
        <v>84</v>
      </c>
      <c r="AW612" s="13" t="s">
        <v>4</v>
      </c>
      <c r="AX612" s="13" t="s">
        <v>82</v>
      </c>
      <c r="AY612" s="205" t="s">
        <v>155</v>
      </c>
    </row>
    <row r="613" spans="1:65" s="12" customFormat="1" ht="25.9" customHeight="1">
      <c r="B613" s="157"/>
      <c r="C613" s="158"/>
      <c r="D613" s="159" t="s">
        <v>73</v>
      </c>
      <c r="E613" s="160" t="s">
        <v>998</v>
      </c>
      <c r="F613" s="160" t="s">
        <v>999</v>
      </c>
      <c r="G613" s="158"/>
      <c r="H613" s="158"/>
      <c r="I613" s="161"/>
      <c r="J613" s="161"/>
      <c r="K613" s="162">
        <f>BK613</f>
        <v>0</v>
      </c>
      <c r="L613" s="158"/>
      <c r="M613" s="163"/>
      <c r="N613" s="164"/>
      <c r="O613" s="165"/>
      <c r="P613" s="165"/>
      <c r="Q613" s="166">
        <f>Q614+Q661+Q690+Q703+Q746+Q771+Q790+Q866+Q878+Q887+Q911+Q1120+Q1201+Q1235+Q1296+Q1335+Q1391+Q1509+Q1516+Q1531+Q1548+Q1553+Q1569+Q1577</f>
        <v>0</v>
      </c>
      <c r="R613" s="166">
        <f>R614+R661+R690+R703+R746+R771+R790+R866+R878+R887+R911+R1120+R1201+R1235+R1296+R1335+R1391+R1509+R1516+R1531+R1548+R1553+R1569+R1577</f>
        <v>0</v>
      </c>
      <c r="S613" s="165"/>
      <c r="T613" s="167">
        <f>T614+T661+T690+T703+T746+T771+T790+T866+T878+T887+T911+T1120+T1201+T1235+T1296+T1335+T1391+T1509+T1516+T1531+T1548+T1553+T1569+T1577</f>
        <v>0</v>
      </c>
      <c r="U613" s="165"/>
      <c r="V613" s="167">
        <f>V614+V661+V690+V703+V746+V771+V790+V866+V878+V887+V911+V1120+V1201+V1235+V1296+V1335+V1391+V1509+V1516+V1531+V1548+V1553+V1569+V1577</f>
        <v>56.628341050000003</v>
      </c>
      <c r="W613" s="165"/>
      <c r="X613" s="167">
        <f>X614+X661+X690+X703+X746+X771+X790+X866+X878+X887+X911+X1120+X1201+X1235+X1296+X1335+X1391+X1509+X1516+X1531+X1548+X1553+X1569+X1577</f>
        <v>0</v>
      </c>
      <c r="Y613" s="168"/>
      <c r="AR613" s="169" t="s">
        <v>84</v>
      </c>
      <c r="AT613" s="170" t="s">
        <v>73</v>
      </c>
      <c r="AU613" s="170" t="s">
        <v>74</v>
      </c>
      <c r="AY613" s="169" t="s">
        <v>155</v>
      </c>
      <c r="BK613" s="171">
        <f>BK614+BK661+BK690+BK703+BK746+BK771+BK790+BK866+BK878+BK887+BK911+BK1120+BK1201+BK1235+BK1296+BK1335+BK1391+BK1509+BK1516+BK1531+BK1548+BK1553+BK1569+BK1577</f>
        <v>0</v>
      </c>
    </row>
    <row r="614" spans="1:65" s="12" customFormat="1" ht="22.9" customHeight="1">
      <c r="B614" s="157"/>
      <c r="C614" s="158"/>
      <c r="D614" s="159" t="s">
        <v>73</v>
      </c>
      <c r="E614" s="172" t="s">
        <v>1000</v>
      </c>
      <c r="F614" s="172" t="s">
        <v>1001</v>
      </c>
      <c r="G614" s="158"/>
      <c r="H614" s="158"/>
      <c r="I614" s="161"/>
      <c r="J614" s="161"/>
      <c r="K614" s="173">
        <f>BK614</f>
        <v>0</v>
      </c>
      <c r="L614" s="158"/>
      <c r="M614" s="163"/>
      <c r="N614" s="164"/>
      <c r="O614" s="165"/>
      <c r="P614" s="165"/>
      <c r="Q614" s="166">
        <f>SUM(Q615:Q660)</f>
        <v>0</v>
      </c>
      <c r="R614" s="166">
        <f>SUM(R615:R660)</f>
        <v>0</v>
      </c>
      <c r="S614" s="165"/>
      <c r="T614" s="167">
        <f>SUM(T615:T660)</f>
        <v>0</v>
      </c>
      <c r="U614" s="165"/>
      <c r="V614" s="167">
        <f>SUM(V615:V660)</f>
        <v>2.9093850599999995</v>
      </c>
      <c r="W614" s="165"/>
      <c r="X614" s="167">
        <f>SUM(X615:X660)</f>
        <v>0</v>
      </c>
      <c r="Y614" s="168"/>
      <c r="AR614" s="169" t="s">
        <v>84</v>
      </c>
      <c r="AT614" s="170" t="s">
        <v>73</v>
      </c>
      <c r="AU614" s="170" t="s">
        <v>82</v>
      </c>
      <c r="AY614" s="169" t="s">
        <v>155</v>
      </c>
      <c r="BK614" s="171">
        <f>SUM(BK615:BK660)</f>
        <v>0</v>
      </c>
    </row>
    <row r="615" spans="1:65" s="2" customFormat="1" ht="21.75" customHeight="1">
      <c r="A615" s="36"/>
      <c r="B615" s="37"/>
      <c r="C615" s="174" t="s">
        <v>1002</v>
      </c>
      <c r="D615" s="174" t="s">
        <v>157</v>
      </c>
      <c r="E615" s="175" t="s">
        <v>1003</v>
      </c>
      <c r="F615" s="176" t="s">
        <v>1004</v>
      </c>
      <c r="G615" s="177" t="s">
        <v>160</v>
      </c>
      <c r="H615" s="178">
        <v>203.06</v>
      </c>
      <c r="I615" s="179"/>
      <c r="J615" s="179"/>
      <c r="K615" s="180">
        <f>ROUND(P615*H615,2)</f>
        <v>0</v>
      </c>
      <c r="L615" s="181"/>
      <c r="M615" s="41"/>
      <c r="N615" s="182" t="s">
        <v>20</v>
      </c>
      <c r="O615" s="183" t="s">
        <v>43</v>
      </c>
      <c r="P615" s="184">
        <f>I615+J615</f>
        <v>0</v>
      </c>
      <c r="Q615" s="184">
        <f>ROUND(I615*H615,2)</f>
        <v>0</v>
      </c>
      <c r="R615" s="184">
        <f>ROUND(J615*H615,2)</f>
        <v>0</v>
      </c>
      <c r="S615" s="66"/>
      <c r="T615" s="185">
        <f>S615*H615</f>
        <v>0</v>
      </c>
      <c r="U615" s="185">
        <v>0</v>
      </c>
      <c r="V615" s="185">
        <f>U615*H615</f>
        <v>0</v>
      </c>
      <c r="W615" s="185">
        <v>0</v>
      </c>
      <c r="X615" s="185">
        <f>W615*H615</f>
        <v>0</v>
      </c>
      <c r="Y615" s="186" t="s">
        <v>20</v>
      </c>
      <c r="Z615" s="36"/>
      <c r="AA615" s="36"/>
      <c r="AB615" s="36"/>
      <c r="AC615" s="36"/>
      <c r="AD615" s="36"/>
      <c r="AE615" s="36"/>
      <c r="AR615" s="187" t="s">
        <v>185</v>
      </c>
      <c r="AT615" s="187" t="s">
        <v>157</v>
      </c>
      <c r="AU615" s="187" t="s">
        <v>84</v>
      </c>
      <c r="AY615" s="19" t="s">
        <v>155</v>
      </c>
      <c r="BE615" s="188">
        <f>IF(O615="základní",K615,0)</f>
        <v>0</v>
      </c>
      <c r="BF615" s="188">
        <f>IF(O615="snížená",K615,0)</f>
        <v>0</v>
      </c>
      <c r="BG615" s="188">
        <f>IF(O615="zákl. přenesená",K615,0)</f>
        <v>0</v>
      </c>
      <c r="BH615" s="188">
        <f>IF(O615="sníž. přenesená",K615,0)</f>
        <v>0</v>
      </c>
      <c r="BI615" s="188">
        <f>IF(O615="nulová",K615,0)</f>
        <v>0</v>
      </c>
      <c r="BJ615" s="19" t="s">
        <v>82</v>
      </c>
      <c r="BK615" s="188">
        <f>ROUND(P615*H615,2)</f>
        <v>0</v>
      </c>
      <c r="BL615" s="19" t="s">
        <v>185</v>
      </c>
      <c r="BM615" s="187" t="s">
        <v>1005</v>
      </c>
    </row>
    <row r="616" spans="1:65" s="2" customFormat="1" ht="11.25">
      <c r="A616" s="36"/>
      <c r="B616" s="37"/>
      <c r="C616" s="38"/>
      <c r="D616" s="189" t="s">
        <v>162</v>
      </c>
      <c r="E616" s="38"/>
      <c r="F616" s="190" t="s">
        <v>1006</v>
      </c>
      <c r="G616" s="38"/>
      <c r="H616" s="38"/>
      <c r="I616" s="191"/>
      <c r="J616" s="191"/>
      <c r="K616" s="38"/>
      <c r="L616" s="38"/>
      <c r="M616" s="41"/>
      <c r="N616" s="192"/>
      <c r="O616" s="193"/>
      <c r="P616" s="66"/>
      <c r="Q616" s="66"/>
      <c r="R616" s="66"/>
      <c r="S616" s="66"/>
      <c r="T616" s="66"/>
      <c r="U616" s="66"/>
      <c r="V616" s="66"/>
      <c r="W616" s="66"/>
      <c r="X616" s="66"/>
      <c r="Y616" s="67"/>
      <c r="Z616" s="36"/>
      <c r="AA616" s="36"/>
      <c r="AB616" s="36"/>
      <c r="AC616" s="36"/>
      <c r="AD616" s="36"/>
      <c r="AE616" s="36"/>
      <c r="AT616" s="19" t="s">
        <v>162</v>
      </c>
      <c r="AU616" s="19" t="s">
        <v>84</v>
      </c>
    </row>
    <row r="617" spans="1:65" s="15" customFormat="1" ht="11.25">
      <c r="B617" s="228"/>
      <c r="C617" s="229"/>
      <c r="D617" s="196" t="s">
        <v>164</v>
      </c>
      <c r="E617" s="230" t="s">
        <v>20</v>
      </c>
      <c r="F617" s="231" t="s">
        <v>1007</v>
      </c>
      <c r="G617" s="229"/>
      <c r="H617" s="230" t="s">
        <v>20</v>
      </c>
      <c r="I617" s="232"/>
      <c r="J617" s="232"/>
      <c r="K617" s="229"/>
      <c r="L617" s="229"/>
      <c r="M617" s="233"/>
      <c r="N617" s="234"/>
      <c r="O617" s="235"/>
      <c r="P617" s="235"/>
      <c r="Q617" s="235"/>
      <c r="R617" s="235"/>
      <c r="S617" s="235"/>
      <c r="T617" s="235"/>
      <c r="U617" s="235"/>
      <c r="V617" s="235"/>
      <c r="W617" s="235"/>
      <c r="X617" s="235"/>
      <c r="Y617" s="236"/>
      <c r="AT617" s="237" t="s">
        <v>164</v>
      </c>
      <c r="AU617" s="237" t="s">
        <v>84</v>
      </c>
      <c r="AV617" s="15" t="s">
        <v>82</v>
      </c>
      <c r="AW617" s="15" t="s">
        <v>5</v>
      </c>
      <c r="AX617" s="15" t="s">
        <v>74</v>
      </c>
      <c r="AY617" s="237" t="s">
        <v>155</v>
      </c>
    </row>
    <row r="618" spans="1:65" s="13" customFormat="1" ht="11.25">
      <c r="B618" s="194"/>
      <c r="C618" s="195"/>
      <c r="D618" s="196" t="s">
        <v>164</v>
      </c>
      <c r="E618" s="197" t="s">
        <v>1008</v>
      </c>
      <c r="F618" s="198" t="s">
        <v>1009</v>
      </c>
      <c r="G618" s="195"/>
      <c r="H618" s="199">
        <v>184.6</v>
      </c>
      <c r="I618" s="200"/>
      <c r="J618" s="200"/>
      <c r="K618" s="195"/>
      <c r="L618" s="195"/>
      <c r="M618" s="201"/>
      <c r="N618" s="202"/>
      <c r="O618" s="203"/>
      <c r="P618" s="203"/>
      <c r="Q618" s="203"/>
      <c r="R618" s="203"/>
      <c r="S618" s="203"/>
      <c r="T618" s="203"/>
      <c r="U618" s="203"/>
      <c r="V618" s="203"/>
      <c r="W618" s="203"/>
      <c r="X618" s="203"/>
      <c r="Y618" s="204"/>
      <c r="AT618" s="205" t="s">
        <v>164</v>
      </c>
      <c r="AU618" s="205" t="s">
        <v>84</v>
      </c>
      <c r="AV618" s="13" t="s">
        <v>84</v>
      </c>
      <c r="AW618" s="13" t="s">
        <v>5</v>
      </c>
      <c r="AX618" s="13" t="s">
        <v>82</v>
      </c>
      <c r="AY618" s="205" t="s">
        <v>155</v>
      </c>
    </row>
    <row r="619" spans="1:65" s="13" customFormat="1" ht="11.25">
      <c r="B619" s="194"/>
      <c r="C619" s="195"/>
      <c r="D619" s="196" t="s">
        <v>164</v>
      </c>
      <c r="E619" s="195"/>
      <c r="F619" s="198" t="s">
        <v>1010</v>
      </c>
      <c r="G619" s="195"/>
      <c r="H619" s="199">
        <v>203.06</v>
      </c>
      <c r="I619" s="200"/>
      <c r="J619" s="200"/>
      <c r="K619" s="195"/>
      <c r="L619" s="195"/>
      <c r="M619" s="201"/>
      <c r="N619" s="202"/>
      <c r="O619" s="203"/>
      <c r="P619" s="203"/>
      <c r="Q619" s="203"/>
      <c r="R619" s="203"/>
      <c r="S619" s="203"/>
      <c r="T619" s="203"/>
      <c r="U619" s="203"/>
      <c r="V619" s="203"/>
      <c r="W619" s="203"/>
      <c r="X619" s="203"/>
      <c r="Y619" s="204"/>
      <c r="AT619" s="205" t="s">
        <v>164</v>
      </c>
      <c r="AU619" s="205" t="s">
        <v>84</v>
      </c>
      <c r="AV619" s="13" t="s">
        <v>84</v>
      </c>
      <c r="AW619" s="13" t="s">
        <v>4</v>
      </c>
      <c r="AX619" s="13" t="s">
        <v>82</v>
      </c>
      <c r="AY619" s="205" t="s">
        <v>155</v>
      </c>
    </row>
    <row r="620" spans="1:65" s="2" customFormat="1" ht="16.5" customHeight="1">
      <c r="A620" s="36"/>
      <c r="B620" s="37"/>
      <c r="C620" s="218" t="s">
        <v>1011</v>
      </c>
      <c r="D620" s="218" t="s">
        <v>180</v>
      </c>
      <c r="E620" s="219" t="s">
        <v>1012</v>
      </c>
      <c r="F620" s="220" t="s">
        <v>1013</v>
      </c>
      <c r="G620" s="221" t="s">
        <v>207</v>
      </c>
      <c r="H620" s="222">
        <v>6.0999999999999999E-2</v>
      </c>
      <c r="I620" s="223"/>
      <c r="J620" s="224"/>
      <c r="K620" s="225">
        <f>ROUND(P620*H620,2)</f>
        <v>0</v>
      </c>
      <c r="L620" s="224"/>
      <c r="M620" s="226"/>
      <c r="N620" s="227" t="s">
        <v>20</v>
      </c>
      <c r="O620" s="183" t="s">
        <v>43</v>
      </c>
      <c r="P620" s="184">
        <f>I620+J620</f>
        <v>0</v>
      </c>
      <c r="Q620" s="184">
        <f>ROUND(I620*H620,2)</f>
        <v>0</v>
      </c>
      <c r="R620" s="184">
        <f>ROUND(J620*H620,2)</f>
        <v>0</v>
      </c>
      <c r="S620" s="66"/>
      <c r="T620" s="185">
        <f>S620*H620</f>
        <v>0</v>
      </c>
      <c r="U620" s="185">
        <v>1</v>
      </c>
      <c r="V620" s="185">
        <f>U620*H620</f>
        <v>6.0999999999999999E-2</v>
      </c>
      <c r="W620" s="185">
        <v>0</v>
      </c>
      <c r="X620" s="185">
        <f>W620*H620</f>
        <v>0</v>
      </c>
      <c r="Y620" s="186" t="s">
        <v>20</v>
      </c>
      <c r="Z620" s="36"/>
      <c r="AA620" s="36"/>
      <c r="AB620" s="36"/>
      <c r="AC620" s="36"/>
      <c r="AD620" s="36"/>
      <c r="AE620" s="36"/>
      <c r="AR620" s="187" t="s">
        <v>184</v>
      </c>
      <c r="AT620" s="187" t="s">
        <v>180</v>
      </c>
      <c r="AU620" s="187" t="s">
        <v>84</v>
      </c>
      <c r="AY620" s="19" t="s">
        <v>155</v>
      </c>
      <c r="BE620" s="188">
        <f>IF(O620="základní",K620,0)</f>
        <v>0</v>
      </c>
      <c r="BF620" s="188">
        <f>IF(O620="snížená",K620,0)</f>
        <v>0</v>
      </c>
      <c r="BG620" s="188">
        <f>IF(O620="zákl. přenesená",K620,0)</f>
        <v>0</v>
      </c>
      <c r="BH620" s="188">
        <f>IF(O620="sníž. přenesená",K620,0)</f>
        <v>0</v>
      </c>
      <c r="BI620" s="188">
        <f>IF(O620="nulová",K620,0)</f>
        <v>0</v>
      </c>
      <c r="BJ620" s="19" t="s">
        <v>82</v>
      </c>
      <c r="BK620" s="188">
        <f>ROUND(P620*H620,2)</f>
        <v>0</v>
      </c>
      <c r="BL620" s="19" t="s">
        <v>185</v>
      </c>
      <c r="BM620" s="187" t="s">
        <v>1014</v>
      </c>
    </row>
    <row r="621" spans="1:65" s="13" customFormat="1" ht="11.25">
      <c r="B621" s="194"/>
      <c r="C621" s="195"/>
      <c r="D621" s="196" t="s">
        <v>164</v>
      </c>
      <c r="E621" s="195"/>
      <c r="F621" s="198" t="s">
        <v>1015</v>
      </c>
      <c r="G621" s="195"/>
      <c r="H621" s="199">
        <v>6.0999999999999999E-2</v>
      </c>
      <c r="I621" s="200"/>
      <c r="J621" s="200"/>
      <c r="K621" s="195"/>
      <c r="L621" s="195"/>
      <c r="M621" s="201"/>
      <c r="N621" s="202"/>
      <c r="O621" s="203"/>
      <c r="P621" s="203"/>
      <c r="Q621" s="203"/>
      <c r="R621" s="203"/>
      <c r="S621" s="203"/>
      <c r="T621" s="203"/>
      <c r="U621" s="203"/>
      <c r="V621" s="203"/>
      <c r="W621" s="203"/>
      <c r="X621" s="203"/>
      <c r="Y621" s="204"/>
      <c r="AT621" s="205" t="s">
        <v>164</v>
      </c>
      <c r="AU621" s="205" t="s">
        <v>84</v>
      </c>
      <c r="AV621" s="13" t="s">
        <v>84</v>
      </c>
      <c r="AW621" s="13" t="s">
        <v>4</v>
      </c>
      <c r="AX621" s="13" t="s">
        <v>82</v>
      </c>
      <c r="AY621" s="205" t="s">
        <v>155</v>
      </c>
    </row>
    <row r="622" spans="1:65" s="2" customFormat="1" ht="16.5" customHeight="1">
      <c r="A622" s="36"/>
      <c r="B622" s="37"/>
      <c r="C622" s="174" t="s">
        <v>1016</v>
      </c>
      <c r="D622" s="174" t="s">
        <v>157</v>
      </c>
      <c r="E622" s="175" t="s">
        <v>1017</v>
      </c>
      <c r="F622" s="176" t="s">
        <v>1018</v>
      </c>
      <c r="G622" s="177" t="s">
        <v>160</v>
      </c>
      <c r="H622" s="178">
        <v>203.06</v>
      </c>
      <c r="I622" s="179"/>
      <c r="J622" s="179"/>
      <c r="K622" s="180">
        <f>ROUND(P622*H622,2)</f>
        <v>0</v>
      </c>
      <c r="L622" s="181"/>
      <c r="M622" s="41"/>
      <c r="N622" s="182" t="s">
        <v>20</v>
      </c>
      <c r="O622" s="183" t="s">
        <v>43</v>
      </c>
      <c r="P622" s="184">
        <f>I622+J622</f>
        <v>0</v>
      </c>
      <c r="Q622" s="184">
        <f>ROUND(I622*H622,2)</f>
        <v>0</v>
      </c>
      <c r="R622" s="184">
        <f>ROUND(J622*H622,2)</f>
        <v>0</v>
      </c>
      <c r="S622" s="66"/>
      <c r="T622" s="185">
        <f>S622*H622</f>
        <v>0</v>
      </c>
      <c r="U622" s="185">
        <v>4.0000000000000002E-4</v>
      </c>
      <c r="V622" s="185">
        <f>U622*H622</f>
        <v>8.1224000000000005E-2</v>
      </c>
      <c r="W622" s="185">
        <v>0</v>
      </c>
      <c r="X622" s="185">
        <f>W622*H622</f>
        <v>0</v>
      </c>
      <c r="Y622" s="186" t="s">
        <v>20</v>
      </c>
      <c r="Z622" s="36"/>
      <c r="AA622" s="36"/>
      <c r="AB622" s="36"/>
      <c r="AC622" s="36"/>
      <c r="AD622" s="36"/>
      <c r="AE622" s="36"/>
      <c r="AR622" s="187" t="s">
        <v>185</v>
      </c>
      <c r="AT622" s="187" t="s">
        <v>157</v>
      </c>
      <c r="AU622" s="187" t="s">
        <v>84</v>
      </c>
      <c r="AY622" s="19" t="s">
        <v>155</v>
      </c>
      <c r="BE622" s="188">
        <f>IF(O622="základní",K622,0)</f>
        <v>0</v>
      </c>
      <c r="BF622" s="188">
        <f>IF(O622="snížená",K622,0)</f>
        <v>0</v>
      </c>
      <c r="BG622" s="188">
        <f>IF(O622="zákl. přenesená",K622,0)</f>
        <v>0</v>
      </c>
      <c r="BH622" s="188">
        <f>IF(O622="sníž. přenesená",K622,0)</f>
        <v>0</v>
      </c>
      <c r="BI622" s="188">
        <f>IF(O622="nulová",K622,0)</f>
        <v>0</v>
      </c>
      <c r="BJ622" s="19" t="s">
        <v>82</v>
      </c>
      <c r="BK622" s="188">
        <f>ROUND(P622*H622,2)</f>
        <v>0</v>
      </c>
      <c r="BL622" s="19" t="s">
        <v>185</v>
      </c>
      <c r="BM622" s="187" t="s">
        <v>1019</v>
      </c>
    </row>
    <row r="623" spans="1:65" s="2" customFormat="1" ht="11.25">
      <c r="A623" s="36"/>
      <c r="B623" s="37"/>
      <c r="C623" s="38"/>
      <c r="D623" s="189" t="s">
        <v>162</v>
      </c>
      <c r="E623" s="38"/>
      <c r="F623" s="190" t="s">
        <v>1020</v>
      </c>
      <c r="G623" s="38"/>
      <c r="H623" s="38"/>
      <c r="I623" s="191"/>
      <c r="J623" s="191"/>
      <c r="K623" s="38"/>
      <c r="L623" s="38"/>
      <c r="M623" s="41"/>
      <c r="N623" s="192"/>
      <c r="O623" s="193"/>
      <c r="P623" s="66"/>
      <c r="Q623" s="66"/>
      <c r="R623" s="66"/>
      <c r="S623" s="66"/>
      <c r="T623" s="66"/>
      <c r="U623" s="66"/>
      <c r="V623" s="66"/>
      <c r="W623" s="66"/>
      <c r="X623" s="66"/>
      <c r="Y623" s="67"/>
      <c r="Z623" s="36"/>
      <c r="AA623" s="36"/>
      <c r="AB623" s="36"/>
      <c r="AC623" s="36"/>
      <c r="AD623" s="36"/>
      <c r="AE623" s="36"/>
      <c r="AT623" s="19" t="s">
        <v>162</v>
      </c>
      <c r="AU623" s="19" t="s">
        <v>84</v>
      </c>
    </row>
    <row r="624" spans="1:65" s="2" customFormat="1" ht="24.2" customHeight="1">
      <c r="A624" s="36"/>
      <c r="B624" s="37"/>
      <c r="C624" s="218" t="s">
        <v>1021</v>
      </c>
      <c r="D624" s="218" t="s">
        <v>180</v>
      </c>
      <c r="E624" s="219" t="s">
        <v>1022</v>
      </c>
      <c r="F624" s="220" t="s">
        <v>1023</v>
      </c>
      <c r="G624" s="221" t="s">
        <v>160</v>
      </c>
      <c r="H624" s="222">
        <v>236.666</v>
      </c>
      <c r="I624" s="223"/>
      <c r="J624" s="224"/>
      <c r="K624" s="225">
        <f>ROUND(P624*H624,2)</f>
        <v>0</v>
      </c>
      <c r="L624" s="224"/>
      <c r="M624" s="226"/>
      <c r="N624" s="227" t="s">
        <v>20</v>
      </c>
      <c r="O624" s="183" t="s">
        <v>43</v>
      </c>
      <c r="P624" s="184">
        <f>I624+J624</f>
        <v>0</v>
      </c>
      <c r="Q624" s="184">
        <f>ROUND(I624*H624,2)</f>
        <v>0</v>
      </c>
      <c r="R624" s="184">
        <f>ROUND(J624*H624,2)</f>
        <v>0</v>
      </c>
      <c r="S624" s="66"/>
      <c r="T624" s="185">
        <f>S624*H624</f>
        <v>0</v>
      </c>
      <c r="U624" s="185">
        <v>4.7999999999999996E-3</v>
      </c>
      <c r="V624" s="185">
        <f>U624*H624</f>
        <v>1.1359967999999998</v>
      </c>
      <c r="W624" s="185">
        <v>0</v>
      </c>
      <c r="X624" s="185">
        <f>W624*H624</f>
        <v>0</v>
      </c>
      <c r="Y624" s="186" t="s">
        <v>20</v>
      </c>
      <c r="Z624" s="36"/>
      <c r="AA624" s="36"/>
      <c r="AB624" s="36"/>
      <c r="AC624" s="36"/>
      <c r="AD624" s="36"/>
      <c r="AE624" s="36"/>
      <c r="AR624" s="187" t="s">
        <v>184</v>
      </c>
      <c r="AT624" s="187" t="s">
        <v>180</v>
      </c>
      <c r="AU624" s="187" t="s">
        <v>84</v>
      </c>
      <c r="AY624" s="19" t="s">
        <v>155</v>
      </c>
      <c r="BE624" s="188">
        <f>IF(O624="základní",K624,0)</f>
        <v>0</v>
      </c>
      <c r="BF624" s="188">
        <f>IF(O624="snížená",K624,0)</f>
        <v>0</v>
      </c>
      <c r="BG624" s="188">
        <f>IF(O624="zákl. přenesená",K624,0)</f>
        <v>0</v>
      </c>
      <c r="BH624" s="188">
        <f>IF(O624="sníž. přenesená",K624,0)</f>
        <v>0</v>
      </c>
      <c r="BI624" s="188">
        <f>IF(O624="nulová",K624,0)</f>
        <v>0</v>
      </c>
      <c r="BJ624" s="19" t="s">
        <v>82</v>
      </c>
      <c r="BK624" s="188">
        <f>ROUND(P624*H624,2)</f>
        <v>0</v>
      </c>
      <c r="BL624" s="19" t="s">
        <v>185</v>
      </c>
      <c r="BM624" s="187" t="s">
        <v>1024</v>
      </c>
    </row>
    <row r="625" spans="1:65" s="13" customFormat="1" ht="11.25">
      <c r="B625" s="194"/>
      <c r="C625" s="195"/>
      <c r="D625" s="196" t="s">
        <v>164</v>
      </c>
      <c r="E625" s="195"/>
      <c r="F625" s="198" t="s">
        <v>1025</v>
      </c>
      <c r="G625" s="195"/>
      <c r="H625" s="199">
        <v>236.666</v>
      </c>
      <c r="I625" s="200"/>
      <c r="J625" s="200"/>
      <c r="K625" s="195"/>
      <c r="L625" s="195"/>
      <c r="M625" s="201"/>
      <c r="N625" s="202"/>
      <c r="O625" s="203"/>
      <c r="P625" s="203"/>
      <c r="Q625" s="203"/>
      <c r="R625" s="203"/>
      <c r="S625" s="203"/>
      <c r="T625" s="203"/>
      <c r="U625" s="203"/>
      <c r="V625" s="203"/>
      <c r="W625" s="203"/>
      <c r="X625" s="203"/>
      <c r="Y625" s="204"/>
      <c r="AT625" s="205" t="s">
        <v>164</v>
      </c>
      <c r="AU625" s="205" t="s">
        <v>84</v>
      </c>
      <c r="AV625" s="13" t="s">
        <v>84</v>
      </c>
      <c r="AW625" s="13" t="s">
        <v>4</v>
      </c>
      <c r="AX625" s="13" t="s">
        <v>82</v>
      </c>
      <c r="AY625" s="205" t="s">
        <v>155</v>
      </c>
    </row>
    <row r="626" spans="1:65" s="2" customFormat="1" ht="24.2" customHeight="1">
      <c r="A626" s="36"/>
      <c r="B626" s="37"/>
      <c r="C626" s="174" t="s">
        <v>1026</v>
      </c>
      <c r="D626" s="174" t="s">
        <v>157</v>
      </c>
      <c r="E626" s="175" t="s">
        <v>1027</v>
      </c>
      <c r="F626" s="176" t="s">
        <v>1028</v>
      </c>
      <c r="G626" s="177" t="s">
        <v>160</v>
      </c>
      <c r="H626" s="178">
        <v>46.2</v>
      </c>
      <c r="I626" s="179"/>
      <c r="J626" s="179"/>
      <c r="K626" s="180">
        <f>ROUND(P626*H626,2)</f>
        <v>0</v>
      </c>
      <c r="L626" s="181"/>
      <c r="M626" s="41"/>
      <c r="N626" s="182" t="s">
        <v>20</v>
      </c>
      <c r="O626" s="183" t="s">
        <v>43</v>
      </c>
      <c r="P626" s="184">
        <f>I626+J626</f>
        <v>0</v>
      </c>
      <c r="Q626" s="184">
        <f>ROUND(I626*H626,2)</f>
        <v>0</v>
      </c>
      <c r="R626" s="184">
        <f>ROUND(J626*H626,2)</f>
        <v>0</v>
      </c>
      <c r="S626" s="66"/>
      <c r="T626" s="185">
        <f>S626*H626</f>
        <v>0</v>
      </c>
      <c r="U626" s="185">
        <v>0</v>
      </c>
      <c r="V626" s="185">
        <f>U626*H626</f>
        <v>0</v>
      </c>
      <c r="W626" s="185">
        <v>0</v>
      </c>
      <c r="X626" s="185">
        <f>W626*H626</f>
        <v>0</v>
      </c>
      <c r="Y626" s="186" t="s">
        <v>20</v>
      </c>
      <c r="Z626" s="36"/>
      <c r="AA626" s="36"/>
      <c r="AB626" s="36"/>
      <c r="AC626" s="36"/>
      <c r="AD626" s="36"/>
      <c r="AE626" s="36"/>
      <c r="AR626" s="187" t="s">
        <v>185</v>
      </c>
      <c r="AT626" s="187" t="s">
        <v>157</v>
      </c>
      <c r="AU626" s="187" t="s">
        <v>84</v>
      </c>
      <c r="AY626" s="19" t="s">
        <v>155</v>
      </c>
      <c r="BE626" s="188">
        <f>IF(O626="základní",K626,0)</f>
        <v>0</v>
      </c>
      <c r="BF626" s="188">
        <f>IF(O626="snížená",K626,0)</f>
        <v>0</v>
      </c>
      <c r="BG626" s="188">
        <f>IF(O626="zákl. přenesená",K626,0)</f>
        <v>0</v>
      </c>
      <c r="BH626" s="188">
        <f>IF(O626="sníž. přenesená",K626,0)</f>
        <v>0</v>
      </c>
      <c r="BI626" s="188">
        <f>IF(O626="nulová",K626,0)</f>
        <v>0</v>
      </c>
      <c r="BJ626" s="19" t="s">
        <v>82</v>
      </c>
      <c r="BK626" s="188">
        <f>ROUND(P626*H626,2)</f>
        <v>0</v>
      </c>
      <c r="BL626" s="19" t="s">
        <v>185</v>
      </c>
      <c r="BM626" s="187" t="s">
        <v>1029</v>
      </c>
    </row>
    <row r="627" spans="1:65" s="2" customFormat="1" ht="11.25">
      <c r="A627" s="36"/>
      <c r="B627" s="37"/>
      <c r="C627" s="38"/>
      <c r="D627" s="189" t="s">
        <v>162</v>
      </c>
      <c r="E627" s="38"/>
      <c r="F627" s="190" t="s">
        <v>1030</v>
      </c>
      <c r="G627" s="38"/>
      <c r="H627" s="38"/>
      <c r="I627" s="191"/>
      <c r="J627" s="191"/>
      <c r="K627" s="38"/>
      <c r="L627" s="38"/>
      <c r="M627" s="41"/>
      <c r="N627" s="192"/>
      <c r="O627" s="193"/>
      <c r="P627" s="66"/>
      <c r="Q627" s="66"/>
      <c r="R627" s="66"/>
      <c r="S627" s="66"/>
      <c r="T627" s="66"/>
      <c r="U627" s="66"/>
      <c r="V627" s="66"/>
      <c r="W627" s="66"/>
      <c r="X627" s="66"/>
      <c r="Y627" s="67"/>
      <c r="Z627" s="36"/>
      <c r="AA627" s="36"/>
      <c r="AB627" s="36"/>
      <c r="AC627" s="36"/>
      <c r="AD627" s="36"/>
      <c r="AE627" s="36"/>
      <c r="AT627" s="19" t="s">
        <v>162</v>
      </c>
      <c r="AU627" s="19" t="s">
        <v>84</v>
      </c>
    </row>
    <row r="628" spans="1:65" s="15" customFormat="1" ht="11.25">
      <c r="B628" s="228"/>
      <c r="C628" s="229"/>
      <c r="D628" s="196" t="s">
        <v>164</v>
      </c>
      <c r="E628" s="230" t="s">
        <v>20</v>
      </c>
      <c r="F628" s="231" t="s">
        <v>1031</v>
      </c>
      <c r="G628" s="229"/>
      <c r="H628" s="230" t="s">
        <v>20</v>
      </c>
      <c r="I628" s="232"/>
      <c r="J628" s="232"/>
      <c r="K628" s="229"/>
      <c r="L628" s="229"/>
      <c r="M628" s="233"/>
      <c r="N628" s="234"/>
      <c r="O628" s="235"/>
      <c r="P628" s="235"/>
      <c r="Q628" s="235"/>
      <c r="R628" s="235"/>
      <c r="S628" s="235"/>
      <c r="T628" s="235"/>
      <c r="U628" s="235"/>
      <c r="V628" s="235"/>
      <c r="W628" s="235"/>
      <c r="X628" s="235"/>
      <c r="Y628" s="236"/>
      <c r="AT628" s="237" t="s">
        <v>164</v>
      </c>
      <c r="AU628" s="237" t="s">
        <v>84</v>
      </c>
      <c r="AV628" s="15" t="s">
        <v>82</v>
      </c>
      <c r="AW628" s="15" t="s">
        <v>5</v>
      </c>
      <c r="AX628" s="15" t="s">
        <v>74</v>
      </c>
      <c r="AY628" s="237" t="s">
        <v>155</v>
      </c>
    </row>
    <row r="629" spans="1:65" s="13" customFormat="1" ht="11.25">
      <c r="B629" s="194"/>
      <c r="C629" s="195"/>
      <c r="D629" s="196" t="s">
        <v>164</v>
      </c>
      <c r="E629" s="197" t="s">
        <v>20</v>
      </c>
      <c r="F629" s="198" t="s">
        <v>1032</v>
      </c>
      <c r="G629" s="195"/>
      <c r="H629" s="199">
        <v>42</v>
      </c>
      <c r="I629" s="200"/>
      <c r="J629" s="200"/>
      <c r="K629" s="195"/>
      <c r="L629" s="195"/>
      <c r="M629" s="201"/>
      <c r="N629" s="202"/>
      <c r="O629" s="203"/>
      <c r="P629" s="203"/>
      <c r="Q629" s="203"/>
      <c r="R629" s="203"/>
      <c r="S629" s="203"/>
      <c r="T629" s="203"/>
      <c r="U629" s="203"/>
      <c r="V629" s="203"/>
      <c r="W629" s="203"/>
      <c r="X629" s="203"/>
      <c r="Y629" s="204"/>
      <c r="AT629" s="205" t="s">
        <v>164</v>
      </c>
      <c r="AU629" s="205" t="s">
        <v>84</v>
      </c>
      <c r="AV629" s="13" t="s">
        <v>84</v>
      </c>
      <c r="AW629" s="13" t="s">
        <v>5</v>
      </c>
      <c r="AX629" s="13" t="s">
        <v>82</v>
      </c>
      <c r="AY629" s="205" t="s">
        <v>155</v>
      </c>
    </row>
    <row r="630" spans="1:65" s="13" customFormat="1" ht="11.25">
      <c r="B630" s="194"/>
      <c r="C630" s="195"/>
      <c r="D630" s="196" t="s">
        <v>164</v>
      </c>
      <c r="E630" s="195"/>
      <c r="F630" s="198" t="s">
        <v>1033</v>
      </c>
      <c r="G630" s="195"/>
      <c r="H630" s="199">
        <v>46.2</v>
      </c>
      <c r="I630" s="200"/>
      <c r="J630" s="200"/>
      <c r="K630" s="195"/>
      <c r="L630" s="195"/>
      <c r="M630" s="201"/>
      <c r="N630" s="202"/>
      <c r="O630" s="203"/>
      <c r="P630" s="203"/>
      <c r="Q630" s="203"/>
      <c r="R630" s="203"/>
      <c r="S630" s="203"/>
      <c r="T630" s="203"/>
      <c r="U630" s="203"/>
      <c r="V630" s="203"/>
      <c r="W630" s="203"/>
      <c r="X630" s="203"/>
      <c r="Y630" s="204"/>
      <c r="AT630" s="205" t="s">
        <v>164</v>
      </c>
      <c r="AU630" s="205" t="s">
        <v>84</v>
      </c>
      <c r="AV630" s="13" t="s">
        <v>84</v>
      </c>
      <c r="AW630" s="13" t="s">
        <v>4</v>
      </c>
      <c r="AX630" s="13" t="s">
        <v>82</v>
      </c>
      <c r="AY630" s="205" t="s">
        <v>155</v>
      </c>
    </row>
    <row r="631" spans="1:65" s="2" customFormat="1" ht="16.5" customHeight="1">
      <c r="A631" s="36"/>
      <c r="B631" s="37"/>
      <c r="C631" s="218" t="s">
        <v>1034</v>
      </c>
      <c r="D631" s="218" t="s">
        <v>180</v>
      </c>
      <c r="E631" s="219" t="s">
        <v>1035</v>
      </c>
      <c r="F631" s="220" t="s">
        <v>1036</v>
      </c>
      <c r="G631" s="221" t="s">
        <v>207</v>
      </c>
      <c r="H631" s="222">
        <v>1.6E-2</v>
      </c>
      <c r="I631" s="223"/>
      <c r="J631" s="224"/>
      <c r="K631" s="225">
        <f>ROUND(P631*H631,2)</f>
        <v>0</v>
      </c>
      <c r="L631" s="224"/>
      <c r="M631" s="226"/>
      <c r="N631" s="227" t="s">
        <v>20</v>
      </c>
      <c r="O631" s="183" t="s">
        <v>43</v>
      </c>
      <c r="P631" s="184">
        <f>I631+J631</f>
        <v>0</v>
      </c>
      <c r="Q631" s="184">
        <f>ROUND(I631*H631,2)</f>
        <v>0</v>
      </c>
      <c r="R631" s="184">
        <f>ROUND(J631*H631,2)</f>
        <v>0</v>
      </c>
      <c r="S631" s="66"/>
      <c r="T631" s="185">
        <f>S631*H631</f>
        <v>0</v>
      </c>
      <c r="U631" s="185">
        <v>1</v>
      </c>
      <c r="V631" s="185">
        <f>U631*H631</f>
        <v>1.6E-2</v>
      </c>
      <c r="W631" s="185">
        <v>0</v>
      </c>
      <c r="X631" s="185">
        <f>W631*H631</f>
        <v>0</v>
      </c>
      <c r="Y631" s="186" t="s">
        <v>20</v>
      </c>
      <c r="Z631" s="36"/>
      <c r="AA631" s="36"/>
      <c r="AB631" s="36"/>
      <c r="AC631" s="36"/>
      <c r="AD631" s="36"/>
      <c r="AE631" s="36"/>
      <c r="AR631" s="187" t="s">
        <v>184</v>
      </c>
      <c r="AT631" s="187" t="s">
        <v>180</v>
      </c>
      <c r="AU631" s="187" t="s">
        <v>84</v>
      </c>
      <c r="AY631" s="19" t="s">
        <v>155</v>
      </c>
      <c r="BE631" s="188">
        <f>IF(O631="základní",K631,0)</f>
        <v>0</v>
      </c>
      <c r="BF631" s="188">
        <f>IF(O631="snížená",K631,0)</f>
        <v>0</v>
      </c>
      <c r="BG631" s="188">
        <f>IF(O631="zákl. přenesená",K631,0)</f>
        <v>0</v>
      </c>
      <c r="BH631" s="188">
        <f>IF(O631="sníž. přenesená",K631,0)</f>
        <v>0</v>
      </c>
      <c r="BI631" s="188">
        <f>IF(O631="nulová",K631,0)</f>
        <v>0</v>
      </c>
      <c r="BJ631" s="19" t="s">
        <v>82</v>
      </c>
      <c r="BK631" s="188">
        <f>ROUND(P631*H631,2)</f>
        <v>0</v>
      </c>
      <c r="BL631" s="19" t="s">
        <v>185</v>
      </c>
      <c r="BM631" s="187" t="s">
        <v>1037</v>
      </c>
    </row>
    <row r="632" spans="1:65" s="13" customFormat="1" ht="11.25">
      <c r="B632" s="194"/>
      <c r="C632" s="195"/>
      <c r="D632" s="196" t="s">
        <v>164</v>
      </c>
      <c r="E632" s="195"/>
      <c r="F632" s="198" t="s">
        <v>1038</v>
      </c>
      <c r="G632" s="195"/>
      <c r="H632" s="199">
        <v>1.6E-2</v>
      </c>
      <c r="I632" s="200"/>
      <c r="J632" s="200"/>
      <c r="K632" s="195"/>
      <c r="L632" s="195"/>
      <c r="M632" s="201"/>
      <c r="N632" s="202"/>
      <c r="O632" s="203"/>
      <c r="P632" s="203"/>
      <c r="Q632" s="203"/>
      <c r="R632" s="203"/>
      <c r="S632" s="203"/>
      <c r="T632" s="203"/>
      <c r="U632" s="203"/>
      <c r="V632" s="203"/>
      <c r="W632" s="203"/>
      <c r="X632" s="203"/>
      <c r="Y632" s="204"/>
      <c r="AT632" s="205" t="s">
        <v>164</v>
      </c>
      <c r="AU632" s="205" t="s">
        <v>84</v>
      </c>
      <c r="AV632" s="13" t="s">
        <v>84</v>
      </c>
      <c r="AW632" s="13" t="s">
        <v>4</v>
      </c>
      <c r="AX632" s="13" t="s">
        <v>82</v>
      </c>
      <c r="AY632" s="205" t="s">
        <v>155</v>
      </c>
    </row>
    <row r="633" spans="1:65" s="2" customFormat="1" ht="21.75" customHeight="1">
      <c r="A633" s="36"/>
      <c r="B633" s="37"/>
      <c r="C633" s="174" t="s">
        <v>1039</v>
      </c>
      <c r="D633" s="174" t="s">
        <v>157</v>
      </c>
      <c r="E633" s="175" t="s">
        <v>1040</v>
      </c>
      <c r="F633" s="176" t="s">
        <v>1041</v>
      </c>
      <c r="G633" s="177" t="s">
        <v>160</v>
      </c>
      <c r="H633" s="178">
        <v>133.55000000000001</v>
      </c>
      <c r="I633" s="179"/>
      <c r="J633" s="179"/>
      <c r="K633" s="180">
        <f>ROUND(P633*H633,2)</f>
        <v>0</v>
      </c>
      <c r="L633" s="181"/>
      <c r="M633" s="41"/>
      <c r="N633" s="182" t="s">
        <v>20</v>
      </c>
      <c r="O633" s="183" t="s">
        <v>43</v>
      </c>
      <c r="P633" s="184">
        <f>I633+J633</f>
        <v>0</v>
      </c>
      <c r="Q633" s="184">
        <f>ROUND(I633*H633,2)</f>
        <v>0</v>
      </c>
      <c r="R633" s="184">
        <f>ROUND(J633*H633,2)</f>
        <v>0</v>
      </c>
      <c r="S633" s="66"/>
      <c r="T633" s="185">
        <f>S633*H633</f>
        <v>0</v>
      </c>
      <c r="U633" s="185">
        <v>4.0000000000000002E-4</v>
      </c>
      <c r="V633" s="185">
        <f>U633*H633</f>
        <v>5.3420000000000009E-2</v>
      </c>
      <c r="W633" s="185">
        <v>0</v>
      </c>
      <c r="X633" s="185">
        <f>W633*H633</f>
        <v>0</v>
      </c>
      <c r="Y633" s="186" t="s">
        <v>20</v>
      </c>
      <c r="Z633" s="36"/>
      <c r="AA633" s="36"/>
      <c r="AB633" s="36"/>
      <c r="AC633" s="36"/>
      <c r="AD633" s="36"/>
      <c r="AE633" s="36"/>
      <c r="AR633" s="187" t="s">
        <v>185</v>
      </c>
      <c r="AT633" s="187" t="s">
        <v>157</v>
      </c>
      <c r="AU633" s="187" t="s">
        <v>84</v>
      </c>
      <c r="AY633" s="19" t="s">
        <v>155</v>
      </c>
      <c r="BE633" s="188">
        <f>IF(O633="základní",K633,0)</f>
        <v>0</v>
      </c>
      <c r="BF633" s="188">
        <f>IF(O633="snížená",K633,0)</f>
        <v>0</v>
      </c>
      <c r="BG633" s="188">
        <f>IF(O633="zákl. přenesená",K633,0)</f>
        <v>0</v>
      </c>
      <c r="BH633" s="188">
        <f>IF(O633="sníž. přenesená",K633,0)</f>
        <v>0</v>
      </c>
      <c r="BI633" s="188">
        <f>IF(O633="nulová",K633,0)</f>
        <v>0</v>
      </c>
      <c r="BJ633" s="19" t="s">
        <v>82</v>
      </c>
      <c r="BK633" s="188">
        <f>ROUND(P633*H633,2)</f>
        <v>0</v>
      </c>
      <c r="BL633" s="19" t="s">
        <v>185</v>
      </c>
      <c r="BM633" s="187" t="s">
        <v>1042</v>
      </c>
    </row>
    <row r="634" spans="1:65" s="2" customFormat="1" ht="11.25">
      <c r="A634" s="36"/>
      <c r="B634" s="37"/>
      <c r="C634" s="38"/>
      <c r="D634" s="189" t="s">
        <v>162</v>
      </c>
      <c r="E634" s="38"/>
      <c r="F634" s="190" t="s">
        <v>1043</v>
      </c>
      <c r="G634" s="38"/>
      <c r="H634" s="38"/>
      <c r="I634" s="191"/>
      <c r="J634" s="191"/>
      <c r="K634" s="38"/>
      <c r="L634" s="38"/>
      <c r="M634" s="41"/>
      <c r="N634" s="192"/>
      <c r="O634" s="193"/>
      <c r="P634" s="66"/>
      <c r="Q634" s="66"/>
      <c r="R634" s="66"/>
      <c r="S634" s="66"/>
      <c r="T634" s="66"/>
      <c r="U634" s="66"/>
      <c r="V634" s="66"/>
      <c r="W634" s="66"/>
      <c r="X634" s="66"/>
      <c r="Y634" s="67"/>
      <c r="Z634" s="36"/>
      <c r="AA634" s="36"/>
      <c r="AB634" s="36"/>
      <c r="AC634" s="36"/>
      <c r="AD634" s="36"/>
      <c r="AE634" s="36"/>
      <c r="AT634" s="19" t="s">
        <v>162</v>
      </c>
      <c r="AU634" s="19" t="s">
        <v>84</v>
      </c>
    </row>
    <row r="635" spans="1:65" s="2" customFormat="1" ht="16.5" customHeight="1">
      <c r="A635" s="36"/>
      <c r="B635" s="37"/>
      <c r="C635" s="218" t="s">
        <v>1044</v>
      </c>
      <c r="D635" s="218" t="s">
        <v>180</v>
      </c>
      <c r="E635" s="219" t="s">
        <v>1045</v>
      </c>
      <c r="F635" s="220" t="s">
        <v>1046</v>
      </c>
      <c r="G635" s="221" t="s">
        <v>183</v>
      </c>
      <c r="H635" s="222">
        <v>155.65299999999999</v>
      </c>
      <c r="I635" s="223"/>
      <c r="J635" s="224"/>
      <c r="K635" s="225">
        <f>ROUND(P635*H635,2)</f>
        <v>0</v>
      </c>
      <c r="L635" s="224"/>
      <c r="M635" s="226"/>
      <c r="N635" s="227" t="s">
        <v>20</v>
      </c>
      <c r="O635" s="183" t="s">
        <v>43</v>
      </c>
      <c r="P635" s="184">
        <f>I635+J635</f>
        <v>0</v>
      </c>
      <c r="Q635" s="184">
        <f>ROUND(I635*H635,2)</f>
        <v>0</v>
      </c>
      <c r="R635" s="184">
        <f>ROUND(J635*H635,2)</f>
        <v>0</v>
      </c>
      <c r="S635" s="66"/>
      <c r="T635" s="185">
        <f>S635*H635</f>
        <v>0</v>
      </c>
      <c r="U635" s="185">
        <v>8.0000000000000007E-5</v>
      </c>
      <c r="V635" s="185">
        <f>U635*H635</f>
        <v>1.245224E-2</v>
      </c>
      <c r="W635" s="185">
        <v>0</v>
      </c>
      <c r="X635" s="185">
        <f>W635*H635</f>
        <v>0</v>
      </c>
      <c r="Y635" s="186" t="s">
        <v>20</v>
      </c>
      <c r="Z635" s="36"/>
      <c r="AA635" s="36"/>
      <c r="AB635" s="36"/>
      <c r="AC635" s="36"/>
      <c r="AD635" s="36"/>
      <c r="AE635" s="36"/>
      <c r="AR635" s="187" t="s">
        <v>184</v>
      </c>
      <c r="AT635" s="187" t="s">
        <v>180</v>
      </c>
      <c r="AU635" s="187" t="s">
        <v>84</v>
      </c>
      <c r="AY635" s="19" t="s">
        <v>155</v>
      </c>
      <c r="BE635" s="188">
        <f>IF(O635="základní",K635,0)</f>
        <v>0</v>
      </c>
      <c r="BF635" s="188">
        <f>IF(O635="snížená",K635,0)</f>
        <v>0</v>
      </c>
      <c r="BG635" s="188">
        <f>IF(O635="zákl. přenesená",K635,0)</f>
        <v>0</v>
      </c>
      <c r="BH635" s="188">
        <f>IF(O635="sníž. přenesená",K635,0)</f>
        <v>0</v>
      </c>
      <c r="BI635" s="188">
        <f>IF(O635="nulová",K635,0)</f>
        <v>0</v>
      </c>
      <c r="BJ635" s="19" t="s">
        <v>82</v>
      </c>
      <c r="BK635" s="188">
        <f>ROUND(P635*H635,2)</f>
        <v>0</v>
      </c>
      <c r="BL635" s="19" t="s">
        <v>185</v>
      </c>
      <c r="BM635" s="187" t="s">
        <v>1047</v>
      </c>
    </row>
    <row r="636" spans="1:65" s="13" customFormat="1" ht="11.25">
      <c r="B636" s="194"/>
      <c r="C636" s="195"/>
      <c r="D636" s="196" t="s">
        <v>164</v>
      </c>
      <c r="E636" s="195"/>
      <c r="F636" s="198" t="s">
        <v>1048</v>
      </c>
      <c r="G636" s="195"/>
      <c r="H636" s="199">
        <v>155.65299999999999</v>
      </c>
      <c r="I636" s="200"/>
      <c r="J636" s="200"/>
      <c r="K636" s="195"/>
      <c r="L636" s="195"/>
      <c r="M636" s="201"/>
      <c r="N636" s="202"/>
      <c r="O636" s="203"/>
      <c r="P636" s="203"/>
      <c r="Q636" s="203"/>
      <c r="R636" s="203"/>
      <c r="S636" s="203"/>
      <c r="T636" s="203"/>
      <c r="U636" s="203"/>
      <c r="V636" s="203"/>
      <c r="W636" s="203"/>
      <c r="X636" s="203"/>
      <c r="Y636" s="204"/>
      <c r="AT636" s="205" t="s">
        <v>164</v>
      </c>
      <c r="AU636" s="205" t="s">
        <v>84</v>
      </c>
      <c r="AV636" s="13" t="s">
        <v>84</v>
      </c>
      <c r="AW636" s="13" t="s">
        <v>4</v>
      </c>
      <c r="AX636" s="13" t="s">
        <v>82</v>
      </c>
      <c r="AY636" s="205" t="s">
        <v>155</v>
      </c>
    </row>
    <row r="637" spans="1:65" s="2" customFormat="1" ht="21.75" customHeight="1">
      <c r="A637" s="36"/>
      <c r="B637" s="37"/>
      <c r="C637" s="174" t="s">
        <v>1049</v>
      </c>
      <c r="D637" s="174" t="s">
        <v>157</v>
      </c>
      <c r="E637" s="175" t="s">
        <v>1040</v>
      </c>
      <c r="F637" s="176" t="s">
        <v>1041</v>
      </c>
      <c r="G637" s="177" t="s">
        <v>160</v>
      </c>
      <c r="H637" s="178">
        <v>46.2</v>
      </c>
      <c r="I637" s="179"/>
      <c r="J637" s="179"/>
      <c r="K637" s="180">
        <f>ROUND(P637*H637,2)</f>
        <v>0</v>
      </c>
      <c r="L637" s="181"/>
      <c r="M637" s="41"/>
      <c r="N637" s="182" t="s">
        <v>20</v>
      </c>
      <c r="O637" s="183" t="s">
        <v>43</v>
      </c>
      <c r="P637" s="184">
        <f>I637+J637</f>
        <v>0</v>
      </c>
      <c r="Q637" s="184">
        <f>ROUND(I637*H637,2)</f>
        <v>0</v>
      </c>
      <c r="R637" s="184">
        <f>ROUND(J637*H637,2)</f>
        <v>0</v>
      </c>
      <c r="S637" s="66"/>
      <c r="T637" s="185">
        <f>S637*H637</f>
        <v>0</v>
      </c>
      <c r="U637" s="185">
        <v>4.0000000000000002E-4</v>
      </c>
      <c r="V637" s="185">
        <f>U637*H637</f>
        <v>1.8480000000000003E-2</v>
      </c>
      <c r="W637" s="185">
        <v>0</v>
      </c>
      <c r="X637" s="185">
        <f>W637*H637</f>
        <v>0</v>
      </c>
      <c r="Y637" s="186" t="s">
        <v>20</v>
      </c>
      <c r="Z637" s="36"/>
      <c r="AA637" s="36"/>
      <c r="AB637" s="36"/>
      <c r="AC637" s="36"/>
      <c r="AD637" s="36"/>
      <c r="AE637" s="36"/>
      <c r="AR637" s="187" t="s">
        <v>185</v>
      </c>
      <c r="AT637" s="187" t="s">
        <v>157</v>
      </c>
      <c r="AU637" s="187" t="s">
        <v>84</v>
      </c>
      <c r="AY637" s="19" t="s">
        <v>155</v>
      </c>
      <c r="BE637" s="188">
        <f>IF(O637="základní",K637,0)</f>
        <v>0</v>
      </c>
      <c r="BF637" s="188">
        <f>IF(O637="snížená",K637,0)</f>
        <v>0</v>
      </c>
      <c r="BG637" s="188">
        <f>IF(O637="zákl. přenesená",K637,0)</f>
        <v>0</v>
      </c>
      <c r="BH637" s="188">
        <f>IF(O637="sníž. přenesená",K637,0)</f>
        <v>0</v>
      </c>
      <c r="BI637" s="188">
        <f>IF(O637="nulová",K637,0)</f>
        <v>0</v>
      </c>
      <c r="BJ637" s="19" t="s">
        <v>82</v>
      </c>
      <c r="BK637" s="188">
        <f>ROUND(P637*H637,2)</f>
        <v>0</v>
      </c>
      <c r="BL637" s="19" t="s">
        <v>185</v>
      </c>
      <c r="BM637" s="187" t="s">
        <v>1050</v>
      </c>
    </row>
    <row r="638" spans="1:65" s="2" customFormat="1" ht="11.25">
      <c r="A638" s="36"/>
      <c r="B638" s="37"/>
      <c r="C638" s="38"/>
      <c r="D638" s="189" t="s">
        <v>162</v>
      </c>
      <c r="E638" s="38"/>
      <c r="F638" s="190" t="s">
        <v>1043</v>
      </c>
      <c r="G638" s="38"/>
      <c r="H638" s="38"/>
      <c r="I638" s="191"/>
      <c r="J638" s="191"/>
      <c r="K638" s="38"/>
      <c r="L638" s="38"/>
      <c r="M638" s="41"/>
      <c r="N638" s="192"/>
      <c r="O638" s="193"/>
      <c r="P638" s="66"/>
      <c r="Q638" s="66"/>
      <c r="R638" s="66"/>
      <c r="S638" s="66"/>
      <c r="T638" s="66"/>
      <c r="U638" s="66"/>
      <c r="V638" s="66"/>
      <c r="W638" s="66"/>
      <c r="X638" s="66"/>
      <c r="Y638" s="67"/>
      <c r="Z638" s="36"/>
      <c r="AA638" s="36"/>
      <c r="AB638" s="36"/>
      <c r="AC638" s="36"/>
      <c r="AD638" s="36"/>
      <c r="AE638" s="36"/>
      <c r="AT638" s="19" t="s">
        <v>162</v>
      </c>
      <c r="AU638" s="19" t="s">
        <v>84</v>
      </c>
    </row>
    <row r="639" spans="1:65" s="2" customFormat="1" ht="24.2" customHeight="1">
      <c r="A639" s="36"/>
      <c r="B639" s="37"/>
      <c r="C639" s="218" t="s">
        <v>1051</v>
      </c>
      <c r="D639" s="218" t="s">
        <v>180</v>
      </c>
      <c r="E639" s="219" t="s">
        <v>1022</v>
      </c>
      <c r="F639" s="220" t="s">
        <v>1023</v>
      </c>
      <c r="G639" s="221" t="s">
        <v>160</v>
      </c>
      <c r="H639" s="222">
        <v>53.845999999999997</v>
      </c>
      <c r="I639" s="223"/>
      <c r="J639" s="224"/>
      <c r="K639" s="225">
        <f>ROUND(P639*H639,2)</f>
        <v>0</v>
      </c>
      <c r="L639" s="224"/>
      <c r="M639" s="226"/>
      <c r="N639" s="227" t="s">
        <v>20</v>
      </c>
      <c r="O639" s="183" t="s">
        <v>43</v>
      </c>
      <c r="P639" s="184">
        <f>I639+J639</f>
        <v>0</v>
      </c>
      <c r="Q639" s="184">
        <f>ROUND(I639*H639,2)</f>
        <v>0</v>
      </c>
      <c r="R639" s="184">
        <f>ROUND(J639*H639,2)</f>
        <v>0</v>
      </c>
      <c r="S639" s="66"/>
      <c r="T639" s="185">
        <f>S639*H639</f>
        <v>0</v>
      </c>
      <c r="U639" s="185">
        <v>4.7999999999999996E-3</v>
      </c>
      <c r="V639" s="185">
        <f>U639*H639</f>
        <v>0.25846079999999994</v>
      </c>
      <c r="W639" s="185">
        <v>0</v>
      </c>
      <c r="X639" s="185">
        <f>W639*H639</f>
        <v>0</v>
      </c>
      <c r="Y639" s="186" t="s">
        <v>20</v>
      </c>
      <c r="Z639" s="36"/>
      <c r="AA639" s="36"/>
      <c r="AB639" s="36"/>
      <c r="AC639" s="36"/>
      <c r="AD639" s="36"/>
      <c r="AE639" s="36"/>
      <c r="AR639" s="187" t="s">
        <v>184</v>
      </c>
      <c r="AT639" s="187" t="s">
        <v>180</v>
      </c>
      <c r="AU639" s="187" t="s">
        <v>84</v>
      </c>
      <c r="AY639" s="19" t="s">
        <v>155</v>
      </c>
      <c r="BE639" s="188">
        <f>IF(O639="základní",K639,0)</f>
        <v>0</v>
      </c>
      <c r="BF639" s="188">
        <f>IF(O639="snížená",K639,0)</f>
        <v>0</v>
      </c>
      <c r="BG639" s="188">
        <f>IF(O639="zákl. přenesená",K639,0)</f>
        <v>0</v>
      </c>
      <c r="BH639" s="188">
        <f>IF(O639="sníž. přenesená",K639,0)</f>
        <v>0</v>
      </c>
      <c r="BI639" s="188">
        <f>IF(O639="nulová",K639,0)</f>
        <v>0</v>
      </c>
      <c r="BJ639" s="19" t="s">
        <v>82</v>
      </c>
      <c r="BK639" s="188">
        <f>ROUND(P639*H639,2)</f>
        <v>0</v>
      </c>
      <c r="BL639" s="19" t="s">
        <v>185</v>
      </c>
      <c r="BM639" s="187" t="s">
        <v>1052</v>
      </c>
    </row>
    <row r="640" spans="1:65" s="13" customFormat="1" ht="11.25">
      <c r="B640" s="194"/>
      <c r="C640" s="195"/>
      <c r="D640" s="196" t="s">
        <v>164</v>
      </c>
      <c r="E640" s="195"/>
      <c r="F640" s="198" t="s">
        <v>1053</v>
      </c>
      <c r="G640" s="195"/>
      <c r="H640" s="199">
        <v>53.845999999999997</v>
      </c>
      <c r="I640" s="200"/>
      <c r="J640" s="200"/>
      <c r="K640" s="195"/>
      <c r="L640" s="195"/>
      <c r="M640" s="201"/>
      <c r="N640" s="202"/>
      <c r="O640" s="203"/>
      <c r="P640" s="203"/>
      <c r="Q640" s="203"/>
      <c r="R640" s="203"/>
      <c r="S640" s="203"/>
      <c r="T640" s="203"/>
      <c r="U640" s="203"/>
      <c r="V640" s="203"/>
      <c r="W640" s="203"/>
      <c r="X640" s="203"/>
      <c r="Y640" s="204"/>
      <c r="AT640" s="205" t="s">
        <v>164</v>
      </c>
      <c r="AU640" s="205" t="s">
        <v>84</v>
      </c>
      <c r="AV640" s="13" t="s">
        <v>84</v>
      </c>
      <c r="AW640" s="13" t="s">
        <v>4</v>
      </c>
      <c r="AX640" s="13" t="s">
        <v>82</v>
      </c>
      <c r="AY640" s="205" t="s">
        <v>155</v>
      </c>
    </row>
    <row r="641" spans="1:65" s="2" customFormat="1" ht="21.75" customHeight="1">
      <c r="A641" s="36"/>
      <c r="B641" s="37"/>
      <c r="C641" s="174" t="s">
        <v>1054</v>
      </c>
      <c r="D641" s="174" t="s">
        <v>157</v>
      </c>
      <c r="E641" s="175" t="s">
        <v>1055</v>
      </c>
      <c r="F641" s="176" t="s">
        <v>1056</v>
      </c>
      <c r="G641" s="177" t="s">
        <v>160</v>
      </c>
      <c r="H641" s="178">
        <v>165.803</v>
      </c>
      <c r="I641" s="179"/>
      <c r="J641" s="179"/>
      <c r="K641" s="180">
        <f>ROUND(P641*H641,2)</f>
        <v>0</v>
      </c>
      <c r="L641" s="181"/>
      <c r="M641" s="41"/>
      <c r="N641" s="182" t="s">
        <v>20</v>
      </c>
      <c r="O641" s="183" t="s">
        <v>43</v>
      </c>
      <c r="P641" s="184">
        <f>I641+J641</f>
        <v>0</v>
      </c>
      <c r="Q641" s="184">
        <f>ROUND(I641*H641,2)</f>
        <v>0</v>
      </c>
      <c r="R641" s="184">
        <f>ROUND(J641*H641,2)</f>
        <v>0</v>
      </c>
      <c r="S641" s="66"/>
      <c r="T641" s="185">
        <f>S641*H641</f>
        <v>0</v>
      </c>
      <c r="U641" s="185">
        <v>0</v>
      </c>
      <c r="V641" s="185">
        <f>U641*H641</f>
        <v>0</v>
      </c>
      <c r="W641" s="185">
        <v>0</v>
      </c>
      <c r="X641" s="185">
        <f>W641*H641</f>
        <v>0</v>
      </c>
      <c r="Y641" s="186" t="s">
        <v>20</v>
      </c>
      <c r="Z641" s="36"/>
      <c r="AA641" s="36"/>
      <c r="AB641" s="36"/>
      <c r="AC641" s="36"/>
      <c r="AD641" s="36"/>
      <c r="AE641" s="36"/>
      <c r="AR641" s="187" t="s">
        <v>185</v>
      </c>
      <c r="AT641" s="187" t="s">
        <v>157</v>
      </c>
      <c r="AU641" s="187" t="s">
        <v>84</v>
      </c>
      <c r="AY641" s="19" t="s">
        <v>155</v>
      </c>
      <c r="BE641" s="188">
        <f>IF(O641="základní",K641,0)</f>
        <v>0</v>
      </c>
      <c r="BF641" s="188">
        <f>IF(O641="snížená",K641,0)</f>
        <v>0</v>
      </c>
      <c r="BG641" s="188">
        <f>IF(O641="zákl. přenesená",K641,0)</f>
        <v>0</v>
      </c>
      <c r="BH641" s="188">
        <f>IF(O641="sníž. přenesená",K641,0)</f>
        <v>0</v>
      </c>
      <c r="BI641" s="188">
        <f>IF(O641="nulová",K641,0)</f>
        <v>0</v>
      </c>
      <c r="BJ641" s="19" t="s">
        <v>82</v>
      </c>
      <c r="BK641" s="188">
        <f>ROUND(P641*H641,2)</f>
        <v>0</v>
      </c>
      <c r="BL641" s="19" t="s">
        <v>185</v>
      </c>
      <c r="BM641" s="187" t="s">
        <v>1057</v>
      </c>
    </row>
    <row r="642" spans="1:65" s="2" customFormat="1" ht="11.25">
      <c r="A642" s="36"/>
      <c r="B642" s="37"/>
      <c r="C642" s="38"/>
      <c r="D642" s="189" t="s">
        <v>162</v>
      </c>
      <c r="E642" s="38"/>
      <c r="F642" s="190" t="s">
        <v>1058</v>
      </c>
      <c r="G642" s="38"/>
      <c r="H642" s="38"/>
      <c r="I642" s="191"/>
      <c r="J642" s="191"/>
      <c r="K642" s="38"/>
      <c r="L642" s="38"/>
      <c r="M642" s="41"/>
      <c r="N642" s="192"/>
      <c r="O642" s="193"/>
      <c r="P642" s="66"/>
      <c r="Q642" s="66"/>
      <c r="R642" s="66"/>
      <c r="S642" s="66"/>
      <c r="T642" s="66"/>
      <c r="U642" s="66"/>
      <c r="V642" s="66"/>
      <c r="W642" s="66"/>
      <c r="X642" s="66"/>
      <c r="Y642" s="67"/>
      <c r="Z642" s="36"/>
      <c r="AA642" s="36"/>
      <c r="AB642" s="36"/>
      <c r="AC642" s="36"/>
      <c r="AD642" s="36"/>
      <c r="AE642" s="36"/>
      <c r="AT642" s="19" t="s">
        <v>162</v>
      </c>
      <c r="AU642" s="19" t="s">
        <v>84</v>
      </c>
    </row>
    <row r="643" spans="1:65" s="15" customFormat="1" ht="11.25">
      <c r="B643" s="228"/>
      <c r="C643" s="229"/>
      <c r="D643" s="196" t="s">
        <v>164</v>
      </c>
      <c r="E643" s="230" t="s">
        <v>20</v>
      </c>
      <c r="F643" s="231" t="s">
        <v>1059</v>
      </c>
      <c r="G643" s="229"/>
      <c r="H643" s="230" t="s">
        <v>20</v>
      </c>
      <c r="I643" s="232"/>
      <c r="J643" s="232"/>
      <c r="K643" s="229"/>
      <c r="L643" s="229"/>
      <c r="M643" s="233"/>
      <c r="N643" s="234"/>
      <c r="O643" s="235"/>
      <c r="P643" s="235"/>
      <c r="Q643" s="235"/>
      <c r="R643" s="235"/>
      <c r="S643" s="235"/>
      <c r="T643" s="235"/>
      <c r="U643" s="235"/>
      <c r="V643" s="235"/>
      <c r="W643" s="235"/>
      <c r="X643" s="235"/>
      <c r="Y643" s="236"/>
      <c r="AT643" s="237" t="s">
        <v>164</v>
      </c>
      <c r="AU643" s="237" t="s">
        <v>84</v>
      </c>
      <c r="AV643" s="15" t="s">
        <v>82</v>
      </c>
      <c r="AW643" s="15" t="s">
        <v>5</v>
      </c>
      <c r="AX643" s="15" t="s">
        <v>74</v>
      </c>
      <c r="AY643" s="237" t="s">
        <v>155</v>
      </c>
    </row>
    <row r="644" spans="1:65" s="13" customFormat="1" ht="11.25">
      <c r="B644" s="194"/>
      <c r="C644" s="195"/>
      <c r="D644" s="196" t="s">
        <v>164</v>
      </c>
      <c r="E644" s="197" t="s">
        <v>20</v>
      </c>
      <c r="F644" s="198" t="s">
        <v>1060</v>
      </c>
      <c r="G644" s="195"/>
      <c r="H644" s="199">
        <v>150.72999999999999</v>
      </c>
      <c r="I644" s="200"/>
      <c r="J644" s="200"/>
      <c r="K644" s="195"/>
      <c r="L644" s="195"/>
      <c r="M644" s="201"/>
      <c r="N644" s="202"/>
      <c r="O644" s="203"/>
      <c r="P644" s="203"/>
      <c r="Q644" s="203"/>
      <c r="R644" s="203"/>
      <c r="S644" s="203"/>
      <c r="T644" s="203"/>
      <c r="U644" s="203"/>
      <c r="V644" s="203"/>
      <c r="W644" s="203"/>
      <c r="X644" s="203"/>
      <c r="Y644" s="204"/>
      <c r="AT644" s="205" t="s">
        <v>164</v>
      </c>
      <c r="AU644" s="205" t="s">
        <v>84</v>
      </c>
      <c r="AV644" s="13" t="s">
        <v>84</v>
      </c>
      <c r="AW644" s="13" t="s">
        <v>5</v>
      </c>
      <c r="AX644" s="13" t="s">
        <v>82</v>
      </c>
      <c r="AY644" s="205" t="s">
        <v>155</v>
      </c>
    </row>
    <row r="645" spans="1:65" s="13" customFormat="1" ht="11.25">
      <c r="B645" s="194"/>
      <c r="C645" s="195"/>
      <c r="D645" s="196" t="s">
        <v>164</v>
      </c>
      <c r="E645" s="195"/>
      <c r="F645" s="198" t="s">
        <v>1061</v>
      </c>
      <c r="G645" s="195"/>
      <c r="H645" s="199">
        <v>165.803</v>
      </c>
      <c r="I645" s="200"/>
      <c r="J645" s="200"/>
      <c r="K645" s="195"/>
      <c r="L645" s="195"/>
      <c r="M645" s="201"/>
      <c r="N645" s="202"/>
      <c r="O645" s="203"/>
      <c r="P645" s="203"/>
      <c r="Q645" s="203"/>
      <c r="R645" s="203"/>
      <c r="S645" s="203"/>
      <c r="T645" s="203"/>
      <c r="U645" s="203"/>
      <c r="V645" s="203"/>
      <c r="W645" s="203"/>
      <c r="X645" s="203"/>
      <c r="Y645" s="204"/>
      <c r="AT645" s="205" t="s">
        <v>164</v>
      </c>
      <c r="AU645" s="205" t="s">
        <v>84</v>
      </c>
      <c r="AV645" s="13" t="s">
        <v>84</v>
      </c>
      <c r="AW645" s="13" t="s">
        <v>4</v>
      </c>
      <c r="AX645" s="13" t="s">
        <v>82</v>
      </c>
      <c r="AY645" s="205" t="s">
        <v>155</v>
      </c>
    </row>
    <row r="646" spans="1:65" s="2" customFormat="1" ht="16.5" customHeight="1">
      <c r="A646" s="36"/>
      <c r="B646" s="37"/>
      <c r="C646" s="218" t="s">
        <v>1062</v>
      </c>
      <c r="D646" s="218" t="s">
        <v>180</v>
      </c>
      <c r="E646" s="219" t="s">
        <v>1012</v>
      </c>
      <c r="F646" s="220" t="s">
        <v>1013</v>
      </c>
      <c r="G646" s="221" t="s">
        <v>207</v>
      </c>
      <c r="H646" s="222">
        <v>5.0999999999999997E-2</v>
      </c>
      <c r="I646" s="223"/>
      <c r="J646" s="224"/>
      <c r="K646" s="225">
        <f>ROUND(P646*H646,2)</f>
        <v>0</v>
      </c>
      <c r="L646" s="224"/>
      <c r="M646" s="226"/>
      <c r="N646" s="227" t="s">
        <v>20</v>
      </c>
      <c r="O646" s="183" t="s">
        <v>43</v>
      </c>
      <c r="P646" s="184">
        <f>I646+J646</f>
        <v>0</v>
      </c>
      <c r="Q646" s="184">
        <f>ROUND(I646*H646,2)</f>
        <v>0</v>
      </c>
      <c r="R646" s="184">
        <f>ROUND(J646*H646,2)</f>
        <v>0</v>
      </c>
      <c r="S646" s="66"/>
      <c r="T646" s="185">
        <f>S646*H646</f>
        <v>0</v>
      </c>
      <c r="U646" s="185">
        <v>1</v>
      </c>
      <c r="V646" s="185">
        <f>U646*H646</f>
        <v>5.0999999999999997E-2</v>
      </c>
      <c r="W646" s="185">
        <v>0</v>
      </c>
      <c r="X646" s="185">
        <f>W646*H646</f>
        <v>0</v>
      </c>
      <c r="Y646" s="186" t="s">
        <v>20</v>
      </c>
      <c r="Z646" s="36"/>
      <c r="AA646" s="36"/>
      <c r="AB646" s="36"/>
      <c r="AC646" s="36"/>
      <c r="AD646" s="36"/>
      <c r="AE646" s="36"/>
      <c r="AR646" s="187" t="s">
        <v>184</v>
      </c>
      <c r="AT646" s="187" t="s">
        <v>180</v>
      </c>
      <c r="AU646" s="187" t="s">
        <v>84</v>
      </c>
      <c r="AY646" s="19" t="s">
        <v>155</v>
      </c>
      <c r="BE646" s="188">
        <f>IF(O646="základní",K646,0)</f>
        <v>0</v>
      </c>
      <c r="BF646" s="188">
        <f>IF(O646="snížená",K646,0)</f>
        <v>0</v>
      </c>
      <c r="BG646" s="188">
        <f>IF(O646="zákl. přenesená",K646,0)</f>
        <v>0</v>
      </c>
      <c r="BH646" s="188">
        <f>IF(O646="sníž. přenesená",K646,0)</f>
        <v>0</v>
      </c>
      <c r="BI646" s="188">
        <f>IF(O646="nulová",K646,0)</f>
        <v>0</v>
      </c>
      <c r="BJ646" s="19" t="s">
        <v>82</v>
      </c>
      <c r="BK646" s="188">
        <f>ROUND(P646*H646,2)</f>
        <v>0</v>
      </c>
      <c r="BL646" s="19" t="s">
        <v>185</v>
      </c>
      <c r="BM646" s="187" t="s">
        <v>1063</v>
      </c>
    </row>
    <row r="647" spans="1:65" s="13" customFormat="1" ht="11.25">
      <c r="B647" s="194"/>
      <c r="C647" s="195"/>
      <c r="D647" s="196" t="s">
        <v>164</v>
      </c>
      <c r="E647" s="195"/>
      <c r="F647" s="198" t="s">
        <v>1064</v>
      </c>
      <c r="G647" s="195"/>
      <c r="H647" s="199">
        <v>5.0999999999999997E-2</v>
      </c>
      <c r="I647" s="200"/>
      <c r="J647" s="200"/>
      <c r="K647" s="195"/>
      <c r="L647" s="195"/>
      <c r="M647" s="201"/>
      <c r="N647" s="202"/>
      <c r="O647" s="203"/>
      <c r="P647" s="203"/>
      <c r="Q647" s="203"/>
      <c r="R647" s="203"/>
      <c r="S647" s="203"/>
      <c r="T647" s="203"/>
      <c r="U647" s="203"/>
      <c r="V647" s="203"/>
      <c r="W647" s="203"/>
      <c r="X647" s="203"/>
      <c r="Y647" s="204"/>
      <c r="AT647" s="205" t="s">
        <v>164</v>
      </c>
      <c r="AU647" s="205" t="s">
        <v>84</v>
      </c>
      <c r="AV647" s="13" t="s">
        <v>84</v>
      </c>
      <c r="AW647" s="13" t="s">
        <v>4</v>
      </c>
      <c r="AX647" s="13" t="s">
        <v>82</v>
      </c>
      <c r="AY647" s="205" t="s">
        <v>155</v>
      </c>
    </row>
    <row r="648" spans="1:65" s="2" customFormat="1" ht="16.5" customHeight="1">
      <c r="A648" s="36"/>
      <c r="B648" s="37"/>
      <c r="C648" s="174" t="s">
        <v>1065</v>
      </c>
      <c r="D648" s="174" t="s">
        <v>157</v>
      </c>
      <c r="E648" s="175" t="s">
        <v>1066</v>
      </c>
      <c r="F648" s="176" t="s">
        <v>1067</v>
      </c>
      <c r="G648" s="177" t="s">
        <v>160</v>
      </c>
      <c r="H648" s="178">
        <v>165.8</v>
      </c>
      <c r="I648" s="179"/>
      <c r="J648" s="179"/>
      <c r="K648" s="180">
        <f>ROUND(P648*H648,2)</f>
        <v>0</v>
      </c>
      <c r="L648" s="181"/>
      <c r="M648" s="41"/>
      <c r="N648" s="182" t="s">
        <v>20</v>
      </c>
      <c r="O648" s="183" t="s">
        <v>43</v>
      </c>
      <c r="P648" s="184">
        <f>I648+J648</f>
        <v>0</v>
      </c>
      <c r="Q648" s="184">
        <f>ROUND(I648*H648,2)</f>
        <v>0</v>
      </c>
      <c r="R648" s="184">
        <f>ROUND(J648*H648,2)</f>
        <v>0</v>
      </c>
      <c r="S648" s="66"/>
      <c r="T648" s="185">
        <f>S648*H648</f>
        <v>0</v>
      </c>
      <c r="U648" s="185">
        <v>4.0000000000000002E-4</v>
      </c>
      <c r="V648" s="185">
        <f>U648*H648</f>
        <v>6.6320000000000004E-2</v>
      </c>
      <c r="W648" s="185">
        <v>0</v>
      </c>
      <c r="X648" s="185">
        <f>W648*H648</f>
        <v>0</v>
      </c>
      <c r="Y648" s="186" t="s">
        <v>20</v>
      </c>
      <c r="Z648" s="36"/>
      <c r="AA648" s="36"/>
      <c r="AB648" s="36"/>
      <c r="AC648" s="36"/>
      <c r="AD648" s="36"/>
      <c r="AE648" s="36"/>
      <c r="AR648" s="187" t="s">
        <v>185</v>
      </c>
      <c r="AT648" s="187" t="s">
        <v>157</v>
      </c>
      <c r="AU648" s="187" t="s">
        <v>84</v>
      </c>
      <c r="AY648" s="19" t="s">
        <v>155</v>
      </c>
      <c r="BE648" s="188">
        <f>IF(O648="základní",K648,0)</f>
        <v>0</v>
      </c>
      <c r="BF648" s="188">
        <f>IF(O648="snížená",K648,0)</f>
        <v>0</v>
      </c>
      <c r="BG648" s="188">
        <f>IF(O648="zákl. přenesená",K648,0)</f>
        <v>0</v>
      </c>
      <c r="BH648" s="188">
        <f>IF(O648="sníž. přenesená",K648,0)</f>
        <v>0</v>
      </c>
      <c r="BI648" s="188">
        <f>IF(O648="nulová",K648,0)</f>
        <v>0</v>
      </c>
      <c r="BJ648" s="19" t="s">
        <v>82</v>
      </c>
      <c r="BK648" s="188">
        <f>ROUND(P648*H648,2)</f>
        <v>0</v>
      </c>
      <c r="BL648" s="19" t="s">
        <v>185</v>
      </c>
      <c r="BM648" s="187" t="s">
        <v>1068</v>
      </c>
    </row>
    <row r="649" spans="1:65" s="2" customFormat="1" ht="11.25">
      <c r="A649" s="36"/>
      <c r="B649" s="37"/>
      <c r="C649" s="38"/>
      <c r="D649" s="189" t="s">
        <v>162</v>
      </c>
      <c r="E649" s="38"/>
      <c r="F649" s="190" t="s">
        <v>1069</v>
      </c>
      <c r="G649" s="38"/>
      <c r="H649" s="38"/>
      <c r="I649" s="191"/>
      <c r="J649" s="191"/>
      <c r="K649" s="38"/>
      <c r="L649" s="38"/>
      <c r="M649" s="41"/>
      <c r="N649" s="192"/>
      <c r="O649" s="193"/>
      <c r="P649" s="66"/>
      <c r="Q649" s="66"/>
      <c r="R649" s="66"/>
      <c r="S649" s="66"/>
      <c r="T649" s="66"/>
      <c r="U649" s="66"/>
      <c r="V649" s="66"/>
      <c r="W649" s="66"/>
      <c r="X649" s="66"/>
      <c r="Y649" s="67"/>
      <c r="Z649" s="36"/>
      <c r="AA649" s="36"/>
      <c r="AB649" s="36"/>
      <c r="AC649" s="36"/>
      <c r="AD649" s="36"/>
      <c r="AE649" s="36"/>
      <c r="AT649" s="19" t="s">
        <v>162</v>
      </c>
      <c r="AU649" s="19" t="s">
        <v>84</v>
      </c>
    </row>
    <row r="650" spans="1:65" s="2" customFormat="1" ht="24.2" customHeight="1">
      <c r="A650" s="36"/>
      <c r="B650" s="37"/>
      <c r="C650" s="218" t="s">
        <v>1070</v>
      </c>
      <c r="D650" s="218" t="s">
        <v>180</v>
      </c>
      <c r="E650" s="219" t="s">
        <v>1071</v>
      </c>
      <c r="F650" s="220" t="s">
        <v>1072</v>
      </c>
      <c r="G650" s="221" t="s">
        <v>160</v>
      </c>
      <c r="H650" s="222">
        <v>202.44200000000001</v>
      </c>
      <c r="I650" s="223"/>
      <c r="J650" s="224"/>
      <c r="K650" s="225">
        <f>ROUND(P650*H650,2)</f>
        <v>0</v>
      </c>
      <c r="L650" s="224"/>
      <c r="M650" s="226"/>
      <c r="N650" s="227" t="s">
        <v>20</v>
      </c>
      <c r="O650" s="183" t="s">
        <v>43</v>
      </c>
      <c r="P650" s="184">
        <f>I650+J650</f>
        <v>0</v>
      </c>
      <c r="Q650" s="184">
        <f>ROUND(I650*H650,2)</f>
        <v>0</v>
      </c>
      <c r="R650" s="184">
        <f>ROUND(J650*H650,2)</f>
        <v>0</v>
      </c>
      <c r="S650" s="66"/>
      <c r="T650" s="185">
        <f>S650*H650</f>
        <v>0</v>
      </c>
      <c r="U650" s="185">
        <v>5.4000000000000003E-3</v>
      </c>
      <c r="V650" s="185">
        <f>U650*H650</f>
        <v>1.0931868</v>
      </c>
      <c r="W650" s="185">
        <v>0</v>
      </c>
      <c r="X650" s="185">
        <f>W650*H650</f>
        <v>0</v>
      </c>
      <c r="Y650" s="186" t="s">
        <v>20</v>
      </c>
      <c r="Z650" s="36"/>
      <c r="AA650" s="36"/>
      <c r="AB650" s="36"/>
      <c r="AC650" s="36"/>
      <c r="AD650" s="36"/>
      <c r="AE650" s="36"/>
      <c r="AR650" s="187" t="s">
        <v>184</v>
      </c>
      <c r="AT650" s="187" t="s">
        <v>180</v>
      </c>
      <c r="AU650" s="187" t="s">
        <v>84</v>
      </c>
      <c r="AY650" s="19" t="s">
        <v>155</v>
      </c>
      <c r="BE650" s="188">
        <f>IF(O650="základní",K650,0)</f>
        <v>0</v>
      </c>
      <c r="BF650" s="188">
        <f>IF(O650="snížená",K650,0)</f>
        <v>0</v>
      </c>
      <c r="BG650" s="188">
        <f>IF(O650="zákl. přenesená",K650,0)</f>
        <v>0</v>
      </c>
      <c r="BH650" s="188">
        <f>IF(O650="sníž. přenesená",K650,0)</f>
        <v>0</v>
      </c>
      <c r="BI650" s="188">
        <f>IF(O650="nulová",K650,0)</f>
        <v>0</v>
      </c>
      <c r="BJ650" s="19" t="s">
        <v>82</v>
      </c>
      <c r="BK650" s="188">
        <f>ROUND(P650*H650,2)</f>
        <v>0</v>
      </c>
      <c r="BL650" s="19" t="s">
        <v>185</v>
      </c>
      <c r="BM650" s="187" t="s">
        <v>1073</v>
      </c>
    </row>
    <row r="651" spans="1:65" s="13" customFormat="1" ht="11.25">
      <c r="B651" s="194"/>
      <c r="C651" s="195"/>
      <c r="D651" s="196" t="s">
        <v>164</v>
      </c>
      <c r="E651" s="195"/>
      <c r="F651" s="198" t="s">
        <v>1074</v>
      </c>
      <c r="G651" s="195"/>
      <c r="H651" s="199">
        <v>202.44200000000001</v>
      </c>
      <c r="I651" s="200"/>
      <c r="J651" s="200"/>
      <c r="K651" s="195"/>
      <c r="L651" s="195"/>
      <c r="M651" s="201"/>
      <c r="N651" s="202"/>
      <c r="O651" s="203"/>
      <c r="P651" s="203"/>
      <c r="Q651" s="203"/>
      <c r="R651" s="203"/>
      <c r="S651" s="203"/>
      <c r="T651" s="203"/>
      <c r="U651" s="203"/>
      <c r="V651" s="203"/>
      <c r="W651" s="203"/>
      <c r="X651" s="203"/>
      <c r="Y651" s="204"/>
      <c r="AT651" s="205" t="s">
        <v>164</v>
      </c>
      <c r="AU651" s="205" t="s">
        <v>84</v>
      </c>
      <c r="AV651" s="13" t="s">
        <v>84</v>
      </c>
      <c r="AW651" s="13" t="s">
        <v>4</v>
      </c>
      <c r="AX651" s="13" t="s">
        <v>82</v>
      </c>
      <c r="AY651" s="205" t="s">
        <v>155</v>
      </c>
    </row>
    <row r="652" spans="1:65" s="2" customFormat="1" ht="16.5" customHeight="1">
      <c r="A652" s="36"/>
      <c r="B652" s="37"/>
      <c r="C652" s="174" t="s">
        <v>1075</v>
      </c>
      <c r="D652" s="174" t="s">
        <v>157</v>
      </c>
      <c r="E652" s="175" t="s">
        <v>1076</v>
      </c>
      <c r="F652" s="176" t="s">
        <v>1077</v>
      </c>
      <c r="G652" s="177" t="s">
        <v>160</v>
      </c>
      <c r="H652" s="178">
        <v>165.803</v>
      </c>
      <c r="I652" s="179"/>
      <c r="J652" s="179"/>
      <c r="K652" s="180">
        <f>ROUND(P652*H652,2)</f>
        <v>0</v>
      </c>
      <c r="L652" s="181"/>
      <c r="M652" s="41"/>
      <c r="N652" s="182" t="s">
        <v>20</v>
      </c>
      <c r="O652" s="183" t="s">
        <v>43</v>
      </c>
      <c r="P652" s="184">
        <f>I652+J652</f>
        <v>0</v>
      </c>
      <c r="Q652" s="184">
        <f>ROUND(I652*H652,2)</f>
        <v>0</v>
      </c>
      <c r="R652" s="184">
        <f>ROUND(J652*H652,2)</f>
        <v>0</v>
      </c>
      <c r="S652" s="66"/>
      <c r="T652" s="185">
        <f>S652*H652</f>
        <v>0</v>
      </c>
      <c r="U652" s="185">
        <v>4.0000000000000003E-5</v>
      </c>
      <c r="V652" s="185">
        <f>U652*H652</f>
        <v>6.63212E-3</v>
      </c>
      <c r="W652" s="185">
        <v>0</v>
      </c>
      <c r="X652" s="185">
        <f>W652*H652</f>
        <v>0</v>
      </c>
      <c r="Y652" s="186" t="s">
        <v>20</v>
      </c>
      <c r="Z652" s="36"/>
      <c r="AA652" s="36"/>
      <c r="AB652" s="36"/>
      <c r="AC652" s="36"/>
      <c r="AD652" s="36"/>
      <c r="AE652" s="36"/>
      <c r="AR652" s="187" t="s">
        <v>185</v>
      </c>
      <c r="AT652" s="187" t="s">
        <v>157</v>
      </c>
      <c r="AU652" s="187" t="s">
        <v>84</v>
      </c>
      <c r="AY652" s="19" t="s">
        <v>155</v>
      </c>
      <c r="BE652" s="188">
        <f>IF(O652="základní",K652,0)</f>
        <v>0</v>
      </c>
      <c r="BF652" s="188">
        <f>IF(O652="snížená",K652,0)</f>
        <v>0</v>
      </c>
      <c r="BG652" s="188">
        <f>IF(O652="zákl. přenesená",K652,0)</f>
        <v>0</v>
      </c>
      <c r="BH652" s="188">
        <f>IF(O652="sníž. přenesená",K652,0)</f>
        <v>0</v>
      </c>
      <c r="BI652" s="188">
        <f>IF(O652="nulová",K652,0)</f>
        <v>0</v>
      </c>
      <c r="BJ652" s="19" t="s">
        <v>82</v>
      </c>
      <c r="BK652" s="188">
        <f>ROUND(P652*H652,2)</f>
        <v>0</v>
      </c>
      <c r="BL652" s="19" t="s">
        <v>185</v>
      </c>
      <c r="BM652" s="187" t="s">
        <v>1078</v>
      </c>
    </row>
    <row r="653" spans="1:65" s="2" customFormat="1" ht="11.25">
      <c r="A653" s="36"/>
      <c r="B653" s="37"/>
      <c r="C653" s="38"/>
      <c r="D653" s="189" t="s">
        <v>162</v>
      </c>
      <c r="E653" s="38"/>
      <c r="F653" s="190" t="s">
        <v>1079</v>
      </c>
      <c r="G653" s="38"/>
      <c r="H653" s="38"/>
      <c r="I653" s="191"/>
      <c r="J653" s="191"/>
      <c r="K653" s="38"/>
      <c r="L653" s="38"/>
      <c r="M653" s="41"/>
      <c r="N653" s="192"/>
      <c r="O653" s="193"/>
      <c r="P653" s="66"/>
      <c r="Q653" s="66"/>
      <c r="R653" s="66"/>
      <c r="S653" s="66"/>
      <c r="T653" s="66"/>
      <c r="U653" s="66"/>
      <c r="V653" s="66"/>
      <c r="W653" s="66"/>
      <c r="X653" s="66"/>
      <c r="Y653" s="67"/>
      <c r="Z653" s="36"/>
      <c r="AA653" s="36"/>
      <c r="AB653" s="36"/>
      <c r="AC653" s="36"/>
      <c r="AD653" s="36"/>
      <c r="AE653" s="36"/>
      <c r="AT653" s="19" t="s">
        <v>162</v>
      </c>
      <c r="AU653" s="19" t="s">
        <v>84</v>
      </c>
    </row>
    <row r="654" spans="1:65" s="15" customFormat="1" ht="11.25">
      <c r="B654" s="228"/>
      <c r="C654" s="229"/>
      <c r="D654" s="196" t="s">
        <v>164</v>
      </c>
      <c r="E654" s="230" t="s">
        <v>20</v>
      </c>
      <c r="F654" s="231" t="s">
        <v>1080</v>
      </c>
      <c r="G654" s="229"/>
      <c r="H654" s="230" t="s">
        <v>20</v>
      </c>
      <c r="I654" s="232"/>
      <c r="J654" s="232"/>
      <c r="K654" s="229"/>
      <c r="L654" s="229"/>
      <c r="M654" s="233"/>
      <c r="N654" s="234"/>
      <c r="O654" s="235"/>
      <c r="P654" s="235"/>
      <c r="Q654" s="235"/>
      <c r="R654" s="235"/>
      <c r="S654" s="235"/>
      <c r="T654" s="235"/>
      <c r="U654" s="235"/>
      <c r="V654" s="235"/>
      <c r="W654" s="235"/>
      <c r="X654" s="235"/>
      <c r="Y654" s="236"/>
      <c r="AT654" s="237" t="s">
        <v>164</v>
      </c>
      <c r="AU654" s="237" t="s">
        <v>84</v>
      </c>
      <c r="AV654" s="15" t="s">
        <v>82</v>
      </c>
      <c r="AW654" s="15" t="s">
        <v>5</v>
      </c>
      <c r="AX654" s="15" t="s">
        <v>74</v>
      </c>
      <c r="AY654" s="237" t="s">
        <v>155</v>
      </c>
    </row>
    <row r="655" spans="1:65" s="13" customFormat="1" ht="11.25">
      <c r="B655" s="194"/>
      <c r="C655" s="195"/>
      <c r="D655" s="196" t="s">
        <v>164</v>
      </c>
      <c r="E655" s="197" t="s">
        <v>20</v>
      </c>
      <c r="F655" s="198" t="s">
        <v>1081</v>
      </c>
      <c r="G655" s="195"/>
      <c r="H655" s="199">
        <v>150.72999999999999</v>
      </c>
      <c r="I655" s="200"/>
      <c r="J655" s="200"/>
      <c r="K655" s="195"/>
      <c r="L655" s="195"/>
      <c r="M655" s="201"/>
      <c r="N655" s="202"/>
      <c r="O655" s="203"/>
      <c r="P655" s="203"/>
      <c r="Q655" s="203"/>
      <c r="R655" s="203"/>
      <c r="S655" s="203"/>
      <c r="T655" s="203"/>
      <c r="U655" s="203"/>
      <c r="V655" s="203"/>
      <c r="W655" s="203"/>
      <c r="X655" s="203"/>
      <c r="Y655" s="204"/>
      <c r="AT655" s="205" t="s">
        <v>164</v>
      </c>
      <c r="AU655" s="205" t="s">
        <v>84</v>
      </c>
      <c r="AV655" s="13" t="s">
        <v>84</v>
      </c>
      <c r="AW655" s="13" t="s">
        <v>5</v>
      </c>
      <c r="AX655" s="13" t="s">
        <v>82</v>
      </c>
      <c r="AY655" s="205" t="s">
        <v>155</v>
      </c>
    </row>
    <row r="656" spans="1:65" s="13" customFormat="1" ht="11.25">
      <c r="B656" s="194"/>
      <c r="C656" s="195"/>
      <c r="D656" s="196" t="s">
        <v>164</v>
      </c>
      <c r="E656" s="195"/>
      <c r="F656" s="198" t="s">
        <v>1061</v>
      </c>
      <c r="G656" s="195"/>
      <c r="H656" s="199">
        <v>165.803</v>
      </c>
      <c r="I656" s="200"/>
      <c r="J656" s="200"/>
      <c r="K656" s="195"/>
      <c r="L656" s="195"/>
      <c r="M656" s="201"/>
      <c r="N656" s="202"/>
      <c r="O656" s="203"/>
      <c r="P656" s="203"/>
      <c r="Q656" s="203"/>
      <c r="R656" s="203"/>
      <c r="S656" s="203"/>
      <c r="T656" s="203"/>
      <c r="U656" s="203"/>
      <c r="V656" s="203"/>
      <c r="W656" s="203"/>
      <c r="X656" s="203"/>
      <c r="Y656" s="204"/>
      <c r="AT656" s="205" t="s">
        <v>164</v>
      </c>
      <c r="AU656" s="205" t="s">
        <v>84</v>
      </c>
      <c r="AV656" s="13" t="s">
        <v>84</v>
      </c>
      <c r="AW656" s="13" t="s">
        <v>4</v>
      </c>
      <c r="AX656" s="13" t="s">
        <v>82</v>
      </c>
      <c r="AY656" s="205" t="s">
        <v>155</v>
      </c>
    </row>
    <row r="657" spans="1:65" s="2" customFormat="1" ht="16.5" customHeight="1">
      <c r="A657" s="36"/>
      <c r="B657" s="37"/>
      <c r="C657" s="218" t="s">
        <v>1082</v>
      </c>
      <c r="D657" s="218" t="s">
        <v>180</v>
      </c>
      <c r="E657" s="219" t="s">
        <v>1083</v>
      </c>
      <c r="F657" s="220" t="s">
        <v>1084</v>
      </c>
      <c r="G657" s="221" t="s">
        <v>160</v>
      </c>
      <c r="H657" s="222">
        <v>184.041</v>
      </c>
      <c r="I657" s="223"/>
      <c r="J657" s="224"/>
      <c r="K657" s="225">
        <f>ROUND(P657*H657,2)</f>
        <v>0</v>
      </c>
      <c r="L657" s="224"/>
      <c r="M657" s="226"/>
      <c r="N657" s="227" t="s">
        <v>20</v>
      </c>
      <c r="O657" s="183" t="s">
        <v>43</v>
      </c>
      <c r="P657" s="184">
        <f>I657+J657</f>
        <v>0</v>
      </c>
      <c r="Q657" s="184">
        <f>ROUND(I657*H657,2)</f>
        <v>0</v>
      </c>
      <c r="R657" s="184">
        <f>ROUND(J657*H657,2)</f>
        <v>0</v>
      </c>
      <c r="S657" s="66"/>
      <c r="T657" s="185">
        <f>S657*H657</f>
        <v>0</v>
      </c>
      <c r="U657" s="185">
        <v>2.9999999999999997E-4</v>
      </c>
      <c r="V657" s="185">
        <f>U657*H657</f>
        <v>5.5212299999999992E-2</v>
      </c>
      <c r="W657" s="185">
        <v>0</v>
      </c>
      <c r="X657" s="185">
        <f>W657*H657</f>
        <v>0</v>
      </c>
      <c r="Y657" s="186" t="s">
        <v>20</v>
      </c>
      <c r="Z657" s="36"/>
      <c r="AA657" s="36"/>
      <c r="AB657" s="36"/>
      <c r="AC657" s="36"/>
      <c r="AD657" s="36"/>
      <c r="AE657" s="36"/>
      <c r="AR657" s="187" t="s">
        <v>184</v>
      </c>
      <c r="AT657" s="187" t="s">
        <v>180</v>
      </c>
      <c r="AU657" s="187" t="s">
        <v>84</v>
      </c>
      <c r="AY657" s="19" t="s">
        <v>155</v>
      </c>
      <c r="BE657" s="188">
        <f>IF(O657="základní",K657,0)</f>
        <v>0</v>
      </c>
      <c r="BF657" s="188">
        <f>IF(O657="snížená",K657,0)</f>
        <v>0</v>
      </c>
      <c r="BG657" s="188">
        <f>IF(O657="zákl. přenesená",K657,0)</f>
        <v>0</v>
      </c>
      <c r="BH657" s="188">
        <f>IF(O657="sníž. přenesená",K657,0)</f>
        <v>0</v>
      </c>
      <c r="BI657" s="188">
        <f>IF(O657="nulová",K657,0)</f>
        <v>0</v>
      </c>
      <c r="BJ657" s="19" t="s">
        <v>82</v>
      </c>
      <c r="BK657" s="188">
        <f>ROUND(P657*H657,2)</f>
        <v>0</v>
      </c>
      <c r="BL657" s="19" t="s">
        <v>185</v>
      </c>
      <c r="BM657" s="187" t="s">
        <v>1085</v>
      </c>
    </row>
    <row r="658" spans="1:65" s="13" customFormat="1" ht="11.25">
      <c r="B658" s="194"/>
      <c r="C658" s="195"/>
      <c r="D658" s="196" t="s">
        <v>164</v>
      </c>
      <c r="E658" s="195"/>
      <c r="F658" s="198" t="s">
        <v>1086</v>
      </c>
      <c r="G658" s="195"/>
      <c r="H658" s="199">
        <v>184.041</v>
      </c>
      <c r="I658" s="200"/>
      <c r="J658" s="200"/>
      <c r="K658" s="195"/>
      <c r="L658" s="195"/>
      <c r="M658" s="201"/>
      <c r="N658" s="202"/>
      <c r="O658" s="203"/>
      <c r="P658" s="203"/>
      <c r="Q658" s="203"/>
      <c r="R658" s="203"/>
      <c r="S658" s="203"/>
      <c r="T658" s="203"/>
      <c r="U658" s="203"/>
      <c r="V658" s="203"/>
      <c r="W658" s="203"/>
      <c r="X658" s="203"/>
      <c r="Y658" s="204"/>
      <c r="AT658" s="205" t="s">
        <v>164</v>
      </c>
      <c r="AU658" s="205" t="s">
        <v>84</v>
      </c>
      <c r="AV658" s="13" t="s">
        <v>84</v>
      </c>
      <c r="AW658" s="13" t="s">
        <v>4</v>
      </c>
      <c r="AX658" s="13" t="s">
        <v>82</v>
      </c>
      <c r="AY658" s="205" t="s">
        <v>155</v>
      </c>
    </row>
    <row r="659" spans="1:65" s="2" customFormat="1" ht="24.2" customHeight="1">
      <c r="A659" s="36"/>
      <c r="B659" s="37"/>
      <c r="C659" s="174" t="s">
        <v>1087</v>
      </c>
      <c r="D659" s="174" t="s">
        <v>157</v>
      </c>
      <c r="E659" s="175" t="s">
        <v>1088</v>
      </c>
      <c r="F659" s="176" t="s">
        <v>1089</v>
      </c>
      <c r="G659" s="177" t="s">
        <v>207</v>
      </c>
      <c r="H659" s="178">
        <v>2.9089999999999998</v>
      </c>
      <c r="I659" s="179"/>
      <c r="J659" s="179"/>
      <c r="K659" s="180">
        <f>ROUND(P659*H659,2)</f>
        <v>0</v>
      </c>
      <c r="L659" s="181"/>
      <c r="M659" s="41"/>
      <c r="N659" s="182" t="s">
        <v>20</v>
      </c>
      <c r="O659" s="183" t="s">
        <v>43</v>
      </c>
      <c r="P659" s="184">
        <f>I659+J659</f>
        <v>0</v>
      </c>
      <c r="Q659" s="184">
        <f>ROUND(I659*H659,2)</f>
        <v>0</v>
      </c>
      <c r="R659" s="184">
        <f>ROUND(J659*H659,2)</f>
        <v>0</v>
      </c>
      <c r="S659" s="66"/>
      <c r="T659" s="185">
        <f>S659*H659</f>
        <v>0</v>
      </c>
      <c r="U659" s="185">
        <v>0</v>
      </c>
      <c r="V659" s="185">
        <f>U659*H659</f>
        <v>0</v>
      </c>
      <c r="W659" s="185">
        <v>0</v>
      </c>
      <c r="X659" s="185">
        <f>W659*H659</f>
        <v>0</v>
      </c>
      <c r="Y659" s="186" t="s">
        <v>20</v>
      </c>
      <c r="Z659" s="36"/>
      <c r="AA659" s="36"/>
      <c r="AB659" s="36"/>
      <c r="AC659" s="36"/>
      <c r="AD659" s="36"/>
      <c r="AE659" s="36"/>
      <c r="AR659" s="187" t="s">
        <v>185</v>
      </c>
      <c r="AT659" s="187" t="s">
        <v>157</v>
      </c>
      <c r="AU659" s="187" t="s">
        <v>84</v>
      </c>
      <c r="AY659" s="19" t="s">
        <v>155</v>
      </c>
      <c r="BE659" s="188">
        <f>IF(O659="základní",K659,0)</f>
        <v>0</v>
      </c>
      <c r="BF659" s="188">
        <f>IF(O659="snížená",K659,0)</f>
        <v>0</v>
      </c>
      <c r="BG659" s="188">
        <f>IF(O659="zákl. přenesená",K659,0)</f>
        <v>0</v>
      </c>
      <c r="BH659" s="188">
        <f>IF(O659="sníž. přenesená",K659,0)</f>
        <v>0</v>
      </c>
      <c r="BI659" s="188">
        <f>IF(O659="nulová",K659,0)</f>
        <v>0</v>
      </c>
      <c r="BJ659" s="19" t="s">
        <v>82</v>
      </c>
      <c r="BK659" s="188">
        <f>ROUND(P659*H659,2)</f>
        <v>0</v>
      </c>
      <c r="BL659" s="19" t="s">
        <v>185</v>
      </c>
      <c r="BM659" s="187" t="s">
        <v>1090</v>
      </c>
    </row>
    <row r="660" spans="1:65" s="2" customFormat="1" ht="11.25">
      <c r="A660" s="36"/>
      <c r="B660" s="37"/>
      <c r="C660" s="38"/>
      <c r="D660" s="189" t="s">
        <v>162</v>
      </c>
      <c r="E660" s="38"/>
      <c r="F660" s="190" t="s">
        <v>1091</v>
      </c>
      <c r="G660" s="38"/>
      <c r="H660" s="38"/>
      <c r="I660" s="191"/>
      <c r="J660" s="191"/>
      <c r="K660" s="38"/>
      <c r="L660" s="38"/>
      <c r="M660" s="41"/>
      <c r="N660" s="192"/>
      <c r="O660" s="193"/>
      <c r="P660" s="66"/>
      <c r="Q660" s="66"/>
      <c r="R660" s="66"/>
      <c r="S660" s="66"/>
      <c r="T660" s="66"/>
      <c r="U660" s="66"/>
      <c r="V660" s="66"/>
      <c r="W660" s="66"/>
      <c r="X660" s="66"/>
      <c r="Y660" s="67"/>
      <c r="Z660" s="36"/>
      <c r="AA660" s="36"/>
      <c r="AB660" s="36"/>
      <c r="AC660" s="36"/>
      <c r="AD660" s="36"/>
      <c r="AE660" s="36"/>
      <c r="AT660" s="19" t="s">
        <v>162</v>
      </c>
      <c r="AU660" s="19" t="s">
        <v>84</v>
      </c>
    </row>
    <row r="661" spans="1:65" s="12" customFormat="1" ht="22.9" customHeight="1">
      <c r="B661" s="157"/>
      <c r="C661" s="158"/>
      <c r="D661" s="159" t="s">
        <v>73</v>
      </c>
      <c r="E661" s="172" t="s">
        <v>1092</v>
      </c>
      <c r="F661" s="172" t="s">
        <v>1093</v>
      </c>
      <c r="G661" s="158"/>
      <c r="H661" s="158"/>
      <c r="I661" s="161"/>
      <c r="J661" s="161"/>
      <c r="K661" s="173">
        <f>BK661</f>
        <v>0</v>
      </c>
      <c r="L661" s="158"/>
      <c r="M661" s="163"/>
      <c r="N661" s="164"/>
      <c r="O661" s="165"/>
      <c r="P661" s="165"/>
      <c r="Q661" s="166">
        <f>SUM(Q662:Q689)</f>
        <v>0</v>
      </c>
      <c r="R661" s="166">
        <f>SUM(R662:R689)</f>
        <v>0</v>
      </c>
      <c r="S661" s="165"/>
      <c r="T661" s="167">
        <f>SUM(T662:T689)</f>
        <v>0</v>
      </c>
      <c r="U661" s="165"/>
      <c r="V661" s="167">
        <f>SUM(V662:V689)</f>
        <v>2.3847675499999998</v>
      </c>
      <c r="W661" s="165"/>
      <c r="X661" s="167">
        <f>SUM(X662:X689)</f>
        <v>0</v>
      </c>
      <c r="Y661" s="168"/>
      <c r="AR661" s="169" t="s">
        <v>84</v>
      </c>
      <c r="AT661" s="170" t="s">
        <v>73</v>
      </c>
      <c r="AU661" s="170" t="s">
        <v>82</v>
      </c>
      <c r="AY661" s="169" t="s">
        <v>155</v>
      </c>
      <c r="BK661" s="171">
        <f>SUM(BK662:BK689)</f>
        <v>0</v>
      </c>
    </row>
    <row r="662" spans="1:65" s="2" customFormat="1" ht="24.2" customHeight="1">
      <c r="A662" s="36"/>
      <c r="B662" s="37"/>
      <c r="C662" s="174" t="s">
        <v>1094</v>
      </c>
      <c r="D662" s="174" t="s">
        <v>157</v>
      </c>
      <c r="E662" s="175" t="s">
        <v>1095</v>
      </c>
      <c r="F662" s="176" t="s">
        <v>1096</v>
      </c>
      <c r="G662" s="177" t="s">
        <v>160</v>
      </c>
      <c r="H662" s="178">
        <v>121.41</v>
      </c>
      <c r="I662" s="179"/>
      <c r="J662" s="179"/>
      <c r="K662" s="180">
        <f>ROUND(P662*H662,2)</f>
        <v>0</v>
      </c>
      <c r="L662" s="181"/>
      <c r="M662" s="41"/>
      <c r="N662" s="182" t="s">
        <v>20</v>
      </c>
      <c r="O662" s="183" t="s">
        <v>43</v>
      </c>
      <c r="P662" s="184">
        <f>I662+J662</f>
        <v>0</v>
      </c>
      <c r="Q662" s="184">
        <f>ROUND(I662*H662,2)</f>
        <v>0</v>
      </c>
      <c r="R662" s="184">
        <f>ROUND(J662*H662,2)</f>
        <v>0</v>
      </c>
      <c r="S662" s="66"/>
      <c r="T662" s="185">
        <f>S662*H662</f>
        <v>0</v>
      </c>
      <c r="U662" s="185">
        <v>0</v>
      </c>
      <c r="V662" s="185">
        <f>U662*H662</f>
        <v>0</v>
      </c>
      <c r="W662" s="185">
        <v>0</v>
      </c>
      <c r="X662" s="185">
        <f>W662*H662</f>
        <v>0</v>
      </c>
      <c r="Y662" s="186" t="s">
        <v>20</v>
      </c>
      <c r="Z662" s="36"/>
      <c r="AA662" s="36"/>
      <c r="AB662" s="36"/>
      <c r="AC662" s="36"/>
      <c r="AD662" s="36"/>
      <c r="AE662" s="36"/>
      <c r="AR662" s="187" t="s">
        <v>185</v>
      </c>
      <c r="AT662" s="187" t="s">
        <v>157</v>
      </c>
      <c r="AU662" s="187" t="s">
        <v>84</v>
      </c>
      <c r="AY662" s="19" t="s">
        <v>155</v>
      </c>
      <c r="BE662" s="188">
        <f>IF(O662="základní",K662,0)</f>
        <v>0</v>
      </c>
      <c r="BF662" s="188">
        <f>IF(O662="snížená",K662,0)</f>
        <v>0</v>
      </c>
      <c r="BG662" s="188">
        <f>IF(O662="zákl. přenesená",K662,0)</f>
        <v>0</v>
      </c>
      <c r="BH662" s="188">
        <f>IF(O662="sníž. přenesená",K662,0)</f>
        <v>0</v>
      </c>
      <c r="BI662" s="188">
        <f>IF(O662="nulová",K662,0)</f>
        <v>0</v>
      </c>
      <c r="BJ662" s="19" t="s">
        <v>82</v>
      </c>
      <c r="BK662" s="188">
        <f>ROUND(P662*H662,2)</f>
        <v>0</v>
      </c>
      <c r="BL662" s="19" t="s">
        <v>185</v>
      </c>
      <c r="BM662" s="187" t="s">
        <v>1097</v>
      </c>
    </row>
    <row r="663" spans="1:65" s="2" customFormat="1" ht="11.25">
      <c r="A663" s="36"/>
      <c r="B663" s="37"/>
      <c r="C663" s="38"/>
      <c r="D663" s="189" t="s">
        <v>162</v>
      </c>
      <c r="E663" s="38"/>
      <c r="F663" s="190" t="s">
        <v>1098</v>
      </c>
      <c r="G663" s="38"/>
      <c r="H663" s="38"/>
      <c r="I663" s="191"/>
      <c r="J663" s="191"/>
      <c r="K663" s="38"/>
      <c r="L663" s="38"/>
      <c r="M663" s="41"/>
      <c r="N663" s="192"/>
      <c r="O663" s="193"/>
      <c r="P663" s="66"/>
      <c r="Q663" s="66"/>
      <c r="R663" s="66"/>
      <c r="S663" s="66"/>
      <c r="T663" s="66"/>
      <c r="U663" s="66"/>
      <c r="V663" s="66"/>
      <c r="W663" s="66"/>
      <c r="X663" s="66"/>
      <c r="Y663" s="67"/>
      <c r="Z663" s="36"/>
      <c r="AA663" s="36"/>
      <c r="AB663" s="36"/>
      <c r="AC663" s="36"/>
      <c r="AD663" s="36"/>
      <c r="AE663" s="36"/>
      <c r="AT663" s="19" t="s">
        <v>162</v>
      </c>
      <c r="AU663" s="19" t="s">
        <v>84</v>
      </c>
    </row>
    <row r="664" spans="1:65" s="2" customFormat="1" ht="16.5" customHeight="1">
      <c r="A664" s="36"/>
      <c r="B664" s="37"/>
      <c r="C664" s="218" t="s">
        <v>1099</v>
      </c>
      <c r="D664" s="218" t="s">
        <v>180</v>
      </c>
      <c r="E664" s="219" t="s">
        <v>1100</v>
      </c>
      <c r="F664" s="220" t="s">
        <v>1101</v>
      </c>
      <c r="G664" s="221" t="s">
        <v>160</v>
      </c>
      <c r="H664" s="222">
        <v>127.48099999999999</v>
      </c>
      <c r="I664" s="223"/>
      <c r="J664" s="224"/>
      <c r="K664" s="225">
        <f>ROUND(P664*H664,2)</f>
        <v>0</v>
      </c>
      <c r="L664" s="224"/>
      <c r="M664" s="226"/>
      <c r="N664" s="227" t="s">
        <v>20</v>
      </c>
      <c r="O664" s="183" t="s">
        <v>43</v>
      </c>
      <c r="P664" s="184">
        <f>I664+J664</f>
        <v>0</v>
      </c>
      <c r="Q664" s="184">
        <f>ROUND(I664*H664,2)</f>
        <v>0</v>
      </c>
      <c r="R664" s="184">
        <f>ROUND(J664*H664,2)</f>
        <v>0</v>
      </c>
      <c r="S664" s="66"/>
      <c r="T664" s="185">
        <f>S664*H664</f>
        <v>0</v>
      </c>
      <c r="U664" s="185">
        <v>1.75E-3</v>
      </c>
      <c r="V664" s="185">
        <f>U664*H664</f>
        <v>0.22309175000000001</v>
      </c>
      <c r="W664" s="185">
        <v>0</v>
      </c>
      <c r="X664" s="185">
        <f>W664*H664</f>
        <v>0</v>
      </c>
      <c r="Y664" s="186" t="s">
        <v>20</v>
      </c>
      <c r="Z664" s="36"/>
      <c r="AA664" s="36"/>
      <c r="AB664" s="36"/>
      <c r="AC664" s="36"/>
      <c r="AD664" s="36"/>
      <c r="AE664" s="36"/>
      <c r="AR664" s="187" t="s">
        <v>184</v>
      </c>
      <c r="AT664" s="187" t="s">
        <v>180</v>
      </c>
      <c r="AU664" s="187" t="s">
        <v>84</v>
      </c>
      <c r="AY664" s="19" t="s">
        <v>155</v>
      </c>
      <c r="BE664" s="188">
        <f>IF(O664="základní",K664,0)</f>
        <v>0</v>
      </c>
      <c r="BF664" s="188">
        <f>IF(O664="snížená",K664,0)</f>
        <v>0</v>
      </c>
      <c r="BG664" s="188">
        <f>IF(O664="zákl. přenesená",K664,0)</f>
        <v>0</v>
      </c>
      <c r="BH664" s="188">
        <f>IF(O664="sníž. přenesená",K664,0)</f>
        <v>0</v>
      </c>
      <c r="BI664" s="188">
        <f>IF(O664="nulová",K664,0)</f>
        <v>0</v>
      </c>
      <c r="BJ664" s="19" t="s">
        <v>82</v>
      </c>
      <c r="BK664" s="188">
        <f>ROUND(P664*H664,2)</f>
        <v>0</v>
      </c>
      <c r="BL664" s="19" t="s">
        <v>185</v>
      </c>
      <c r="BM664" s="187" t="s">
        <v>1102</v>
      </c>
    </row>
    <row r="665" spans="1:65" s="13" customFormat="1" ht="11.25">
      <c r="B665" s="194"/>
      <c r="C665" s="195"/>
      <c r="D665" s="196" t="s">
        <v>164</v>
      </c>
      <c r="E665" s="195"/>
      <c r="F665" s="198" t="s">
        <v>1103</v>
      </c>
      <c r="G665" s="195"/>
      <c r="H665" s="199">
        <v>127.48099999999999</v>
      </c>
      <c r="I665" s="200"/>
      <c r="J665" s="200"/>
      <c r="K665" s="195"/>
      <c r="L665" s="195"/>
      <c r="M665" s="201"/>
      <c r="N665" s="202"/>
      <c r="O665" s="203"/>
      <c r="P665" s="203"/>
      <c r="Q665" s="203"/>
      <c r="R665" s="203"/>
      <c r="S665" s="203"/>
      <c r="T665" s="203"/>
      <c r="U665" s="203"/>
      <c r="V665" s="203"/>
      <c r="W665" s="203"/>
      <c r="X665" s="203"/>
      <c r="Y665" s="204"/>
      <c r="AT665" s="205" t="s">
        <v>164</v>
      </c>
      <c r="AU665" s="205" t="s">
        <v>84</v>
      </c>
      <c r="AV665" s="13" t="s">
        <v>84</v>
      </c>
      <c r="AW665" s="13" t="s">
        <v>4</v>
      </c>
      <c r="AX665" s="13" t="s">
        <v>82</v>
      </c>
      <c r="AY665" s="205" t="s">
        <v>155</v>
      </c>
    </row>
    <row r="666" spans="1:65" s="2" customFormat="1" ht="24.2" customHeight="1">
      <c r="A666" s="36"/>
      <c r="B666" s="37"/>
      <c r="C666" s="174" t="s">
        <v>1104</v>
      </c>
      <c r="D666" s="174" t="s">
        <v>157</v>
      </c>
      <c r="E666" s="175" t="s">
        <v>1105</v>
      </c>
      <c r="F666" s="176" t="s">
        <v>1106</v>
      </c>
      <c r="G666" s="177" t="s">
        <v>160</v>
      </c>
      <c r="H666" s="178">
        <v>165.803</v>
      </c>
      <c r="I666" s="179"/>
      <c r="J666" s="179"/>
      <c r="K666" s="180">
        <f>ROUND(P666*H666,2)</f>
        <v>0</v>
      </c>
      <c r="L666" s="181"/>
      <c r="M666" s="41"/>
      <c r="N666" s="182" t="s">
        <v>20</v>
      </c>
      <c r="O666" s="183" t="s">
        <v>43</v>
      </c>
      <c r="P666" s="184">
        <f>I666+J666</f>
        <v>0</v>
      </c>
      <c r="Q666" s="184">
        <f>ROUND(I666*H666,2)</f>
        <v>0</v>
      </c>
      <c r="R666" s="184">
        <f>ROUND(J666*H666,2)</f>
        <v>0</v>
      </c>
      <c r="S666" s="66"/>
      <c r="T666" s="185">
        <f>S666*H666</f>
        <v>0</v>
      </c>
      <c r="U666" s="185">
        <v>0</v>
      </c>
      <c r="V666" s="185">
        <f>U666*H666</f>
        <v>0</v>
      </c>
      <c r="W666" s="185">
        <v>0</v>
      </c>
      <c r="X666" s="185">
        <f>W666*H666</f>
        <v>0</v>
      </c>
      <c r="Y666" s="186" t="s">
        <v>20</v>
      </c>
      <c r="Z666" s="36"/>
      <c r="AA666" s="36"/>
      <c r="AB666" s="36"/>
      <c r="AC666" s="36"/>
      <c r="AD666" s="36"/>
      <c r="AE666" s="36"/>
      <c r="AR666" s="187" t="s">
        <v>185</v>
      </c>
      <c r="AT666" s="187" t="s">
        <v>157</v>
      </c>
      <c r="AU666" s="187" t="s">
        <v>84</v>
      </c>
      <c r="AY666" s="19" t="s">
        <v>155</v>
      </c>
      <c r="BE666" s="188">
        <f>IF(O666="základní",K666,0)</f>
        <v>0</v>
      </c>
      <c r="BF666" s="188">
        <f>IF(O666="snížená",K666,0)</f>
        <v>0</v>
      </c>
      <c r="BG666" s="188">
        <f>IF(O666="zákl. přenesená",K666,0)</f>
        <v>0</v>
      </c>
      <c r="BH666" s="188">
        <f>IF(O666="sníž. přenesená",K666,0)</f>
        <v>0</v>
      </c>
      <c r="BI666" s="188">
        <f>IF(O666="nulová",K666,0)</f>
        <v>0</v>
      </c>
      <c r="BJ666" s="19" t="s">
        <v>82</v>
      </c>
      <c r="BK666" s="188">
        <f>ROUND(P666*H666,2)</f>
        <v>0</v>
      </c>
      <c r="BL666" s="19" t="s">
        <v>185</v>
      </c>
      <c r="BM666" s="187" t="s">
        <v>1107</v>
      </c>
    </row>
    <row r="667" spans="1:65" s="2" customFormat="1" ht="11.25">
      <c r="A667" s="36"/>
      <c r="B667" s="37"/>
      <c r="C667" s="38"/>
      <c r="D667" s="189" t="s">
        <v>162</v>
      </c>
      <c r="E667" s="38"/>
      <c r="F667" s="190" t="s">
        <v>1108</v>
      </c>
      <c r="G667" s="38"/>
      <c r="H667" s="38"/>
      <c r="I667" s="191"/>
      <c r="J667" s="191"/>
      <c r="K667" s="38"/>
      <c r="L667" s="38"/>
      <c r="M667" s="41"/>
      <c r="N667" s="192"/>
      <c r="O667" s="193"/>
      <c r="P667" s="66"/>
      <c r="Q667" s="66"/>
      <c r="R667" s="66"/>
      <c r="S667" s="66"/>
      <c r="T667" s="66"/>
      <c r="U667" s="66"/>
      <c r="V667" s="66"/>
      <c r="W667" s="66"/>
      <c r="X667" s="66"/>
      <c r="Y667" s="67"/>
      <c r="Z667" s="36"/>
      <c r="AA667" s="36"/>
      <c r="AB667" s="36"/>
      <c r="AC667" s="36"/>
      <c r="AD667" s="36"/>
      <c r="AE667" s="36"/>
      <c r="AT667" s="19" t="s">
        <v>162</v>
      </c>
      <c r="AU667" s="19" t="s">
        <v>84</v>
      </c>
    </row>
    <row r="668" spans="1:65" s="15" customFormat="1" ht="11.25">
      <c r="B668" s="228"/>
      <c r="C668" s="229"/>
      <c r="D668" s="196" t="s">
        <v>164</v>
      </c>
      <c r="E668" s="230" t="s">
        <v>20</v>
      </c>
      <c r="F668" s="231" t="s">
        <v>1109</v>
      </c>
      <c r="G668" s="229"/>
      <c r="H668" s="230" t="s">
        <v>20</v>
      </c>
      <c r="I668" s="232"/>
      <c r="J668" s="232"/>
      <c r="K668" s="229"/>
      <c r="L668" s="229"/>
      <c r="M668" s="233"/>
      <c r="N668" s="234"/>
      <c r="O668" s="235"/>
      <c r="P668" s="235"/>
      <c r="Q668" s="235"/>
      <c r="R668" s="235"/>
      <c r="S668" s="235"/>
      <c r="T668" s="235"/>
      <c r="U668" s="235"/>
      <c r="V668" s="235"/>
      <c r="W668" s="235"/>
      <c r="X668" s="235"/>
      <c r="Y668" s="236"/>
      <c r="AT668" s="237" t="s">
        <v>164</v>
      </c>
      <c r="AU668" s="237" t="s">
        <v>84</v>
      </c>
      <c r="AV668" s="15" t="s">
        <v>82</v>
      </c>
      <c r="AW668" s="15" t="s">
        <v>5</v>
      </c>
      <c r="AX668" s="15" t="s">
        <v>74</v>
      </c>
      <c r="AY668" s="237" t="s">
        <v>155</v>
      </c>
    </row>
    <row r="669" spans="1:65" s="13" customFormat="1" ht="11.25">
      <c r="B669" s="194"/>
      <c r="C669" s="195"/>
      <c r="D669" s="196" t="s">
        <v>164</v>
      </c>
      <c r="E669" s="197" t="s">
        <v>20</v>
      </c>
      <c r="F669" s="198" t="s">
        <v>1060</v>
      </c>
      <c r="G669" s="195"/>
      <c r="H669" s="199">
        <v>150.72999999999999</v>
      </c>
      <c r="I669" s="200"/>
      <c r="J669" s="200"/>
      <c r="K669" s="195"/>
      <c r="L669" s="195"/>
      <c r="M669" s="201"/>
      <c r="N669" s="202"/>
      <c r="O669" s="203"/>
      <c r="P669" s="203"/>
      <c r="Q669" s="203"/>
      <c r="R669" s="203"/>
      <c r="S669" s="203"/>
      <c r="T669" s="203"/>
      <c r="U669" s="203"/>
      <c r="V669" s="203"/>
      <c r="W669" s="203"/>
      <c r="X669" s="203"/>
      <c r="Y669" s="204"/>
      <c r="AT669" s="205" t="s">
        <v>164</v>
      </c>
      <c r="AU669" s="205" t="s">
        <v>84</v>
      </c>
      <c r="AV669" s="13" t="s">
        <v>84</v>
      </c>
      <c r="AW669" s="13" t="s">
        <v>5</v>
      </c>
      <c r="AX669" s="13" t="s">
        <v>82</v>
      </c>
      <c r="AY669" s="205" t="s">
        <v>155</v>
      </c>
    </row>
    <row r="670" spans="1:65" s="13" customFormat="1" ht="11.25">
      <c r="B670" s="194"/>
      <c r="C670" s="195"/>
      <c r="D670" s="196" t="s">
        <v>164</v>
      </c>
      <c r="E670" s="195"/>
      <c r="F670" s="198" t="s">
        <v>1061</v>
      </c>
      <c r="G670" s="195"/>
      <c r="H670" s="199">
        <v>165.803</v>
      </c>
      <c r="I670" s="200"/>
      <c r="J670" s="200"/>
      <c r="K670" s="195"/>
      <c r="L670" s="195"/>
      <c r="M670" s="201"/>
      <c r="N670" s="202"/>
      <c r="O670" s="203"/>
      <c r="P670" s="203"/>
      <c r="Q670" s="203"/>
      <c r="R670" s="203"/>
      <c r="S670" s="203"/>
      <c r="T670" s="203"/>
      <c r="U670" s="203"/>
      <c r="V670" s="203"/>
      <c r="W670" s="203"/>
      <c r="X670" s="203"/>
      <c r="Y670" s="204"/>
      <c r="AT670" s="205" t="s">
        <v>164</v>
      </c>
      <c r="AU670" s="205" t="s">
        <v>84</v>
      </c>
      <c r="AV670" s="13" t="s">
        <v>84</v>
      </c>
      <c r="AW670" s="13" t="s">
        <v>4</v>
      </c>
      <c r="AX670" s="13" t="s">
        <v>82</v>
      </c>
      <c r="AY670" s="205" t="s">
        <v>155</v>
      </c>
    </row>
    <row r="671" spans="1:65" s="2" customFormat="1" ht="16.5" customHeight="1">
      <c r="A671" s="36"/>
      <c r="B671" s="37"/>
      <c r="C671" s="218" t="s">
        <v>1110</v>
      </c>
      <c r="D671" s="218" t="s">
        <v>180</v>
      </c>
      <c r="E671" s="219" t="s">
        <v>1111</v>
      </c>
      <c r="F671" s="220" t="s">
        <v>1112</v>
      </c>
      <c r="G671" s="221" t="s">
        <v>160</v>
      </c>
      <c r="H671" s="222">
        <v>158.267</v>
      </c>
      <c r="I671" s="223"/>
      <c r="J671" s="224"/>
      <c r="K671" s="225">
        <f>ROUND(P671*H671,2)</f>
        <v>0</v>
      </c>
      <c r="L671" s="224"/>
      <c r="M671" s="226"/>
      <c r="N671" s="227" t="s">
        <v>20</v>
      </c>
      <c r="O671" s="183" t="s">
        <v>43</v>
      </c>
      <c r="P671" s="184">
        <f>I671+J671</f>
        <v>0</v>
      </c>
      <c r="Q671" s="184">
        <f>ROUND(I671*H671,2)</f>
        <v>0</v>
      </c>
      <c r="R671" s="184">
        <f>ROUND(J671*H671,2)</f>
        <v>0</v>
      </c>
      <c r="S671" s="66"/>
      <c r="T671" s="185">
        <f>S671*H671</f>
        <v>0</v>
      </c>
      <c r="U671" s="185">
        <v>3.0000000000000001E-3</v>
      </c>
      <c r="V671" s="185">
        <f>U671*H671</f>
        <v>0.47480099999999997</v>
      </c>
      <c r="W671" s="185">
        <v>0</v>
      </c>
      <c r="X671" s="185">
        <f>W671*H671</f>
        <v>0</v>
      </c>
      <c r="Y671" s="186" t="s">
        <v>20</v>
      </c>
      <c r="Z671" s="36"/>
      <c r="AA671" s="36"/>
      <c r="AB671" s="36"/>
      <c r="AC671" s="36"/>
      <c r="AD671" s="36"/>
      <c r="AE671" s="36"/>
      <c r="AR671" s="187" t="s">
        <v>184</v>
      </c>
      <c r="AT671" s="187" t="s">
        <v>180</v>
      </c>
      <c r="AU671" s="187" t="s">
        <v>84</v>
      </c>
      <c r="AY671" s="19" t="s">
        <v>155</v>
      </c>
      <c r="BE671" s="188">
        <f>IF(O671="základní",K671,0)</f>
        <v>0</v>
      </c>
      <c r="BF671" s="188">
        <f>IF(O671="snížená",K671,0)</f>
        <v>0</v>
      </c>
      <c r="BG671" s="188">
        <f>IF(O671="zákl. přenesená",K671,0)</f>
        <v>0</v>
      </c>
      <c r="BH671" s="188">
        <f>IF(O671="sníž. přenesená",K671,0)</f>
        <v>0</v>
      </c>
      <c r="BI671" s="188">
        <f>IF(O671="nulová",K671,0)</f>
        <v>0</v>
      </c>
      <c r="BJ671" s="19" t="s">
        <v>82</v>
      </c>
      <c r="BK671" s="188">
        <f>ROUND(P671*H671,2)</f>
        <v>0</v>
      </c>
      <c r="BL671" s="19" t="s">
        <v>185</v>
      </c>
      <c r="BM671" s="187" t="s">
        <v>1113</v>
      </c>
    </row>
    <row r="672" spans="1:65" s="13" customFormat="1" ht="11.25">
      <c r="B672" s="194"/>
      <c r="C672" s="195"/>
      <c r="D672" s="196" t="s">
        <v>164</v>
      </c>
      <c r="E672" s="195"/>
      <c r="F672" s="198" t="s">
        <v>1114</v>
      </c>
      <c r="G672" s="195"/>
      <c r="H672" s="199">
        <v>158.267</v>
      </c>
      <c r="I672" s="200"/>
      <c r="J672" s="200"/>
      <c r="K672" s="195"/>
      <c r="L672" s="195"/>
      <c r="M672" s="201"/>
      <c r="N672" s="202"/>
      <c r="O672" s="203"/>
      <c r="P672" s="203"/>
      <c r="Q672" s="203"/>
      <c r="R672" s="203"/>
      <c r="S672" s="203"/>
      <c r="T672" s="203"/>
      <c r="U672" s="203"/>
      <c r="V672" s="203"/>
      <c r="W672" s="203"/>
      <c r="X672" s="203"/>
      <c r="Y672" s="204"/>
      <c r="AT672" s="205" t="s">
        <v>164</v>
      </c>
      <c r="AU672" s="205" t="s">
        <v>84</v>
      </c>
      <c r="AV672" s="13" t="s">
        <v>84</v>
      </c>
      <c r="AW672" s="13" t="s">
        <v>4</v>
      </c>
      <c r="AX672" s="13" t="s">
        <v>82</v>
      </c>
      <c r="AY672" s="205" t="s">
        <v>155</v>
      </c>
    </row>
    <row r="673" spans="1:65" s="2" customFormat="1" ht="33" customHeight="1">
      <c r="A673" s="36"/>
      <c r="B673" s="37"/>
      <c r="C673" s="174" t="s">
        <v>1115</v>
      </c>
      <c r="D673" s="174" t="s">
        <v>157</v>
      </c>
      <c r="E673" s="175" t="s">
        <v>1116</v>
      </c>
      <c r="F673" s="176" t="s">
        <v>1117</v>
      </c>
      <c r="G673" s="177" t="s">
        <v>160</v>
      </c>
      <c r="H673" s="178">
        <v>9.1750000000000007</v>
      </c>
      <c r="I673" s="179"/>
      <c r="J673" s="179"/>
      <c r="K673" s="180">
        <f>ROUND(P673*H673,2)</f>
        <v>0</v>
      </c>
      <c r="L673" s="181"/>
      <c r="M673" s="41"/>
      <c r="N673" s="182" t="s">
        <v>20</v>
      </c>
      <c r="O673" s="183" t="s">
        <v>43</v>
      </c>
      <c r="P673" s="184">
        <f>I673+J673</f>
        <v>0</v>
      </c>
      <c r="Q673" s="184">
        <f>ROUND(I673*H673,2)</f>
        <v>0</v>
      </c>
      <c r="R673" s="184">
        <f>ROUND(J673*H673,2)</f>
        <v>0</v>
      </c>
      <c r="S673" s="66"/>
      <c r="T673" s="185">
        <f>S673*H673</f>
        <v>0</v>
      </c>
      <c r="U673" s="185">
        <v>2.4000000000000001E-4</v>
      </c>
      <c r="V673" s="185">
        <f>U673*H673</f>
        <v>2.2020000000000004E-3</v>
      </c>
      <c r="W673" s="185">
        <v>0</v>
      </c>
      <c r="X673" s="185">
        <f>W673*H673</f>
        <v>0</v>
      </c>
      <c r="Y673" s="186" t="s">
        <v>20</v>
      </c>
      <c r="Z673" s="36"/>
      <c r="AA673" s="36"/>
      <c r="AB673" s="36"/>
      <c r="AC673" s="36"/>
      <c r="AD673" s="36"/>
      <c r="AE673" s="36"/>
      <c r="AR673" s="187" t="s">
        <v>185</v>
      </c>
      <c r="AT673" s="187" t="s">
        <v>157</v>
      </c>
      <c r="AU673" s="187" t="s">
        <v>84</v>
      </c>
      <c r="AY673" s="19" t="s">
        <v>155</v>
      </c>
      <c r="BE673" s="188">
        <f>IF(O673="základní",K673,0)</f>
        <v>0</v>
      </c>
      <c r="BF673" s="188">
        <f>IF(O673="snížená",K673,0)</f>
        <v>0</v>
      </c>
      <c r="BG673" s="188">
        <f>IF(O673="zákl. přenesená",K673,0)</f>
        <v>0</v>
      </c>
      <c r="BH673" s="188">
        <f>IF(O673="sníž. přenesená",K673,0)</f>
        <v>0</v>
      </c>
      <c r="BI673" s="188">
        <f>IF(O673="nulová",K673,0)</f>
        <v>0</v>
      </c>
      <c r="BJ673" s="19" t="s">
        <v>82</v>
      </c>
      <c r="BK673" s="188">
        <f>ROUND(P673*H673,2)</f>
        <v>0</v>
      </c>
      <c r="BL673" s="19" t="s">
        <v>185</v>
      </c>
      <c r="BM673" s="187" t="s">
        <v>1118</v>
      </c>
    </row>
    <row r="674" spans="1:65" s="2" customFormat="1" ht="11.25">
      <c r="A674" s="36"/>
      <c r="B674" s="37"/>
      <c r="C674" s="38"/>
      <c r="D674" s="189" t="s">
        <v>162</v>
      </c>
      <c r="E674" s="38"/>
      <c r="F674" s="190" t="s">
        <v>1119</v>
      </c>
      <c r="G674" s="38"/>
      <c r="H674" s="38"/>
      <c r="I674" s="191"/>
      <c r="J674" s="191"/>
      <c r="K674" s="38"/>
      <c r="L674" s="38"/>
      <c r="M674" s="41"/>
      <c r="N674" s="192"/>
      <c r="O674" s="193"/>
      <c r="P674" s="66"/>
      <c r="Q674" s="66"/>
      <c r="R674" s="66"/>
      <c r="S674" s="66"/>
      <c r="T674" s="66"/>
      <c r="U674" s="66"/>
      <c r="V674" s="66"/>
      <c r="W674" s="66"/>
      <c r="X674" s="66"/>
      <c r="Y674" s="67"/>
      <c r="Z674" s="36"/>
      <c r="AA674" s="36"/>
      <c r="AB674" s="36"/>
      <c r="AC674" s="36"/>
      <c r="AD674" s="36"/>
      <c r="AE674" s="36"/>
      <c r="AT674" s="19" t="s">
        <v>162</v>
      </c>
      <c r="AU674" s="19" t="s">
        <v>84</v>
      </c>
    </row>
    <row r="675" spans="1:65" s="15" customFormat="1" ht="11.25">
      <c r="B675" s="228"/>
      <c r="C675" s="229"/>
      <c r="D675" s="196" t="s">
        <v>164</v>
      </c>
      <c r="E675" s="230" t="s">
        <v>20</v>
      </c>
      <c r="F675" s="231" t="s">
        <v>1120</v>
      </c>
      <c r="G675" s="229"/>
      <c r="H675" s="230" t="s">
        <v>20</v>
      </c>
      <c r="I675" s="232"/>
      <c r="J675" s="232"/>
      <c r="K675" s="229"/>
      <c r="L675" s="229"/>
      <c r="M675" s="233"/>
      <c r="N675" s="234"/>
      <c r="O675" s="235"/>
      <c r="P675" s="235"/>
      <c r="Q675" s="235"/>
      <c r="R675" s="235"/>
      <c r="S675" s="235"/>
      <c r="T675" s="235"/>
      <c r="U675" s="235"/>
      <c r="V675" s="235"/>
      <c r="W675" s="235"/>
      <c r="X675" s="235"/>
      <c r="Y675" s="236"/>
      <c r="AT675" s="237" t="s">
        <v>164</v>
      </c>
      <c r="AU675" s="237" t="s">
        <v>84</v>
      </c>
      <c r="AV675" s="15" t="s">
        <v>82</v>
      </c>
      <c r="AW675" s="15" t="s">
        <v>5</v>
      </c>
      <c r="AX675" s="15" t="s">
        <v>74</v>
      </c>
      <c r="AY675" s="237" t="s">
        <v>155</v>
      </c>
    </row>
    <row r="676" spans="1:65" s="13" customFormat="1" ht="11.25">
      <c r="B676" s="194"/>
      <c r="C676" s="195"/>
      <c r="D676" s="196" t="s">
        <v>164</v>
      </c>
      <c r="E676" s="197" t="s">
        <v>20</v>
      </c>
      <c r="F676" s="198" t="s">
        <v>1121</v>
      </c>
      <c r="G676" s="195"/>
      <c r="H676" s="199">
        <v>9.1750000000000007</v>
      </c>
      <c r="I676" s="200"/>
      <c r="J676" s="200"/>
      <c r="K676" s="195"/>
      <c r="L676" s="195"/>
      <c r="M676" s="201"/>
      <c r="N676" s="202"/>
      <c r="O676" s="203"/>
      <c r="P676" s="203"/>
      <c r="Q676" s="203"/>
      <c r="R676" s="203"/>
      <c r="S676" s="203"/>
      <c r="T676" s="203"/>
      <c r="U676" s="203"/>
      <c r="V676" s="203"/>
      <c r="W676" s="203"/>
      <c r="X676" s="203"/>
      <c r="Y676" s="204"/>
      <c r="AT676" s="205" t="s">
        <v>164</v>
      </c>
      <c r="AU676" s="205" t="s">
        <v>84</v>
      </c>
      <c r="AV676" s="13" t="s">
        <v>84</v>
      </c>
      <c r="AW676" s="13" t="s">
        <v>5</v>
      </c>
      <c r="AX676" s="13" t="s">
        <v>82</v>
      </c>
      <c r="AY676" s="205" t="s">
        <v>155</v>
      </c>
    </row>
    <row r="677" spans="1:65" s="2" customFormat="1" ht="16.5" customHeight="1">
      <c r="A677" s="36"/>
      <c r="B677" s="37"/>
      <c r="C677" s="218" t="s">
        <v>1122</v>
      </c>
      <c r="D677" s="218" t="s">
        <v>180</v>
      </c>
      <c r="E677" s="219" t="s">
        <v>1123</v>
      </c>
      <c r="F677" s="220" t="s">
        <v>1124</v>
      </c>
      <c r="G677" s="221" t="s">
        <v>160</v>
      </c>
      <c r="H677" s="222">
        <v>9.6340000000000003</v>
      </c>
      <c r="I677" s="223"/>
      <c r="J677" s="224"/>
      <c r="K677" s="225">
        <f>ROUND(P677*H677,2)</f>
        <v>0</v>
      </c>
      <c r="L677" s="224"/>
      <c r="M677" s="226"/>
      <c r="N677" s="227" t="s">
        <v>20</v>
      </c>
      <c r="O677" s="183" t="s">
        <v>43</v>
      </c>
      <c r="P677" s="184">
        <f>I677+J677</f>
        <v>0</v>
      </c>
      <c r="Q677" s="184">
        <f>ROUND(I677*H677,2)</f>
        <v>0</v>
      </c>
      <c r="R677" s="184">
        <f>ROUND(J677*H677,2)</f>
        <v>0</v>
      </c>
      <c r="S677" s="66"/>
      <c r="T677" s="185">
        <f>S677*H677</f>
        <v>0</v>
      </c>
      <c r="U677" s="185">
        <v>1.5E-3</v>
      </c>
      <c r="V677" s="185">
        <f>U677*H677</f>
        <v>1.4451E-2</v>
      </c>
      <c r="W677" s="185">
        <v>0</v>
      </c>
      <c r="X677" s="185">
        <f>W677*H677</f>
        <v>0</v>
      </c>
      <c r="Y677" s="186" t="s">
        <v>20</v>
      </c>
      <c r="Z677" s="36"/>
      <c r="AA677" s="36"/>
      <c r="AB677" s="36"/>
      <c r="AC677" s="36"/>
      <c r="AD677" s="36"/>
      <c r="AE677" s="36"/>
      <c r="AR677" s="187" t="s">
        <v>184</v>
      </c>
      <c r="AT677" s="187" t="s">
        <v>180</v>
      </c>
      <c r="AU677" s="187" t="s">
        <v>84</v>
      </c>
      <c r="AY677" s="19" t="s">
        <v>155</v>
      </c>
      <c r="BE677" s="188">
        <f>IF(O677="základní",K677,0)</f>
        <v>0</v>
      </c>
      <c r="BF677" s="188">
        <f>IF(O677="snížená",K677,0)</f>
        <v>0</v>
      </c>
      <c r="BG677" s="188">
        <f>IF(O677="zákl. přenesená",K677,0)</f>
        <v>0</v>
      </c>
      <c r="BH677" s="188">
        <f>IF(O677="sníž. přenesená",K677,0)</f>
        <v>0</v>
      </c>
      <c r="BI677" s="188">
        <f>IF(O677="nulová",K677,0)</f>
        <v>0</v>
      </c>
      <c r="BJ677" s="19" t="s">
        <v>82</v>
      </c>
      <c r="BK677" s="188">
        <f>ROUND(P677*H677,2)</f>
        <v>0</v>
      </c>
      <c r="BL677" s="19" t="s">
        <v>185</v>
      </c>
      <c r="BM677" s="187" t="s">
        <v>1125</v>
      </c>
    </row>
    <row r="678" spans="1:65" s="13" customFormat="1" ht="11.25">
      <c r="B678" s="194"/>
      <c r="C678" s="195"/>
      <c r="D678" s="196" t="s">
        <v>164</v>
      </c>
      <c r="E678" s="195"/>
      <c r="F678" s="198" t="s">
        <v>1126</v>
      </c>
      <c r="G678" s="195"/>
      <c r="H678" s="199">
        <v>9.6340000000000003</v>
      </c>
      <c r="I678" s="200"/>
      <c r="J678" s="200"/>
      <c r="K678" s="195"/>
      <c r="L678" s="195"/>
      <c r="M678" s="201"/>
      <c r="N678" s="202"/>
      <c r="O678" s="203"/>
      <c r="P678" s="203"/>
      <c r="Q678" s="203"/>
      <c r="R678" s="203"/>
      <c r="S678" s="203"/>
      <c r="T678" s="203"/>
      <c r="U678" s="203"/>
      <c r="V678" s="203"/>
      <c r="W678" s="203"/>
      <c r="X678" s="203"/>
      <c r="Y678" s="204"/>
      <c r="AT678" s="205" t="s">
        <v>164</v>
      </c>
      <c r="AU678" s="205" t="s">
        <v>84</v>
      </c>
      <c r="AV678" s="13" t="s">
        <v>84</v>
      </c>
      <c r="AW678" s="13" t="s">
        <v>4</v>
      </c>
      <c r="AX678" s="13" t="s">
        <v>82</v>
      </c>
      <c r="AY678" s="205" t="s">
        <v>155</v>
      </c>
    </row>
    <row r="679" spans="1:65" s="2" customFormat="1" ht="24.2" customHeight="1">
      <c r="A679" s="36"/>
      <c r="B679" s="37"/>
      <c r="C679" s="174" t="s">
        <v>1127</v>
      </c>
      <c r="D679" s="174" t="s">
        <v>157</v>
      </c>
      <c r="E679" s="175" t="s">
        <v>1128</v>
      </c>
      <c r="F679" s="176" t="s">
        <v>1129</v>
      </c>
      <c r="G679" s="177" t="s">
        <v>160</v>
      </c>
      <c r="H679" s="178">
        <v>260.5</v>
      </c>
      <c r="I679" s="179"/>
      <c r="J679" s="179"/>
      <c r="K679" s="180">
        <f>ROUND(P679*H679,2)</f>
        <v>0</v>
      </c>
      <c r="L679" s="181"/>
      <c r="M679" s="41"/>
      <c r="N679" s="182" t="s">
        <v>20</v>
      </c>
      <c r="O679" s="183" t="s">
        <v>43</v>
      </c>
      <c r="P679" s="184">
        <f>I679+J679</f>
        <v>0</v>
      </c>
      <c r="Q679" s="184">
        <f>ROUND(I679*H679,2)</f>
        <v>0</v>
      </c>
      <c r="R679" s="184">
        <f>ROUND(J679*H679,2)</f>
        <v>0</v>
      </c>
      <c r="S679" s="66"/>
      <c r="T679" s="185">
        <f>S679*H679</f>
        <v>0</v>
      </c>
      <c r="U679" s="185">
        <v>0</v>
      </c>
      <c r="V679" s="185">
        <f>U679*H679</f>
        <v>0</v>
      </c>
      <c r="W679" s="185">
        <v>0</v>
      </c>
      <c r="X679" s="185">
        <f>W679*H679</f>
        <v>0</v>
      </c>
      <c r="Y679" s="186" t="s">
        <v>20</v>
      </c>
      <c r="Z679" s="36"/>
      <c r="AA679" s="36"/>
      <c r="AB679" s="36"/>
      <c r="AC679" s="36"/>
      <c r="AD679" s="36"/>
      <c r="AE679" s="36"/>
      <c r="AR679" s="187" t="s">
        <v>185</v>
      </c>
      <c r="AT679" s="187" t="s">
        <v>157</v>
      </c>
      <c r="AU679" s="187" t="s">
        <v>84</v>
      </c>
      <c r="AY679" s="19" t="s">
        <v>155</v>
      </c>
      <c r="BE679" s="188">
        <f>IF(O679="základní",K679,0)</f>
        <v>0</v>
      </c>
      <c r="BF679" s="188">
        <f>IF(O679="snížená",K679,0)</f>
        <v>0</v>
      </c>
      <c r="BG679" s="188">
        <f>IF(O679="zákl. přenesená",K679,0)</f>
        <v>0</v>
      </c>
      <c r="BH679" s="188">
        <f>IF(O679="sníž. přenesená",K679,0)</f>
        <v>0</v>
      </c>
      <c r="BI679" s="188">
        <f>IF(O679="nulová",K679,0)</f>
        <v>0</v>
      </c>
      <c r="BJ679" s="19" t="s">
        <v>82</v>
      </c>
      <c r="BK679" s="188">
        <f>ROUND(P679*H679,2)</f>
        <v>0</v>
      </c>
      <c r="BL679" s="19" t="s">
        <v>185</v>
      </c>
      <c r="BM679" s="187" t="s">
        <v>1130</v>
      </c>
    </row>
    <row r="680" spans="1:65" s="2" customFormat="1" ht="11.25">
      <c r="A680" s="36"/>
      <c r="B680" s="37"/>
      <c r="C680" s="38"/>
      <c r="D680" s="189" t="s">
        <v>162</v>
      </c>
      <c r="E680" s="38"/>
      <c r="F680" s="190" t="s">
        <v>1131</v>
      </c>
      <c r="G680" s="38"/>
      <c r="H680" s="38"/>
      <c r="I680" s="191"/>
      <c r="J680" s="191"/>
      <c r="K680" s="38"/>
      <c r="L680" s="38"/>
      <c r="M680" s="41"/>
      <c r="N680" s="192"/>
      <c r="O680" s="193"/>
      <c r="P680" s="66"/>
      <c r="Q680" s="66"/>
      <c r="R680" s="66"/>
      <c r="S680" s="66"/>
      <c r="T680" s="66"/>
      <c r="U680" s="66"/>
      <c r="V680" s="66"/>
      <c r="W680" s="66"/>
      <c r="X680" s="66"/>
      <c r="Y680" s="67"/>
      <c r="Z680" s="36"/>
      <c r="AA680" s="36"/>
      <c r="AB680" s="36"/>
      <c r="AC680" s="36"/>
      <c r="AD680" s="36"/>
      <c r="AE680" s="36"/>
      <c r="AT680" s="19" t="s">
        <v>162</v>
      </c>
      <c r="AU680" s="19" t="s">
        <v>84</v>
      </c>
    </row>
    <row r="681" spans="1:65" s="13" customFormat="1" ht="11.25">
      <c r="B681" s="194"/>
      <c r="C681" s="195"/>
      <c r="D681" s="196" t="s">
        <v>164</v>
      </c>
      <c r="E681" s="197" t="s">
        <v>20</v>
      </c>
      <c r="F681" s="198" t="s">
        <v>1132</v>
      </c>
      <c r="G681" s="195"/>
      <c r="H681" s="199">
        <v>260.5</v>
      </c>
      <c r="I681" s="200"/>
      <c r="J681" s="200"/>
      <c r="K681" s="195"/>
      <c r="L681" s="195"/>
      <c r="M681" s="201"/>
      <c r="N681" s="202"/>
      <c r="O681" s="203"/>
      <c r="P681" s="203"/>
      <c r="Q681" s="203"/>
      <c r="R681" s="203"/>
      <c r="S681" s="203"/>
      <c r="T681" s="203"/>
      <c r="U681" s="203"/>
      <c r="V681" s="203"/>
      <c r="W681" s="203"/>
      <c r="X681" s="203"/>
      <c r="Y681" s="204"/>
      <c r="AT681" s="205" t="s">
        <v>164</v>
      </c>
      <c r="AU681" s="205" t="s">
        <v>84</v>
      </c>
      <c r="AV681" s="13" t="s">
        <v>84</v>
      </c>
      <c r="AW681" s="13" t="s">
        <v>5</v>
      </c>
      <c r="AX681" s="13" t="s">
        <v>82</v>
      </c>
      <c r="AY681" s="205" t="s">
        <v>155</v>
      </c>
    </row>
    <row r="682" spans="1:65" s="2" customFormat="1" ht="16.5" customHeight="1">
      <c r="A682" s="36"/>
      <c r="B682" s="37"/>
      <c r="C682" s="218" t="s">
        <v>1133</v>
      </c>
      <c r="D682" s="218" t="s">
        <v>180</v>
      </c>
      <c r="E682" s="219" t="s">
        <v>1134</v>
      </c>
      <c r="F682" s="220" t="s">
        <v>1135</v>
      </c>
      <c r="G682" s="221" t="s">
        <v>160</v>
      </c>
      <c r="H682" s="222">
        <v>265.70999999999998</v>
      </c>
      <c r="I682" s="223"/>
      <c r="J682" s="224"/>
      <c r="K682" s="225">
        <f>ROUND(P682*H682,2)</f>
        <v>0</v>
      </c>
      <c r="L682" s="224"/>
      <c r="M682" s="226"/>
      <c r="N682" s="227" t="s">
        <v>20</v>
      </c>
      <c r="O682" s="183" t="s">
        <v>43</v>
      </c>
      <c r="P682" s="184">
        <f>I682+J682</f>
        <v>0</v>
      </c>
      <c r="Q682" s="184">
        <f>ROUND(I682*H682,2)</f>
        <v>0</v>
      </c>
      <c r="R682" s="184">
        <f>ROUND(J682*H682,2)</f>
        <v>0</v>
      </c>
      <c r="S682" s="66"/>
      <c r="T682" s="185">
        <f>S682*H682</f>
        <v>0</v>
      </c>
      <c r="U682" s="185">
        <v>6.0800000000000003E-3</v>
      </c>
      <c r="V682" s="185">
        <f>U682*H682</f>
        <v>1.6155168</v>
      </c>
      <c r="W682" s="185">
        <v>0</v>
      </c>
      <c r="X682" s="185">
        <f>W682*H682</f>
        <v>0</v>
      </c>
      <c r="Y682" s="186" t="s">
        <v>20</v>
      </c>
      <c r="Z682" s="36"/>
      <c r="AA682" s="36"/>
      <c r="AB682" s="36"/>
      <c r="AC682" s="36"/>
      <c r="AD682" s="36"/>
      <c r="AE682" s="36"/>
      <c r="AR682" s="187" t="s">
        <v>184</v>
      </c>
      <c r="AT682" s="187" t="s">
        <v>180</v>
      </c>
      <c r="AU682" s="187" t="s">
        <v>84</v>
      </c>
      <c r="AY682" s="19" t="s">
        <v>155</v>
      </c>
      <c r="BE682" s="188">
        <f>IF(O682="základní",K682,0)</f>
        <v>0</v>
      </c>
      <c r="BF682" s="188">
        <f>IF(O682="snížená",K682,0)</f>
        <v>0</v>
      </c>
      <c r="BG682" s="188">
        <f>IF(O682="zákl. přenesená",K682,0)</f>
        <v>0</v>
      </c>
      <c r="BH682" s="188">
        <f>IF(O682="sníž. přenesená",K682,0)</f>
        <v>0</v>
      </c>
      <c r="BI682" s="188">
        <f>IF(O682="nulová",K682,0)</f>
        <v>0</v>
      </c>
      <c r="BJ682" s="19" t="s">
        <v>82</v>
      </c>
      <c r="BK682" s="188">
        <f>ROUND(P682*H682,2)</f>
        <v>0</v>
      </c>
      <c r="BL682" s="19" t="s">
        <v>185</v>
      </c>
      <c r="BM682" s="187" t="s">
        <v>1136</v>
      </c>
    </row>
    <row r="683" spans="1:65" s="13" customFormat="1" ht="11.25">
      <c r="B683" s="194"/>
      <c r="C683" s="195"/>
      <c r="D683" s="196" t="s">
        <v>164</v>
      </c>
      <c r="E683" s="195"/>
      <c r="F683" s="198" t="s">
        <v>1137</v>
      </c>
      <c r="G683" s="195"/>
      <c r="H683" s="199">
        <v>265.70999999999998</v>
      </c>
      <c r="I683" s="200"/>
      <c r="J683" s="200"/>
      <c r="K683" s="195"/>
      <c r="L683" s="195"/>
      <c r="M683" s="201"/>
      <c r="N683" s="202"/>
      <c r="O683" s="203"/>
      <c r="P683" s="203"/>
      <c r="Q683" s="203"/>
      <c r="R683" s="203"/>
      <c r="S683" s="203"/>
      <c r="T683" s="203"/>
      <c r="U683" s="203"/>
      <c r="V683" s="203"/>
      <c r="W683" s="203"/>
      <c r="X683" s="203"/>
      <c r="Y683" s="204"/>
      <c r="AT683" s="205" t="s">
        <v>164</v>
      </c>
      <c r="AU683" s="205" t="s">
        <v>84</v>
      </c>
      <c r="AV683" s="13" t="s">
        <v>84</v>
      </c>
      <c r="AW683" s="13" t="s">
        <v>4</v>
      </c>
      <c r="AX683" s="13" t="s">
        <v>82</v>
      </c>
      <c r="AY683" s="205" t="s">
        <v>155</v>
      </c>
    </row>
    <row r="684" spans="1:65" s="2" customFormat="1" ht="24.2" customHeight="1">
      <c r="A684" s="36"/>
      <c r="B684" s="37"/>
      <c r="C684" s="174" t="s">
        <v>1138</v>
      </c>
      <c r="D684" s="174" t="s">
        <v>157</v>
      </c>
      <c r="E684" s="175" t="s">
        <v>1139</v>
      </c>
      <c r="F684" s="176" t="s">
        <v>1140</v>
      </c>
      <c r="G684" s="177" t="s">
        <v>160</v>
      </c>
      <c r="H684" s="178">
        <v>260.5</v>
      </c>
      <c r="I684" s="179"/>
      <c r="J684" s="179"/>
      <c r="K684" s="180">
        <f>ROUND(P684*H684,2)</f>
        <v>0</v>
      </c>
      <c r="L684" s="181"/>
      <c r="M684" s="41"/>
      <c r="N684" s="182" t="s">
        <v>20</v>
      </c>
      <c r="O684" s="183" t="s">
        <v>43</v>
      </c>
      <c r="P684" s="184">
        <f>I684+J684</f>
        <v>0</v>
      </c>
      <c r="Q684" s="184">
        <f>ROUND(I684*H684,2)</f>
        <v>0</v>
      </c>
      <c r="R684" s="184">
        <f>ROUND(J684*H684,2)</f>
        <v>0</v>
      </c>
      <c r="S684" s="66"/>
      <c r="T684" s="185">
        <f>S684*H684</f>
        <v>0</v>
      </c>
      <c r="U684" s="185">
        <v>0</v>
      </c>
      <c r="V684" s="185">
        <f>U684*H684</f>
        <v>0</v>
      </c>
      <c r="W684" s="185">
        <v>0</v>
      </c>
      <c r="X684" s="185">
        <f>W684*H684</f>
        <v>0</v>
      </c>
      <c r="Y684" s="186" t="s">
        <v>20</v>
      </c>
      <c r="Z684" s="36"/>
      <c r="AA684" s="36"/>
      <c r="AB684" s="36"/>
      <c r="AC684" s="36"/>
      <c r="AD684" s="36"/>
      <c r="AE684" s="36"/>
      <c r="AR684" s="187" t="s">
        <v>185</v>
      </c>
      <c r="AT684" s="187" t="s">
        <v>157</v>
      </c>
      <c r="AU684" s="187" t="s">
        <v>84</v>
      </c>
      <c r="AY684" s="19" t="s">
        <v>155</v>
      </c>
      <c r="BE684" s="188">
        <f>IF(O684="základní",K684,0)</f>
        <v>0</v>
      </c>
      <c r="BF684" s="188">
        <f>IF(O684="snížená",K684,0)</f>
        <v>0</v>
      </c>
      <c r="BG684" s="188">
        <f>IF(O684="zákl. přenesená",K684,0)</f>
        <v>0</v>
      </c>
      <c r="BH684" s="188">
        <f>IF(O684="sníž. přenesená",K684,0)</f>
        <v>0</v>
      </c>
      <c r="BI684" s="188">
        <f>IF(O684="nulová",K684,0)</f>
        <v>0</v>
      </c>
      <c r="BJ684" s="19" t="s">
        <v>82</v>
      </c>
      <c r="BK684" s="188">
        <f>ROUND(P684*H684,2)</f>
        <v>0</v>
      </c>
      <c r="BL684" s="19" t="s">
        <v>185</v>
      </c>
      <c r="BM684" s="187" t="s">
        <v>1141</v>
      </c>
    </row>
    <row r="685" spans="1:65" s="2" customFormat="1" ht="11.25">
      <c r="A685" s="36"/>
      <c r="B685" s="37"/>
      <c r="C685" s="38"/>
      <c r="D685" s="189" t="s">
        <v>162</v>
      </c>
      <c r="E685" s="38"/>
      <c r="F685" s="190" t="s">
        <v>1142</v>
      </c>
      <c r="G685" s="38"/>
      <c r="H685" s="38"/>
      <c r="I685" s="191"/>
      <c r="J685" s="191"/>
      <c r="K685" s="38"/>
      <c r="L685" s="38"/>
      <c r="M685" s="41"/>
      <c r="N685" s="192"/>
      <c r="O685" s="193"/>
      <c r="P685" s="66"/>
      <c r="Q685" s="66"/>
      <c r="R685" s="66"/>
      <c r="S685" s="66"/>
      <c r="T685" s="66"/>
      <c r="U685" s="66"/>
      <c r="V685" s="66"/>
      <c r="W685" s="66"/>
      <c r="X685" s="66"/>
      <c r="Y685" s="67"/>
      <c r="Z685" s="36"/>
      <c r="AA685" s="36"/>
      <c r="AB685" s="36"/>
      <c r="AC685" s="36"/>
      <c r="AD685" s="36"/>
      <c r="AE685" s="36"/>
      <c r="AT685" s="19" t="s">
        <v>162</v>
      </c>
      <c r="AU685" s="19" t="s">
        <v>84</v>
      </c>
    </row>
    <row r="686" spans="1:65" s="2" customFormat="1" ht="16.5" customHeight="1">
      <c r="A686" s="36"/>
      <c r="B686" s="37"/>
      <c r="C686" s="218" t="s">
        <v>1143</v>
      </c>
      <c r="D686" s="218" t="s">
        <v>180</v>
      </c>
      <c r="E686" s="219" t="s">
        <v>1144</v>
      </c>
      <c r="F686" s="220" t="s">
        <v>1145</v>
      </c>
      <c r="G686" s="221" t="s">
        <v>160</v>
      </c>
      <c r="H686" s="222">
        <v>273.52499999999998</v>
      </c>
      <c r="I686" s="223"/>
      <c r="J686" s="224"/>
      <c r="K686" s="225">
        <f>ROUND(P686*H686,2)</f>
        <v>0</v>
      </c>
      <c r="L686" s="224"/>
      <c r="M686" s="226"/>
      <c r="N686" s="227" t="s">
        <v>20</v>
      </c>
      <c r="O686" s="183" t="s">
        <v>43</v>
      </c>
      <c r="P686" s="184">
        <f>I686+J686</f>
        <v>0</v>
      </c>
      <c r="Q686" s="184">
        <f>ROUND(I686*H686,2)</f>
        <v>0</v>
      </c>
      <c r="R686" s="184">
        <f>ROUND(J686*H686,2)</f>
        <v>0</v>
      </c>
      <c r="S686" s="66"/>
      <c r="T686" s="185">
        <f>S686*H686</f>
        <v>0</v>
      </c>
      <c r="U686" s="185">
        <v>2.0000000000000001E-4</v>
      </c>
      <c r="V686" s="185">
        <f>U686*H686</f>
        <v>5.4704999999999997E-2</v>
      </c>
      <c r="W686" s="185">
        <v>0</v>
      </c>
      <c r="X686" s="185">
        <f>W686*H686</f>
        <v>0</v>
      </c>
      <c r="Y686" s="186" t="s">
        <v>20</v>
      </c>
      <c r="Z686" s="36"/>
      <c r="AA686" s="36"/>
      <c r="AB686" s="36"/>
      <c r="AC686" s="36"/>
      <c r="AD686" s="36"/>
      <c r="AE686" s="36"/>
      <c r="AR686" s="187" t="s">
        <v>184</v>
      </c>
      <c r="AT686" s="187" t="s">
        <v>180</v>
      </c>
      <c r="AU686" s="187" t="s">
        <v>84</v>
      </c>
      <c r="AY686" s="19" t="s">
        <v>155</v>
      </c>
      <c r="BE686" s="188">
        <f>IF(O686="základní",K686,0)</f>
        <v>0</v>
      </c>
      <c r="BF686" s="188">
        <f>IF(O686="snížená",K686,0)</f>
        <v>0</v>
      </c>
      <c r="BG686" s="188">
        <f>IF(O686="zákl. přenesená",K686,0)</f>
        <v>0</v>
      </c>
      <c r="BH686" s="188">
        <f>IF(O686="sníž. přenesená",K686,0)</f>
        <v>0</v>
      </c>
      <c r="BI686" s="188">
        <f>IF(O686="nulová",K686,0)</f>
        <v>0</v>
      </c>
      <c r="BJ686" s="19" t="s">
        <v>82</v>
      </c>
      <c r="BK686" s="188">
        <f>ROUND(P686*H686,2)</f>
        <v>0</v>
      </c>
      <c r="BL686" s="19" t="s">
        <v>185</v>
      </c>
      <c r="BM686" s="187" t="s">
        <v>1146</v>
      </c>
    </row>
    <row r="687" spans="1:65" s="13" customFormat="1" ht="11.25">
      <c r="B687" s="194"/>
      <c r="C687" s="195"/>
      <c r="D687" s="196" t="s">
        <v>164</v>
      </c>
      <c r="E687" s="195"/>
      <c r="F687" s="198" t="s">
        <v>1147</v>
      </c>
      <c r="G687" s="195"/>
      <c r="H687" s="199">
        <v>273.52499999999998</v>
      </c>
      <c r="I687" s="200"/>
      <c r="J687" s="200"/>
      <c r="K687" s="195"/>
      <c r="L687" s="195"/>
      <c r="M687" s="201"/>
      <c r="N687" s="202"/>
      <c r="O687" s="203"/>
      <c r="P687" s="203"/>
      <c r="Q687" s="203"/>
      <c r="R687" s="203"/>
      <c r="S687" s="203"/>
      <c r="T687" s="203"/>
      <c r="U687" s="203"/>
      <c r="V687" s="203"/>
      <c r="W687" s="203"/>
      <c r="X687" s="203"/>
      <c r="Y687" s="204"/>
      <c r="AT687" s="205" t="s">
        <v>164</v>
      </c>
      <c r="AU687" s="205" t="s">
        <v>84</v>
      </c>
      <c r="AV687" s="13" t="s">
        <v>84</v>
      </c>
      <c r="AW687" s="13" t="s">
        <v>4</v>
      </c>
      <c r="AX687" s="13" t="s">
        <v>82</v>
      </c>
      <c r="AY687" s="205" t="s">
        <v>155</v>
      </c>
    </row>
    <row r="688" spans="1:65" s="2" customFormat="1" ht="24.2" customHeight="1">
      <c r="A688" s="36"/>
      <c r="B688" s="37"/>
      <c r="C688" s="174" t="s">
        <v>1148</v>
      </c>
      <c r="D688" s="174" t="s">
        <v>157</v>
      </c>
      <c r="E688" s="175" t="s">
        <v>1149</v>
      </c>
      <c r="F688" s="176" t="s">
        <v>1150</v>
      </c>
      <c r="G688" s="177" t="s">
        <v>207</v>
      </c>
      <c r="H688" s="178">
        <v>2.3849999999999998</v>
      </c>
      <c r="I688" s="179"/>
      <c r="J688" s="179"/>
      <c r="K688" s="180">
        <f>ROUND(P688*H688,2)</f>
        <v>0</v>
      </c>
      <c r="L688" s="181"/>
      <c r="M688" s="41"/>
      <c r="N688" s="182" t="s">
        <v>20</v>
      </c>
      <c r="O688" s="183" t="s">
        <v>43</v>
      </c>
      <c r="P688" s="184">
        <f>I688+J688</f>
        <v>0</v>
      </c>
      <c r="Q688" s="184">
        <f>ROUND(I688*H688,2)</f>
        <v>0</v>
      </c>
      <c r="R688" s="184">
        <f>ROUND(J688*H688,2)</f>
        <v>0</v>
      </c>
      <c r="S688" s="66"/>
      <c r="T688" s="185">
        <f>S688*H688</f>
        <v>0</v>
      </c>
      <c r="U688" s="185">
        <v>0</v>
      </c>
      <c r="V688" s="185">
        <f>U688*H688</f>
        <v>0</v>
      </c>
      <c r="W688" s="185">
        <v>0</v>
      </c>
      <c r="X688" s="185">
        <f>W688*H688</f>
        <v>0</v>
      </c>
      <c r="Y688" s="186" t="s">
        <v>20</v>
      </c>
      <c r="Z688" s="36"/>
      <c r="AA688" s="36"/>
      <c r="AB688" s="36"/>
      <c r="AC688" s="36"/>
      <c r="AD688" s="36"/>
      <c r="AE688" s="36"/>
      <c r="AR688" s="187" t="s">
        <v>185</v>
      </c>
      <c r="AT688" s="187" t="s">
        <v>157</v>
      </c>
      <c r="AU688" s="187" t="s">
        <v>84</v>
      </c>
      <c r="AY688" s="19" t="s">
        <v>155</v>
      </c>
      <c r="BE688" s="188">
        <f>IF(O688="základní",K688,0)</f>
        <v>0</v>
      </c>
      <c r="BF688" s="188">
        <f>IF(O688="snížená",K688,0)</f>
        <v>0</v>
      </c>
      <c r="BG688" s="188">
        <f>IF(O688="zákl. přenesená",K688,0)</f>
        <v>0</v>
      </c>
      <c r="BH688" s="188">
        <f>IF(O688="sníž. přenesená",K688,0)</f>
        <v>0</v>
      </c>
      <c r="BI688" s="188">
        <f>IF(O688="nulová",K688,0)</f>
        <v>0</v>
      </c>
      <c r="BJ688" s="19" t="s">
        <v>82</v>
      </c>
      <c r="BK688" s="188">
        <f>ROUND(P688*H688,2)</f>
        <v>0</v>
      </c>
      <c r="BL688" s="19" t="s">
        <v>185</v>
      </c>
      <c r="BM688" s="187" t="s">
        <v>1151</v>
      </c>
    </row>
    <row r="689" spans="1:65" s="2" customFormat="1" ht="11.25">
      <c r="A689" s="36"/>
      <c r="B689" s="37"/>
      <c r="C689" s="38"/>
      <c r="D689" s="189" t="s">
        <v>162</v>
      </c>
      <c r="E689" s="38"/>
      <c r="F689" s="190" t="s">
        <v>1152</v>
      </c>
      <c r="G689" s="38"/>
      <c r="H689" s="38"/>
      <c r="I689" s="191"/>
      <c r="J689" s="191"/>
      <c r="K689" s="38"/>
      <c r="L689" s="38"/>
      <c r="M689" s="41"/>
      <c r="N689" s="192"/>
      <c r="O689" s="193"/>
      <c r="P689" s="66"/>
      <c r="Q689" s="66"/>
      <c r="R689" s="66"/>
      <c r="S689" s="66"/>
      <c r="T689" s="66"/>
      <c r="U689" s="66"/>
      <c r="V689" s="66"/>
      <c r="W689" s="66"/>
      <c r="X689" s="66"/>
      <c r="Y689" s="67"/>
      <c r="Z689" s="36"/>
      <c r="AA689" s="36"/>
      <c r="AB689" s="36"/>
      <c r="AC689" s="36"/>
      <c r="AD689" s="36"/>
      <c r="AE689" s="36"/>
      <c r="AT689" s="19" t="s">
        <v>162</v>
      </c>
      <c r="AU689" s="19" t="s">
        <v>84</v>
      </c>
    </row>
    <row r="690" spans="1:65" s="12" customFormat="1" ht="22.9" customHeight="1">
      <c r="B690" s="157"/>
      <c r="C690" s="158"/>
      <c r="D690" s="159" t="s">
        <v>73</v>
      </c>
      <c r="E690" s="172" t="s">
        <v>1153</v>
      </c>
      <c r="F690" s="172" t="s">
        <v>1154</v>
      </c>
      <c r="G690" s="158"/>
      <c r="H690" s="158"/>
      <c r="I690" s="161"/>
      <c r="J690" s="161"/>
      <c r="K690" s="173">
        <f>BK690</f>
        <v>0</v>
      </c>
      <c r="L690" s="158"/>
      <c r="M690" s="163"/>
      <c r="N690" s="164"/>
      <c r="O690" s="165"/>
      <c r="P690" s="165"/>
      <c r="Q690" s="166">
        <f>SUM(Q691:Q702)</f>
        <v>0</v>
      </c>
      <c r="R690" s="166">
        <f>SUM(R691:R702)</f>
        <v>0</v>
      </c>
      <c r="S690" s="165"/>
      <c r="T690" s="167">
        <f>SUM(T691:T702)</f>
        <v>0</v>
      </c>
      <c r="U690" s="165"/>
      <c r="V690" s="167">
        <f>SUM(V691:V702)</f>
        <v>0.35819348000000001</v>
      </c>
      <c r="W690" s="165"/>
      <c r="X690" s="167">
        <f>SUM(X691:X702)</f>
        <v>0</v>
      </c>
      <c r="Y690" s="168"/>
      <c r="AR690" s="169" t="s">
        <v>84</v>
      </c>
      <c r="AT690" s="170" t="s">
        <v>73</v>
      </c>
      <c r="AU690" s="170" t="s">
        <v>82</v>
      </c>
      <c r="AY690" s="169" t="s">
        <v>155</v>
      </c>
      <c r="BK690" s="171">
        <f>SUM(BK691:BK702)</f>
        <v>0</v>
      </c>
    </row>
    <row r="691" spans="1:65" s="2" customFormat="1" ht="21.75" customHeight="1">
      <c r="A691" s="36"/>
      <c r="B691" s="37"/>
      <c r="C691" s="174" t="s">
        <v>1155</v>
      </c>
      <c r="D691" s="174" t="s">
        <v>157</v>
      </c>
      <c r="E691" s="175" t="s">
        <v>1156</v>
      </c>
      <c r="F691" s="176" t="s">
        <v>1157</v>
      </c>
      <c r="G691" s="177" t="s">
        <v>160</v>
      </c>
      <c r="H691" s="178">
        <v>63.64</v>
      </c>
      <c r="I691" s="179"/>
      <c r="J691" s="179"/>
      <c r="K691" s="180">
        <f>ROUND(P691*H691,2)</f>
        <v>0</v>
      </c>
      <c r="L691" s="181"/>
      <c r="M691" s="41"/>
      <c r="N691" s="182" t="s">
        <v>20</v>
      </c>
      <c r="O691" s="183" t="s">
        <v>43</v>
      </c>
      <c r="P691" s="184">
        <f>I691+J691</f>
        <v>0</v>
      </c>
      <c r="Q691" s="184">
        <f>ROUND(I691*H691,2)</f>
        <v>0</v>
      </c>
      <c r="R691" s="184">
        <f>ROUND(J691*H691,2)</f>
        <v>0</v>
      </c>
      <c r="S691" s="66"/>
      <c r="T691" s="185">
        <f>S691*H691</f>
        <v>0</v>
      </c>
      <c r="U691" s="185">
        <v>4.0000000000000003E-5</v>
      </c>
      <c r="V691" s="185">
        <f>U691*H691</f>
        <v>2.5456000000000003E-3</v>
      </c>
      <c r="W691" s="185">
        <v>0</v>
      </c>
      <c r="X691" s="185">
        <f>W691*H691</f>
        <v>0</v>
      </c>
      <c r="Y691" s="186" t="s">
        <v>20</v>
      </c>
      <c r="Z691" s="36"/>
      <c r="AA691" s="36"/>
      <c r="AB691" s="36"/>
      <c r="AC691" s="36"/>
      <c r="AD691" s="36"/>
      <c r="AE691" s="36"/>
      <c r="AR691" s="187" t="s">
        <v>185</v>
      </c>
      <c r="AT691" s="187" t="s">
        <v>157</v>
      </c>
      <c r="AU691" s="187" t="s">
        <v>84</v>
      </c>
      <c r="AY691" s="19" t="s">
        <v>155</v>
      </c>
      <c r="BE691" s="188">
        <f>IF(O691="základní",K691,0)</f>
        <v>0</v>
      </c>
      <c r="BF691" s="188">
        <f>IF(O691="snížená",K691,0)</f>
        <v>0</v>
      </c>
      <c r="BG691" s="188">
        <f>IF(O691="zákl. přenesená",K691,0)</f>
        <v>0</v>
      </c>
      <c r="BH691" s="188">
        <f>IF(O691="sníž. přenesená",K691,0)</f>
        <v>0</v>
      </c>
      <c r="BI691" s="188">
        <f>IF(O691="nulová",K691,0)</f>
        <v>0</v>
      </c>
      <c r="BJ691" s="19" t="s">
        <v>82</v>
      </c>
      <c r="BK691" s="188">
        <f>ROUND(P691*H691,2)</f>
        <v>0</v>
      </c>
      <c r="BL691" s="19" t="s">
        <v>185</v>
      </c>
      <c r="BM691" s="187" t="s">
        <v>1158</v>
      </c>
    </row>
    <row r="692" spans="1:65" s="2" customFormat="1" ht="11.25">
      <c r="A692" s="36"/>
      <c r="B692" s="37"/>
      <c r="C692" s="38"/>
      <c r="D692" s="189" t="s">
        <v>162</v>
      </c>
      <c r="E692" s="38"/>
      <c r="F692" s="190" t="s">
        <v>1159</v>
      </c>
      <c r="G692" s="38"/>
      <c r="H692" s="38"/>
      <c r="I692" s="191"/>
      <c r="J692" s="191"/>
      <c r="K692" s="38"/>
      <c r="L692" s="38"/>
      <c r="M692" s="41"/>
      <c r="N692" s="192"/>
      <c r="O692" s="193"/>
      <c r="P692" s="66"/>
      <c r="Q692" s="66"/>
      <c r="R692" s="66"/>
      <c r="S692" s="66"/>
      <c r="T692" s="66"/>
      <c r="U692" s="66"/>
      <c r="V692" s="66"/>
      <c r="W692" s="66"/>
      <c r="X692" s="66"/>
      <c r="Y692" s="67"/>
      <c r="Z692" s="36"/>
      <c r="AA692" s="36"/>
      <c r="AB692" s="36"/>
      <c r="AC692" s="36"/>
      <c r="AD692" s="36"/>
      <c r="AE692" s="36"/>
      <c r="AT692" s="19" t="s">
        <v>162</v>
      </c>
      <c r="AU692" s="19" t="s">
        <v>84</v>
      </c>
    </row>
    <row r="693" spans="1:65" s="13" customFormat="1" ht="11.25">
      <c r="B693" s="194"/>
      <c r="C693" s="195"/>
      <c r="D693" s="196" t="s">
        <v>164</v>
      </c>
      <c r="E693" s="197" t="s">
        <v>20</v>
      </c>
      <c r="F693" s="198" t="s">
        <v>1160</v>
      </c>
      <c r="G693" s="195"/>
      <c r="H693" s="199">
        <v>63.64</v>
      </c>
      <c r="I693" s="200"/>
      <c r="J693" s="200"/>
      <c r="K693" s="195"/>
      <c r="L693" s="195"/>
      <c r="M693" s="201"/>
      <c r="N693" s="202"/>
      <c r="O693" s="203"/>
      <c r="P693" s="203"/>
      <c r="Q693" s="203"/>
      <c r="R693" s="203"/>
      <c r="S693" s="203"/>
      <c r="T693" s="203"/>
      <c r="U693" s="203"/>
      <c r="V693" s="203"/>
      <c r="W693" s="203"/>
      <c r="X693" s="203"/>
      <c r="Y693" s="204"/>
      <c r="AT693" s="205" t="s">
        <v>164</v>
      </c>
      <c r="AU693" s="205" t="s">
        <v>84</v>
      </c>
      <c r="AV693" s="13" t="s">
        <v>84</v>
      </c>
      <c r="AW693" s="13" t="s">
        <v>5</v>
      </c>
      <c r="AX693" s="13" t="s">
        <v>82</v>
      </c>
      <c r="AY693" s="205" t="s">
        <v>155</v>
      </c>
    </row>
    <row r="694" spans="1:65" s="2" customFormat="1" ht="16.5" customHeight="1">
      <c r="A694" s="36"/>
      <c r="B694" s="37"/>
      <c r="C694" s="218" t="s">
        <v>1161</v>
      </c>
      <c r="D694" s="218" t="s">
        <v>180</v>
      </c>
      <c r="E694" s="219" t="s">
        <v>1162</v>
      </c>
      <c r="F694" s="220" t="s">
        <v>1163</v>
      </c>
      <c r="G694" s="221" t="s">
        <v>160</v>
      </c>
      <c r="H694" s="222">
        <v>63.64</v>
      </c>
      <c r="I694" s="223"/>
      <c r="J694" s="224"/>
      <c r="K694" s="225">
        <f>ROUND(P694*H694,2)</f>
        <v>0</v>
      </c>
      <c r="L694" s="224"/>
      <c r="M694" s="226"/>
      <c r="N694" s="227" t="s">
        <v>20</v>
      </c>
      <c r="O694" s="183" t="s">
        <v>43</v>
      </c>
      <c r="P694" s="184">
        <f>I694+J694</f>
        <v>0</v>
      </c>
      <c r="Q694" s="184">
        <f>ROUND(I694*H694,2)</f>
        <v>0</v>
      </c>
      <c r="R694" s="184">
        <f>ROUND(J694*H694,2)</f>
        <v>0</v>
      </c>
      <c r="S694" s="66"/>
      <c r="T694" s="185">
        <f>S694*H694</f>
        <v>0</v>
      </c>
      <c r="U694" s="185">
        <v>3.7799999999999999E-3</v>
      </c>
      <c r="V694" s="185">
        <f>U694*H694</f>
        <v>0.2405592</v>
      </c>
      <c r="W694" s="185">
        <v>0</v>
      </c>
      <c r="X694" s="185">
        <f>W694*H694</f>
        <v>0</v>
      </c>
      <c r="Y694" s="186" t="s">
        <v>20</v>
      </c>
      <c r="Z694" s="36"/>
      <c r="AA694" s="36"/>
      <c r="AB694" s="36"/>
      <c r="AC694" s="36"/>
      <c r="AD694" s="36"/>
      <c r="AE694" s="36"/>
      <c r="AR694" s="187" t="s">
        <v>184</v>
      </c>
      <c r="AT694" s="187" t="s">
        <v>180</v>
      </c>
      <c r="AU694" s="187" t="s">
        <v>84</v>
      </c>
      <c r="AY694" s="19" t="s">
        <v>155</v>
      </c>
      <c r="BE694" s="188">
        <f>IF(O694="základní",K694,0)</f>
        <v>0</v>
      </c>
      <c r="BF694" s="188">
        <f>IF(O694="snížená",K694,0)</f>
        <v>0</v>
      </c>
      <c r="BG694" s="188">
        <f>IF(O694="zákl. přenesená",K694,0)</f>
        <v>0</v>
      </c>
      <c r="BH694" s="188">
        <f>IF(O694="sníž. přenesená",K694,0)</f>
        <v>0</v>
      </c>
      <c r="BI694" s="188">
        <f>IF(O694="nulová",K694,0)</f>
        <v>0</v>
      </c>
      <c r="BJ694" s="19" t="s">
        <v>82</v>
      </c>
      <c r="BK694" s="188">
        <f>ROUND(P694*H694,2)</f>
        <v>0</v>
      </c>
      <c r="BL694" s="19" t="s">
        <v>185</v>
      </c>
      <c r="BM694" s="187" t="s">
        <v>1164</v>
      </c>
    </row>
    <row r="695" spans="1:65" s="2" customFormat="1" ht="16.5" customHeight="1">
      <c r="A695" s="36"/>
      <c r="B695" s="37"/>
      <c r="C695" s="174" t="s">
        <v>1165</v>
      </c>
      <c r="D695" s="174" t="s">
        <v>157</v>
      </c>
      <c r="E695" s="175" t="s">
        <v>1166</v>
      </c>
      <c r="F695" s="176" t="s">
        <v>1167</v>
      </c>
      <c r="G695" s="177" t="s">
        <v>183</v>
      </c>
      <c r="H695" s="178">
        <v>113.467</v>
      </c>
      <c r="I695" s="179"/>
      <c r="J695" s="179"/>
      <c r="K695" s="180">
        <f>ROUND(P695*H695,2)</f>
        <v>0</v>
      </c>
      <c r="L695" s="181"/>
      <c r="M695" s="41"/>
      <c r="N695" s="182" t="s">
        <v>20</v>
      </c>
      <c r="O695" s="183" t="s">
        <v>43</v>
      </c>
      <c r="P695" s="184">
        <f>I695+J695</f>
        <v>0</v>
      </c>
      <c r="Q695" s="184">
        <f>ROUND(I695*H695,2)</f>
        <v>0</v>
      </c>
      <c r="R695" s="184">
        <f>ROUND(J695*H695,2)</f>
        <v>0</v>
      </c>
      <c r="S695" s="66"/>
      <c r="T695" s="185">
        <f>S695*H695</f>
        <v>0</v>
      </c>
      <c r="U695" s="185">
        <v>4.0000000000000003E-5</v>
      </c>
      <c r="V695" s="185">
        <f>U695*H695</f>
        <v>4.5386800000000007E-3</v>
      </c>
      <c r="W695" s="185">
        <v>0</v>
      </c>
      <c r="X695" s="185">
        <f>W695*H695</f>
        <v>0</v>
      </c>
      <c r="Y695" s="186" t="s">
        <v>20</v>
      </c>
      <c r="Z695" s="36"/>
      <c r="AA695" s="36"/>
      <c r="AB695" s="36"/>
      <c r="AC695" s="36"/>
      <c r="AD695" s="36"/>
      <c r="AE695" s="36"/>
      <c r="AR695" s="187" t="s">
        <v>185</v>
      </c>
      <c r="AT695" s="187" t="s">
        <v>157</v>
      </c>
      <c r="AU695" s="187" t="s">
        <v>84</v>
      </c>
      <c r="AY695" s="19" t="s">
        <v>155</v>
      </c>
      <c r="BE695" s="188">
        <f>IF(O695="základní",K695,0)</f>
        <v>0</v>
      </c>
      <c r="BF695" s="188">
        <f>IF(O695="snížená",K695,0)</f>
        <v>0</v>
      </c>
      <c r="BG695" s="188">
        <f>IF(O695="zákl. přenesená",K695,0)</f>
        <v>0</v>
      </c>
      <c r="BH695" s="188">
        <f>IF(O695="sníž. přenesená",K695,0)</f>
        <v>0</v>
      </c>
      <c r="BI695" s="188">
        <f>IF(O695="nulová",K695,0)</f>
        <v>0</v>
      </c>
      <c r="BJ695" s="19" t="s">
        <v>82</v>
      </c>
      <c r="BK695" s="188">
        <f>ROUND(P695*H695,2)</f>
        <v>0</v>
      </c>
      <c r="BL695" s="19" t="s">
        <v>185</v>
      </c>
      <c r="BM695" s="187" t="s">
        <v>1168</v>
      </c>
    </row>
    <row r="696" spans="1:65" s="2" customFormat="1" ht="11.25">
      <c r="A696" s="36"/>
      <c r="B696" s="37"/>
      <c r="C696" s="38"/>
      <c r="D696" s="189" t="s">
        <v>162</v>
      </c>
      <c r="E696" s="38"/>
      <c r="F696" s="190" t="s">
        <v>1169</v>
      </c>
      <c r="G696" s="38"/>
      <c r="H696" s="38"/>
      <c r="I696" s="191"/>
      <c r="J696" s="191"/>
      <c r="K696" s="38"/>
      <c r="L696" s="38"/>
      <c r="M696" s="41"/>
      <c r="N696" s="192"/>
      <c r="O696" s="193"/>
      <c r="P696" s="66"/>
      <c r="Q696" s="66"/>
      <c r="R696" s="66"/>
      <c r="S696" s="66"/>
      <c r="T696" s="66"/>
      <c r="U696" s="66"/>
      <c r="V696" s="66"/>
      <c r="W696" s="66"/>
      <c r="X696" s="66"/>
      <c r="Y696" s="67"/>
      <c r="Z696" s="36"/>
      <c r="AA696" s="36"/>
      <c r="AB696" s="36"/>
      <c r="AC696" s="36"/>
      <c r="AD696" s="36"/>
      <c r="AE696" s="36"/>
      <c r="AT696" s="19" t="s">
        <v>162</v>
      </c>
      <c r="AU696" s="19" t="s">
        <v>84</v>
      </c>
    </row>
    <row r="697" spans="1:65" s="13" customFormat="1" ht="11.25">
      <c r="B697" s="194"/>
      <c r="C697" s="195"/>
      <c r="D697" s="196" t="s">
        <v>164</v>
      </c>
      <c r="E697" s="197" t="s">
        <v>20</v>
      </c>
      <c r="F697" s="198" t="s">
        <v>1170</v>
      </c>
      <c r="G697" s="195"/>
      <c r="H697" s="199">
        <v>113.467</v>
      </c>
      <c r="I697" s="200"/>
      <c r="J697" s="200"/>
      <c r="K697" s="195"/>
      <c r="L697" s="195"/>
      <c r="M697" s="201"/>
      <c r="N697" s="202"/>
      <c r="O697" s="203"/>
      <c r="P697" s="203"/>
      <c r="Q697" s="203"/>
      <c r="R697" s="203"/>
      <c r="S697" s="203"/>
      <c r="T697" s="203"/>
      <c r="U697" s="203"/>
      <c r="V697" s="203"/>
      <c r="W697" s="203"/>
      <c r="X697" s="203"/>
      <c r="Y697" s="204"/>
      <c r="AT697" s="205" t="s">
        <v>164</v>
      </c>
      <c r="AU697" s="205" t="s">
        <v>84</v>
      </c>
      <c r="AV697" s="13" t="s">
        <v>84</v>
      </c>
      <c r="AW697" s="13" t="s">
        <v>5</v>
      </c>
      <c r="AX697" s="13" t="s">
        <v>82</v>
      </c>
      <c r="AY697" s="205" t="s">
        <v>155</v>
      </c>
    </row>
    <row r="698" spans="1:65" s="2" customFormat="1" ht="16.5" customHeight="1">
      <c r="A698" s="36"/>
      <c r="B698" s="37"/>
      <c r="C698" s="218" t="s">
        <v>1171</v>
      </c>
      <c r="D698" s="218" t="s">
        <v>180</v>
      </c>
      <c r="E698" s="219" t="s">
        <v>1172</v>
      </c>
      <c r="F698" s="220" t="s">
        <v>1173</v>
      </c>
      <c r="G698" s="221" t="s">
        <v>169</v>
      </c>
      <c r="H698" s="222">
        <v>0.20100000000000001</v>
      </c>
      <c r="I698" s="223"/>
      <c r="J698" s="224"/>
      <c r="K698" s="225">
        <f>ROUND(P698*H698,2)</f>
        <v>0</v>
      </c>
      <c r="L698" s="224"/>
      <c r="M698" s="226"/>
      <c r="N698" s="227" t="s">
        <v>20</v>
      </c>
      <c r="O698" s="183" t="s">
        <v>43</v>
      </c>
      <c r="P698" s="184">
        <f>I698+J698</f>
        <v>0</v>
      </c>
      <c r="Q698" s="184">
        <f>ROUND(I698*H698,2)</f>
        <v>0</v>
      </c>
      <c r="R698" s="184">
        <f>ROUND(J698*H698,2)</f>
        <v>0</v>
      </c>
      <c r="S698" s="66"/>
      <c r="T698" s="185">
        <f>S698*H698</f>
        <v>0</v>
      </c>
      <c r="U698" s="185">
        <v>0.55000000000000004</v>
      </c>
      <c r="V698" s="185">
        <f>U698*H698</f>
        <v>0.11055000000000001</v>
      </c>
      <c r="W698" s="185">
        <v>0</v>
      </c>
      <c r="X698" s="185">
        <f>W698*H698</f>
        <v>0</v>
      </c>
      <c r="Y698" s="186" t="s">
        <v>20</v>
      </c>
      <c r="Z698" s="36"/>
      <c r="AA698" s="36"/>
      <c r="AB698" s="36"/>
      <c r="AC698" s="36"/>
      <c r="AD698" s="36"/>
      <c r="AE698" s="36"/>
      <c r="AR698" s="187" t="s">
        <v>184</v>
      </c>
      <c r="AT698" s="187" t="s">
        <v>180</v>
      </c>
      <c r="AU698" s="187" t="s">
        <v>84</v>
      </c>
      <c r="AY698" s="19" t="s">
        <v>155</v>
      </c>
      <c r="BE698" s="188">
        <f>IF(O698="základní",K698,0)</f>
        <v>0</v>
      </c>
      <c r="BF698" s="188">
        <f>IF(O698="snížená",K698,0)</f>
        <v>0</v>
      </c>
      <c r="BG698" s="188">
        <f>IF(O698="zákl. přenesená",K698,0)</f>
        <v>0</v>
      </c>
      <c r="BH698" s="188">
        <f>IF(O698="sníž. přenesená",K698,0)</f>
        <v>0</v>
      </c>
      <c r="BI698" s="188">
        <f>IF(O698="nulová",K698,0)</f>
        <v>0</v>
      </c>
      <c r="BJ698" s="19" t="s">
        <v>82</v>
      </c>
      <c r="BK698" s="188">
        <f>ROUND(P698*H698,2)</f>
        <v>0</v>
      </c>
      <c r="BL698" s="19" t="s">
        <v>185</v>
      </c>
      <c r="BM698" s="187" t="s">
        <v>1174</v>
      </c>
    </row>
    <row r="699" spans="1:65" s="13" customFormat="1" ht="11.25">
      <c r="B699" s="194"/>
      <c r="C699" s="195"/>
      <c r="D699" s="196" t="s">
        <v>164</v>
      </c>
      <c r="E699" s="197" t="s">
        <v>20</v>
      </c>
      <c r="F699" s="198" t="s">
        <v>1175</v>
      </c>
      <c r="G699" s="195"/>
      <c r="H699" s="199">
        <v>0.191</v>
      </c>
      <c r="I699" s="200"/>
      <c r="J699" s="200"/>
      <c r="K699" s="195"/>
      <c r="L699" s="195"/>
      <c r="M699" s="201"/>
      <c r="N699" s="202"/>
      <c r="O699" s="203"/>
      <c r="P699" s="203"/>
      <c r="Q699" s="203"/>
      <c r="R699" s="203"/>
      <c r="S699" s="203"/>
      <c r="T699" s="203"/>
      <c r="U699" s="203"/>
      <c r="V699" s="203"/>
      <c r="W699" s="203"/>
      <c r="X699" s="203"/>
      <c r="Y699" s="204"/>
      <c r="AT699" s="205" t="s">
        <v>164</v>
      </c>
      <c r="AU699" s="205" t="s">
        <v>84</v>
      </c>
      <c r="AV699" s="13" t="s">
        <v>84</v>
      </c>
      <c r="AW699" s="13" t="s">
        <v>4</v>
      </c>
      <c r="AX699" s="13" t="s">
        <v>82</v>
      </c>
      <c r="AY699" s="205" t="s">
        <v>155</v>
      </c>
    </row>
    <row r="700" spans="1:65" s="13" customFormat="1" ht="11.25">
      <c r="B700" s="194"/>
      <c r="C700" s="195"/>
      <c r="D700" s="196" t="s">
        <v>164</v>
      </c>
      <c r="E700" s="195"/>
      <c r="F700" s="198" t="s">
        <v>1176</v>
      </c>
      <c r="G700" s="195"/>
      <c r="H700" s="199">
        <v>0.20100000000000001</v>
      </c>
      <c r="I700" s="200"/>
      <c r="J700" s="200"/>
      <c r="K700" s="195"/>
      <c r="L700" s="195"/>
      <c r="M700" s="201"/>
      <c r="N700" s="202"/>
      <c r="O700" s="203"/>
      <c r="P700" s="203"/>
      <c r="Q700" s="203"/>
      <c r="R700" s="203"/>
      <c r="S700" s="203"/>
      <c r="T700" s="203"/>
      <c r="U700" s="203"/>
      <c r="V700" s="203"/>
      <c r="W700" s="203"/>
      <c r="X700" s="203"/>
      <c r="Y700" s="204"/>
      <c r="AT700" s="205" t="s">
        <v>164</v>
      </c>
      <c r="AU700" s="205" t="s">
        <v>84</v>
      </c>
      <c r="AV700" s="13" t="s">
        <v>84</v>
      </c>
      <c r="AW700" s="13" t="s">
        <v>4</v>
      </c>
      <c r="AX700" s="13" t="s">
        <v>82</v>
      </c>
      <c r="AY700" s="205" t="s">
        <v>155</v>
      </c>
    </row>
    <row r="701" spans="1:65" s="2" customFormat="1" ht="24.2" customHeight="1">
      <c r="A701" s="36"/>
      <c r="B701" s="37"/>
      <c r="C701" s="174" t="s">
        <v>1177</v>
      </c>
      <c r="D701" s="174" t="s">
        <v>157</v>
      </c>
      <c r="E701" s="175" t="s">
        <v>1178</v>
      </c>
      <c r="F701" s="176" t="s">
        <v>1179</v>
      </c>
      <c r="G701" s="177" t="s">
        <v>207</v>
      </c>
      <c r="H701" s="178">
        <v>0.35799999999999998</v>
      </c>
      <c r="I701" s="179"/>
      <c r="J701" s="179"/>
      <c r="K701" s="180">
        <f>ROUND(P701*H701,2)</f>
        <v>0</v>
      </c>
      <c r="L701" s="181"/>
      <c r="M701" s="41"/>
      <c r="N701" s="182" t="s">
        <v>20</v>
      </c>
      <c r="O701" s="183" t="s">
        <v>43</v>
      </c>
      <c r="P701" s="184">
        <f>I701+J701</f>
        <v>0</v>
      </c>
      <c r="Q701" s="184">
        <f>ROUND(I701*H701,2)</f>
        <v>0</v>
      </c>
      <c r="R701" s="184">
        <f>ROUND(J701*H701,2)</f>
        <v>0</v>
      </c>
      <c r="S701" s="66"/>
      <c r="T701" s="185">
        <f>S701*H701</f>
        <v>0</v>
      </c>
      <c r="U701" s="185">
        <v>0</v>
      </c>
      <c r="V701" s="185">
        <f>U701*H701</f>
        <v>0</v>
      </c>
      <c r="W701" s="185">
        <v>0</v>
      </c>
      <c r="X701" s="185">
        <f>W701*H701</f>
        <v>0</v>
      </c>
      <c r="Y701" s="186" t="s">
        <v>20</v>
      </c>
      <c r="Z701" s="36"/>
      <c r="AA701" s="36"/>
      <c r="AB701" s="36"/>
      <c r="AC701" s="36"/>
      <c r="AD701" s="36"/>
      <c r="AE701" s="36"/>
      <c r="AR701" s="187" t="s">
        <v>185</v>
      </c>
      <c r="AT701" s="187" t="s">
        <v>157</v>
      </c>
      <c r="AU701" s="187" t="s">
        <v>84</v>
      </c>
      <c r="AY701" s="19" t="s">
        <v>155</v>
      </c>
      <c r="BE701" s="188">
        <f>IF(O701="základní",K701,0)</f>
        <v>0</v>
      </c>
      <c r="BF701" s="188">
        <f>IF(O701="snížená",K701,0)</f>
        <v>0</v>
      </c>
      <c r="BG701" s="188">
        <f>IF(O701="zákl. přenesená",K701,0)</f>
        <v>0</v>
      </c>
      <c r="BH701" s="188">
        <f>IF(O701="sníž. přenesená",K701,0)</f>
        <v>0</v>
      </c>
      <c r="BI701" s="188">
        <f>IF(O701="nulová",K701,0)</f>
        <v>0</v>
      </c>
      <c r="BJ701" s="19" t="s">
        <v>82</v>
      </c>
      <c r="BK701" s="188">
        <f>ROUND(P701*H701,2)</f>
        <v>0</v>
      </c>
      <c r="BL701" s="19" t="s">
        <v>185</v>
      </c>
      <c r="BM701" s="187" t="s">
        <v>1180</v>
      </c>
    </row>
    <row r="702" spans="1:65" s="2" customFormat="1" ht="11.25">
      <c r="A702" s="36"/>
      <c r="B702" s="37"/>
      <c r="C702" s="38"/>
      <c r="D702" s="189" t="s">
        <v>162</v>
      </c>
      <c r="E702" s="38"/>
      <c r="F702" s="190" t="s">
        <v>1181</v>
      </c>
      <c r="G702" s="38"/>
      <c r="H702" s="38"/>
      <c r="I702" s="191"/>
      <c r="J702" s="191"/>
      <c r="K702" s="38"/>
      <c r="L702" s="38"/>
      <c r="M702" s="41"/>
      <c r="N702" s="192"/>
      <c r="O702" s="193"/>
      <c r="P702" s="66"/>
      <c r="Q702" s="66"/>
      <c r="R702" s="66"/>
      <c r="S702" s="66"/>
      <c r="T702" s="66"/>
      <c r="U702" s="66"/>
      <c r="V702" s="66"/>
      <c r="W702" s="66"/>
      <c r="X702" s="66"/>
      <c r="Y702" s="67"/>
      <c r="Z702" s="36"/>
      <c r="AA702" s="36"/>
      <c r="AB702" s="36"/>
      <c r="AC702" s="36"/>
      <c r="AD702" s="36"/>
      <c r="AE702" s="36"/>
      <c r="AT702" s="19" t="s">
        <v>162</v>
      </c>
      <c r="AU702" s="19" t="s">
        <v>84</v>
      </c>
    </row>
    <row r="703" spans="1:65" s="12" customFormat="1" ht="22.9" customHeight="1">
      <c r="B703" s="157"/>
      <c r="C703" s="158"/>
      <c r="D703" s="159" t="s">
        <v>73</v>
      </c>
      <c r="E703" s="172" t="s">
        <v>1182</v>
      </c>
      <c r="F703" s="172" t="s">
        <v>1183</v>
      </c>
      <c r="G703" s="158"/>
      <c r="H703" s="158"/>
      <c r="I703" s="161"/>
      <c r="J703" s="161"/>
      <c r="K703" s="173">
        <f>BK703</f>
        <v>0</v>
      </c>
      <c r="L703" s="158"/>
      <c r="M703" s="163"/>
      <c r="N703" s="164"/>
      <c r="O703" s="165"/>
      <c r="P703" s="165"/>
      <c r="Q703" s="166">
        <f>SUM(Q704:Q745)</f>
        <v>0</v>
      </c>
      <c r="R703" s="166">
        <f>SUM(R704:R745)</f>
        <v>0</v>
      </c>
      <c r="S703" s="165"/>
      <c r="T703" s="167">
        <f>SUM(T704:T745)</f>
        <v>0</v>
      </c>
      <c r="U703" s="165"/>
      <c r="V703" s="167">
        <f>SUM(V704:V745)</f>
        <v>18.054169000000005</v>
      </c>
      <c r="W703" s="165"/>
      <c r="X703" s="167">
        <f>SUM(X704:X745)</f>
        <v>0</v>
      </c>
      <c r="Y703" s="168"/>
      <c r="AR703" s="169" t="s">
        <v>84</v>
      </c>
      <c r="AT703" s="170" t="s">
        <v>73</v>
      </c>
      <c r="AU703" s="170" t="s">
        <v>82</v>
      </c>
      <c r="AY703" s="169" t="s">
        <v>155</v>
      </c>
      <c r="BK703" s="171">
        <f>SUM(BK704:BK745)</f>
        <v>0</v>
      </c>
    </row>
    <row r="704" spans="1:65" s="2" customFormat="1" ht="37.9" customHeight="1">
      <c r="A704" s="36"/>
      <c r="B704" s="37"/>
      <c r="C704" s="174" t="s">
        <v>1184</v>
      </c>
      <c r="D704" s="174" t="s">
        <v>157</v>
      </c>
      <c r="E704" s="175" t="s">
        <v>1185</v>
      </c>
      <c r="F704" s="176" t="s">
        <v>1186</v>
      </c>
      <c r="G704" s="177" t="s">
        <v>183</v>
      </c>
      <c r="H704" s="178">
        <v>86.8</v>
      </c>
      <c r="I704" s="179"/>
      <c r="J704" s="179"/>
      <c r="K704" s="180">
        <f>ROUND(P704*H704,2)</f>
        <v>0</v>
      </c>
      <c r="L704" s="181"/>
      <c r="M704" s="41"/>
      <c r="N704" s="182" t="s">
        <v>20</v>
      </c>
      <c r="O704" s="183" t="s">
        <v>43</v>
      </c>
      <c r="P704" s="184">
        <f>I704+J704</f>
        <v>0</v>
      </c>
      <c r="Q704" s="184">
        <f>ROUND(I704*H704,2)</f>
        <v>0</v>
      </c>
      <c r="R704" s="184">
        <f>ROUND(J704*H704,2)</f>
        <v>0</v>
      </c>
      <c r="S704" s="66"/>
      <c r="T704" s="185">
        <f>S704*H704</f>
        <v>0</v>
      </c>
      <c r="U704" s="185">
        <v>0.2044</v>
      </c>
      <c r="V704" s="185">
        <f>U704*H704</f>
        <v>17.74192</v>
      </c>
      <c r="W704" s="185">
        <v>0</v>
      </c>
      <c r="X704" s="185">
        <f>W704*H704</f>
        <v>0</v>
      </c>
      <c r="Y704" s="186" t="s">
        <v>20</v>
      </c>
      <c r="Z704" s="36"/>
      <c r="AA704" s="36"/>
      <c r="AB704" s="36"/>
      <c r="AC704" s="36"/>
      <c r="AD704" s="36"/>
      <c r="AE704" s="36"/>
      <c r="AR704" s="187" t="s">
        <v>161</v>
      </c>
      <c r="AT704" s="187" t="s">
        <v>157</v>
      </c>
      <c r="AU704" s="187" t="s">
        <v>84</v>
      </c>
      <c r="AY704" s="19" t="s">
        <v>155</v>
      </c>
      <c r="BE704" s="188">
        <f>IF(O704="základní",K704,0)</f>
        <v>0</v>
      </c>
      <c r="BF704" s="188">
        <f>IF(O704="snížená",K704,0)</f>
        <v>0</v>
      </c>
      <c r="BG704" s="188">
        <f>IF(O704="zákl. přenesená",K704,0)</f>
        <v>0</v>
      </c>
      <c r="BH704" s="188">
        <f>IF(O704="sníž. přenesená",K704,0)</f>
        <v>0</v>
      </c>
      <c r="BI704" s="188">
        <f>IF(O704="nulová",K704,0)</f>
        <v>0</v>
      </c>
      <c r="BJ704" s="19" t="s">
        <v>82</v>
      </c>
      <c r="BK704" s="188">
        <f>ROUND(P704*H704,2)</f>
        <v>0</v>
      </c>
      <c r="BL704" s="19" t="s">
        <v>161</v>
      </c>
      <c r="BM704" s="187" t="s">
        <v>1187</v>
      </c>
    </row>
    <row r="705" spans="1:65" s="2" customFormat="1" ht="11.25">
      <c r="A705" s="36"/>
      <c r="B705" s="37"/>
      <c r="C705" s="38"/>
      <c r="D705" s="189" t="s">
        <v>162</v>
      </c>
      <c r="E705" s="38"/>
      <c r="F705" s="190" t="s">
        <v>1188</v>
      </c>
      <c r="G705" s="38"/>
      <c r="H705" s="38"/>
      <c r="I705" s="191"/>
      <c r="J705" s="191"/>
      <c r="K705" s="38"/>
      <c r="L705" s="38"/>
      <c r="M705" s="41"/>
      <c r="N705" s="192"/>
      <c r="O705" s="193"/>
      <c r="P705" s="66"/>
      <c r="Q705" s="66"/>
      <c r="R705" s="66"/>
      <c r="S705" s="66"/>
      <c r="T705" s="66"/>
      <c r="U705" s="66"/>
      <c r="V705" s="66"/>
      <c r="W705" s="66"/>
      <c r="X705" s="66"/>
      <c r="Y705" s="67"/>
      <c r="Z705" s="36"/>
      <c r="AA705" s="36"/>
      <c r="AB705" s="36"/>
      <c r="AC705" s="36"/>
      <c r="AD705" s="36"/>
      <c r="AE705" s="36"/>
      <c r="AT705" s="19" t="s">
        <v>162</v>
      </c>
      <c r="AU705" s="19" t="s">
        <v>84</v>
      </c>
    </row>
    <row r="706" spans="1:65" s="13" customFormat="1" ht="11.25">
      <c r="B706" s="194"/>
      <c r="C706" s="195"/>
      <c r="D706" s="196" t="s">
        <v>164</v>
      </c>
      <c r="E706" s="197" t="s">
        <v>20</v>
      </c>
      <c r="F706" s="198" t="s">
        <v>1189</v>
      </c>
      <c r="G706" s="195"/>
      <c r="H706" s="199">
        <v>86.8</v>
      </c>
      <c r="I706" s="200"/>
      <c r="J706" s="200"/>
      <c r="K706" s="195"/>
      <c r="L706" s="195"/>
      <c r="M706" s="201"/>
      <c r="N706" s="202"/>
      <c r="O706" s="203"/>
      <c r="P706" s="203"/>
      <c r="Q706" s="203"/>
      <c r="R706" s="203"/>
      <c r="S706" s="203"/>
      <c r="T706" s="203"/>
      <c r="U706" s="203"/>
      <c r="V706" s="203"/>
      <c r="W706" s="203"/>
      <c r="X706" s="203"/>
      <c r="Y706" s="204"/>
      <c r="AT706" s="205" t="s">
        <v>164</v>
      </c>
      <c r="AU706" s="205" t="s">
        <v>84</v>
      </c>
      <c r="AV706" s="13" t="s">
        <v>84</v>
      </c>
      <c r="AW706" s="13" t="s">
        <v>5</v>
      </c>
      <c r="AX706" s="13" t="s">
        <v>74</v>
      </c>
      <c r="AY706" s="205" t="s">
        <v>155</v>
      </c>
    </row>
    <row r="707" spans="1:65" s="14" customFormat="1" ht="11.25">
      <c r="B707" s="206"/>
      <c r="C707" s="207"/>
      <c r="D707" s="196" t="s">
        <v>164</v>
      </c>
      <c r="E707" s="208" t="s">
        <v>20</v>
      </c>
      <c r="F707" s="209" t="s">
        <v>166</v>
      </c>
      <c r="G707" s="207"/>
      <c r="H707" s="210">
        <v>86.8</v>
      </c>
      <c r="I707" s="211"/>
      <c r="J707" s="211"/>
      <c r="K707" s="207"/>
      <c r="L707" s="207"/>
      <c r="M707" s="212"/>
      <c r="N707" s="213"/>
      <c r="O707" s="214"/>
      <c r="P707" s="214"/>
      <c r="Q707" s="214"/>
      <c r="R707" s="214"/>
      <c r="S707" s="214"/>
      <c r="T707" s="214"/>
      <c r="U707" s="214"/>
      <c r="V707" s="214"/>
      <c r="W707" s="214"/>
      <c r="X707" s="214"/>
      <c r="Y707" s="215"/>
      <c r="AT707" s="216" t="s">
        <v>164</v>
      </c>
      <c r="AU707" s="216" t="s">
        <v>84</v>
      </c>
      <c r="AV707" s="14" t="s">
        <v>161</v>
      </c>
      <c r="AW707" s="14" t="s">
        <v>5</v>
      </c>
      <c r="AX707" s="14" t="s">
        <v>82</v>
      </c>
      <c r="AY707" s="216" t="s">
        <v>155</v>
      </c>
    </row>
    <row r="708" spans="1:65" s="2" customFormat="1" ht="16.5" customHeight="1">
      <c r="A708" s="36"/>
      <c r="B708" s="37"/>
      <c r="C708" s="174" t="s">
        <v>1190</v>
      </c>
      <c r="D708" s="174" t="s">
        <v>157</v>
      </c>
      <c r="E708" s="175" t="s">
        <v>1191</v>
      </c>
      <c r="F708" s="176" t="s">
        <v>1192</v>
      </c>
      <c r="G708" s="177" t="s">
        <v>183</v>
      </c>
      <c r="H708" s="178">
        <v>76.099999999999994</v>
      </c>
      <c r="I708" s="179"/>
      <c r="J708" s="179"/>
      <c r="K708" s="180">
        <f>ROUND(P708*H708,2)</f>
        <v>0</v>
      </c>
      <c r="L708" s="181"/>
      <c r="M708" s="41"/>
      <c r="N708" s="182" t="s">
        <v>20</v>
      </c>
      <c r="O708" s="183" t="s">
        <v>43</v>
      </c>
      <c r="P708" s="184">
        <f>I708+J708</f>
        <v>0</v>
      </c>
      <c r="Q708" s="184">
        <f>ROUND(I708*H708,2)</f>
        <v>0</v>
      </c>
      <c r="R708" s="184">
        <f>ROUND(J708*H708,2)</f>
        <v>0</v>
      </c>
      <c r="S708" s="66"/>
      <c r="T708" s="185">
        <f>S708*H708</f>
        <v>0</v>
      </c>
      <c r="U708" s="185">
        <v>1.91E-3</v>
      </c>
      <c r="V708" s="185">
        <f>U708*H708</f>
        <v>0.14535099999999998</v>
      </c>
      <c r="W708" s="185">
        <v>0</v>
      </c>
      <c r="X708" s="185">
        <f>W708*H708</f>
        <v>0</v>
      </c>
      <c r="Y708" s="186" t="s">
        <v>20</v>
      </c>
      <c r="Z708" s="36"/>
      <c r="AA708" s="36"/>
      <c r="AB708" s="36"/>
      <c r="AC708" s="36"/>
      <c r="AD708" s="36"/>
      <c r="AE708" s="36"/>
      <c r="AR708" s="187" t="s">
        <v>161</v>
      </c>
      <c r="AT708" s="187" t="s">
        <v>157</v>
      </c>
      <c r="AU708" s="187" t="s">
        <v>84</v>
      </c>
      <c r="AY708" s="19" t="s">
        <v>155</v>
      </c>
      <c r="BE708" s="188">
        <f>IF(O708="základní",K708,0)</f>
        <v>0</v>
      </c>
      <c r="BF708" s="188">
        <f>IF(O708="snížená",K708,0)</f>
        <v>0</v>
      </c>
      <c r="BG708" s="188">
        <f>IF(O708="zákl. přenesená",K708,0)</f>
        <v>0</v>
      </c>
      <c r="BH708" s="188">
        <f>IF(O708="sníž. přenesená",K708,0)</f>
        <v>0</v>
      </c>
      <c r="BI708" s="188">
        <f>IF(O708="nulová",K708,0)</f>
        <v>0</v>
      </c>
      <c r="BJ708" s="19" t="s">
        <v>82</v>
      </c>
      <c r="BK708" s="188">
        <f>ROUND(P708*H708,2)</f>
        <v>0</v>
      </c>
      <c r="BL708" s="19" t="s">
        <v>161</v>
      </c>
      <c r="BM708" s="187" t="s">
        <v>1193</v>
      </c>
    </row>
    <row r="709" spans="1:65" s="2" customFormat="1" ht="11.25">
      <c r="A709" s="36"/>
      <c r="B709" s="37"/>
      <c r="C709" s="38"/>
      <c r="D709" s="189" t="s">
        <v>162</v>
      </c>
      <c r="E709" s="38"/>
      <c r="F709" s="190" t="s">
        <v>1194</v>
      </c>
      <c r="G709" s="38"/>
      <c r="H709" s="38"/>
      <c r="I709" s="191"/>
      <c r="J709" s="191"/>
      <c r="K709" s="38"/>
      <c r="L709" s="38"/>
      <c r="M709" s="41"/>
      <c r="N709" s="192"/>
      <c r="O709" s="193"/>
      <c r="P709" s="66"/>
      <c r="Q709" s="66"/>
      <c r="R709" s="66"/>
      <c r="S709" s="66"/>
      <c r="T709" s="66"/>
      <c r="U709" s="66"/>
      <c r="V709" s="66"/>
      <c r="W709" s="66"/>
      <c r="X709" s="66"/>
      <c r="Y709" s="67"/>
      <c r="Z709" s="36"/>
      <c r="AA709" s="36"/>
      <c r="AB709" s="36"/>
      <c r="AC709" s="36"/>
      <c r="AD709" s="36"/>
      <c r="AE709" s="36"/>
      <c r="AT709" s="19" t="s">
        <v>162</v>
      </c>
      <c r="AU709" s="19" t="s">
        <v>84</v>
      </c>
    </row>
    <row r="710" spans="1:65" s="13" customFormat="1" ht="11.25">
      <c r="B710" s="194"/>
      <c r="C710" s="195"/>
      <c r="D710" s="196" t="s">
        <v>164</v>
      </c>
      <c r="E710" s="197" t="s">
        <v>20</v>
      </c>
      <c r="F710" s="198" t="s">
        <v>1195</v>
      </c>
      <c r="G710" s="195"/>
      <c r="H710" s="199">
        <v>76.099999999999994</v>
      </c>
      <c r="I710" s="200"/>
      <c r="J710" s="200"/>
      <c r="K710" s="195"/>
      <c r="L710" s="195"/>
      <c r="M710" s="201"/>
      <c r="N710" s="202"/>
      <c r="O710" s="203"/>
      <c r="P710" s="203"/>
      <c r="Q710" s="203"/>
      <c r="R710" s="203"/>
      <c r="S710" s="203"/>
      <c r="T710" s="203"/>
      <c r="U710" s="203"/>
      <c r="V710" s="203"/>
      <c r="W710" s="203"/>
      <c r="X710" s="203"/>
      <c r="Y710" s="204"/>
      <c r="AT710" s="205" t="s">
        <v>164</v>
      </c>
      <c r="AU710" s="205" t="s">
        <v>84</v>
      </c>
      <c r="AV710" s="13" t="s">
        <v>84</v>
      </c>
      <c r="AW710" s="13" t="s">
        <v>5</v>
      </c>
      <c r="AX710" s="13" t="s">
        <v>74</v>
      </c>
      <c r="AY710" s="205" t="s">
        <v>155</v>
      </c>
    </row>
    <row r="711" spans="1:65" s="14" customFormat="1" ht="11.25">
      <c r="B711" s="206"/>
      <c r="C711" s="207"/>
      <c r="D711" s="196" t="s">
        <v>164</v>
      </c>
      <c r="E711" s="208" t="s">
        <v>20</v>
      </c>
      <c r="F711" s="209" t="s">
        <v>166</v>
      </c>
      <c r="G711" s="207"/>
      <c r="H711" s="210">
        <v>76.099999999999994</v>
      </c>
      <c r="I711" s="211"/>
      <c r="J711" s="211"/>
      <c r="K711" s="207"/>
      <c r="L711" s="207"/>
      <c r="M711" s="212"/>
      <c r="N711" s="213"/>
      <c r="O711" s="214"/>
      <c r="P711" s="214"/>
      <c r="Q711" s="214"/>
      <c r="R711" s="214"/>
      <c r="S711" s="214"/>
      <c r="T711" s="214"/>
      <c r="U711" s="214"/>
      <c r="V711" s="214"/>
      <c r="W711" s="214"/>
      <c r="X711" s="214"/>
      <c r="Y711" s="215"/>
      <c r="AT711" s="216" t="s">
        <v>164</v>
      </c>
      <c r="AU711" s="216" t="s">
        <v>84</v>
      </c>
      <c r="AV711" s="14" t="s">
        <v>161</v>
      </c>
      <c r="AW711" s="14" t="s">
        <v>5</v>
      </c>
      <c r="AX711" s="14" t="s">
        <v>82</v>
      </c>
      <c r="AY711" s="216" t="s">
        <v>155</v>
      </c>
    </row>
    <row r="712" spans="1:65" s="2" customFormat="1" ht="16.5" customHeight="1">
      <c r="A712" s="36"/>
      <c r="B712" s="37"/>
      <c r="C712" s="174" t="s">
        <v>1196</v>
      </c>
      <c r="D712" s="174" t="s">
        <v>157</v>
      </c>
      <c r="E712" s="175" t="s">
        <v>1197</v>
      </c>
      <c r="F712" s="176" t="s">
        <v>1198</v>
      </c>
      <c r="G712" s="177" t="s">
        <v>183</v>
      </c>
      <c r="H712" s="178">
        <v>13.1</v>
      </c>
      <c r="I712" s="179"/>
      <c r="J712" s="179"/>
      <c r="K712" s="180">
        <f>ROUND(P712*H712,2)</f>
        <v>0</v>
      </c>
      <c r="L712" s="181"/>
      <c r="M712" s="41"/>
      <c r="N712" s="182" t="s">
        <v>20</v>
      </c>
      <c r="O712" s="183" t="s">
        <v>43</v>
      </c>
      <c r="P712" s="184">
        <f>I712+J712</f>
        <v>0</v>
      </c>
      <c r="Q712" s="184">
        <f>ROUND(I712*H712,2)</f>
        <v>0</v>
      </c>
      <c r="R712" s="184">
        <f>ROUND(J712*H712,2)</f>
        <v>0</v>
      </c>
      <c r="S712" s="66"/>
      <c r="T712" s="185">
        <f>S712*H712</f>
        <v>0</v>
      </c>
      <c r="U712" s="185">
        <v>1.42E-3</v>
      </c>
      <c r="V712" s="185">
        <f>U712*H712</f>
        <v>1.8602E-2</v>
      </c>
      <c r="W712" s="185">
        <v>0</v>
      </c>
      <c r="X712" s="185">
        <f>W712*H712</f>
        <v>0</v>
      </c>
      <c r="Y712" s="186" t="s">
        <v>20</v>
      </c>
      <c r="Z712" s="36"/>
      <c r="AA712" s="36"/>
      <c r="AB712" s="36"/>
      <c r="AC712" s="36"/>
      <c r="AD712" s="36"/>
      <c r="AE712" s="36"/>
      <c r="AR712" s="187" t="s">
        <v>161</v>
      </c>
      <c r="AT712" s="187" t="s">
        <v>157</v>
      </c>
      <c r="AU712" s="187" t="s">
        <v>84</v>
      </c>
      <c r="AY712" s="19" t="s">
        <v>155</v>
      </c>
      <c r="BE712" s="188">
        <f>IF(O712="základní",K712,0)</f>
        <v>0</v>
      </c>
      <c r="BF712" s="188">
        <f>IF(O712="snížená",K712,0)</f>
        <v>0</v>
      </c>
      <c r="BG712" s="188">
        <f>IF(O712="zákl. přenesená",K712,0)</f>
        <v>0</v>
      </c>
      <c r="BH712" s="188">
        <f>IF(O712="sníž. přenesená",K712,0)</f>
        <v>0</v>
      </c>
      <c r="BI712" s="188">
        <f>IF(O712="nulová",K712,0)</f>
        <v>0</v>
      </c>
      <c r="BJ712" s="19" t="s">
        <v>82</v>
      </c>
      <c r="BK712" s="188">
        <f>ROUND(P712*H712,2)</f>
        <v>0</v>
      </c>
      <c r="BL712" s="19" t="s">
        <v>161</v>
      </c>
      <c r="BM712" s="187" t="s">
        <v>1199</v>
      </c>
    </row>
    <row r="713" spans="1:65" s="2" customFormat="1" ht="11.25">
      <c r="A713" s="36"/>
      <c r="B713" s="37"/>
      <c r="C713" s="38"/>
      <c r="D713" s="189" t="s">
        <v>162</v>
      </c>
      <c r="E713" s="38"/>
      <c r="F713" s="190" t="s">
        <v>1200</v>
      </c>
      <c r="G713" s="38"/>
      <c r="H713" s="38"/>
      <c r="I713" s="191"/>
      <c r="J713" s="191"/>
      <c r="K713" s="38"/>
      <c r="L713" s="38"/>
      <c r="M713" s="41"/>
      <c r="N713" s="192"/>
      <c r="O713" s="193"/>
      <c r="P713" s="66"/>
      <c r="Q713" s="66"/>
      <c r="R713" s="66"/>
      <c r="S713" s="66"/>
      <c r="T713" s="66"/>
      <c r="U713" s="66"/>
      <c r="V713" s="66"/>
      <c r="W713" s="66"/>
      <c r="X713" s="66"/>
      <c r="Y713" s="67"/>
      <c r="Z713" s="36"/>
      <c r="AA713" s="36"/>
      <c r="AB713" s="36"/>
      <c r="AC713" s="36"/>
      <c r="AD713" s="36"/>
      <c r="AE713" s="36"/>
      <c r="AT713" s="19" t="s">
        <v>162</v>
      </c>
      <c r="AU713" s="19" t="s">
        <v>84</v>
      </c>
    </row>
    <row r="714" spans="1:65" s="13" customFormat="1" ht="11.25">
      <c r="B714" s="194"/>
      <c r="C714" s="195"/>
      <c r="D714" s="196" t="s">
        <v>164</v>
      </c>
      <c r="E714" s="197" t="s">
        <v>20</v>
      </c>
      <c r="F714" s="198" t="s">
        <v>1201</v>
      </c>
      <c r="G714" s="195"/>
      <c r="H714" s="199">
        <v>13.1</v>
      </c>
      <c r="I714" s="200"/>
      <c r="J714" s="200"/>
      <c r="K714" s="195"/>
      <c r="L714" s="195"/>
      <c r="M714" s="201"/>
      <c r="N714" s="202"/>
      <c r="O714" s="203"/>
      <c r="P714" s="203"/>
      <c r="Q714" s="203"/>
      <c r="R714" s="203"/>
      <c r="S714" s="203"/>
      <c r="T714" s="203"/>
      <c r="U714" s="203"/>
      <c r="V714" s="203"/>
      <c r="W714" s="203"/>
      <c r="X714" s="203"/>
      <c r="Y714" s="204"/>
      <c r="AT714" s="205" t="s">
        <v>164</v>
      </c>
      <c r="AU714" s="205" t="s">
        <v>84</v>
      </c>
      <c r="AV714" s="13" t="s">
        <v>84</v>
      </c>
      <c r="AW714" s="13" t="s">
        <v>5</v>
      </c>
      <c r="AX714" s="13" t="s">
        <v>74</v>
      </c>
      <c r="AY714" s="205" t="s">
        <v>155</v>
      </c>
    </row>
    <row r="715" spans="1:65" s="14" customFormat="1" ht="11.25">
      <c r="B715" s="206"/>
      <c r="C715" s="207"/>
      <c r="D715" s="196" t="s">
        <v>164</v>
      </c>
      <c r="E715" s="208" t="s">
        <v>20</v>
      </c>
      <c r="F715" s="209" t="s">
        <v>166</v>
      </c>
      <c r="G715" s="207"/>
      <c r="H715" s="210">
        <v>13.1</v>
      </c>
      <c r="I715" s="211"/>
      <c r="J715" s="211"/>
      <c r="K715" s="207"/>
      <c r="L715" s="207"/>
      <c r="M715" s="212"/>
      <c r="N715" s="213"/>
      <c r="O715" s="214"/>
      <c r="P715" s="214"/>
      <c r="Q715" s="214"/>
      <c r="R715" s="214"/>
      <c r="S715" s="214"/>
      <c r="T715" s="214"/>
      <c r="U715" s="214"/>
      <c r="V715" s="214"/>
      <c r="W715" s="214"/>
      <c r="X715" s="214"/>
      <c r="Y715" s="215"/>
      <c r="AT715" s="216" t="s">
        <v>164</v>
      </c>
      <c r="AU715" s="216" t="s">
        <v>84</v>
      </c>
      <c r="AV715" s="14" t="s">
        <v>161</v>
      </c>
      <c r="AW715" s="14" t="s">
        <v>5</v>
      </c>
      <c r="AX715" s="14" t="s">
        <v>82</v>
      </c>
      <c r="AY715" s="216" t="s">
        <v>155</v>
      </c>
    </row>
    <row r="716" spans="1:65" s="2" customFormat="1" ht="16.5" customHeight="1">
      <c r="A716" s="36"/>
      <c r="B716" s="37"/>
      <c r="C716" s="174" t="s">
        <v>1202</v>
      </c>
      <c r="D716" s="174" t="s">
        <v>157</v>
      </c>
      <c r="E716" s="175" t="s">
        <v>1203</v>
      </c>
      <c r="F716" s="176" t="s">
        <v>1204</v>
      </c>
      <c r="G716" s="177" t="s">
        <v>183</v>
      </c>
      <c r="H716" s="178">
        <v>20.2</v>
      </c>
      <c r="I716" s="179"/>
      <c r="J716" s="179"/>
      <c r="K716" s="180">
        <f>ROUND(P716*H716,2)</f>
        <v>0</v>
      </c>
      <c r="L716" s="181"/>
      <c r="M716" s="41"/>
      <c r="N716" s="182" t="s">
        <v>20</v>
      </c>
      <c r="O716" s="183" t="s">
        <v>43</v>
      </c>
      <c r="P716" s="184">
        <f>I716+J716</f>
        <v>0</v>
      </c>
      <c r="Q716" s="184">
        <f>ROUND(I716*H716,2)</f>
        <v>0</v>
      </c>
      <c r="R716" s="184">
        <f>ROUND(J716*H716,2)</f>
        <v>0</v>
      </c>
      <c r="S716" s="66"/>
      <c r="T716" s="185">
        <f>S716*H716</f>
        <v>0</v>
      </c>
      <c r="U716" s="185">
        <v>1.97E-3</v>
      </c>
      <c r="V716" s="185">
        <f>U716*H716</f>
        <v>3.9793999999999996E-2</v>
      </c>
      <c r="W716" s="185">
        <v>0</v>
      </c>
      <c r="X716" s="185">
        <f>W716*H716</f>
        <v>0</v>
      </c>
      <c r="Y716" s="186" t="s">
        <v>20</v>
      </c>
      <c r="Z716" s="36"/>
      <c r="AA716" s="36"/>
      <c r="AB716" s="36"/>
      <c r="AC716" s="36"/>
      <c r="AD716" s="36"/>
      <c r="AE716" s="36"/>
      <c r="AR716" s="187" t="s">
        <v>161</v>
      </c>
      <c r="AT716" s="187" t="s">
        <v>157</v>
      </c>
      <c r="AU716" s="187" t="s">
        <v>84</v>
      </c>
      <c r="AY716" s="19" t="s">
        <v>155</v>
      </c>
      <c r="BE716" s="188">
        <f>IF(O716="základní",K716,0)</f>
        <v>0</v>
      </c>
      <c r="BF716" s="188">
        <f>IF(O716="snížená",K716,0)</f>
        <v>0</v>
      </c>
      <c r="BG716" s="188">
        <f>IF(O716="zákl. přenesená",K716,0)</f>
        <v>0</v>
      </c>
      <c r="BH716" s="188">
        <f>IF(O716="sníž. přenesená",K716,0)</f>
        <v>0</v>
      </c>
      <c r="BI716" s="188">
        <f>IF(O716="nulová",K716,0)</f>
        <v>0</v>
      </c>
      <c r="BJ716" s="19" t="s">
        <v>82</v>
      </c>
      <c r="BK716" s="188">
        <f>ROUND(P716*H716,2)</f>
        <v>0</v>
      </c>
      <c r="BL716" s="19" t="s">
        <v>161</v>
      </c>
      <c r="BM716" s="187" t="s">
        <v>1205</v>
      </c>
    </row>
    <row r="717" spans="1:65" s="2" customFormat="1" ht="11.25">
      <c r="A717" s="36"/>
      <c r="B717" s="37"/>
      <c r="C717" s="38"/>
      <c r="D717" s="189" t="s">
        <v>162</v>
      </c>
      <c r="E717" s="38"/>
      <c r="F717" s="190" t="s">
        <v>1206</v>
      </c>
      <c r="G717" s="38"/>
      <c r="H717" s="38"/>
      <c r="I717" s="191"/>
      <c r="J717" s="191"/>
      <c r="K717" s="38"/>
      <c r="L717" s="38"/>
      <c r="M717" s="41"/>
      <c r="N717" s="192"/>
      <c r="O717" s="193"/>
      <c r="P717" s="66"/>
      <c r="Q717" s="66"/>
      <c r="R717" s="66"/>
      <c r="S717" s="66"/>
      <c r="T717" s="66"/>
      <c r="U717" s="66"/>
      <c r="V717" s="66"/>
      <c r="W717" s="66"/>
      <c r="X717" s="66"/>
      <c r="Y717" s="67"/>
      <c r="Z717" s="36"/>
      <c r="AA717" s="36"/>
      <c r="AB717" s="36"/>
      <c r="AC717" s="36"/>
      <c r="AD717" s="36"/>
      <c r="AE717" s="36"/>
      <c r="AT717" s="19" t="s">
        <v>162</v>
      </c>
      <c r="AU717" s="19" t="s">
        <v>84</v>
      </c>
    </row>
    <row r="718" spans="1:65" s="13" customFormat="1" ht="11.25">
      <c r="B718" s="194"/>
      <c r="C718" s="195"/>
      <c r="D718" s="196" t="s">
        <v>164</v>
      </c>
      <c r="E718" s="197" t="s">
        <v>20</v>
      </c>
      <c r="F718" s="198" t="s">
        <v>1207</v>
      </c>
      <c r="G718" s="195"/>
      <c r="H718" s="199">
        <v>20.2</v>
      </c>
      <c r="I718" s="200"/>
      <c r="J718" s="200"/>
      <c r="K718" s="195"/>
      <c r="L718" s="195"/>
      <c r="M718" s="201"/>
      <c r="N718" s="202"/>
      <c r="O718" s="203"/>
      <c r="P718" s="203"/>
      <c r="Q718" s="203"/>
      <c r="R718" s="203"/>
      <c r="S718" s="203"/>
      <c r="T718" s="203"/>
      <c r="U718" s="203"/>
      <c r="V718" s="203"/>
      <c r="W718" s="203"/>
      <c r="X718" s="203"/>
      <c r="Y718" s="204"/>
      <c r="AT718" s="205" t="s">
        <v>164</v>
      </c>
      <c r="AU718" s="205" t="s">
        <v>84</v>
      </c>
      <c r="AV718" s="13" t="s">
        <v>84</v>
      </c>
      <c r="AW718" s="13" t="s">
        <v>5</v>
      </c>
      <c r="AX718" s="13" t="s">
        <v>74</v>
      </c>
      <c r="AY718" s="205" t="s">
        <v>155</v>
      </c>
    </row>
    <row r="719" spans="1:65" s="14" customFormat="1" ht="11.25">
      <c r="B719" s="206"/>
      <c r="C719" s="207"/>
      <c r="D719" s="196" t="s">
        <v>164</v>
      </c>
      <c r="E719" s="208" t="s">
        <v>20</v>
      </c>
      <c r="F719" s="209" t="s">
        <v>166</v>
      </c>
      <c r="G719" s="207"/>
      <c r="H719" s="210">
        <v>20.2</v>
      </c>
      <c r="I719" s="211"/>
      <c r="J719" s="211"/>
      <c r="K719" s="207"/>
      <c r="L719" s="207"/>
      <c r="M719" s="212"/>
      <c r="N719" s="213"/>
      <c r="O719" s="214"/>
      <c r="P719" s="214"/>
      <c r="Q719" s="214"/>
      <c r="R719" s="214"/>
      <c r="S719" s="214"/>
      <c r="T719" s="214"/>
      <c r="U719" s="214"/>
      <c r="V719" s="214"/>
      <c r="W719" s="214"/>
      <c r="X719" s="214"/>
      <c r="Y719" s="215"/>
      <c r="AT719" s="216" t="s">
        <v>164</v>
      </c>
      <c r="AU719" s="216" t="s">
        <v>84</v>
      </c>
      <c r="AV719" s="14" t="s">
        <v>161</v>
      </c>
      <c r="AW719" s="14" t="s">
        <v>5</v>
      </c>
      <c r="AX719" s="14" t="s">
        <v>82</v>
      </c>
      <c r="AY719" s="216" t="s">
        <v>155</v>
      </c>
    </row>
    <row r="720" spans="1:65" s="2" customFormat="1" ht="16.5" customHeight="1">
      <c r="A720" s="36"/>
      <c r="B720" s="37"/>
      <c r="C720" s="174" t="s">
        <v>1208</v>
      </c>
      <c r="D720" s="174" t="s">
        <v>157</v>
      </c>
      <c r="E720" s="175" t="s">
        <v>1209</v>
      </c>
      <c r="F720" s="176" t="s">
        <v>1210</v>
      </c>
      <c r="G720" s="177" t="s">
        <v>183</v>
      </c>
      <c r="H720" s="178">
        <v>17.600000000000001</v>
      </c>
      <c r="I720" s="179"/>
      <c r="J720" s="179"/>
      <c r="K720" s="180">
        <f>ROUND(P720*H720,2)</f>
        <v>0</v>
      </c>
      <c r="L720" s="181"/>
      <c r="M720" s="41"/>
      <c r="N720" s="182" t="s">
        <v>20</v>
      </c>
      <c r="O720" s="183" t="s">
        <v>43</v>
      </c>
      <c r="P720" s="184">
        <f>I720+J720</f>
        <v>0</v>
      </c>
      <c r="Q720" s="184">
        <f>ROUND(I720*H720,2)</f>
        <v>0</v>
      </c>
      <c r="R720" s="184">
        <f>ROUND(J720*H720,2)</f>
        <v>0</v>
      </c>
      <c r="S720" s="66"/>
      <c r="T720" s="185">
        <f>S720*H720</f>
        <v>0</v>
      </c>
      <c r="U720" s="185">
        <v>3.0400000000000002E-3</v>
      </c>
      <c r="V720" s="185">
        <f>U720*H720</f>
        <v>5.350400000000001E-2</v>
      </c>
      <c r="W720" s="185">
        <v>0</v>
      </c>
      <c r="X720" s="185">
        <f>W720*H720</f>
        <v>0</v>
      </c>
      <c r="Y720" s="186" t="s">
        <v>20</v>
      </c>
      <c r="Z720" s="36"/>
      <c r="AA720" s="36"/>
      <c r="AB720" s="36"/>
      <c r="AC720" s="36"/>
      <c r="AD720" s="36"/>
      <c r="AE720" s="36"/>
      <c r="AR720" s="187" t="s">
        <v>161</v>
      </c>
      <c r="AT720" s="187" t="s">
        <v>157</v>
      </c>
      <c r="AU720" s="187" t="s">
        <v>84</v>
      </c>
      <c r="AY720" s="19" t="s">
        <v>155</v>
      </c>
      <c r="BE720" s="188">
        <f>IF(O720="základní",K720,0)</f>
        <v>0</v>
      </c>
      <c r="BF720" s="188">
        <f>IF(O720="snížená",K720,0)</f>
        <v>0</v>
      </c>
      <c r="BG720" s="188">
        <f>IF(O720="zákl. přenesená",K720,0)</f>
        <v>0</v>
      </c>
      <c r="BH720" s="188">
        <f>IF(O720="sníž. přenesená",K720,0)</f>
        <v>0</v>
      </c>
      <c r="BI720" s="188">
        <f>IF(O720="nulová",K720,0)</f>
        <v>0</v>
      </c>
      <c r="BJ720" s="19" t="s">
        <v>82</v>
      </c>
      <c r="BK720" s="188">
        <f>ROUND(P720*H720,2)</f>
        <v>0</v>
      </c>
      <c r="BL720" s="19" t="s">
        <v>161</v>
      </c>
      <c r="BM720" s="187" t="s">
        <v>1211</v>
      </c>
    </row>
    <row r="721" spans="1:65" s="2" customFormat="1" ht="11.25">
      <c r="A721" s="36"/>
      <c r="B721" s="37"/>
      <c r="C721" s="38"/>
      <c r="D721" s="189" t="s">
        <v>162</v>
      </c>
      <c r="E721" s="38"/>
      <c r="F721" s="190" t="s">
        <v>1212</v>
      </c>
      <c r="G721" s="38"/>
      <c r="H721" s="38"/>
      <c r="I721" s="191"/>
      <c r="J721" s="191"/>
      <c r="K721" s="38"/>
      <c r="L721" s="38"/>
      <c r="M721" s="41"/>
      <c r="N721" s="192"/>
      <c r="O721" s="193"/>
      <c r="P721" s="66"/>
      <c r="Q721" s="66"/>
      <c r="R721" s="66"/>
      <c r="S721" s="66"/>
      <c r="T721" s="66"/>
      <c r="U721" s="66"/>
      <c r="V721" s="66"/>
      <c r="W721" s="66"/>
      <c r="X721" s="66"/>
      <c r="Y721" s="67"/>
      <c r="Z721" s="36"/>
      <c r="AA721" s="36"/>
      <c r="AB721" s="36"/>
      <c r="AC721" s="36"/>
      <c r="AD721" s="36"/>
      <c r="AE721" s="36"/>
      <c r="AT721" s="19" t="s">
        <v>162</v>
      </c>
      <c r="AU721" s="19" t="s">
        <v>84</v>
      </c>
    </row>
    <row r="722" spans="1:65" s="13" customFormat="1" ht="11.25">
      <c r="B722" s="194"/>
      <c r="C722" s="195"/>
      <c r="D722" s="196" t="s">
        <v>164</v>
      </c>
      <c r="E722" s="197" t="s">
        <v>20</v>
      </c>
      <c r="F722" s="198" t="s">
        <v>1213</v>
      </c>
      <c r="G722" s="195"/>
      <c r="H722" s="199">
        <v>17.600000000000001</v>
      </c>
      <c r="I722" s="200"/>
      <c r="J722" s="200"/>
      <c r="K722" s="195"/>
      <c r="L722" s="195"/>
      <c r="M722" s="201"/>
      <c r="N722" s="202"/>
      <c r="O722" s="203"/>
      <c r="P722" s="203"/>
      <c r="Q722" s="203"/>
      <c r="R722" s="203"/>
      <c r="S722" s="203"/>
      <c r="T722" s="203"/>
      <c r="U722" s="203"/>
      <c r="V722" s="203"/>
      <c r="W722" s="203"/>
      <c r="X722" s="203"/>
      <c r="Y722" s="204"/>
      <c r="AT722" s="205" t="s">
        <v>164</v>
      </c>
      <c r="AU722" s="205" t="s">
        <v>84</v>
      </c>
      <c r="AV722" s="13" t="s">
        <v>84</v>
      </c>
      <c r="AW722" s="13" t="s">
        <v>5</v>
      </c>
      <c r="AX722" s="13" t="s">
        <v>74</v>
      </c>
      <c r="AY722" s="205" t="s">
        <v>155</v>
      </c>
    </row>
    <row r="723" spans="1:65" s="14" customFormat="1" ht="11.25">
      <c r="B723" s="206"/>
      <c r="C723" s="207"/>
      <c r="D723" s="196" t="s">
        <v>164</v>
      </c>
      <c r="E723" s="208" t="s">
        <v>20</v>
      </c>
      <c r="F723" s="209" t="s">
        <v>166</v>
      </c>
      <c r="G723" s="207"/>
      <c r="H723" s="210">
        <v>17.600000000000001</v>
      </c>
      <c r="I723" s="211"/>
      <c r="J723" s="211"/>
      <c r="K723" s="207"/>
      <c r="L723" s="207"/>
      <c r="M723" s="212"/>
      <c r="N723" s="213"/>
      <c r="O723" s="214"/>
      <c r="P723" s="214"/>
      <c r="Q723" s="214"/>
      <c r="R723" s="214"/>
      <c r="S723" s="214"/>
      <c r="T723" s="214"/>
      <c r="U723" s="214"/>
      <c r="V723" s="214"/>
      <c r="W723" s="214"/>
      <c r="X723" s="214"/>
      <c r="Y723" s="215"/>
      <c r="AT723" s="216" t="s">
        <v>164</v>
      </c>
      <c r="AU723" s="216" t="s">
        <v>84</v>
      </c>
      <c r="AV723" s="14" t="s">
        <v>161</v>
      </c>
      <c r="AW723" s="14" t="s">
        <v>5</v>
      </c>
      <c r="AX723" s="14" t="s">
        <v>82</v>
      </c>
      <c r="AY723" s="216" t="s">
        <v>155</v>
      </c>
    </row>
    <row r="724" spans="1:65" s="2" customFormat="1" ht="16.5" customHeight="1">
      <c r="A724" s="36"/>
      <c r="B724" s="37"/>
      <c r="C724" s="174" t="s">
        <v>1214</v>
      </c>
      <c r="D724" s="174" t="s">
        <v>157</v>
      </c>
      <c r="E724" s="175" t="s">
        <v>1215</v>
      </c>
      <c r="F724" s="176" t="s">
        <v>1216</v>
      </c>
      <c r="G724" s="177" t="s">
        <v>183</v>
      </c>
      <c r="H724" s="178">
        <v>4.5</v>
      </c>
      <c r="I724" s="179"/>
      <c r="J724" s="179"/>
      <c r="K724" s="180">
        <f>ROUND(P724*H724,2)</f>
        <v>0</v>
      </c>
      <c r="L724" s="181"/>
      <c r="M724" s="41"/>
      <c r="N724" s="182" t="s">
        <v>20</v>
      </c>
      <c r="O724" s="183" t="s">
        <v>43</v>
      </c>
      <c r="P724" s="184">
        <f>I724+J724</f>
        <v>0</v>
      </c>
      <c r="Q724" s="184">
        <f>ROUND(I724*H724,2)</f>
        <v>0</v>
      </c>
      <c r="R724" s="184">
        <f>ROUND(J724*H724,2)</f>
        <v>0</v>
      </c>
      <c r="S724" s="66"/>
      <c r="T724" s="185">
        <f>S724*H724</f>
        <v>0</v>
      </c>
      <c r="U724" s="185">
        <v>1.0499999999999999E-3</v>
      </c>
      <c r="V724" s="185">
        <f>U724*H724</f>
        <v>4.725E-3</v>
      </c>
      <c r="W724" s="185">
        <v>0</v>
      </c>
      <c r="X724" s="185">
        <f>W724*H724</f>
        <v>0</v>
      </c>
      <c r="Y724" s="186" t="s">
        <v>20</v>
      </c>
      <c r="Z724" s="36"/>
      <c r="AA724" s="36"/>
      <c r="AB724" s="36"/>
      <c r="AC724" s="36"/>
      <c r="AD724" s="36"/>
      <c r="AE724" s="36"/>
      <c r="AR724" s="187" t="s">
        <v>161</v>
      </c>
      <c r="AT724" s="187" t="s">
        <v>157</v>
      </c>
      <c r="AU724" s="187" t="s">
        <v>84</v>
      </c>
      <c r="AY724" s="19" t="s">
        <v>155</v>
      </c>
      <c r="BE724" s="188">
        <f>IF(O724="základní",K724,0)</f>
        <v>0</v>
      </c>
      <c r="BF724" s="188">
        <f>IF(O724="snížená",K724,0)</f>
        <v>0</v>
      </c>
      <c r="BG724" s="188">
        <f>IF(O724="zákl. přenesená",K724,0)</f>
        <v>0</v>
      </c>
      <c r="BH724" s="188">
        <f>IF(O724="sníž. přenesená",K724,0)</f>
        <v>0</v>
      </c>
      <c r="BI724" s="188">
        <f>IF(O724="nulová",K724,0)</f>
        <v>0</v>
      </c>
      <c r="BJ724" s="19" t="s">
        <v>82</v>
      </c>
      <c r="BK724" s="188">
        <f>ROUND(P724*H724,2)</f>
        <v>0</v>
      </c>
      <c r="BL724" s="19" t="s">
        <v>161</v>
      </c>
      <c r="BM724" s="187" t="s">
        <v>1217</v>
      </c>
    </row>
    <row r="725" spans="1:65" s="2" customFormat="1" ht="11.25">
      <c r="A725" s="36"/>
      <c r="B725" s="37"/>
      <c r="C725" s="38"/>
      <c r="D725" s="189" t="s">
        <v>162</v>
      </c>
      <c r="E725" s="38"/>
      <c r="F725" s="190" t="s">
        <v>1218</v>
      </c>
      <c r="G725" s="38"/>
      <c r="H725" s="38"/>
      <c r="I725" s="191"/>
      <c r="J725" s="191"/>
      <c r="K725" s="38"/>
      <c r="L725" s="38"/>
      <c r="M725" s="41"/>
      <c r="N725" s="192"/>
      <c r="O725" s="193"/>
      <c r="P725" s="66"/>
      <c r="Q725" s="66"/>
      <c r="R725" s="66"/>
      <c r="S725" s="66"/>
      <c r="T725" s="66"/>
      <c r="U725" s="66"/>
      <c r="V725" s="66"/>
      <c r="W725" s="66"/>
      <c r="X725" s="66"/>
      <c r="Y725" s="67"/>
      <c r="Z725" s="36"/>
      <c r="AA725" s="36"/>
      <c r="AB725" s="36"/>
      <c r="AC725" s="36"/>
      <c r="AD725" s="36"/>
      <c r="AE725" s="36"/>
      <c r="AT725" s="19" t="s">
        <v>162</v>
      </c>
      <c r="AU725" s="19" t="s">
        <v>84</v>
      </c>
    </row>
    <row r="726" spans="1:65" s="13" customFormat="1" ht="11.25">
      <c r="B726" s="194"/>
      <c r="C726" s="195"/>
      <c r="D726" s="196" t="s">
        <v>164</v>
      </c>
      <c r="E726" s="197" t="s">
        <v>20</v>
      </c>
      <c r="F726" s="198" t="s">
        <v>1219</v>
      </c>
      <c r="G726" s="195"/>
      <c r="H726" s="199">
        <v>4.5</v>
      </c>
      <c r="I726" s="200"/>
      <c r="J726" s="200"/>
      <c r="K726" s="195"/>
      <c r="L726" s="195"/>
      <c r="M726" s="201"/>
      <c r="N726" s="202"/>
      <c r="O726" s="203"/>
      <c r="P726" s="203"/>
      <c r="Q726" s="203"/>
      <c r="R726" s="203"/>
      <c r="S726" s="203"/>
      <c r="T726" s="203"/>
      <c r="U726" s="203"/>
      <c r="V726" s="203"/>
      <c r="W726" s="203"/>
      <c r="X726" s="203"/>
      <c r="Y726" s="204"/>
      <c r="AT726" s="205" t="s">
        <v>164</v>
      </c>
      <c r="AU726" s="205" t="s">
        <v>84</v>
      </c>
      <c r="AV726" s="13" t="s">
        <v>84</v>
      </c>
      <c r="AW726" s="13" t="s">
        <v>5</v>
      </c>
      <c r="AX726" s="13" t="s">
        <v>74</v>
      </c>
      <c r="AY726" s="205" t="s">
        <v>155</v>
      </c>
    </row>
    <row r="727" spans="1:65" s="14" customFormat="1" ht="11.25">
      <c r="B727" s="206"/>
      <c r="C727" s="207"/>
      <c r="D727" s="196" t="s">
        <v>164</v>
      </c>
      <c r="E727" s="208" t="s">
        <v>20</v>
      </c>
      <c r="F727" s="209" t="s">
        <v>166</v>
      </c>
      <c r="G727" s="207"/>
      <c r="H727" s="210">
        <v>4.5</v>
      </c>
      <c r="I727" s="211"/>
      <c r="J727" s="211"/>
      <c r="K727" s="207"/>
      <c r="L727" s="207"/>
      <c r="M727" s="212"/>
      <c r="N727" s="213"/>
      <c r="O727" s="214"/>
      <c r="P727" s="214"/>
      <c r="Q727" s="214"/>
      <c r="R727" s="214"/>
      <c r="S727" s="214"/>
      <c r="T727" s="214"/>
      <c r="U727" s="214"/>
      <c r="V727" s="214"/>
      <c r="W727" s="214"/>
      <c r="X727" s="214"/>
      <c r="Y727" s="215"/>
      <c r="AT727" s="216" t="s">
        <v>164</v>
      </c>
      <c r="AU727" s="216" t="s">
        <v>84</v>
      </c>
      <c r="AV727" s="14" t="s">
        <v>161</v>
      </c>
      <c r="AW727" s="14" t="s">
        <v>5</v>
      </c>
      <c r="AX727" s="14" t="s">
        <v>82</v>
      </c>
      <c r="AY727" s="216" t="s">
        <v>155</v>
      </c>
    </row>
    <row r="728" spans="1:65" s="2" customFormat="1" ht="16.5" customHeight="1">
      <c r="A728" s="36"/>
      <c r="B728" s="37"/>
      <c r="C728" s="174" t="s">
        <v>1220</v>
      </c>
      <c r="D728" s="174" t="s">
        <v>157</v>
      </c>
      <c r="E728" s="175" t="s">
        <v>1221</v>
      </c>
      <c r="F728" s="176" t="s">
        <v>1222</v>
      </c>
      <c r="G728" s="177" t="s">
        <v>183</v>
      </c>
      <c r="H728" s="178">
        <v>17.600000000000001</v>
      </c>
      <c r="I728" s="179"/>
      <c r="J728" s="179"/>
      <c r="K728" s="180">
        <f>ROUND(P728*H728,2)</f>
        <v>0</v>
      </c>
      <c r="L728" s="181"/>
      <c r="M728" s="41"/>
      <c r="N728" s="182" t="s">
        <v>20</v>
      </c>
      <c r="O728" s="183" t="s">
        <v>43</v>
      </c>
      <c r="P728" s="184">
        <f>I728+J728</f>
        <v>0</v>
      </c>
      <c r="Q728" s="184">
        <f>ROUND(I728*H728,2)</f>
        <v>0</v>
      </c>
      <c r="R728" s="184">
        <f>ROUND(J728*H728,2)</f>
        <v>0</v>
      </c>
      <c r="S728" s="66"/>
      <c r="T728" s="185">
        <f>S728*H728</f>
        <v>0</v>
      </c>
      <c r="U728" s="185">
        <v>1.57E-3</v>
      </c>
      <c r="V728" s="185">
        <f>U728*H728</f>
        <v>2.7632000000000004E-2</v>
      </c>
      <c r="W728" s="185">
        <v>0</v>
      </c>
      <c r="X728" s="185">
        <f>W728*H728</f>
        <v>0</v>
      </c>
      <c r="Y728" s="186" t="s">
        <v>20</v>
      </c>
      <c r="Z728" s="36"/>
      <c r="AA728" s="36"/>
      <c r="AB728" s="36"/>
      <c r="AC728" s="36"/>
      <c r="AD728" s="36"/>
      <c r="AE728" s="36"/>
      <c r="AR728" s="187" t="s">
        <v>161</v>
      </c>
      <c r="AT728" s="187" t="s">
        <v>157</v>
      </c>
      <c r="AU728" s="187" t="s">
        <v>84</v>
      </c>
      <c r="AY728" s="19" t="s">
        <v>155</v>
      </c>
      <c r="BE728" s="188">
        <f>IF(O728="základní",K728,0)</f>
        <v>0</v>
      </c>
      <c r="BF728" s="188">
        <f>IF(O728="snížená",K728,0)</f>
        <v>0</v>
      </c>
      <c r="BG728" s="188">
        <f>IF(O728="zákl. přenesená",K728,0)</f>
        <v>0</v>
      </c>
      <c r="BH728" s="188">
        <f>IF(O728="sníž. přenesená",K728,0)</f>
        <v>0</v>
      </c>
      <c r="BI728" s="188">
        <f>IF(O728="nulová",K728,0)</f>
        <v>0</v>
      </c>
      <c r="BJ728" s="19" t="s">
        <v>82</v>
      </c>
      <c r="BK728" s="188">
        <f>ROUND(P728*H728,2)</f>
        <v>0</v>
      </c>
      <c r="BL728" s="19" t="s">
        <v>161</v>
      </c>
      <c r="BM728" s="187" t="s">
        <v>1223</v>
      </c>
    </row>
    <row r="729" spans="1:65" s="2" customFormat="1" ht="11.25">
      <c r="A729" s="36"/>
      <c r="B729" s="37"/>
      <c r="C729" s="38"/>
      <c r="D729" s="189" t="s">
        <v>162</v>
      </c>
      <c r="E729" s="38"/>
      <c r="F729" s="190" t="s">
        <v>1224</v>
      </c>
      <c r="G729" s="38"/>
      <c r="H729" s="38"/>
      <c r="I729" s="191"/>
      <c r="J729" s="191"/>
      <c r="K729" s="38"/>
      <c r="L729" s="38"/>
      <c r="M729" s="41"/>
      <c r="N729" s="192"/>
      <c r="O729" s="193"/>
      <c r="P729" s="66"/>
      <c r="Q729" s="66"/>
      <c r="R729" s="66"/>
      <c r="S729" s="66"/>
      <c r="T729" s="66"/>
      <c r="U729" s="66"/>
      <c r="V729" s="66"/>
      <c r="W729" s="66"/>
      <c r="X729" s="66"/>
      <c r="Y729" s="67"/>
      <c r="Z729" s="36"/>
      <c r="AA729" s="36"/>
      <c r="AB729" s="36"/>
      <c r="AC729" s="36"/>
      <c r="AD729" s="36"/>
      <c r="AE729" s="36"/>
      <c r="AT729" s="19" t="s">
        <v>162</v>
      </c>
      <c r="AU729" s="19" t="s">
        <v>84</v>
      </c>
    </row>
    <row r="730" spans="1:65" s="13" customFormat="1" ht="11.25">
      <c r="B730" s="194"/>
      <c r="C730" s="195"/>
      <c r="D730" s="196" t="s">
        <v>164</v>
      </c>
      <c r="E730" s="197" t="s">
        <v>20</v>
      </c>
      <c r="F730" s="198" t="s">
        <v>1225</v>
      </c>
      <c r="G730" s="195"/>
      <c r="H730" s="199">
        <v>17.600000000000001</v>
      </c>
      <c r="I730" s="200"/>
      <c r="J730" s="200"/>
      <c r="K730" s="195"/>
      <c r="L730" s="195"/>
      <c r="M730" s="201"/>
      <c r="N730" s="202"/>
      <c r="O730" s="203"/>
      <c r="P730" s="203"/>
      <c r="Q730" s="203"/>
      <c r="R730" s="203"/>
      <c r="S730" s="203"/>
      <c r="T730" s="203"/>
      <c r="U730" s="203"/>
      <c r="V730" s="203"/>
      <c r="W730" s="203"/>
      <c r="X730" s="203"/>
      <c r="Y730" s="204"/>
      <c r="AT730" s="205" t="s">
        <v>164</v>
      </c>
      <c r="AU730" s="205" t="s">
        <v>84</v>
      </c>
      <c r="AV730" s="13" t="s">
        <v>84</v>
      </c>
      <c r="AW730" s="13" t="s">
        <v>5</v>
      </c>
      <c r="AX730" s="13" t="s">
        <v>74</v>
      </c>
      <c r="AY730" s="205" t="s">
        <v>155</v>
      </c>
    </row>
    <row r="731" spans="1:65" s="14" customFormat="1" ht="11.25">
      <c r="B731" s="206"/>
      <c r="C731" s="207"/>
      <c r="D731" s="196" t="s">
        <v>164</v>
      </c>
      <c r="E731" s="208" t="s">
        <v>20</v>
      </c>
      <c r="F731" s="209" t="s">
        <v>166</v>
      </c>
      <c r="G731" s="207"/>
      <c r="H731" s="210">
        <v>17.600000000000001</v>
      </c>
      <c r="I731" s="211"/>
      <c r="J731" s="211"/>
      <c r="K731" s="207"/>
      <c r="L731" s="207"/>
      <c r="M731" s="212"/>
      <c r="N731" s="213"/>
      <c r="O731" s="214"/>
      <c r="P731" s="214"/>
      <c r="Q731" s="214"/>
      <c r="R731" s="214"/>
      <c r="S731" s="214"/>
      <c r="T731" s="214"/>
      <c r="U731" s="214"/>
      <c r="V731" s="214"/>
      <c r="W731" s="214"/>
      <c r="X731" s="214"/>
      <c r="Y731" s="215"/>
      <c r="AT731" s="216" t="s">
        <v>164</v>
      </c>
      <c r="AU731" s="216" t="s">
        <v>84</v>
      </c>
      <c r="AV731" s="14" t="s">
        <v>161</v>
      </c>
      <c r="AW731" s="14" t="s">
        <v>5</v>
      </c>
      <c r="AX731" s="14" t="s">
        <v>82</v>
      </c>
      <c r="AY731" s="216" t="s">
        <v>155</v>
      </c>
    </row>
    <row r="732" spans="1:65" s="2" customFormat="1" ht="16.5" customHeight="1">
      <c r="A732" s="36"/>
      <c r="B732" s="37"/>
      <c r="C732" s="174" t="s">
        <v>1226</v>
      </c>
      <c r="D732" s="174" t="s">
        <v>157</v>
      </c>
      <c r="E732" s="175" t="s">
        <v>1227</v>
      </c>
      <c r="F732" s="176" t="s">
        <v>1228</v>
      </c>
      <c r="G732" s="177" t="s">
        <v>183</v>
      </c>
      <c r="H732" s="178">
        <v>25.3</v>
      </c>
      <c r="I732" s="179"/>
      <c r="J732" s="179"/>
      <c r="K732" s="180">
        <f>ROUND(P732*H732,2)</f>
        <v>0</v>
      </c>
      <c r="L732" s="181"/>
      <c r="M732" s="41"/>
      <c r="N732" s="182" t="s">
        <v>20</v>
      </c>
      <c r="O732" s="183" t="s">
        <v>43</v>
      </c>
      <c r="P732" s="184">
        <f>I732+J732</f>
        <v>0</v>
      </c>
      <c r="Q732" s="184">
        <f>ROUND(I732*H732,2)</f>
        <v>0</v>
      </c>
      <c r="R732" s="184">
        <f>ROUND(J732*H732,2)</f>
        <v>0</v>
      </c>
      <c r="S732" s="66"/>
      <c r="T732" s="185">
        <f>S732*H732</f>
        <v>0</v>
      </c>
      <c r="U732" s="185">
        <v>4.6999999999999999E-4</v>
      </c>
      <c r="V732" s="185">
        <f>U732*H732</f>
        <v>1.1891000000000001E-2</v>
      </c>
      <c r="W732" s="185">
        <v>0</v>
      </c>
      <c r="X732" s="185">
        <f>W732*H732</f>
        <v>0</v>
      </c>
      <c r="Y732" s="186" t="s">
        <v>20</v>
      </c>
      <c r="Z732" s="36"/>
      <c r="AA732" s="36"/>
      <c r="AB732" s="36"/>
      <c r="AC732" s="36"/>
      <c r="AD732" s="36"/>
      <c r="AE732" s="36"/>
      <c r="AR732" s="187" t="s">
        <v>161</v>
      </c>
      <c r="AT732" s="187" t="s">
        <v>157</v>
      </c>
      <c r="AU732" s="187" t="s">
        <v>84</v>
      </c>
      <c r="AY732" s="19" t="s">
        <v>155</v>
      </c>
      <c r="BE732" s="188">
        <f>IF(O732="základní",K732,0)</f>
        <v>0</v>
      </c>
      <c r="BF732" s="188">
        <f>IF(O732="snížená",K732,0)</f>
        <v>0</v>
      </c>
      <c r="BG732" s="188">
        <f>IF(O732="zákl. přenesená",K732,0)</f>
        <v>0</v>
      </c>
      <c r="BH732" s="188">
        <f>IF(O732="sníž. přenesená",K732,0)</f>
        <v>0</v>
      </c>
      <c r="BI732" s="188">
        <f>IF(O732="nulová",K732,0)</f>
        <v>0</v>
      </c>
      <c r="BJ732" s="19" t="s">
        <v>82</v>
      </c>
      <c r="BK732" s="188">
        <f>ROUND(P732*H732,2)</f>
        <v>0</v>
      </c>
      <c r="BL732" s="19" t="s">
        <v>161</v>
      </c>
      <c r="BM732" s="187" t="s">
        <v>1229</v>
      </c>
    </row>
    <row r="733" spans="1:65" s="2" customFormat="1" ht="11.25">
      <c r="A733" s="36"/>
      <c r="B733" s="37"/>
      <c r="C733" s="38"/>
      <c r="D733" s="189" t="s">
        <v>162</v>
      </c>
      <c r="E733" s="38"/>
      <c r="F733" s="190" t="s">
        <v>1230</v>
      </c>
      <c r="G733" s="38"/>
      <c r="H733" s="38"/>
      <c r="I733" s="191"/>
      <c r="J733" s="191"/>
      <c r="K733" s="38"/>
      <c r="L733" s="38"/>
      <c r="M733" s="41"/>
      <c r="N733" s="192"/>
      <c r="O733" s="193"/>
      <c r="P733" s="66"/>
      <c r="Q733" s="66"/>
      <c r="R733" s="66"/>
      <c r="S733" s="66"/>
      <c r="T733" s="66"/>
      <c r="U733" s="66"/>
      <c r="V733" s="66"/>
      <c r="W733" s="66"/>
      <c r="X733" s="66"/>
      <c r="Y733" s="67"/>
      <c r="Z733" s="36"/>
      <c r="AA733" s="36"/>
      <c r="AB733" s="36"/>
      <c r="AC733" s="36"/>
      <c r="AD733" s="36"/>
      <c r="AE733" s="36"/>
      <c r="AT733" s="19" t="s">
        <v>162</v>
      </c>
      <c r="AU733" s="19" t="s">
        <v>84</v>
      </c>
    </row>
    <row r="734" spans="1:65" s="13" customFormat="1" ht="11.25">
      <c r="B734" s="194"/>
      <c r="C734" s="195"/>
      <c r="D734" s="196" t="s">
        <v>164</v>
      </c>
      <c r="E734" s="197" t="s">
        <v>20</v>
      </c>
      <c r="F734" s="198" t="s">
        <v>1231</v>
      </c>
      <c r="G734" s="195"/>
      <c r="H734" s="199">
        <v>25.3</v>
      </c>
      <c r="I734" s="200"/>
      <c r="J734" s="200"/>
      <c r="K734" s="195"/>
      <c r="L734" s="195"/>
      <c r="M734" s="201"/>
      <c r="N734" s="202"/>
      <c r="O734" s="203"/>
      <c r="P734" s="203"/>
      <c r="Q734" s="203"/>
      <c r="R734" s="203"/>
      <c r="S734" s="203"/>
      <c r="T734" s="203"/>
      <c r="U734" s="203"/>
      <c r="V734" s="203"/>
      <c r="W734" s="203"/>
      <c r="X734" s="203"/>
      <c r="Y734" s="204"/>
      <c r="AT734" s="205" t="s">
        <v>164</v>
      </c>
      <c r="AU734" s="205" t="s">
        <v>84</v>
      </c>
      <c r="AV734" s="13" t="s">
        <v>84</v>
      </c>
      <c r="AW734" s="13" t="s">
        <v>5</v>
      </c>
      <c r="AX734" s="13" t="s">
        <v>74</v>
      </c>
      <c r="AY734" s="205" t="s">
        <v>155</v>
      </c>
    </row>
    <row r="735" spans="1:65" s="14" customFormat="1" ht="11.25">
      <c r="B735" s="206"/>
      <c r="C735" s="207"/>
      <c r="D735" s="196" t="s">
        <v>164</v>
      </c>
      <c r="E735" s="208" t="s">
        <v>20</v>
      </c>
      <c r="F735" s="209" t="s">
        <v>166</v>
      </c>
      <c r="G735" s="207"/>
      <c r="H735" s="210">
        <v>25.3</v>
      </c>
      <c r="I735" s="211"/>
      <c r="J735" s="211"/>
      <c r="K735" s="207"/>
      <c r="L735" s="207"/>
      <c r="M735" s="212"/>
      <c r="N735" s="213"/>
      <c r="O735" s="214"/>
      <c r="P735" s="214"/>
      <c r="Q735" s="214"/>
      <c r="R735" s="214"/>
      <c r="S735" s="214"/>
      <c r="T735" s="214"/>
      <c r="U735" s="214"/>
      <c r="V735" s="214"/>
      <c r="W735" s="214"/>
      <c r="X735" s="214"/>
      <c r="Y735" s="215"/>
      <c r="AT735" s="216" t="s">
        <v>164</v>
      </c>
      <c r="AU735" s="216" t="s">
        <v>84</v>
      </c>
      <c r="AV735" s="14" t="s">
        <v>161</v>
      </c>
      <c r="AW735" s="14" t="s">
        <v>5</v>
      </c>
      <c r="AX735" s="14" t="s">
        <v>82</v>
      </c>
      <c r="AY735" s="216" t="s">
        <v>155</v>
      </c>
    </row>
    <row r="736" spans="1:65" s="2" customFormat="1" ht="24.2" customHeight="1">
      <c r="A736" s="36"/>
      <c r="B736" s="37"/>
      <c r="C736" s="174" t="s">
        <v>1232</v>
      </c>
      <c r="D736" s="174" t="s">
        <v>157</v>
      </c>
      <c r="E736" s="175" t="s">
        <v>1233</v>
      </c>
      <c r="F736" s="176" t="s">
        <v>1234</v>
      </c>
      <c r="G736" s="177" t="s">
        <v>386</v>
      </c>
      <c r="H736" s="178">
        <v>1</v>
      </c>
      <c r="I736" s="179"/>
      <c r="J736" s="179"/>
      <c r="K736" s="180">
        <f>ROUND(P736*H736,2)</f>
        <v>0</v>
      </c>
      <c r="L736" s="181"/>
      <c r="M736" s="41"/>
      <c r="N736" s="182" t="s">
        <v>20</v>
      </c>
      <c r="O736" s="183" t="s">
        <v>43</v>
      </c>
      <c r="P736" s="184">
        <f>I736+J736</f>
        <v>0</v>
      </c>
      <c r="Q736" s="184">
        <f>ROUND(I736*H736,2)</f>
        <v>0</v>
      </c>
      <c r="R736" s="184">
        <f>ROUND(J736*H736,2)</f>
        <v>0</v>
      </c>
      <c r="S736" s="66"/>
      <c r="T736" s="185">
        <f>S736*H736</f>
        <v>0</v>
      </c>
      <c r="U736" s="185">
        <v>1.0189999999999999E-2</v>
      </c>
      <c r="V736" s="185">
        <f>U736*H736</f>
        <v>1.0189999999999999E-2</v>
      </c>
      <c r="W736" s="185">
        <v>0</v>
      </c>
      <c r="X736" s="185">
        <f>W736*H736</f>
        <v>0</v>
      </c>
      <c r="Y736" s="186" t="s">
        <v>20</v>
      </c>
      <c r="Z736" s="36"/>
      <c r="AA736" s="36"/>
      <c r="AB736" s="36"/>
      <c r="AC736" s="36"/>
      <c r="AD736" s="36"/>
      <c r="AE736" s="36"/>
      <c r="AR736" s="187" t="s">
        <v>185</v>
      </c>
      <c r="AT736" s="187" t="s">
        <v>157</v>
      </c>
      <c r="AU736" s="187" t="s">
        <v>84</v>
      </c>
      <c r="AY736" s="19" t="s">
        <v>155</v>
      </c>
      <c r="BE736" s="188">
        <f>IF(O736="základní",K736,0)</f>
        <v>0</v>
      </c>
      <c r="BF736" s="188">
        <f>IF(O736="snížená",K736,0)</f>
        <v>0</v>
      </c>
      <c r="BG736" s="188">
        <f>IF(O736="zákl. přenesená",K736,0)</f>
        <v>0</v>
      </c>
      <c r="BH736" s="188">
        <f>IF(O736="sníž. přenesená",K736,0)</f>
        <v>0</v>
      </c>
      <c r="BI736" s="188">
        <f>IF(O736="nulová",K736,0)</f>
        <v>0</v>
      </c>
      <c r="BJ736" s="19" t="s">
        <v>82</v>
      </c>
      <c r="BK736" s="188">
        <f>ROUND(P736*H736,2)</f>
        <v>0</v>
      </c>
      <c r="BL736" s="19" t="s">
        <v>185</v>
      </c>
      <c r="BM736" s="187" t="s">
        <v>1235</v>
      </c>
    </row>
    <row r="737" spans="1:65" s="2" customFormat="1" ht="11.25">
      <c r="A737" s="36"/>
      <c r="B737" s="37"/>
      <c r="C737" s="38"/>
      <c r="D737" s="189" t="s">
        <v>162</v>
      </c>
      <c r="E737" s="38"/>
      <c r="F737" s="190" t="s">
        <v>1236</v>
      </c>
      <c r="G737" s="38"/>
      <c r="H737" s="38"/>
      <c r="I737" s="191"/>
      <c r="J737" s="191"/>
      <c r="K737" s="38"/>
      <c r="L737" s="38"/>
      <c r="M737" s="41"/>
      <c r="N737" s="192"/>
      <c r="O737" s="193"/>
      <c r="P737" s="66"/>
      <c r="Q737" s="66"/>
      <c r="R737" s="66"/>
      <c r="S737" s="66"/>
      <c r="T737" s="66"/>
      <c r="U737" s="66"/>
      <c r="V737" s="66"/>
      <c r="W737" s="66"/>
      <c r="X737" s="66"/>
      <c r="Y737" s="67"/>
      <c r="Z737" s="36"/>
      <c r="AA737" s="36"/>
      <c r="AB737" s="36"/>
      <c r="AC737" s="36"/>
      <c r="AD737" s="36"/>
      <c r="AE737" s="36"/>
      <c r="AT737" s="19" t="s">
        <v>162</v>
      </c>
      <c r="AU737" s="19" t="s">
        <v>84</v>
      </c>
    </row>
    <row r="738" spans="1:65" s="2" customFormat="1" ht="16.5" customHeight="1">
      <c r="A738" s="36"/>
      <c r="B738" s="37"/>
      <c r="C738" s="174" t="s">
        <v>1237</v>
      </c>
      <c r="D738" s="174" t="s">
        <v>157</v>
      </c>
      <c r="E738" s="175" t="s">
        <v>1238</v>
      </c>
      <c r="F738" s="176" t="s">
        <v>1239</v>
      </c>
      <c r="G738" s="177" t="s">
        <v>386</v>
      </c>
      <c r="H738" s="178">
        <v>1</v>
      </c>
      <c r="I738" s="179"/>
      <c r="J738" s="179"/>
      <c r="K738" s="180">
        <f>ROUND(P738*H738,2)</f>
        <v>0</v>
      </c>
      <c r="L738" s="181"/>
      <c r="M738" s="41"/>
      <c r="N738" s="182" t="s">
        <v>20</v>
      </c>
      <c r="O738" s="183" t="s">
        <v>43</v>
      </c>
      <c r="P738" s="184">
        <f>I738+J738</f>
        <v>0</v>
      </c>
      <c r="Q738" s="184">
        <f>ROUND(I738*H738,2)</f>
        <v>0</v>
      </c>
      <c r="R738" s="184">
        <f>ROUND(J738*H738,2)</f>
        <v>0</v>
      </c>
      <c r="S738" s="66"/>
      <c r="T738" s="185">
        <f>S738*H738</f>
        <v>0</v>
      </c>
      <c r="U738" s="185">
        <v>3.4000000000000002E-4</v>
      </c>
      <c r="V738" s="185">
        <f>U738*H738</f>
        <v>3.4000000000000002E-4</v>
      </c>
      <c r="W738" s="185">
        <v>0</v>
      </c>
      <c r="X738" s="185">
        <f>W738*H738</f>
        <v>0</v>
      </c>
      <c r="Y738" s="186" t="s">
        <v>20</v>
      </c>
      <c r="Z738" s="36"/>
      <c r="AA738" s="36"/>
      <c r="AB738" s="36"/>
      <c r="AC738" s="36"/>
      <c r="AD738" s="36"/>
      <c r="AE738" s="36"/>
      <c r="AR738" s="187" t="s">
        <v>185</v>
      </c>
      <c r="AT738" s="187" t="s">
        <v>157</v>
      </c>
      <c r="AU738" s="187" t="s">
        <v>84</v>
      </c>
      <c r="AY738" s="19" t="s">
        <v>155</v>
      </c>
      <c r="BE738" s="188">
        <f>IF(O738="základní",K738,0)</f>
        <v>0</v>
      </c>
      <c r="BF738" s="188">
        <f>IF(O738="snížená",K738,0)</f>
        <v>0</v>
      </c>
      <c r="BG738" s="188">
        <f>IF(O738="zákl. přenesená",K738,0)</f>
        <v>0</v>
      </c>
      <c r="BH738" s="188">
        <f>IF(O738="sníž. přenesená",K738,0)</f>
        <v>0</v>
      </c>
      <c r="BI738" s="188">
        <f>IF(O738="nulová",K738,0)</f>
        <v>0</v>
      </c>
      <c r="BJ738" s="19" t="s">
        <v>82</v>
      </c>
      <c r="BK738" s="188">
        <f>ROUND(P738*H738,2)</f>
        <v>0</v>
      </c>
      <c r="BL738" s="19" t="s">
        <v>185</v>
      </c>
      <c r="BM738" s="187" t="s">
        <v>1240</v>
      </c>
    </row>
    <row r="739" spans="1:65" s="2" customFormat="1" ht="11.25">
      <c r="A739" s="36"/>
      <c r="B739" s="37"/>
      <c r="C739" s="38"/>
      <c r="D739" s="189" t="s">
        <v>162</v>
      </c>
      <c r="E739" s="38"/>
      <c r="F739" s="190" t="s">
        <v>1241</v>
      </c>
      <c r="G739" s="38"/>
      <c r="H739" s="38"/>
      <c r="I739" s="191"/>
      <c r="J739" s="191"/>
      <c r="K739" s="38"/>
      <c r="L739" s="38"/>
      <c r="M739" s="41"/>
      <c r="N739" s="192"/>
      <c r="O739" s="193"/>
      <c r="P739" s="66"/>
      <c r="Q739" s="66"/>
      <c r="R739" s="66"/>
      <c r="S739" s="66"/>
      <c r="T739" s="66"/>
      <c r="U739" s="66"/>
      <c r="V739" s="66"/>
      <c r="W739" s="66"/>
      <c r="X739" s="66"/>
      <c r="Y739" s="67"/>
      <c r="Z739" s="36"/>
      <c r="AA739" s="36"/>
      <c r="AB739" s="36"/>
      <c r="AC739" s="36"/>
      <c r="AD739" s="36"/>
      <c r="AE739" s="36"/>
      <c r="AT739" s="19" t="s">
        <v>162</v>
      </c>
      <c r="AU739" s="19" t="s">
        <v>84</v>
      </c>
    </row>
    <row r="740" spans="1:65" s="2" customFormat="1" ht="16.5" customHeight="1">
      <c r="A740" s="36"/>
      <c r="B740" s="37"/>
      <c r="C740" s="174" t="s">
        <v>1242</v>
      </c>
      <c r="D740" s="174" t="s">
        <v>157</v>
      </c>
      <c r="E740" s="175" t="s">
        <v>1243</v>
      </c>
      <c r="F740" s="176" t="s">
        <v>1244</v>
      </c>
      <c r="G740" s="177" t="s">
        <v>386</v>
      </c>
      <c r="H740" s="178">
        <v>1</v>
      </c>
      <c r="I740" s="179"/>
      <c r="J740" s="179"/>
      <c r="K740" s="180">
        <f>ROUND(P740*H740,2)</f>
        <v>0</v>
      </c>
      <c r="L740" s="181"/>
      <c r="M740" s="41"/>
      <c r="N740" s="182" t="s">
        <v>20</v>
      </c>
      <c r="O740" s="183" t="s">
        <v>43</v>
      </c>
      <c r="P740" s="184">
        <f>I740+J740</f>
        <v>0</v>
      </c>
      <c r="Q740" s="184">
        <f>ROUND(I740*H740,2)</f>
        <v>0</v>
      </c>
      <c r="R740" s="184">
        <f>ROUND(J740*H740,2)</f>
        <v>0</v>
      </c>
      <c r="S740" s="66"/>
      <c r="T740" s="185">
        <f>S740*H740</f>
        <v>0</v>
      </c>
      <c r="U740" s="185">
        <v>2.2000000000000001E-4</v>
      </c>
      <c r="V740" s="185">
        <f>U740*H740</f>
        <v>2.2000000000000001E-4</v>
      </c>
      <c r="W740" s="185">
        <v>0</v>
      </c>
      <c r="X740" s="185">
        <f>W740*H740</f>
        <v>0</v>
      </c>
      <c r="Y740" s="186" t="s">
        <v>20</v>
      </c>
      <c r="Z740" s="36"/>
      <c r="AA740" s="36"/>
      <c r="AB740" s="36"/>
      <c r="AC740" s="36"/>
      <c r="AD740" s="36"/>
      <c r="AE740" s="36"/>
      <c r="AR740" s="187" t="s">
        <v>185</v>
      </c>
      <c r="AT740" s="187" t="s">
        <v>157</v>
      </c>
      <c r="AU740" s="187" t="s">
        <v>84</v>
      </c>
      <c r="AY740" s="19" t="s">
        <v>155</v>
      </c>
      <c r="BE740" s="188">
        <f>IF(O740="základní",K740,0)</f>
        <v>0</v>
      </c>
      <c r="BF740" s="188">
        <f>IF(O740="snížená",K740,0)</f>
        <v>0</v>
      </c>
      <c r="BG740" s="188">
        <f>IF(O740="zákl. přenesená",K740,0)</f>
        <v>0</v>
      </c>
      <c r="BH740" s="188">
        <f>IF(O740="sníž. přenesená",K740,0)</f>
        <v>0</v>
      </c>
      <c r="BI740" s="188">
        <f>IF(O740="nulová",K740,0)</f>
        <v>0</v>
      </c>
      <c r="BJ740" s="19" t="s">
        <v>82</v>
      </c>
      <c r="BK740" s="188">
        <f>ROUND(P740*H740,2)</f>
        <v>0</v>
      </c>
      <c r="BL740" s="19" t="s">
        <v>185</v>
      </c>
      <c r="BM740" s="187" t="s">
        <v>1245</v>
      </c>
    </row>
    <row r="741" spans="1:65" s="2" customFormat="1" ht="11.25">
      <c r="A741" s="36"/>
      <c r="B741" s="37"/>
      <c r="C741" s="38"/>
      <c r="D741" s="189" t="s">
        <v>162</v>
      </c>
      <c r="E741" s="38"/>
      <c r="F741" s="190" t="s">
        <v>1246</v>
      </c>
      <c r="G741" s="38"/>
      <c r="H741" s="38"/>
      <c r="I741" s="191"/>
      <c r="J741" s="191"/>
      <c r="K741" s="38"/>
      <c r="L741" s="38"/>
      <c r="M741" s="41"/>
      <c r="N741" s="192"/>
      <c r="O741" s="193"/>
      <c r="P741" s="66"/>
      <c r="Q741" s="66"/>
      <c r="R741" s="66"/>
      <c r="S741" s="66"/>
      <c r="T741" s="66"/>
      <c r="U741" s="66"/>
      <c r="V741" s="66"/>
      <c r="W741" s="66"/>
      <c r="X741" s="66"/>
      <c r="Y741" s="67"/>
      <c r="Z741" s="36"/>
      <c r="AA741" s="36"/>
      <c r="AB741" s="36"/>
      <c r="AC741" s="36"/>
      <c r="AD741" s="36"/>
      <c r="AE741" s="36"/>
      <c r="AT741" s="19" t="s">
        <v>162</v>
      </c>
      <c r="AU741" s="19" t="s">
        <v>84</v>
      </c>
    </row>
    <row r="742" spans="1:65" s="2" customFormat="1" ht="16.5" customHeight="1">
      <c r="A742" s="36"/>
      <c r="B742" s="37"/>
      <c r="C742" s="174" t="s">
        <v>1247</v>
      </c>
      <c r="D742" s="174" t="s">
        <v>157</v>
      </c>
      <c r="E742" s="175" t="s">
        <v>1248</v>
      </c>
      <c r="F742" s="176" t="s">
        <v>1249</v>
      </c>
      <c r="G742" s="177" t="s">
        <v>183</v>
      </c>
      <c r="H742" s="178">
        <v>1</v>
      </c>
      <c r="I742" s="179"/>
      <c r="J742" s="179"/>
      <c r="K742" s="180">
        <f>ROUND(P742*H742,2)</f>
        <v>0</v>
      </c>
      <c r="L742" s="181"/>
      <c r="M742" s="41"/>
      <c r="N742" s="182" t="s">
        <v>20</v>
      </c>
      <c r="O742" s="183" t="s">
        <v>43</v>
      </c>
      <c r="P742" s="184">
        <f>I742+J742</f>
        <v>0</v>
      </c>
      <c r="Q742" s="184">
        <f>ROUND(I742*H742,2)</f>
        <v>0</v>
      </c>
      <c r="R742" s="184">
        <f>ROUND(J742*H742,2)</f>
        <v>0</v>
      </c>
      <c r="S742" s="66"/>
      <c r="T742" s="185">
        <f>S742*H742</f>
        <v>0</v>
      </c>
      <c r="U742" s="185">
        <v>0</v>
      </c>
      <c r="V742" s="185">
        <f>U742*H742</f>
        <v>0</v>
      </c>
      <c r="W742" s="185">
        <v>0</v>
      </c>
      <c r="X742" s="185">
        <f>W742*H742</f>
        <v>0</v>
      </c>
      <c r="Y742" s="186" t="s">
        <v>20</v>
      </c>
      <c r="Z742" s="36"/>
      <c r="AA742" s="36"/>
      <c r="AB742" s="36"/>
      <c r="AC742" s="36"/>
      <c r="AD742" s="36"/>
      <c r="AE742" s="36"/>
      <c r="AR742" s="187" t="s">
        <v>185</v>
      </c>
      <c r="AT742" s="187" t="s">
        <v>157</v>
      </c>
      <c r="AU742" s="187" t="s">
        <v>84</v>
      </c>
      <c r="AY742" s="19" t="s">
        <v>155</v>
      </c>
      <c r="BE742" s="188">
        <f>IF(O742="základní",K742,0)</f>
        <v>0</v>
      </c>
      <c r="BF742" s="188">
        <f>IF(O742="snížená",K742,0)</f>
        <v>0</v>
      </c>
      <c r="BG742" s="188">
        <f>IF(O742="zákl. přenesená",K742,0)</f>
        <v>0</v>
      </c>
      <c r="BH742" s="188">
        <f>IF(O742="sníž. přenesená",K742,0)</f>
        <v>0</v>
      </c>
      <c r="BI742" s="188">
        <f>IF(O742="nulová",K742,0)</f>
        <v>0</v>
      </c>
      <c r="BJ742" s="19" t="s">
        <v>82</v>
      </c>
      <c r="BK742" s="188">
        <f>ROUND(P742*H742,2)</f>
        <v>0</v>
      </c>
      <c r="BL742" s="19" t="s">
        <v>185</v>
      </c>
      <c r="BM742" s="187" t="s">
        <v>1250</v>
      </c>
    </row>
    <row r="743" spans="1:65" s="2" customFormat="1" ht="11.25">
      <c r="A743" s="36"/>
      <c r="B743" s="37"/>
      <c r="C743" s="38"/>
      <c r="D743" s="189" t="s">
        <v>162</v>
      </c>
      <c r="E743" s="38"/>
      <c r="F743" s="190" t="s">
        <v>1251</v>
      </c>
      <c r="G743" s="38"/>
      <c r="H743" s="38"/>
      <c r="I743" s="191"/>
      <c r="J743" s="191"/>
      <c r="K743" s="38"/>
      <c r="L743" s="38"/>
      <c r="M743" s="41"/>
      <c r="N743" s="192"/>
      <c r="O743" s="193"/>
      <c r="P743" s="66"/>
      <c r="Q743" s="66"/>
      <c r="R743" s="66"/>
      <c r="S743" s="66"/>
      <c r="T743" s="66"/>
      <c r="U743" s="66"/>
      <c r="V743" s="66"/>
      <c r="W743" s="66"/>
      <c r="X743" s="66"/>
      <c r="Y743" s="67"/>
      <c r="Z743" s="36"/>
      <c r="AA743" s="36"/>
      <c r="AB743" s="36"/>
      <c r="AC743" s="36"/>
      <c r="AD743" s="36"/>
      <c r="AE743" s="36"/>
      <c r="AT743" s="19" t="s">
        <v>162</v>
      </c>
      <c r="AU743" s="19" t="s">
        <v>84</v>
      </c>
    </row>
    <row r="744" spans="1:65" s="2" customFormat="1" ht="24.2" customHeight="1">
      <c r="A744" s="36"/>
      <c r="B744" s="37"/>
      <c r="C744" s="174" t="s">
        <v>1252</v>
      </c>
      <c r="D744" s="174" t="s">
        <v>157</v>
      </c>
      <c r="E744" s="175" t="s">
        <v>1253</v>
      </c>
      <c r="F744" s="176" t="s">
        <v>1254</v>
      </c>
      <c r="G744" s="177" t="s">
        <v>207</v>
      </c>
      <c r="H744" s="178">
        <v>1.0999999999999999E-2</v>
      </c>
      <c r="I744" s="179"/>
      <c r="J744" s="179"/>
      <c r="K744" s="180">
        <f>ROUND(P744*H744,2)</f>
        <v>0</v>
      </c>
      <c r="L744" s="181"/>
      <c r="M744" s="41"/>
      <c r="N744" s="182" t="s">
        <v>20</v>
      </c>
      <c r="O744" s="183" t="s">
        <v>43</v>
      </c>
      <c r="P744" s="184">
        <f>I744+J744</f>
        <v>0</v>
      </c>
      <c r="Q744" s="184">
        <f>ROUND(I744*H744,2)</f>
        <v>0</v>
      </c>
      <c r="R744" s="184">
        <f>ROUND(J744*H744,2)</f>
        <v>0</v>
      </c>
      <c r="S744" s="66"/>
      <c r="T744" s="185">
        <f>S744*H744</f>
        <v>0</v>
      </c>
      <c r="U744" s="185">
        <v>0</v>
      </c>
      <c r="V744" s="185">
        <f>U744*H744</f>
        <v>0</v>
      </c>
      <c r="W744" s="185">
        <v>0</v>
      </c>
      <c r="X744" s="185">
        <f>W744*H744</f>
        <v>0</v>
      </c>
      <c r="Y744" s="186" t="s">
        <v>20</v>
      </c>
      <c r="Z744" s="36"/>
      <c r="AA744" s="36"/>
      <c r="AB744" s="36"/>
      <c r="AC744" s="36"/>
      <c r="AD744" s="36"/>
      <c r="AE744" s="36"/>
      <c r="AR744" s="187" t="s">
        <v>185</v>
      </c>
      <c r="AT744" s="187" t="s">
        <v>157</v>
      </c>
      <c r="AU744" s="187" t="s">
        <v>84</v>
      </c>
      <c r="AY744" s="19" t="s">
        <v>155</v>
      </c>
      <c r="BE744" s="188">
        <f>IF(O744="základní",K744,0)</f>
        <v>0</v>
      </c>
      <c r="BF744" s="188">
        <f>IF(O744="snížená",K744,0)</f>
        <v>0</v>
      </c>
      <c r="BG744" s="188">
        <f>IF(O744="zákl. přenesená",K744,0)</f>
        <v>0</v>
      </c>
      <c r="BH744" s="188">
        <f>IF(O744="sníž. přenesená",K744,0)</f>
        <v>0</v>
      </c>
      <c r="BI744" s="188">
        <f>IF(O744="nulová",K744,0)</f>
        <v>0</v>
      </c>
      <c r="BJ744" s="19" t="s">
        <v>82</v>
      </c>
      <c r="BK744" s="188">
        <f>ROUND(P744*H744,2)</f>
        <v>0</v>
      </c>
      <c r="BL744" s="19" t="s">
        <v>185</v>
      </c>
      <c r="BM744" s="187" t="s">
        <v>1255</v>
      </c>
    </row>
    <row r="745" spans="1:65" s="2" customFormat="1" ht="11.25">
      <c r="A745" s="36"/>
      <c r="B745" s="37"/>
      <c r="C745" s="38"/>
      <c r="D745" s="189" t="s">
        <v>162</v>
      </c>
      <c r="E745" s="38"/>
      <c r="F745" s="190" t="s">
        <v>1256</v>
      </c>
      <c r="G745" s="38"/>
      <c r="H745" s="38"/>
      <c r="I745" s="191"/>
      <c r="J745" s="191"/>
      <c r="K745" s="38"/>
      <c r="L745" s="38"/>
      <c r="M745" s="41"/>
      <c r="N745" s="192"/>
      <c r="O745" s="193"/>
      <c r="P745" s="66"/>
      <c r="Q745" s="66"/>
      <c r="R745" s="66"/>
      <c r="S745" s="66"/>
      <c r="T745" s="66"/>
      <c r="U745" s="66"/>
      <c r="V745" s="66"/>
      <c r="W745" s="66"/>
      <c r="X745" s="66"/>
      <c r="Y745" s="67"/>
      <c r="Z745" s="36"/>
      <c r="AA745" s="36"/>
      <c r="AB745" s="36"/>
      <c r="AC745" s="36"/>
      <c r="AD745" s="36"/>
      <c r="AE745" s="36"/>
      <c r="AT745" s="19" t="s">
        <v>162</v>
      </c>
      <c r="AU745" s="19" t="s">
        <v>84</v>
      </c>
    </row>
    <row r="746" spans="1:65" s="12" customFormat="1" ht="22.9" customHeight="1">
      <c r="B746" s="157"/>
      <c r="C746" s="158"/>
      <c r="D746" s="159" t="s">
        <v>73</v>
      </c>
      <c r="E746" s="172" t="s">
        <v>1257</v>
      </c>
      <c r="F746" s="172" t="s">
        <v>1258</v>
      </c>
      <c r="G746" s="158"/>
      <c r="H746" s="158"/>
      <c r="I746" s="161"/>
      <c r="J746" s="161"/>
      <c r="K746" s="173">
        <f>BK746</f>
        <v>0</v>
      </c>
      <c r="L746" s="158"/>
      <c r="M746" s="163"/>
      <c r="N746" s="164"/>
      <c r="O746" s="165"/>
      <c r="P746" s="165"/>
      <c r="Q746" s="166">
        <f>SUM(Q747:Q770)</f>
        <v>0</v>
      </c>
      <c r="R746" s="166">
        <f>SUM(R747:R770)</f>
        <v>0</v>
      </c>
      <c r="S746" s="165"/>
      <c r="T746" s="167">
        <f>SUM(T747:T770)</f>
        <v>0</v>
      </c>
      <c r="U746" s="165"/>
      <c r="V746" s="167">
        <f>SUM(V747:V770)</f>
        <v>0.155642</v>
      </c>
      <c r="W746" s="165"/>
      <c r="X746" s="167">
        <f>SUM(X747:X770)</f>
        <v>0</v>
      </c>
      <c r="Y746" s="168"/>
      <c r="AR746" s="169" t="s">
        <v>84</v>
      </c>
      <c r="AT746" s="170" t="s">
        <v>73</v>
      </c>
      <c r="AU746" s="170" t="s">
        <v>82</v>
      </c>
      <c r="AY746" s="169" t="s">
        <v>155</v>
      </c>
      <c r="BK746" s="171">
        <f>SUM(BK747:BK770)</f>
        <v>0</v>
      </c>
    </row>
    <row r="747" spans="1:65" s="2" customFormat="1" ht="21.75" customHeight="1">
      <c r="A747" s="36"/>
      <c r="B747" s="37"/>
      <c r="C747" s="174" t="s">
        <v>1259</v>
      </c>
      <c r="D747" s="174" t="s">
        <v>157</v>
      </c>
      <c r="E747" s="175" t="s">
        <v>1260</v>
      </c>
      <c r="F747" s="176" t="s">
        <v>1261</v>
      </c>
      <c r="G747" s="177" t="s">
        <v>183</v>
      </c>
      <c r="H747" s="178">
        <v>73.3</v>
      </c>
      <c r="I747" s="179"/>
      <c r="J747" s="179"/>
      <c r="K747" s="180">
        <f>ROUND(P747*H747,2)</f>
        <v>0</v>
      </c>
      <c r="L747" s="181"/>
      <c r="M747" s="41"/>
      <c r="N747" s="182" t="s">
        <v>20</v>
      </c>
      <c r="O747" s="183" t="s">
        <v>43</v>
      </c>
      <c r="P747" s="184">
        <f>I747+J747</f>
        <v>0</v>
      </c>
      <c r="Q747" s="184">
        <f>ROUND(I747*H747,2)</f>
        <v>0</v>
      </c>
      <c r="R747" s="184">
        <f>ROUND(J747*H747,2)</f>
        <v>0</v>
      </c>
      <c r="S747" s="66"/>
      <c r="T747" s="185">
        <f>S747*H747</f>
        <v>0</v>
      </c>
      <c r="U747" s="185">
        <v>5.0000000000000001E-4</v>
      </c>
      <c r="V747" s="185">
        <f>U747*H747</f>
        <v>3.6650000000000002E-2</v>
      </c>
      <c r="W747" s="185">
        <v>0</v>
      </c>
      <c r="X747" s="185">
        <f>W747*H747</f>
        <v>0</v>
      </c>
      <c r="Y747" s="186" t="s">
        <v>20</v>
      </c>
      <c r="Z747" s="36"/>
      <c r="AA747" s="36"/>
      <c r="AB747" s="36"/>
      <c r="AC747" s="36"/>
      <c r="AD747" s="36"/>
      <c r="AE747" s="36"/>
      <c r="AR747" s="187" t="s">
        <v>161</v>
      </c>
      <c r="AT747" s="187" t="s">
        <v>157</v>
      </c>
      <c r="AU747" s="187" t="s">
        <v>84</v>
      </c>
      <c r="AY747" s="19" t="s">
        <v>155</v>
      </c>
      <c r="BE747" s="188">
        <f>IF(O747="základní",K747,0)</f>
        <v>0</v>
      </c>
      <c r="BF747" s="188">
        <f>IF(O747="snížená",K747,0)</f>
        <v>0</v>
      </c>
      <c r="BG747" s="188">
        <f>IF(O747="zákl. přenesená",K747,0)</f>
        <v>0</v>
      </c>
      <c r="BH747" s="188">
        <f>IF(O747="sníž. přenesená",K747,0)</f>
        <v>0</v>
      </c>
      <c r="BI747" s="188">
        <f>IF(O747="nulová",K747,0)</f>
        <v>0</v>
      </c>
      <c r="BJ747" s="19" t="s">
        <v>82</v>
      </c>
      <c r="BK747" s="188">
        <f>ROUND(P747*H747,2)</f>
        <v>0</v>
      </c>
      <c r="BL747" s="19" t="s">
        <v>161</v>
      </c>
      <c r="BM747" s="187" t="s">
        <v>1262</v>
      </c>
    </row>
    <row r="748" spans="1:65" s="2" customFormat="1" ht="11.25">
      <c r="A748" s="36"/>
      <c r="B748" s="37"/>
      <c r="C748" s="38"/>
      <c r="D748" s="189" t="s">
        <v>162</v>
      </c>
      <c r="E748" s="38"/>
      <c r="F748" s="190" t="s">
        <v>1263</v>
      </c>
      <c r="G748" s="38"/>
      <c r="H748" s="38"/>
      <c r="I748" s="191"/>
      <c r="J748" s="191"/>
      <c r="K748" s="38"/>
      <c r="L748" s="38"/>
      <c r="M748" s="41"/>
      <c r="N748" s="192"/>
      <c r="O748" s="193"/>
      <c r="P748" s="66"/>
      <c r="Q748" s="66"/>
      <c r="R748" s="66"/>
      <c r="S748" s="66"/>
      <c r="T748" s="66"/>
      <c r="U748" s="66"/>
      <c r="V748" s="66"/>
      <c r="W748" s="66"/>
      <c r="X748" s="66"/>
      <c r="Y748" s="67"/>
      <c r="Z748" s="36"/>
      <c r="AA748" s="36"/>
      <c r="AB748" s="36"/>
      <c r="AC748" s="36"/>
      <c r="AD748" s="36"/>
      <c r="AE748" s="36"/>
      <c r="AT748" s="19" t="s">
        <v>162</v>
      </c>
      <c r="AU748" s="19" t="s">
        <v>84</v>
      </c>
    </row>
    <row r="749" spans="1:65" s="13" customFormat="1" ht="11.25">
      <c r="B749" s="194"/>
      <c r="C749" s="195"/>
      <c r="D749" s="196" t="s">
        <v>164</v>
      </c>
      <c r="E749" s="197" t="s">
        <v>20</v>
      </c>
      <c r="F749" s="198" t="s">
        <v>1264</v>
      </c>
      <c r="G749" s="195"/>
      <c r="H749" s="199">
        <v>73.3</v>
      </c>
      <c r="I749" s="200"/>
      <c r="J749" s="200"/>
      <c r="K749" s="195"/>
      <c r="L749" s="195"/>
      <c r="M749" s="201"/>
      <c r="N749" s="202"/>
      <c r="O749" s="203"/>
      <c r="P749" s="203"/>
      <c r="Q749" s="203"/>
      <c r="R749" s="203"/>
      <c r="S749" s="203"/>
      <c r="T749" s="203"/>
      <c r="U749" s="203"/>
      <c r="V749" s="203"/>
      <c r="W749" s="203"/>
      <c r="X749" s="203"/>
      <c r="Y749" s="204"/>
      <c r="AT749" s="205" t="s">
        <v>164</v>
      </c>
      <c r="AU749" s="205" t="s">
        <v>84</v>
      </c>
      <c r="AV749" s="13" t="s">
        <v>84</v>
      </c>
      <c r="AW749" s="13" t="s">
        <v>5</v>
      </c>
      <c r="AX749" s="13" t="s">
        <v>74</v>
      </c>
      <c r="AY749" s="205" t="s">
        <v>155</v>
      </c>
    </row>
    <row r="750" spans="1:65" s="14" customFormat="1" ht="11.25">
      <c r="B750" s="206"/>
      <c r="C750" s="207"/>
      <c r="D750" s="196" t="s">
        <v>164</v>
      </c>
      <c r="E750" s="208" t="s">
        <v>20</v>
      </c>
      <c r="F750" s="209" t="s">
        <v>166</v>
      </c>
      <c r="G750" s="207"/>
      <c r="H750" s="210">
        <v>73.3</v>
      </c>
      <c r="I750" s="211"/>
      <c r="J750" s="211"/>
      <c r="K750" s="207"/>
      <c r="L750" s="207"/>
      <c r="M750" s="212"/>
      <c r="N750" s="213"/>
      <c r="O750" s="214"/>
      <c r="P750" s="214"/>
      <c r="Q750" s="214"/>
      <c r="R750" s="214"/>
      <c r="S750" s="214"/>
      <c r="T750" s="214"/>
      <c r="U750" s="214"/>
      <c r="V750" s="214"/>
      <c r="W750" s="214"/>
      <c r="X750" s="214"/>
      <c r="Y750" s="215"/>
      <c r="AT750" s="216" t="s">
        <v>164</v>
      </c>
      <c r="AU750" s="216" t="s">
        <v>84</v>
      </c>
      <c r="AV750" s="14" t="s">
        <v>161</v>
      </c>
      <c r="AW750" s="14" t="s">
        <v>5</v>
      </c>
      <c r="AX750" s="14" t="s">
        <v>82</v>
      </c>
      <c r="AY750" s="216" t="s">
        <v>155</v>
      </c>
    </row>
    <row r="751" spans="1:65" s="2" customFormat="1" ht="21.75" customHeight="1">
      <c r="A751" s="36"/>
      <c r="B751" s="37"/>
      <c r="C751" s="174" t="s">
        <v>1265</v>
      </c>
      <c r="D751" s="174" t="s">
        <v>157</v>
      </c>
      <c r="E751" s="175" t="s">
        <v>1266</v>
      </c>
      <c r="F751" s="176" t="s">
        <v>1267</v>
      </c>
      <c r="G751" s="177" t="s">
        <v>183</v>
      </c>
      <c r="H751" s="178">
        <v>15.6</v>
      </c>
      <c r="I751" s="179"/>
      <c r="J751" s="179"/>
      <c r="K751" s="180">
        <f>ROUND(P751*H751,2)</f>
        <v>0</v>
      </c>
      <c r="L751" s="181"/>
      <c r="M751" s="41"/>
      <c r="N751" s="182" t="s">
        <v>20</v>
      </c>
      <c r="O751" s="183" t="s">
        <v>43</v>
      </c>
      <c r="P751" s="184">
        <f>I751+J751</f>
        <v>0</v>
      </c>
      <c r="Q751" s="184">
        <f>ROUND(I751*H751,2)</f>
        <v>0</v>
      </c>
      <c r="R751" s="184">
        <f>ROUND(J751*H751,2)</f>
        <v>0</v>
      </c>
      <c r="S751" s="66"/>
      <c r="T751" s="185">
        <f>S751*H751</f>
        <v>0</v>
      </c>
      <c r="U751" s="185">
        <v>7.5000000000000002E-4</v>
      </c>
      <c r="V751" s="185">
        <f>U751*H751</f>
        <v>1.17E-2</v>
      </c>
      <c r="W751" s="185">
        <v>0</v>
      </c>
      <c r="X751" s="185">
        <f>W751*H751</f>
        <v>0</v>
      </c>
      <c r="Y751" s="186" t="s">
        <v>20</v>
      </c>
      <c r="Z751" s="36"/>
      <c r="AA751" s="36"/>
      <c r="AB751" s="36"/>
      <c r="AC751" s="36"/>
      <c r="AD751" s="36"/>
      <c r="AE751" s="36"/>
      <c r="AR751" s="187" t="s">
        <v>161</v>
      </c>
      <c r="AT751" s="187" t="s">
        <v>157</v>
      </c>
      <c r="AU751" s="187" t="s">
        <v>84</v>
      </c>
      <c r="AY751" s="19" t="s">
        <v>155</v>
      </c>
      <c r="BE751" s="188">
        <f>IF(O751="základní",K751,0)</f>
        <v>0</v>
      </c>
      <c r="BF751" s="188">
        <f>IF(O751="snížená",K751,0)</f>
        <v>0</v>
      </c>
      <c r="BG751" s="188">
        <f>IF(O751="zákl. přenesená",K751,0)</f>
        <v>0</v>
      </c>
      <c r="BH751" s="188">
        <f>IF(O751="sníž. přenesená",K751,0)</f>
        <v>0</v>
      </c>
      <c r="BI751" s="188">
        <f>IF(O751="nulová",K751,0)</f>
        <v>0</v>
      </c>
      <c r="BJ751" s="19" t="s">
        <v>82</v>
      </c>
      <c r="BK751" s="188">
        <f>ROUND(P751*H751,2)</f>
        <v>0</v>
      </c>
      <c r="BL751" s="19" t="s">
        <v>161</v>
      </c>
      <c r="BM751" s="187" t="s">
        <v>1268</v>
      </c>
    </row>
    <row r="752" spans="1:65" s="2" customFormat="1" ht="11.25">
      <c r="A752" s="36"/>
      <c r="B752" s="37"/>
      <c r="C752" s="38"/>
      <c r="D752" s="189" t="s">
        <v>162</v>
      </c>
      <c r="E752" s="38"/>
      <c r="F752" s="190" t="s">
        <v>1269</v>
      </c>
      <c r="G752" s="38"/>
      <c r="H752" s="38"/>
      <c r="I752" s="191"/>
      <c r="J752" s="191"/>
      <c r="K752" s="38"/>
      <c r="L752" s="38"/>
      <c r="M752" s="41"/>
      <c r="N752" s="192"/>
      <c r="O752" s="193"/>
      <c r="P752" s="66"/>
      <c r="Q752" s="66"/>
      <c r="R752" s="66"/>
      <c r="S752" s="66"/>
      <c r="T752" s="66"/>
      <c r="U752" s="66"/>
      <c r="V752" s="66"/>
      <c r="W752" s="66"/>
      <c r="X752" s="66"/>
      <c r="Y752" s="67"/>
      <c r="Z752" s="36"/>
      <c r="AA752" s="36"/>
      <c r="AB752" s="36"/>
      <c r="AC752" s="36"/>
      <c r="AD752" s="36"/>
      <c r="AE752" s="36"/>
      <c r="AT752" s="19" t="s">
        <v>162</v>
      </c>
      <c r="AU752" s="19" t="s">
        <v>84</v>
      </c>
    </row>
    <row r="753" spans="1:65" s="13" customFormat="1" ht="11.25">
      <c r="B753" s="194"/>
      <c r="C753" s="195"/>
      <c r="D753" s="196" t="s">
        <v>164</v>
      </c>
      <c r="E753" s="197" t="s">
        <v>20</v>
      </c>
      <c r="F753" s="198" t="s">
        <v>1270</v>
      </c>
      <c r="G753" s="195"/>
      <c r="H753" s="199">
        <v>15.6</v>
      </c>
      <c r="I753" s="200"/>
      <c r="J753" s="200"/>
      <c r="K753" s="195"/>
      <c r="L753" s="195"/>
      <c r="M753" s="201"/>
      <c r="N753" s="202"/>
      <c r="O753" s="203"/>
      <c r="P753" s="203"/>
      <c r="Q753" s="203"/>
      <c r="R753" s="203"/>
      <c r="S753" s="203"/>
      <c r="T753" s="203"/>
      <c r="U753" s="203"/>
      <c r="V753" s="203"/>
      <c r="W753" s="203"/>
      <c r="X753" s="203"/>
      <c r="Y753" s="204"/>
      <c r="AT753" s="205" t="s">
        <v>164</v>
      </c>
      <c r="AU753" s="205" t="s">
        <v>84</v>
      </c>
      <c r="AV753" s="13" t="s">
        <v>84</v>
      </c>
      <c r="AW753" s="13" t="s">
        <v>5</v>
      </c>
      <c r="AX753" s="13" t="s">
        <v>74</v>
      </c>
      <c r="AY753" s="205" t="s">
        <v>155</v>
      </c>
    </row>
    <row r="754" spans="1:65" s="14" customFormat="1" ht="11.25">
      <c r="B754" s="206"/>
      <c r="C754" s="207"/>
      <c r="D754" s="196" t="s">
        <v>164</v>
      </c>
      <c r="E754" s="208" t="s">
        <v>20</v>
      </c>
      <c r="F754" s="209" t="s">
        <v>166</v>
      </c>
      <c r="G754" s="207"/>
      <c r="H754" s="210">
        <v>15.6</v>
      </c>
      <c r="I754" s="211"/>
      <c r="J754" s="211"/>
      <c r="K754" s="207"/>
      <c r="L754" s="207"/>
      <c r="M754" s="212"/>
      <c r="N754" s="213"/>
      <c r="O754" s="214"/>
      <c r="P754" s="214"/>
      <c r="Q754" s="214"/>
      <c r="R754" s="214"/>
      <c r="S754" s="214"/>
      <c r="T754" s="214"/>
      <c r="U754" s="214"/>
      <c r="V754" s="214"/>
      <c r="W754" s="214"/>
      <c r="X754" s="214"/>
      <c r="Y754" s="215"/>
      <c r="AT754" s="216" t="s">
        <v>164</v>
      </c>
      <c r="AU754" s="216" t="s">
        <v>84</v>
      </c>
      <c r="AV754" s="14" t="s">
        <v>161</v>
      </c>
      <c r="AW754" s="14" t="s">
        <v>5</v>
      </c>
      <c r="AX754" s="14" t="s">
        <v>82</v>
      </c>
      <c r="AY754" s="216" t="s">
        <v>155</v>
      </c>
    </row>
    <row r="755" spans="1:65" s="2" customFormat="1" ht="21.75" customHeight="1">
      <c r="A755" s="36"/>
      <c r="B755" s="37"/>
      <c r="C755" s="174" t="s">
        <v>1271</v>
      </c>
      <c r="D755" s="174" t="s">
        <v>157</v>
      </c>
      <c r="E755" s="175" t="s">
        <v>1272</v>
      </c>
      <c r="F755" s="176" t="s">
        <v>1273</v>
      </c>
      <c r="G755" s="177" t="s">
        <v>183</v>
      </c>
      <c r="H755" s="178">
        <v>37.4</v>
      </c>
      <c r="I755" s="179"/>
      <c r="J755" s="179"/>
      <c r="K755" s="180">
        <f>ROUND(P755*H755,2)</f>
        <v>0</v>
      </c>
      <c r="L755" s="181"/>
      <c r="M755" s="41"/>
      <c r="N755" s="182" t="s">
        <v>20</v>
      </c>
      <c r="O755" s="183" t="s">
        <v>43</v>
      </c>
      <c r="P755" s="184">
        <f>I755+J755</f>
        <v>0</v>
      </c>
      <c r="Q755" s="184">
        <f>ROUND(I755*H755,2)</f>
        <v>0</v>
      </c>
      <c r="R755" s="184">
        <f>ROUND(J755*H755,2)</f>
        <v>0</v>
      </c>
      <c r="S755" s="66"/>
      <c r="T755" s="185">
        <f>S755*H755</f>
        <v>0</v>
      </c>
      <c r="U755" s="185">
        <v>1.15E-3</v>
      </c>
      <c r="V755" s="185">
        <f>U755*H755</f>
        <v>4.301E-2</v>
      </c>
      <c r="W755" s="185">
        <v>0</v>
      </c>
      <c r="X755" s="185">
        <f>W755*H755</f>
        <v>0</v>
      </c>
      <c r="Y755" s="186" t="s">
        <v>20</v>
      </c>
      <c r="Z755" s="36"/>
      <c r="AA755" s="36"/>
      <c r="AB755" s="36"/>
      <c r="AC755" s="36"/>
      <c r="AD755" s="36"/>
      <c r="AE755" s="36"/>
      <c r="AR755" s="187" t="s">
        <v>161</v>
      </c>
      <c r="AT755" s="187" t="s">
        <v>157</v>
      </c>
      <c r="AU755" s="187" t="s">
        <v>84</v>
      </c>
      <c r="AY755" s="19" t="s">
        <v>155</v>
      </c>
      <c r="BE755" s="188">
        <f>IF(O755="základní",K755,0)</f>
        <v>0</v>
      </c>
      <c r="BF755" s="188">
        <f>IF(O755="snížená",K755,0)</f>
        <v>0</v>
      </c>
      <c r="BG755" s="188">
        <f>IF(O755="zákl. přenesená",K755,0)</f>
        <v>0</v>
      </c>
      <c r="BH755" s="188">
        <f>IF(O755="sníž. přenesená",K755,0)</f>
        <v>0</v>
      </c>
      <c r="BI755" s="188">
        <f>IF(O755="nulová",K755,0)</f>
        <v>0</v>
      </c>
      <c r="BJ755" s="19" t="s">
        <v>82</v>
      </c>
      <c r="BK755" s="188">
        <f>ROUND(P755*H755,2)</f>
        <v>0</v>
      </c>
      <c r="BL755" s="19" t="s">
        <v>161</v>
      </c>
      <c r="BM755" s="187" t="s">
        <v>1274</v>
      </c>
    </row>
    <row r="756" spans="1:65" s="2" customFormat="1" ht="11.25">
      <c r="A756" s="36"/>
      <c r="B756" s="37"/>
      <c r="C756" s="38"/>
      <c r="D756" s="189" t="s">
        <v>162</v>
      </c>
      <c r="E756" s="38"/>
      <c r="F756" s="190" t="s">
        <v>1275</v>
      </c>
      <c r="G756" s="38"/>
      <c r="H756" s="38"/>
      <c r="I756" s="191"/>
      <c r="J756" s="191"/>
      <c r="K756" s="38"/>
      <c r="L756" s="38"/>
      <c r="M756" s="41"/>
      <c r="N756" s="192"/>
      <c r="O756" s="193"/>
      <c r="P756" s="66"/>
      <c r="Q756" s="66"/>
      <c r="R756" s="66"/>
      <c r="S756" s="66"/>
      <c r="T756" s="66"/>
      <c r="U756" s="66"/>
      <c r="V756" s="66"/>
      <c r="W756" s="66"/>
      <c r="X756" s="66"/>
      <c r="Y756" s="67"/>
      <c r="Z756" s="36"/>
      <c r="AA756" s="36"/>
      <c r="AB756" s="36"/>
      <c r="AC756" s="36"/>
      <c r="AD756" s="36"/>
      <c r="AE756" s="36"/>
      <c r="AT756" s="19" t="s">
        <v>162</v>
      </c>
      <c r="AU756" s="19" t="s">
        <v>84</v>
      </c>
    </row>
    <row r="757" spans="1:65" s="13" customFormat="1" ht="11.25">
      <c r="B757" s="194"/>
      <c r="C757" s="195"/>
      <c r="D757" s="196" t="s">
        <v>164</v>
      </c>
      <c r="E757" s="197" t="s">
        <v>20</v>
      </c>
      <c r="F757" s="198" t="s">
        <v>1276</v>
      </c>
      <c r="G757" s="195"/>
      <c r="H757" s="199">
        <v>37.4</v>
      </c>
      <c r="I757" s="200"/>
      <c r="J757" s="200"/>
      <c r="K757" s="195"/>
      <c r="L757" s="195"/>
      <c r="M757" s="201"/>
      <c r="N757" s="202"/>
      <c r="O757" s="203"/>
      <c r="P757" s="203"/>
      <c r="Q757" s="203"/>
      <c r="R757" s="203"/>
      <c r="S757" s="203"/>
      <c r="T757" s="203"/>
      <c r="U757" s="203"/>
      <c r="V757" s="203"/>
      <c r="W757" s="203"/>
      <c r="X757" s="203"/>
      <c r="Y757" s="204"/>
      <c r="AT757" s="205" t="s">
        <v>164</v>
      </c>
      <c r="AU757" s="205" t="s">
        <v>84</v>
      </c>
      <c r="AV757" s="13" t="s">
        <v>84</v>
      </c>
      <c r="AW757" s="13" t="s">
        <v>5</v>
      </c>
      <c r="AX757" s="13" t="s">
        <v>74</v>
      </c>
      <c r="AY757" s="205" t="s">
        <v>155</v>
      </c>
    </row>
    <row r="758" spans="1:65" s="14" customFormat="1" ht="11.25">
      <c r="B758" s="206"/>
      <c r="C758" s="207"/>
      <c r="D758" s="196" t="s">
        <v>164</v>
      </c>
      <c r="E758" s="208" t="s">
        <v>20</v>
      </c>
      <c r="F758" s="209" t="s">
        <v>166</v>
      </c>
      <c r="G758" s="207"/>
      <c r="H758" s="210">
        <v>37.4</v>
      </c>
      <c r="I758" s="211"/>
      <c r="J758" s="211"/>
      <c r="K758" s="207"/>
      <c r="L758" s="207"/>
      <c r="M758" s="212"/>
      <c r="N758" s="213"/>
      <c r="O758" s="214"/>
      <c r="P758" s="214"/>
      <c r="Q758" s="214"/>
      <c r="R758" s="214"/>
      <c r="S758" s="214"/>
      <c r="T758" s="214"/>
      <c r="U758" s="214"/>
      <c r="V758" s="214"/>
      <c r="W758" s="214"/>
      <c r="X758" s="214"/>
      <c r="Y758" s="215"/>
      <c r="AT758" s="216" t="s">
        <v>164</v>
      </c>
      <c r="AU758" s="216" t="s">
        <v>84</v>
      </c>
      <c r="AV758" s="14" t="s">
        <v>161</v>
      </c>
      <c r="AW758" s="14" t="s">
        <v>5</v>
      </c>
      <c r="AX758" s="14" t="s">
        <v>82</v>
      </c>
      <c r="AY758" s="216" t="s">
        <v>155</v>
      </c>
    </row>
    <row r="759" spans="1:65" s="2" customFormat="1" ht="21.75" customHeight="1">
      <c r="A759" s="36"/>
      <c r="B759" s="37"/>
      <c r="C759" s="174" t="s">
        <v>1277</v>
      </c>
      <c r="D759" s="174" t="s">
        <v>157</v>
      </c>
      <c r="E759" s="175" t="s">
        <v>1278</v>
      </c>
      <c r="F759" s="176" t="s">
        <v>1279</v>
      </c>
      <c r="G759" s="177" t="s">
        <v>183</v>
      </c>
      <c r="H759" s="178">
        <v>43.3</v>
      </c>
      <c r="I759" s="179"/>
      <c r="J759" s="179"/>
      <c r="K759" s="180">
        <f>ROUND(P759*H759,2)</f>
        <v>0</v>
      </c>
      <c r="L759" s="181"/>
      <c r="M759" s="41"/>
      <c r="N759" s="182" t="s">
        <v>20</v>
      </c>
      <c r="O759" s="183" t="s">
        <v>43</v>
      </c>
      <c r="P759" s="184">
        <f>I759+J759</f>
        <v>0</v>
      </c>
      <c r="Q759" s="184">
        <f>ROUND(I759*H759,2)</f>
        <v>0</v>
      </c>
      <c r="R759" s="184">
        <f>ROUND(J759*H759,2)</f>
        <v>0</v>
      </c>
      <c r="S759" s="66"/>
      <c r="T759" s="185">
        <f>S759*H759</f>
        <v>0</v>
      </c>
      <c r="U759" s="185">
        <v>1.2999999999999999E-3</v>
      </c>
      <c r="V759" s="185">
        <f>U759*H759</f>
        <v>5.6289999999999993E-2</v>
      </c>
      <c r="W759" s="185">
        <v>0</v>
      </c>
      <c r="X759" s="185">
        <f>W759*H759</f>
        <v>0</v>
      </c>
      <c r="Y759" s="186" t="s">
        <v>20</v>
      </c>
      <c r="Z759" s="36"/>
      <c r="AA759" s="36"/>
      <c r="AB759" s="36"/>
      <c r="AC759" s="36"/>
      <c r="AD759" s="36"/>
      <c r="AE759" s="36"/>
      <c r="AR759" s="187" t="s">
        <v>161</v>
      </c>
      <c r="AT759" s="187" t="s">
        <v>157</v>
      </c>
      <c r="AU759" s="187" t="s">
        <v>84</v>
      </c>
      <c r="AY759" s="19" t="s">
        <v>155</v>
      </c>
      <c r="BE759" s="188">
        <f>IF(O759="základní",K759,0)</f>
        <v>0</v>
      </c>
      <c r="BF759" s="188">
        <f>IF(O759="snížená",K759,0)</f>
        <v>0</v>
      </c>
      <c r="BG759" s="188">
        <f>IF(O759="zákl. přenesená",K759,0)</f>
        <v>0</v>
      </c>
      <c r="BH759" s="188">
        <f>IF(O759="sníž. přenesená",K759,0)</f>
        <v>0</v>
      </c>
      <c r="BI759" s="188">
        <f>IF(O759="nulová",K759,0)</f>
        <v>0</v>
      </c>
      <c r="BJ759" s="19" t="s">
        <v>82</v>
      </c>
      <c r="BK759" s="188">
        <f>ROUND(P759*H759,2)</f>
        <v>0</v>
      </c>
      <c r="BL759" s="19" t="s">
        <v>161</v>
      </c>
      <c r="BM759" s="187" t="s">
        <v>1280</v>
      </c>
    </row>
    <row r="760" spans="1:65" s="2" customFormat="1" ht="11.25">
      <c r="A760" s="36"/>
      <c r="B760" s="37"/>
      <c r="C760" s="38"/>
      <c r="D760" s="189" t="s">
        <v>162</v>
      </c>
      <c r="E760" s="38"/>
      <c r="F760" s="190" t="s">
        <v>1281</v>
      </c>
      <c r="G760" s="38"/>
      <c r="H760" s="38"/>
      <c r="I760" s="191"/>
      <c r="J760" s="191"/>
      <c r="K760" s="38"/>
      <c r="L760" s="38"/>
      <c r="M760" s="41"/>
      <c r="N760" s="192"/>
      <c r="O760" s="193"/>
      <c r="P760" s="66"/>
      <c r="Q760" s="66"/>
      <c r="R760" s="66"/>
      <c r="S760" s="66"/>
      <c r="T760" s="66"/>
      <c r="U760" s="66"/>
      <c r="V760" s="66"/>
      <c r="W760" s="66"/>
      <c r="X760" s="66"/>
      <c r="Y760" s="67"/>
      <c r="Z760" s="36"/>
      <c r="AA760" s="36"/>
      <c r="AB760" s="36"/>
      <c r="AC760" s="36"/>
      <c r="AD760" s="36"/>
      <c r="AE760" s="36"/>
      <c r="AT760" s="19" t="s">
        <v>162</v>
      </c>
      <c r="AU760" s="19" t="s">
        <v>84</v>
      </c>
    </row>
    <row r="761" spans="1:65" s="13" customFormat="1" ht="11.25">
      <c r="B761" s="194"/>
      <c r="C761" s="195"/>
      <c r="D761" s="196" t="s">
        <v>164</v>
      </c>
      <c r="E761" s="197" t="s">
        <v>20</v>
      </c>
      <c r="F761" s="198" t="s">
        <v>1282</v>
      </c>
      <c r="G761" s="195"/>
      <c r="H761" s="199">
        <v>43.3</v>
      </c>
      <c r="I761" s="200"/>
      <c r="J761" s="200"/>
      <c r="K761" s="195"/>
      <c r="L761" s="195"/>
      <c r="M761" s="201"/>
      <c r="N761" s="202"/>
      <c r="O761" s="203"/>
      <c r="P761" s="203"/>
      <c r="Q761" s="203"/>
      <c r="R761" s="203"/>
      <c r="S761" s="203"/>
      <c r="T761" s="203"/>
      <c r="U761" s="203"/>
      <c r="V761" s="203"/>
      <c r="W761" s="203"/>
      <c r="X761" s="203"/>
      <c r="Y761" s="204"/>
      <c r="AT761" s="205" t="s">
        <v>164</v>
      </c>
      <c r="AU761" s="205" t="s">
        <v>84</v>
      </c>
      <c r="AV761" s="13" t="s">
        <v>84</v>
      </c>
      <c r="AW761" s="13" t="s">
        <v>5</v>
      </c>
      <c r="AX761" s="13" t="s">
        <v>74</v>
      </c>
      <c r="AY761" s="205" t="s">
        <v>155</v>
      </c>
    </row>
    <row r="762" spans="1:65" s="14" customFormat="1" ht="11.25">
      <c r="B762" s="206"/>
      <c r="C762" s="207"/>
      <c r="D762" s="196" t="s">
        <v>164</v>
      </c>
      <c r="E762" s="208" t="s">
        <v>20</v>
      </c>
      <c r="F762" s="209" t="s">
        <v>166</v>
      </c>
      <c r="G762" s="207"/>
      <c r="H762" s="210">
        <v>43.3</v>
      </c>
      <c r="I762" s="211"/>
      <c r="J762" s="211"/>
      <c r="K762" s="207"/>
      <c r="L762" s="207"/>
      <c r="M762" s="212"/>
      <c r="N762" s="213"/>
      <c r="O762" s="214"/>
      <c r="P762" s="214"/>
      <c r="Q762" s="214"/>
      <c r="R762" s="214"/>
      <c r="S762" s="214"/>
      <c r="T762" s="214"/>
      <c r="U762" s="214"/>
      <c r="V762" s="214"/>
      <c r="W762" s="214"/>
      <c r="X762" s="214"/>
      <c r="Y762" s="215"/>
      <c r="AT762" s="216" t="s">
        <v>164</v>
      </c>
      <c r="AU762" s="216" t="s">
        <v>84</v>
      </c>
      <c r="AV762" s="14" t="s">
        <v>161</v>
      </c>
      <c r="AW762" s="14" t="s">
        <v>5</v>
      </c>
      <c r="AX762" s="14" t="s">
        <v>82</v>
      </c>
      <c r="AY762" s="216" t="s">
        <v>155</v>
      </c>
    </row>
    <row r="763" spans="1:65" s="2" customFormat="1" ht="16.5" customHeight="1">
      <c r="A763" s="36"/>
      <c r="B763" s="37"/>
      <c r="C763" s="174" t="s">
        <v>1283</v>
      </c>
      <c r="D763" s="174" t="s">
        <v>157</v>
      </c>
      <c r="E763" s="175" t="s">
        <v>1284</v>
      </c>
      <c r="F763" s="176" t="s">
        <v>1285</v>
      </c>
      <c r="G763" s="177" t="s">
        <v>559</v>
      </c>
      <c r="H763" s="178">
        <v>2</v>
      </c>
      <c r="I763" s="179"/>
      <c r="J763" s="179"/>
      <c r="K763" s="180">
        <f>ROUND(P763*H763,2)</f>
        <v>0</v>
      </c>
      <c r="L763" s="181"/>
      <c r="M763" s="41"/>
      <c r="N763" s="182" t="s">
        <v>20</v>
      </c>
      <c r="O763" s="183" t="s">
        <v>43</v>
      </c>
      <c r="P763" s="184">
        <f>I763+J763</f>
        <v>0</v>
      </c>
      <c r="Q763" s="184">
        <f>ROUND(I763*H763,2)</f>
        <v>0</v>
      </c>
      <c r="R763" s="184">
        <f>ROUND(J763*H763,2)</f>
        <v>0</v>
      </c>
      <c r="S763" s="66"/>
      <c r="T763" s="185">
        <f>S763*H763</f>
        <v>0</v>
      </c>
      <c r="U763" s="185">
        <v>8.9999999999999998E-4</v>
      </c>
      <c r="V763" s="185">
        <f>U763*H763</f>
        <v>1.8E-3</v>
      </c>
      <c r="W763" s="185">
        <v>0</v>
      </c>
      <c r="X763" s="185">
        <f>W763*H763</f>
        <v>0</v>
      </c>
      <c r="Y763" s="186" t="s">
        <v>20</v>
      </c>
      <c r="Z763" s="36"/>
      <c r="AA763" s="36"/>
      <c r="AB763" s="36"/>
      <c r="AC763" s="36"/>
      <c r="AD763" s="36"/>
      <c r="AE763" s="36"/>
      <c r="AR763" s="187" t="s">
        <v>185</v>
      </c>
      <c r="AT763" s="187" t="s">
        <v>157</v>
      </c>
      <c r="AU763" s="187" t="s">
        <v>84</v>
      </c>
      <c r="AY763" s="19" t="s">
        <v>155</v>
      </c>
      <c r="BE763" s="188">
        <f>IF(O763="základní",K763,0)</f>
        <v>0</v>
      </c>
      <c r="BF763" s="188">
        <f>IF(O763="snížená",K763,0)</f>
        <v>0</v>
      </c>
      <c r="BG763" s="188">
        <f>IF(O763="zákl. přenesená",K763,0)</f>
        <v>0</v>
      </c>
      <c r="BH763" s="188">
        <f>IF(O763="sníž. přenesená",K763,0)</f>
        <v>0</v>
      </c>
      <c r="BI763" s="188">
        <f>IF(O763="nulová",K763,0)</f>
        <v>0</v>
      </c>
      <c r="BJ763" s="19" t="s">
        <v>82</v>
      </c>
      <c r="BK763" s="188">
        <f>ROUND(P763*H763,2)</f>
        <v>0</v>
      </c>
      <c r="BL763" s="19" t="s">
        <v>185</v>
      </c>
      <c r="BM763" s="187" t="s">
        <v>1286</v>
      </c>
    </row>
    <row r="764" spans="1:65" s="2" customFormat="1" ht="11.25">
      <c r="A764" s="36"/>
      <c r="B764" s="37"/>
      <c r="C764" s="38"/>
      <c r="D764" s="189" t="s">
        <v>162</v>
      </c>
      <c r="E764" s="38"/>
      <c r="F764" s="190" t="s">
        <v>1287</v>
      </c>
      <c r="G764" s="38"/>
      <c r="H764" s="38"/>
      <c r="I764" s="191"/>
      <c r="J764" s="191"/>
      <c r="K764" s="38"/>
      <c r="L764" s="38"/>
      <c r="M764" s="41"/>
      <c r="N764" s="192"/>
      <c r="O764" s="193"/>
      <c r="P764" s="66"/>
      <c r="Q764" s="66"/>
      <c r="R764" s="66"/>
      <c r="S764" s="66"/>
      <c r="T764" s="66"/>
      <c r="U764" s="66"/>
      <c r="V764" s="66"/>
      <c r="W764" s="66"/>
      <c r="X764" s="66"/>
      <c r="Y764" s="67"/>
      <c r="Z764" s="36"/>
      <c r="AA764" s="36"/>
      <c r="AB764" s="36"/>
      <c r="AC764" s="36"/>
      <c r="AD764" s="36"/>
      <c r="AE764" s="36"/>
      <c r="AT764" s="19" t="s">
        <v>162</v>
      </c>
      <c r="AU764" s="19" t="s">
        <v>84</v>
      </c>
    </row>
    <row r="765" spans="1:65" s="2" customFormat="1" ht="21.75" customHeight="1">
      <c r="A765" s="36"/>
      <c r="B765" s="37"/>
      <c r="C765" s="174" t="s">
        <v>1288</v>
      </c>
      <c r="D765" s="174" t="s">
        <v>157</v>
      </c>
      <c r="E765" s="175" t="s">
        <v>1289</v>
      </c>
      <c r="F765" s="176" t="s">
        <v>1290</v>
      </c>
      <c r="G765" s="177" t="s">
        <v>386</v>
      </c>
      <c r="H765" s="178">
        <v>10</v>
      </c>
      <c r="I765" s="179"/>
      <c r="J765" s="179"/>
      <c r="K765" s="180">
        <f>ROUND(P765*H765,2)</f>
        <v>0</v>
      </c>
      <c r="L765" s="181"/>
      <c r="M765" s="41"/>
      <c r="N765" s="182" t="s">
        <v>20</v>
      </c>
      <c r="O765" s="183" t="s">
        <v>43</v>
      </c>
      <c r="P765" s="184">
        <f>I765+J765</f>
        <v>0</v>
      </c>
      <c r="Q765" s="184">
        <f>ROUND(I765*H765,2)</f>
        <v>0</v>
      </c>
      <c r="R765" s="184">
        <f>ROUND(J765*H765,2)</f>
        <v>0</v>
      </c>
      <c r="S765" s="66"/>
      <c r="T765" s="185">
        <f>S765*H765</f>
        <v>0</v>
      </c>
      <c r="U765" s="185">
        <v>2.7999999999999998E-4</v>
      </c>
      <c r="V765" s="185">
        <f>U765*H765</f>
        <v>2.7999999999999995E-3</v>
      </c>
      <c r="W765" s="185">
        <v>0</v>
      </c>
      <c r="X765" s="185">
        <f>W765*H765</f>
        <v>0</v>
      </c>
      <c r="Y765" s="186" t="s">
        <v>20</v>
      </c>
      <c r="Z765" s="36"/>
      <c r="AA765" s="36"/>
      <c r="AB765" s="36"/>
      <c r="AC765" s="36"/>
      <c r="AD765" s="36"/>
      <c r="AE765" s="36"/>
      <c r="AR765" s="187" t="s">
        <v>185</v>
      </c>
      <c r="AT765" s="187" t="s">
        <v>157</v>
      </c>
      <c r="AU765" s="187" t="s">
        <v>84</v>
      </c>
      <c r="AY765" s="19" t="s">
        <v>155</v>
      </c>
      <c r="BE765" s="188">
        <f>IF(O765="základní",K765,0)</f>
        <v>0</v>
      </c>
      <c r="BF765" s="188">
        <f>IF(O765="snížená",K765,0)</f>
        <v>0</v>
      </c>
      <c r="BG765" s="188">
        <f>IF(O765="zákl. přenesená",K765,0)</f>
        <v>0</v>
      </c>
      <c r="BH765" s="188">
        <f>IF(O765="sníž. přenesená",K765,0)</f>
        <v>0</v>
      </c>
      <c r="BI765" s="188">
        <f>IF(O765="nulová",K765,0)</f>
        <v>0</v>
      </c>
      <c r="BJ765" s="19" t="s">
        <v>82</v>
      </c>
      <c r="BK765" s="188">
        <f>ROUND(P765*H765,2)</f>
        <v>0</v>
      </c>
      <c r="BL765" s="19" t="s">
        <v>185</v>
      </c>
      <c r="BM765" s="187" t="s">
        <v>1291</v>
      </c>
    </row>
    <row r="766" spans="1:65" s="2" customFormat="1" ht="11.25">
      <c r="A766" s="36"/>
      <c r="B766" s="37"/>
      <c r="C766" s="38"/>
      <c r="D766" s="189" t="s">
        <v>162</v>
      </c>
      <c r="E766" s="38"/>
      <c r="F766" s="190" t="s">
        <v>1292</v>
      </c>
      <c r="G766" s="38"/>
      <c r="H766" s="38"/>
      <c r="I766" s="191"/>
      <c r="J766" s="191"/>
      <c r="K766" s="38"/>
      <c r="L766" s="38"/>
      <c r="M766" s="41"/>
      <c r="N766" s="192"/>
      <c r="O766" s="193"/>
      <c r="P766" s="66"/>
      <c r="Q766" s="66"/>
      <c r="R766" s="66"/>
      <c r="S766" s="66"/>
      <c r="T766" s="66"/>
      <c r="U766" s="66"/>
      <c r="V766" s="66"/>
      <c r="W766" s="66"/>
      <c r="X766" s="66"/>
      <c r="Y766" s="67"/>
      <c r="Z766" s="36"/>
      <c r="AA766" s="36"/>
      <c r="AB766" s="36"/>
      <c r="AC766" s="36"/>
      <c r="AD766" s="36"/>
      <c r="AE766" s="36"/>
      <c r="AT766" s="19" t="s">
        <v>162</v>
      </c>
      <c r="AU766" s="19" t="s">
        <v>84</v>
      </c>
    </row>
    <row r="767" spans="1:65" s="2" customFormat="1" ht="24.2" customHeight="1">
      <c r="A767" s="36"/>
      <c r="B767" s="37"/>
      <c r="C767" s="174" t="s">
        <v>1293</v>
      </c>
      <c r="D767" s="174" t="s">
        <v>157</v>
      </c>
      <c r="E767" s="175" t="s">
        <v>1294</v>
      </c>
      <c r="F767" s="176" t="s">
        <v>1295</v>
      </c>
      <c r="G767" s="177" t="s">
        <v>183</v>
      </c>
      <c r="H767" s="178">
        <v>169.6</v>
      </c>
      <c r="I767" s="179"/>
      <c r="J767" s="179"/>
      <c r="K767" s="180">
        <f>ROUND(P767*H767,2)</f>
        <v>0</v>
      </c>
      <c r="L767" s="181"/>
      <c r="M767" s="41"/>
      <c r="N767" s="182" t="s">
        <v>20</v>
      </c>
      <c r="O767" s="183" t="s">
        <v>43</v>
      </c>
      <c r="P767" s="184">
        <f>I767+J767</f>
        <v>0</v>
      </c>
      <c r="Q767" s="184">
        <f>ROUND(I767*H767,2)</f>
        <v>0</v>
      </c>
      <c r="R767" s="184">
        <f>ROUND(J767*H767,2)</f>
        <v>0</v>
      </c>
      <c r="S767" s="66"/>
      <c r="T767" s="185">
        <f>S767*H767</f>
        <v>0</v>
      </c>
      <c r="U767" s="185">
        <v>2.0000000000000002E-5</v>
      </c>
      <c r="V767" s="185">
        <f>U767*H767</f>
        <v>3.392E-3</v>
      </c>
      <c r="W767" s="185">
        <v>0</v>
      </c>
      <c r="X767" s="185">
        <f>W767*H767</f>
        <v>0</v>
      </c>
      <c r="Y767" s="186" t="s">
        <v>20</v>
      </c>
      <c r="Z767" s="36"/>
      <c r="AA767" s="36"/>
      <c r="AB767" s="36"/>
      <c r="AC767" s="36"/>
      <c r="AD767" s="36"/>
      <c r="AE767" s="36"/>
      <c r="AR767" s="187" t="s">
        <v>185</v>
      </c>
      <c r="AT767" s="187" t="s">
        <v>157</v>
      </c>
      <c r="AU767" s="187" t="s">
        <v>84</v>
      </c>
      <c r="AY767" s="19" t="s">
        <v>155</v>
      </c>
      <c r="BE767" s="188">
        <f>IF(O767="základní",K767,0)</f>
        <v>0</v>
      </c>
      <c r="BF767" s="188">
        <f>IF(O767="snížená",K767,0)</f>
        <v>0</v>
      </c>
      <c r="BG767" s="188">
        <f>IF(O767="zákl. přenesená",K767,0)</f>
        <v>0</v>
      </c>
      <c r="BH767" s="188">
        <f>IF(O767="sníž. přenesená",K767,0)</f>
        <v>0</v>
      </c>
      <c r="BI767" s="188">
        <f>IF(O767="nulová",K767,0)</f>
        <v>0</v>
      </c>
      <c r="BJ767" s="19" t="s">
        <v>82</v>
      </c>
      <c r="BK767" s="188">
        <f>ROUND(P767*H767,2)</f>
        <v>0</v>
      </c>
      <c r="BL767" s="19" t="s">
        <v>185</v>
      </c>
      <c r="BM767" s="187" t="s">
        <v>1296</v>
      </c>
    </row>
    <row r="768" spans="1:65" s="2" customFormat="1" ht="11.25">
      <c r="A768" s="36"/>
      <c r="B768" s="37"/>
      <c r="C768" s="38"/>
      <c r="D768" s="189" t="s">
        <v>162</v>
      </c>
      <c r="E768" s="38"/>
      <c r="F768" s="190" t="s">
        <v>1297</v>
      </c>
      <c r="G768" s="38"/>
      <c r="H768" s="38"/>
      <c r="I768" s="191"/>
      <c r="J768" s="191"/>
      <c r="K768" s="38"/>
      <c r="L768" s="38"/>
      <c r="M768" s="41"/>
      <c r="N768" s="192"/>
      <c r="O768" s="193"/>
      <c r="P768" s="66"/>
      <c r="Q768" s="66"/>
      <c r="R768" s="66"/>
      <c r="S768" s="66"/>
      <c r="T768" s="66"/>
      <c r="U768" s="66"/>
      <c r="V768" s="66"/>
      <c r="W768" s="66"/>
      <c r="X768" s="66"/>
      <c r="Y768" s="67"/>
      <c r="Z768" s="36"/>
      <c r="AA768" s="36"/>
      <c r="AB768" s="36"/>
      <c r="AC768" s="36"/>
      <c r="AD768" s="36"/>
      <c r="AE768" s="36"/>
      <c r="AT768" s="19" t="s">
        <v>162</v>
      </c>
      <c r="AU768" s="19" t="s">
        <v>84</v>
      </c>
    </row>
    <row r="769" spans="1:65" s="2" customFormat="1" ht="24.2" customHeight="1">
      <c r="A769" s="36"/>
      <c r="B769" s="37"/>
      <c r="C769" s="174" t="s">
        <v>1298</v>
      </c>
      <c r="D769" s="174" t="s">
        <v>157</v>
      </c>
      <c r="E769" s="175" t="s">
        <v>1299</v>
      </c>
      <c r="F769" s="176" t="s">
        <v>1300</v>
      </c>
      <c r="G769" s="177" t="s">
        <v>207</v>
      </c>
      <c r="H769" s="178">
        <v>8.0000000000000002E-3</v>
      </c>
      <c r="I769" s="179"/>
      <c r="J769" s="179"/>
      <c r="K769" s="180">
        <f>ROUND(P769*H769,2)</f>
        <v>0</v>
      </c>
      <c r="L769" s="181"/>
      <c r="M769" s="41"/>
      <c r="N769" s="182" t="s">
        <v>20</v>
      </c>
      <c r="O769" s="183" t="s">
        <v>43</v>
      </c>
      <c r="P769" s="184">
        <f>I769+J769</f>
        <v>0</v>
      </c>
      <c r="Q769" s="184">
        <f>ROUND(I769*H769,2)</f>
        <v>0</v>
      </c>
      <c r="R769" s="184">
        <f>ROUND(J769*H769,2)</f>
        <v>0</v>
      </c>
      <c r="S769" s="66"/>
      <c r="T769" s="185">
        <f>S769*H769</f>
        <v>0</v>
      </c>
      <c r="U769" s="185">
        <v>0</v>
      </c>
      <c r="V769" s="185">
        <f>U769*H769</f>
        <v>0</v>
      </c>
      <c r="W769" s="185">
        <v>0</v>
      </c>
      <c r="X769" s="185">
        <f>W769*H769</f>
        <v>0</v>
      </c>
      <c r="Y769" s="186" t="s">
        <v>20</v>
      </c>
      <c r="Z769" s="36"/>
      <c r="AA769" s="36"/>
      <c r="AB769" s="36"/>
      <c r="AC769" s="36"/>
      <c r="AD769" s="36"/>
      <c r="AE769" s="36"/>
      <c r="AR769" s="187" t="s">
        <v>185</v>
      </c>
      <c r="AT769" s="187" t="s">
        <v>157</v>
      </c>
      <c r="AU769" s="187" t="s">
        <v>84</v>
      </c>
      <c r="AY769" s="19" t="s">
        <v>155</v>
      </c>
      <c r="BE769" s="188">
        <f>IF(O769="základní",K769,0)</f>
        <v>0</v>
      </c>
      <c r="BF769" s="188">
        <f>IF(O769="snížená",K769,0)</f>
        <v>0</v>
      </c>
      <c r="BG769" s="188">
        <f>IF(O769="zákl. přenesená",K769,0)</f>
        <v>0</v>
      </c>
      <c r="BH769" s="188">
        <f>IF(O769="sníž. přenesená",K769,0)</f>
        <v>0</v>
      </c>
      <c r="BI769" s="188">
        <f>IF(O769="nulová",K769,0)</f>
        <v>0</v>
      </c>
      <c r="BJ769" s="19" t="s">
        <v>82</v>
      </c>
      <c r="BK769" s="188">
        <f>ROUND(P769*H769,2)</f>
        <v>0</v>
      </c>
      <c r="BL769" s="19" t="s">
        <v>185</v>
      </c>
      <c r="BM769" s="187" t="s">
        <v>1301</v>
      </c>
    </row>
    <row r="770" spans="1:65" s="2" customFormat="1" ht="11.25">
      <c r="A770" s="36"/>
      <c r="B770" s="37"/>
      <c r="C770" s="38"/>
      <c r="D770" s="189" t="s">
        <v>162</v>
      </c>
      <c r="E770" s="38"/>
      <c r="F770" s="190" t="s">
        <v>1302</v>
      </c>
      <c r="G770" s="38"/>
      <c r="H770" s="38"/>
      <c r="I770" s="191"/>
      <c r="J770" s="191"/>
      <c r="K770" s="38"/>
      <c r="L770" s="38"/>
      <c r="M770" s="41"/>
      <c r="N770" s="192"/>
      <c r="O770" s="193"/>
      <c r="P770" s="66"/>
      <c r="Q770" s="66"/>
      <c r="R770" s="66"/>
      <c r="S770" s="66"/>
      <c r="T770" s="66"/>
      <c r="U770" s="66"/>
      <c r="V770" s="66"/>
      <c r="W770" s="66"/>
      <c r="X770" s="66"/>
      <c r="Y770" s="67"/>
      <c r="Z770" s="36"/>
      <c r="AA770" s="36"/>
      <c r="AB770" s="36"/>
      <c r="AC770" s="36"/>
      <c r="AD770" s="36"/>
      <c r="AE770" s="36"/>
      <c r="AT770" s="19" t="s">
        <v>162</v>
      </c>
      <c r="AU770" s="19" t="s">
        <v>84</v>
      </c>
    </row>
    <row r="771" spans="1:65" s="12" customFormat="1" ht="22.9" customHeight="1">
      <c r="B771" s="157"/>
      <c r="C771" s="158"/>
      <c r="D771" s="159" t="s">
        <v>73</v>
      </c>
      <c r="E771" s="172" t="s">
        <v>1303</v>
      </c>
      <c r="F771" s="172" t="s">
        <v>1304</v>
      </c>
      <c r="G771" s="158"/>
      <c r="H771" s="158"/>
      <c r="I771" s="161"/>
      <c r="J771" s="161"/>
      <c r="K771" s="173">
        <f>BK771</f>
        <v>0</v>
      </c>
      <c r="L771" s="158"/>
      <c r="M771" s="163"/>
      <c r="N771" s="164"/>
      <c r="O771" s="165"/>
      <c r="P771" s="165"/>
      <c r="Q771" s="166">
        <f>SUM(Q772:Q789)</f>
        <v>0</v>
      </c>
      <c r="R771" s="166">
        <f>SUM(R772:R789)</f>
        <v>0</v>
      </c>
      <c r="S771" s="165"/>
      <c r="T771" s="167">
        <f>SUM(T772:T789)</f>
        <v>0</v>
      </c>
      <c r="U771" s="165"/>
      <c r="V771" s="167">
        <f>SUM(V772:V789)</f>
        <v>5.3380000000000004E-2</v>
      </c>
      <c r="W771" s="165"/>
      <c r="X771" s="167">
        <f>SUM(X772:X789)</f>
        <v>0</v>
      </c>
      <c r="Y771" s="168"/>
      <c r="AR771" s="169" t="s">
        <v>84</v>
      </c>
      <c r="AT771" s="170" t="s">
        <v>73</v>
      </c>
      <c r="AU771" s="170" t="s">
        <v>82</v>
      </c>
      <c r="AY771" s="169" t="s">
        <v>155</v>
      </c>
      <c r="BK771" s="171">
        <f>SUM(BK772:BK789)</f>
        <v>0</v>
      </c>
    </row>
    <row r="772" spans="1:65" s="2" customFormat="1" ht="24.2" customHeight="1">
      <c r="A772" s="36"/>
      <c r="B772" s="37"/>
      <c r="C772" s="174" t="s">
        <v>1305</v>
      </c>
      <c r="D772" s="174" t="s">
        <v>157</v>
      </c>
      <c r="E772" s="175" t="s">
        <v>1306</v>
      </c>
      <c r="F772" s="176" t="s">
        <v>1307</v>
      </c>
      <c r="G772" s="177" t="s">
        <v>559</v>
      </c>
      <c r="H772" s="178">
        <v>1</v>
      </c>
      <c r="I772" s="179"/>
      <c r="J772" s="179"/>
      <c r="K772" s="180">
        <f>ROUND(P772*H772,2)</f>
        <v>0</v>
      </c>
      <c r="L772" s="181"/>
      <c r="M772" s="41"/>
      <c r="N772" s="182" t="s">
        <v>20</v>
      </c>
      <c r="O772" s="183" t="s">
        <v>43</v>
      </c>
      <c r="P772" s="184">
        <f>I772+J772</f>
        <v>0</v>
      </c>
      <c r="Q772" s="184">
        <f>ROUND(I772*H772,2)</f>
        <v>0</v>
      </c>
      <c r="R772" s="184">
        <f>ROUND(J772*H772,2)</f>
        <v>0</v>
      </c>
      <c r="S772" s="66"/>
      <c r="T772" s="185">
        <f>S772*H772</f>
        <v>0</v>
      </c>
      <c r="U772" s="185">
        <v>1.4959999999999999E-2</v>
      </c>
      <c r="V772" s="185">
        <f>U772*H772</f>
        <v>1.4959999999999999E-2</v>
      </c>
      <c r="W772" s="185">
        <v>0</v>
      </c>
      <c r="X772" s="185">
        <f>W772*H772</f>
        <v>0</v>
      </c>
      <c r="Y772" s="186" t="s">
        <v>20</v>
      </c>
      <c r="Z772" s="36"/>
      <c r="AA772" s="36"/>
      <c r="AB772" s="36"/>
      <c r="AC772" s="36"/>
      <c r="AD772" s="36"/>
      <c r="AE772" s="36"/>
      <c r="AR772" s="187" t="s">
        <v>185</v>
      </c>
      <c r="AT772" s="187" t="s">
        <v>157</v>
      </c>
      <c r="AU772" s="187" t="s">
        <v>84</v>
      </c>
      <c r="AY772" s="19" t="s">
        <v>155</v>
      </c>
      <c r="BE772" s="188">
        <f>IF(O772="základní",K772,0)</f>
        <v>0</v>
      </c>
      <c r="BF772" s="188">
        <f>IF(O772="snížená",K772,0)</f>
        <v>0</v>
      </c>
      <c r="BG772" s="188">
        <f>IF(O772="zákl. přenesená",K772,0)</f>
        <v>0</v>
      </c>
      <c r="BH772" s="188">
        <f>IF(O772="sníž. přenesená",K772,0)</f>
        <v>0</v>
      </c>
      <c r="BI772" s="188">
        <f>IF(O772="nulová",K772,0)</f>
        <v>0</v>
      </c>
      <c r="BJ772" s="19" t="s">
        <v>82</v>
      </c>
      <c r="BK772" s="188">
        <f>ROUND(P772*H772,2)</f>
        <v>0</v>
      </c>
      <c r="BL772" s="19" t="s">
        <v>185</v>
      </c>
      <c r="BM772" s="187" t="s">
        <v>1308</v>
      </c>
    </row>
    <row r="773" spans="1:65" s="2" customFormat="1" ht="11.25">
      <c r="A773" s="36"/>
      <c r="B773" s="37"/>
      <c r="C773" s="38"/>
      <c r="D773" s="189" t="s">
        <v>162</v>
      </c>
      <c r="E773" s="38"/>
      <c r="F773" s="190" t="s">
        <v>1309</v>
      </c>
      <c r="G773" s="38"/>
      <c r="H773" s="38"/>
      <c r="I773" s="191"/>
      <c r="J773" s="191"/>
      <c r="K773" s="38"/>
      <c r="L773" s="38"/>
      <c r="M773" s="41"/>
      <c r="N773" s="192"/>
      <c r="O773" s="193"/>
      <c r="P773" s="66"/>
      <c r="Q773" s="66"/>
      <c r="R773" s="66"/>
      <c r="S773" s="66"/>
      <c r="T773" s="66"/>
      <c r="U773" s="66"/>
      <c r="V773" s="66"/>
      <c r="W773" s="66"/>
      <c r="X773" s="66"/>
      <c r="Y773" s="67"/>
      <c r="Z773" s="36"/>
      <c r="AA773" s="36"/>
      <c r="AB773" s="36"/>
      <c r="AC773" s="36"/>
      <c r="AD773" s="36"/>
      <c r="AE773" s="36"/>
      <c r="AT773" s="19" t="s">
        <v>162</v>
      </c>
      <c r="AU773" s="19" t="s">
        <v>84</v>
      </c>
    </row>
    <row r="774" spans="1:65" s="13" customFormat="1" ht="11.25">
      <c r="B774" s="194"/>
      <c r="C774" s="195"/>
      <c r="D774" s="196" t="s">
        <v>164</v>
      </c>
      <c r="E774" s="197" t="s">
        <v>20</v>
      </c>
      <c r="F774" s="198" t="s">
        <v>82</v>
      </c>
      <c r="G774" s="195"/>
      <c r="H774" s="199">
        <v>1</v>
      </c>
      <c r="I774" s="200"/>
      <c r="J774" s="200"/>
      <c r="K774" s="195"/>
      <c r="L774" s="195"/>
      <c r="M774" s="201"/>
      <c r="N774" s="202"/>
      <c r="O774" s="203"/>
      <c r="P774" s="203"/>
      <c r="Q774" s="203"/>
      <c r="R774" s="203"/>
      <c r="S774" s="203"/>
      <c r="T774" s="203"/>
      <c r="U774" s="203"/>
      <c r="V774" s="203"/>
      <c r="W774" s="203"/>
      <c r="X774" s="203"/>
      <c r="Y774" s="204"/>
      <c r="AT774" s="205" t="s">
        <v>164</v>
      </c>
      <c r="AU774" s="205" t="s">
        <v>84</v>
      </c>
      <c r="AV774" s="13" t="s">
        <v>84</v>
      </c>
      <c r="AW774" s="13" t="s">
        <v>5</v>
      </c>
      <c r="AX774" s="13" t="s">
        <v>82</v>
      </c>
      <c r="AY774" s="205" t="s">
        <v>155</v>
      </c>
    </row>
    <row r="775" spans="1:65" s="2" customFormat="1" ht="16.5" customHeight="1">
      <c r="A775" s="36"/>
      <c r="B775" s="37"/>
      <c r="C775" s="174" t="s">
        <v>1310</v>
      </c>
      <c r="D775" s="174" t="s">
        <v>157</v>
      </c>
      <c r="E775" s="175" t="s">
        <v>1311</v>
      </c>
      <c r="F775" s="176" t="s">
        <v>1312</v>
      </c>
      <c r="G775" s="177" t="s">
        <v>559</v>
      </c>
      <c r="H775" s="178">
        <v>1</v>
      </c>
      <c r="I775" s="179"/>
      <c r="J775" s="179"/>
      <c r="K775" s="180">
        <f>ROUND(P775*H775,2)</f>
        <v>0</v>
      </c>
      <c r="L775" s="181"/>
      <c r="M775" s="41"/>
      <c r="N775" s="182" t="s">
        <v>20</v>
      </c>
      <c r="O775" s="183" t="s">
        <v>43</v>
      </c>
      <c r="P775" s="184">
        <f>I775+J775</f>
        <v>0</v>
      </c>
      <c r="Q775" s="184">
        <f>ROUND(I775*H775,2)</f>
        <v>0</v>
      </c>
      <c r="R775" s="184">
        <f>ROUND(J775*H775,2)</f>
        <v>0</v>
      </c>
      <c r="S775" s="66"/>
      <c r="T775" s="185">
        <f>S775*H775</f>
        <v>0</v>
      </c>
      <c r="U775" s="185">
        <v>6.1000000000000004E-3</v>
      </c>
      <c r="V775" s="185">
        <f>U775*H775</f>
        <v>6.1000000000000004E-3</v>
      </c>
      <c r="W775" s="185">
        <v>0</v>
      </c>
      <c r="X775" s="185">
        <f>W775*H775</f>
        <v>0</v>
      </c>
      <c r="Y775" s="186" t="s">
        <v>20</v>
      </c>
      <c r="Z775" s="36"/>
      <c r="AA775" s="36"/>
      <c r="AB775" s="36"/>
      <c r="AC775" s="36"/>
      <c r="AD775" s="36"/>
      <c r="AE775" s="36"/>
      <c r="AR775" s="187" t="s">
        <v>185</v>
      </c>
      <c r="AT775" s="187" t="s">
        <v>157</v>
      </c>
      <c r="AU775" s="187" t="s">
        <v>84</v>
      </c>
      <c r="AY775" s="19" t="s">
        <v>155</v>
      </c>
      <c r="BE775" s="188">
        <f>IF(O775="základní",K775,0)</f>
        <v>0</v>
      </c>
      <c r="BF775" s="188">
        <f>IF(O775="snížená",K775,0)</f>
        <v>0</v>
      </c>
      <c r="BG775" s="188">
        <f>IF(O775="zákl. přenesená",K775,0)</f>
        <v>0</v>
      </c>
      <c r="BH775" s="188">
        <f>IF(O775="sníž. přenesená",K775,0)</f>
        <v>0</v>
      </c>
      <c r="BI775" s="188">
        <f>IF(O775="nulová",K775,0)</f>
        <v>0</v>
      </c>
      <c r="BJ775" s="19" t="s">
        <v>82</v>
      </c>
      <c r="BK775" s="188">
        <f>ROUND(P775*H775,2)</f>
        <v>0</v>
      </c>
      <c r="BL775" s="19" t="s">
        <v>185</v>
      </c>
      <c r="BM775" s="187" t="s">
        <v>1313</v>
      </c>
    </row>
    <row r="776" spans="1:65" s="2" customFormat="1" ht="11.25">
      <c r="A776" s="36"/>
      <c r="B776" s="37"/>
      <c r="C776" s="38"/>
      <c r="D776" s="189" t="s">
        <v>162</v>
      </c>
      <c r="E776" s="38"/>
      <c r="F776" s="190" t="s">
        <v>1314</v>
      </c>
      <c r="G776" s="38"/>
      <c r="H776" s="38"/>
      <c r="I776" s="191"/>
      <c r="J776" s="191"/>
      <c r="K776" s="38"/>
      <c r="L776" s="38"/>
      <c r="M776" s="41"/>
      <c r="N776" s="192"/>
      <c r="O776" s="193"/>
      <c r="P776" s="66"/>
      <c r="Q776" s="66"/>
      <c r="R776" s="66"/>
      <c r="S776" s="66"/>
      <c r="T776" s="66"/>
      <c r="U776" s="66"/>
      <c r="V776" s="66"/>
      <c r="W776" s="66"/>
      <c r="X776" s="66"/>
      <c r="Y776" s="67"/>
      <c r="Z776" s="36"/>
      <c r="AA776" s="36"/>
      <c r="AB776" s="36"/>
      <c r="AC776" s="36"/>
      <c r="AD776" s="36"/>
      <c r="AE776" s="36"/>
      <c r="AT776" s="19" t="s">
        <v>162</v>
      </c>
      <c r="AU776" s="19" t="s">
        <v>84</v>
      </c>
    </row>
    <row r="777" spans="1:65" s="2" customFormat="1" ht="16.5" customHeight="1">
      <c r="A777" s="36"/>
      <c r="B777" s="37"/>
      <c r="C777" s="174" t="s">
        <v>1315</v>
      </c>
      <c r="D777" s="174" t="s">
        <v>157</v>
      </c>
      <c r="E777" s="175" t="s">
        <v>1316</v>
      </c>
      <c r="F777" s="176" t="s">
        <v>1317</v>
      </c>
      <c r="G777" s="177" t="s">
        <v>386</v>
      </c>
      <c r="H777" s="178">
        <v>1</v>
      </c>
      <c r="I777" s="179"/>
      <c r="J777" s="179"/>
      <c r="K777" s="180">
        <f>ROUND(P777*H777,2)</f>
        <v>0</v>
      </c>
      <c r="L777" s="181"/>
      <c r="M777" s="41"/>
      <c r="N777" s="182" t="s">
        <v>20</v>
      </c>
      <c r="O777" s="183" t="s">
        <v>43</v>
      </c>
      <c r="P777" s="184">
        <f>I777+J777</f>
        <v>0</v>
      </c>
      <c r="Q777" s="184">
        <f>ROUND(I777*H777,2)</f>
        <v>0</v>
      </c>
      <c r="R777" s="184">
        <f>ROUND(J777*H777,2)</f>
        <v>0</v>
      </c>
      <c r="S777" s="66"/>
      <c r="T777" s="185">
        <f>S777*H777</f>
        <v>0</v>
      </c>
      <c r="U777" s="185">
        <v>5.0000000000000001E-4</v>
      </c>
      <c r="V777" s="185">
        <f>U777*H777</f>
        <v>5.0000000000000001E-4</v>
      </c>
      <c r="W777" s="185">
        <v>0</v>
      </c>
      <c r="X777" s="185">
        <f>W777*H777</f>
        <v>0</v>
      </c>
      <c r="Y777" s="186" t="s">
        <v>20</v>
      </c>
      <c r="Z777" s="36"/>
      <c r="AA777" s="36"/>
      <c r="AB777" s="36"/>
      <c r="AC777" s="36"/>
      <c r="AD777" s="36"/>
      <c r="AE777" s="36"/>
      <c r="AR777" s="187" t="s">
        <v>185</v>
      </c>
      <c r="AT777" s="187" t="s">
        <v>157</v>
      </c>
      <c r="AU777" s="187" t="s">
        <v>84</v>
      </c>
      <c r="AY777" s="19" t="s">
        <v>155</v>
      </c>
      <c r="BE777" s="188">
        <f>IF(O777="základní",K777,0)</f>
        <v>0</v>
      </c>
      <c r="BF777" s="188">
        <f>IF(O777="snížená",K777,0)</f>
        <v>0</v>
      </c>
      <c r="BG777" s="188">
        <f>IF(O777="zákl. přenesená",K777,0)</f>
        <v>0</v>
      </c>
      <c r="BH777" s="188">
        <f>IF(O777="sníž. přenesená",K777,0)</f>
        <v>0</v>
      </c>
      <c r="BI777" s="188">
        <f>IF(O777="nulová",K777,0)</f>
        <v>0</v>
      </c>
      <c r="BJ777" s="19" t="s">
        <v>82</v>
      </c>
      <c r="BK777" s="188">
        <f>ROUND(P777*H777,2)</f>
        <v>0</v>
      </c>
      <c r="BL777" s="19" t="s">
        <v>185</v>
      </c>
      <c r="BM777" s="187" t="s">
        <v>1318</v>
      </c>
    </row>
    <row r="778" spans="1:65" s="2" customFormat="1" ht="11.25">
      <c r="A778" s="36"/>
      <c r="B778" s="37"/>
      <c r="C778" s="38"/>
      <c r="D778" s="189" t="s">
        <v>162</v>
      </c>
      <c r="E778" s="38"/>
      <c r="F778" s="190" t="s">
        <v>1319</v>
      </c>
      <c r="G778" s="38"/>
      <c r="H778" s="38"/>
      <c r="I778" s="191"/>
      <c r="J778" s="191"/>
      <c r="K778" s="38"/>
      <c r="L778" s="38"/>
      <c r="M778" s="41"/>
      <c r="N778" s="192"/>
      <c r="O778" s="193"/>
      <c r="P778" s="66"/>
      <c r="Q778" s="66"/>
      <c r="R778" s="66"/>
      <c r="S778" s="66"/>
      <c r="T778" s="66"/>
      <c r="U778" s="66"/>
      <c r="V778" s="66"/>
      <c r="W778" s="66"/>
      <c r="X778" s="66"/>
      <c r="Y778" s="67"/>
      <c r="Z778" s="36"/>
      <c r="AA778" s="36"/>
      <c r="AB778" s="36"/>
      <c r="AC778" s="36"/>
      <c r="AD778" s="36"/>
      <c r="AE778" s="36"/>
      <c r="AT778" s="19" t="s">
        <v>162</v>
      </c>
      <c r="AU778" s="19" t="s">
        <v>84</v>
      </c>
    </row>
    <row r="779" spans="1:65" s="2" customFormat="1" ht="21.75" customHeight="1">
      <c r="A779" s="36"/>
      <c r="B779" s="37"/>
      <c r="C779" s="174" t="s">
        <v>1320</v>
      </c>
      <c r="D779" s="174" t="s">
        <v>157</v>
      </c>
      <c r="E779" s="175" t="s">
        <v>1321</v>
      </c>
      <c r="F779" s="176" t="s">
        <v>1322</v>
      </c>
      <c r="G779" s="177" t="s">
        <v>386</v>
      </c>
      <c r="H779" s="178">
        <v>1</v>
      </c>
      <c r="I779" s="179"/>
      <c r="J779" s="179"/>
      <c r="K779" s="180">
        <f>ROUND(P779*H779,2)</f>
        <v>0</v>
      </c>
      <c r="L779" s="181"/>
      <c r="M779" s="41"/>
      <c r="N779" s="182" t="s">
        <v>20</v>
      </c>
      <c r="O779" s="183" t="s">
        <v>43</v>
      </c>
      <c r="P779" s="184">
        <f>I779+J779</f>
        <v>0</v>
      </c>
      <c r="Q779" s="184">
        <f>ROUND(I779*H779,2)</f>
        <v>0</v>
      </c>
      <c r="R779" s="184">
        <f>ROUND(J779*H779,2)</f>
        <v>0</v>
      </c>
      <c r="S779" s="66"/>
      <c r="T779" s="185">
        <f>S779*H779</f>
        <v>0</v>
      </c>
      <c r="U779" s="185">
        <v>1.1999999999999999E-3</v>
      </c>
      <c r="V779" s="185">
        <f>U779*H779</f>
        <v>1.1999999999999999E-3</v>
      </c>
      <c r="W779" s="185">
        <v>0</v>
      </c>
      <c r="X779" s="185">
        <f>W779*H779</f>
        <v>0</v>
      </c>
      <c r="Y779" s="186" t="s">
        <v>20</v>
      </c>
      <c r="Z779" s="36"/>
      <c r="AA779" s="36"/>
      <c r="AB779" s="36"/>
      <c r="AC779" s="36"/>
      <c r="AD779" s="36"/>
      <c r="AE779" s="36"/>
      <c r="AR779" s="187" t="s">
        <v>185</v>
      </c>
      <c r="AT779" s="187" t="s">
        <v>157</v>
      </c>
      <c r="AU779" s="187" t="s">
        <v>84</v>
      </c>
      <c r="AY779" s="19" t="s">
        <v>155</v>
      </c>
      <c r="BE779" s="188">
        <f>IF(O779="základní",K779,0)</f>
        <v>0</v>
      </c>
      <c r="BF779" s="188">
        <f>IF(O779="snížená",K779,0)</f>
        <v>0</v>
      </c>
      <c r="BG779" s="188">
        <f>IF(O779="zákl. přenesená",K779,0)</f>
        <v>0</v>
      </c>
      <c r="BH779" s="188">
        <f>IF(O779="sníž. přenesená",K779,0)</f>
        <v>0</v>
      </c>
      <c r="BI779" s="188">
        <f>IF(O779="nulová",K779,0)</f>
        <v>0</v>
      </c>
      <c r="BJ779" s="19" t="s">
        <v>82</v>
      </c>
      <c r="BK779" s="188">
        <f>ROUND(P779*H779,2)</f>
        <v>0</v>
      </c>
      <c r="BL779" s="19" t="s">
        <v>185</v>
      </c>
      <c r="BM779" s="187" t="s">
        <v>1323</v>
      </c>
    </row>
    <row r="780" spans="1:65" s="2" customFormat="1" ht="11.25">
      <c r="A780" s="36"/>
      <c r="B780" s="37"/>
      <c r="C780" s="38"/>
      <c r="D780" s="189" t="s">
        <v>162</v>
      </c>
      <c r="E780" s="38"/>
      <c r="F780" s="190" t="s">
        <v>1324</v>
      </c>
      <c r="G780" s="38"/>
      <c r="H780" s="38"/>
      <c r="I780" s="191"/>
      <c r="J780" s="191"/>
      <c r="K780" s="38"/>
      <c r="L780" s="38"/>
      <c r="M780" s="41"/>
      <c r="N780" s="192"/>
      <c r="O780" s="193"/>
      <c r="P780" s="66"/>
      <c r="Q780" s="66"/>
      <c r="R780" s="66"/>
      <c r="S780" s="66"/>
      <c r="T780" s="66"/>
      <c r="U780" s="66"/>
      <c r="V780" s="66"/>
      <c r="W780" s="66"/>
      <c r="X780" s="66"/>
      <c r="Y780" s="67"/>
      <c r="Z780" s="36"/>
      <c r="AA780" s="36"/>
      <c r="AB780" s="36"/>
      <c r="AC780" s="36"/>
      <c r="AD780" s="36"/>
      <c r="AE780" s="36"/>
      <c r="AT780" s="19" t="s">
        <v>162</v>
      </c>
      <c r="AU780" s="19" t="s">
        <v>84</v>
      </c>
    </row>
    <row r="781" spans="1:65" s="2" customFormat="1" ht="24.2" customHeight="1">
      <c r="A781" s="36"/>
      <c r="B781" s="37"/>
      <c r="C781" s="174" t="s">
        <v>1325</v>
      </c>
      <c r="D781" s="174" t="s">
        <v>157</v>
      </c>
      <c r="E781" s="175" t="s">
        <v>1326</v>
      </c>
      <c r="F781" s="176" t="s">
        <v>1327</v>
      </c>
      <c r="G781" s="177" t="s">
        <v>559</v>
      </c>
      <c r="H781" s="178">
        <v>1</v>
      </c>
      <c r="I781" s="179"/>
      <c r="J781" s="179"/>
      <c r="K781" s="180">
        <f>ROUND(P781*H781,2)</f>
        <v>0</v>
      </c>
      <c r="L781" s="181"/>
      <c r="M781" s="41"/>
      <c r="N781" s="182" t="s">
        <v>20</v>
      </c>
      <c r="O781" s="183" t="s">
        <v>43</v>
      </c>
      <c r="P781" s="184">
        <f>I781+J781</f>
        <v>0</v>
      </c>
      <c r="Q781" s="184">
        <f>ROUND(I781*H781,2)</f>
        <v>0</v>
      </c>
      <c r="R781" s="184">
        <f>ROUND(J781*H781,2)</f>
        <v>0</v>
      </c>
      <c r="S781" s="66"/>
      <c r="T781" s="185">
        <f>S781*H781</f>
        <v>0</v>
      </c>
      <c r="U781" s="185">
        <v>1.9869999999999999E-2</v>
      </c>
      <c r="V781" s="185">
        <f>U781*H781</f>
        <v>1.9869999999999999E-2</v>
      </c>
      <c r="W781" s="185">
        <v>0</v>
      </c>
      <c r="X781" s="185">
        <f>W781*H781</f>
        <v>0</v>
      </c>
      <c r="Y781" s="186" t="s">
        <v>20</v>
      </c>
      <c r="Z781" s="36"/>
      <c r="AA781" s="36"/>
      <c r="AB781" s="36"/>
      <c r="AC781" s="36"/>
      <c r="AD781" s="36"/>
      <c r="AE781" s="36"/>
      <c r="AR781" s="187" t="s">
        <v>185</v>
      </c>
      <c r="AT781" s="187" t="s">
        <v>157</v>
      </c>
      <c r="AU781" s="187" t="s">
        <v>84</v>
      </c>
      <c r="AY781" s="19" t="s">
        <v>155</v>
      </c>
      <c r="BE781" s="188">
        <f>IF(O781="základní",K781,0)</f>
        <v>0</v>
      </c>
      <c r="BF781" s="188">
        <f>IF(O781="snížená",K781,0)</f>
        <v>0</v>
      </c>
      <c r="BG781" s="188">
        <f>IF(O781="zákl. přenesená",K781,0)</f>
        <v>0</v>
      </c>
      <c r="BH781" s="188">
        <f>IF(O781="sníž. přenesená",K781,0)</f>
        <v>0</v>
      </c>
      <c r="BI781" s="188">
        <f>IF(O781="nulová",K781,0)</f>
        <v>0</v>
      </c>
      <c r="BJ781" s="19" t="s">
        <v>82</v>
      </c>
      <c r="BK781" s="188">
        <f>ROUND(P781*H781,2)</f>
        <v>0</v>
      </c>
      <c r="BL781" s="19" t="s">
        <v>185</v>
      </c>
      <c r="BM781" s="187" t="s">
        <v>1328</v>
      </c>
    </row>
    <row r="782" spans="1:65" s="2" customFormat="1" ht="11.25">
      <c r="A782" s="36"/>
      <c r="B782" s="37"/>
      <c r="C782" s="38"/>
      <c r="D782" s="189" t="s">
        <v>162</v>
      </c>
      <c r="E782" s="38"/>
      <c r="F782" s="190" t="s">
        <v>1329</v>
      </c>
      <c r="G782" s="38"/>
      <c r="H782" s="38"/>
      <c r="I782" s="191"/>
      <c r="J782" s="191"/>
      <c r="K782" s="38"/>
      <c r="L782" s="38"/>
      <c r="M782" s="41"/>
      <c r="N782" s="192"/>
      <c r="O782" s="193"/>
      <c r="P782" s="66"/>
      <c r="Q782" s="66"/>
      <c r="R782" s="66"/>
      <c r="S782" s="66"/>
      <c r="T782" s="66"/>
      <c r="U782" s="66"/>
      <c r="V782" s="66"/>
      <c r="W782" s="66"/>
      <c r="X782" s="66"/>
      <c r="Y782" s="67"/>
      <c r="Z782" s="36"/>
      <c r="AA782" s="36"/>
      <c r="AB782" s="36"/>
      <c r="AC782" s="36"/>
      <c r="AD782" s="36"/>
      <c r="AE782" s="36"/>
      <c r="AT782" s="19" t="s">
        <v>162</v>
      </c>
      <c r="AU782" s="19" t="s">
        <v>84</v>
      </c>
    </row>
    <row r="783" spans="1:65" s="2" customFormat="1" ht="21.75" customHeight="1">
      <c r="A783" s="36"/>
      <c r="B783" s="37"/>
      <c r="C783" s="174" t="s">
        <v>1330</v>
      </c>
      <c r="D783" s="174" t="s">
        <v>157</v>
      </c>
      <c r="E783" s="175" t="s">
        <v>1331</v>
      </c>
      <c r="F783" s="176" t="s">
        <v>1332</v>
      </c>
      <c r="G783" s="177" t="s">
        <v>559</v>
      </c>
      <c r="H783" s="178">
        <v>1</v>
      </c>
      <c r="I783" s="179"/>
      <c r="J783" s="179"/>
      <c r="K783" s="180">
        <f>ROUND(P783*H783,2)</f>
        <v>0</v>
      </c>
      <c r="L783" s="181"/>
      <c r="M783" s="41"/>
      <c r="N783" s="182" t="s">
        <v>20</v>
      </c>
      <c r="O783" s="183" t="s">
        <v>43</v>
      </c>
      <c r="P783" s="184">
        <f>I783+J783</f>
        <v>0</v>
      </c>
      <c r="Q783" s="184">
        <f>ROUND(I783*H783,2)</f>
        <v>0</v>
      </c>
      <c r="R783" s="184">
        <f>ROUND(J783*H783,2)</f>
        <v>0</v>
      </c>
      <c r="S783" s="66"/>
      <c r="T783" s="185">
        <f>S783*H783</f>
        <v>0</v>
      </c>
      <c r="U783" s="185">
        <v>2.63E-3</v>
      </c>
      <c r="V783" s="185">
        <f>U783*H783</f>
        <v>2.63E-3</v>
      </c>
      <c r="W783" s="185">
        <v>0</v>
      </c>
      <c r="X783" s="185">
        <f>W783*H783</f>
        <v>0</v>
      </c>
      <c r="Y783" s="186" t="s">
        <v>20</v>
      </c>
      <c r="Z783" s="36"/>
      <c r="AA783" s="36"/>
      <c r="AB783" s="36"/>
      <c r="AC783" s="36"/>
      <c r="AD783" s="36"/>
      <c r="AE783" s="36"/>
      <c r="AR783" s="187" t="s">
        <v>185</v>
      </c>
      <c r="AT783" s="187" t="s">
        <v>157</v>
      </c>
      <c r="AU783" s="187" t="s">
        <v>84</v>
      </c>
      <c r="AY783" s="19" t="s">
        <v>155</v>
      </c>
      <c r="BE783" s="188">
        <f>IF(O783="základní",K783,0)</f>
        <v>0</v>
      </c>
      <c r="BF783" s="188">
        <f>IF(O783="snížená",K783,0)</f>
        <v>0</v>
      </c>
      <c r="BG783" s="188">
        <f>IF(O783="zákl. přenesená",K783,0)</f>
        <v>0</v>
      </c>
      <c r="BH783" s="188">
        <f>IF(O783="sníž. přenesená",K783,0)</f>
        <v>0</v>
      </c>
      <c r="BI783" s="188">
        <f>IF(O783="nulová",K783,0)</f>
        <v>0</v>
      </c>
      <c r="BJ783" s="19" t="s">
        <v>82</v>
      </c>
      <c r="BK783" s="188">
        <f>ROUND(P783*H783,2)</f>
        <v>0</v>
      </c>
      <c r="BL783" s="19" t="s">
        <v>185</v>
      </c>
      <c r="BM783" s="187" t="s">
        <v>1333</v>
      </c>
    </row>
    <row r="784" spans="1:65" s="2" customFormat="1" ht="11.25">
      <c r="A784" s="36"/>
      <c r="B784" s="37"/>
      <c r="C784" s="38"/>
      <c r="D784" s="189" t="s">
        <v>162</v>
      </c>
      <c r="E784" s="38"/>
      <c r="F784" s="190" t="s">
        <v>1334</v>
      </c>
      <c r="G784" s="38"/>
      <c r="H784" s="38"/>
      <c r="I784" s="191"/>
      <c r="J784" s="191"/>
      <c r="K784" s="38"/>
      <c r="L784" s="38"/>
      <c r="M784" s="41"/>
      <c r="N784" s="192"/>
      <c r="O784" s="193"/>
      <c r="P784" s="66"/>
      <c r="Q784" s="66"/>
      <c r="R784" s="66"/>
      <c r="S784" s="66"/>
      <c r="T784" s="66"/>
      <c r="U784" s="66"/>
      <c r="V784" s="66"/>
      <c r="W784" s="66"/>
      <c r="X784" s="66"/>
      <c r="Y784" s="67"/>
      <c r="Z784" s="36"/>
      <c r="AA784" s="36"/>
      <c r="AB784" s="36"/>
      <c r="AC784" s="36"/>
      <c r="AD784" s="36"/>
      <c r="AE784" s="36"/>
      <c r="AT784" s="19" t="s">
        <v>162</v>
      </c>
      <c r="AU784" s="19" t="s">
        <v>84</v>
      </c>
    </row>
    <row r="785" spans="1:65" s="2" customFormat="1" ht="16.5" customHeight="1">
      <c r="A785" s="36"/>
      <c r="B785" s="37"/>
      <c r="C785" s="174" t="s">
        <v>1335</v>
      </c>
      <c r="D785" s="174" t="s">
        <v>157</v>
      </c>
      <c r="E785" s="175" t="s">
        <v>1336</v>
      </c>
      <c r="F785" s="176" t="s">
        <v>1337</v>
      </c>
      <c r="G785" s="177" t="s">
        <v>559</v>
      </c>
      <c r="H785" s="178">
        <v>1</v>
      </c>
      <c r="I785" s="179"/>
      <c r="J785" s="179"/>
      <c r="K785" s="180">
        <f>ROUND(P785*H785,2)</f>
        <v>0</v>
      </c>
      <c r="L785" s="181"/>
      <c r="M785" s="41"/>
      <c r="N785" s="182" t="s">
        <v>20</v>
      </c>
      <c r="O785" s="183" t="s">
        <v>43</v>
      </c>
      <c r="P785" s="184">
        <f>I785+J785</f>
        <v>0</v>
      </c>
      <c r="Q785" s="184">
        <f>ROUND(I785*H785,2)</f>
        <v>0</v>
      </c>
      <c r="R785" s="184">
        <f>ROUND(J785*H785,2)</f>
        <v>0</v>
      </c>
      <c r="S785" s="66"/>
      <c r="T785" s="185">
        <f>S785*H785</f>
        <v>0</v>
      </c>
      <c r="U785" s="185">
        <v>5.2199999999999998E-3</v>
      </c>
      <c r="V785" s="185">
        <f>U785*H785</f>
        <v>5.2199999999999998E-3</v>
      </c>
      <c r="W785" s="185">
        <v>0</v>
      </c>
      <c r="X785" s="185">
        <f>W785*H785</f>
        <v>0</v>
      </c>
      <c r="Y785" s="186" t="s">
        <v>20</v>
      </c>
      <c r="Z785" s="36"/>
      <c r="AA785" s="36"/>
      <c r="AB785" s="36"/>
      <c r="AC785" s="36"/>
      <c r="AD785" s="36"/>
      <c r="AE785" s="36"/>
      <c r="AR785" s="187" t="s">
        <v>185</v>
      </c>
      <c r="AT785" s="187" t="s">
        <v>157</v>
      </c>
      <c r="AU785" s="187" t="s">
        <v>84</v>
      </c>
      <c r="AY785" s="19" t="s">
        <v>155</v>
      </c>
      <c r="BE785" s="188">
        <f>IF(O785="základní",K785,0)</f>
        <v>0</v>
      </c>
      <c r="BF785" s="188">
        <f>IF(O785="snížená",K785,0)</f>
        <v>0</v>
      </c>
      <c r="BG785" s="188">
        <f>IF(O785="zákl. přenesená",K785,0)</f>
        <v>0</v>
      </c>
      <c r="BH785" s="188">
        <f>IF(O785="sníž. přenesená",K785,0)</f>
        <v>0</v>
      </c>
      <c r="BI785" s="188">
        <f>IF(O785="nulová",K785,0)</f>
        <v>0</v>
      </c>
      <c r="BJ785" s="19" t="s">
        <v>82</v>
      </c>
      <c r="BK785" s="188">
        <f>ROUND(P785*H785,2)</f>
        <v>0</v>
      </c>
      <c r="BL785" s="19" t="s">
        <v>185</v>
      </c>
      <c r="BM785" s="187" t="s">
        <v>1338</v>
      </c>
    </row>
    <row r="786" spans="1:65" s="2" customFormat="1" ht="11.25">
      <c r="A786" s="36"/>
      <c r="B786" s="37"/>
      <c r="C786" s="38"/>
      <c r="D786" s="189" t="s">
        <v>162</v>
      </c>
      <c r="E786" s="38"/>
      <c r="F786" s="190" t="s">
        <v>1339</v>
      </c>
      <c r="G786" s="38"/>
      <c r="H786" s="38"/>
      <c r="I786" s="191"/>
      <c r="J786" s="191"/>
      <c r="K786" s="38"/>
      <c r="L786" s="38"/>
      <c r="M786" s="41"/>
      <c r="N786" s="192"/>
      <c r="O786" s="193"/>
      <c r="P786" s="66"/>
      <c r="Q786" s="66"/>
      <c r="R786" s="66"/>
      <c r="S786" s="66"/>
      <c r="T786" s="66"/>
      <c r="U786" s="66"/>
      <c r="V786" s="66"/>
      <c r="W786" s="66"/>
      <c r="X786" s="66"/>
      <c r="Y786" s="67"/>
      <c r="Z786" s="36"/>
      <c r="AA786" s="36"/>
      <c r="AB786" s="36"/>
      <c r="AC786" s="36"/>
      <c r="AD786" s="36"/>
      <c r="AE786" s="36"/>
      <c r="AT786" s="19" t="s">
        <v>162</v>
      </c>
      <c r="AU786" s="19" t="s">
        <v>84</v>
      </c>
    </row>
    <row r="787" spans="1:65" s="2" customFormat="1" ht="16.5" customHeight="1">
      <c r="A787" s="36"/>
      <c r="B787" s="37"/>
      <c r="C787" s="218" t="s">
        <v>1340</v>
      </c>
      <c r="D787" s="218" t="s">
        <v>180</v>
      </c>
      <c r="E787" s="219" t="s">
        <v>1341</v>
      </c>
      <c r="F787" s="220" t="s">
        <v>1342</v>
      </c>
      <c r="G787" s="221" t="s">
        <v>386</v>
      </c>
      <c r="H787" s="222">
        <v>1</v>
      </c>
      <c r="I787" s="223"/>
      <c r="J787" s="224"/>
      <c r="K787" s="225">
        <f>ROUND(P787*H787,2)</f>
        <v>0</v>
      </c>
      <c r="L787" s="224"/>
      <c r="M787" s="226"/>
      <c r="N787" s="227" t="s">
        <v>20</v>
      </c>
      <c r="O787" s="183" t="s">
        <v>43</v>
      </c>
      <c r="P787" s="184">
        <f>I787+J787</f>
        <v>0</v>
      </c>
      <c r="Q787" s="184">
        <f>ROUND(I787*H787,2)</f>
        <v>0</v>
      </c>
      <c r="R787" s="184">
        <f>ROUND(J787*H787,2)</f>
        <v>0</v>
      </c>
      <c r="S787" s="66"/>
      <c r="T787" s="185">
        <f>S787*H787</f>
        <v>0</v>
      </c>
      <c r="U787" s="185">
        <v>2.8999999999999998E-3</v>
      </c>
      <c r="V787" s="185">
        <f>U787*H787</f>
        <v>2.8999999999999998E-3</v>
      </c>
      <c r="W787" s="185">
        <v>0</v>
      </c>
      <c r="X787" s="185">
        <f>W787*H787</f>
        <v>0</v>
      </c>
      <c r="Y787" s="186" t="s">
        <v>20</v>
      </c>
      <c r="Z787" s="36"/>
      <c r="AA787" s="36"/>
      <c r="AB787" s="36"/>
      <c r="AC787" s="36"/>
      <c r="AD787" s="36"/>
      <c r="AE787" s="36"/>
      <c r="AR787" s="187" t="s">
        <v>184</v>
      </c>
      <c r="AT787" s="187" t="s">
        <v>180</v>
      </c>
      <c r="AU787" s="187" t="s">
        <v>84</v>
      </c>
      <c r="AY787" s="19" t="s">
        <v>155</v>
      </c>
      <c r="BE787" s="188">
        <f>IF(O787="základní",K787,0)</f>
        <v>0</v>
      </c>
      <c r="BF787" s="188">
        <f>IF(O787="snížená",K787,0)</f>
        <v>0</v>
      </c>
      <c r="BG787" s="188">
        <f>IF(O787="zákl. přenesená",K787,0)</f>
        <v>0</v>
      </c>
      <c r="BH787" s="188">
        <f>IF(O787="sníž. přenesená",K787,0)</f>
        <v>0</v>
      </c>
      <c r="BI787" s="188">
        <f>IF(O787="nulová",K787,0)</f>
        <v>0</v>
      </c>
      <c r="BJ787" s="19" t="s">
        <v>82</v>
      </c>
      <c r="BK787" s="188">
        <f>ROUND(P787*H787,2)</f>
        <v>0</v>
      </c>
      <c r="BL787" s="19" t="s">
        <v>185</v>
      </c>
      <c r="BM787" s="187" t="s">
        <v>1343</v>
      </c>
    </row>
    <row r="788" spans="1:65" s="2" customFormat="1" ht="24.2" customHeight="1">
      <c r="A788" s="36"/>
      <c r="B788" s="37"/>
      <c r="C788" s="174" t="s">
        <v>1344</v>
      </c>
      <c r="D788" s="174" t="s">
        <v>157</v>
      </c>
      <c r="E788" s="175" t="s">
        <v>1345</v>
      </c>
      <c r="F788" s="176" t="s">
        <v>1346</v>
      </c>
      <c r="G788" s="177" t="s">
        <v>207</v>
      </c>
      <c r="H788" s="178">
        <v>5.2999999999999999E-2</v>
      </c>
      <c r="I788" s="179"/>
      <c r="J788" s="179"/>
      <c r="K788" s="180">
        <f>ROUND(P788*H788,2)</f>
        <v>0</v>
      </c>
      <c r="L788" s="181"/>
      <c r="M788" s="41"/>
      <c r="N788" s="182" t="s">
        <v>20</v>
      </c>
      <c r="O788" s="183" t="s">
        <v>43</v>
      </c>
      <c r="P788" s="184">
        <f>I788+J788</f>
        <v>0</v>
      </c>
      <c r="Q788" s="184">
        <f>ROUND(I788*H788,2)</f>
        <v>0</v>
      </c>
      <c r="R788" s="184">
        <f>ROUND(J788*H788,2)</f>
        <v>0</v>
      </c>
      <c r="S788" s="66"/>
      <c r="T788" s="185">
        <f>S788*H788</f>
        <v>0</v>
      </c>
      <c r="U788" s="185">
        <v>0</v>
      </c>
      <c r="V788" s="185">
        <f>U788*H788</f>
        <v>0</v>
      </c>
      <c r="W788" s="185">
        <v>0</v>
      </c>
      <c r="X788" s="185">
        <f>W788*H788</f>
        <v>0</v>
      </c>
      <c r="Y788" s="186" t="s">
        <v>20</v>
      </c>
      <c r="Z788" s="36"/>
      <c r="AA788" s="36"/>
      <c r="AB788" s="36"/>
      <c r="AC788" s="36"/>
      <c r="AD788" s="36"/>
      <c r="AE788" s="36"/>
      <c r="AR788" s="187" t="s">
        <v>185</v>
      </c>
      <c r="AT788" s="187" t="s">
        <v>157</v>
      </c>
      <c r="AU788" s="187" t="s">
        <v>84</v>
      </c>
      <c r="AY788" s="19" t="s">
        <v>155</v>
      </c>
      <c r="BE788" s="188">
        <f>IF(O788="základní",K788,0)</f>
        <v>0</v>
      </c>
      <c r="BF788" s="188">
        <f>IF(O788="snížená",K788,0)</f>
        <v>0</v>
      </c>
      <c r="BG788" s="188">
        <f>IF(O788="zákl. přenesená",K788,0)</f>
        <v>0</v>
      </c>
      <c r="BH788" s="188">
        <f>IF(O788="sníž. přenesená",K788,0)</f>
        <v>0</v>
      </c>
      <c r="BI788" s="188">
        <f>IF(O788="nulová",K788,0)</f>
        <v>0</v>
      </c>
      <c r="BJ788" s="19" t="s">
        <v>82</v>
      </c>
      <c r="BK788" s="188">
        <f>ROUND(P788*H788,2)</f>
        <v>0</v>
      </c>
      <c r="BL788" s="19" t="s">
        <v>185</v>
      </c>
      <c r="BM788" s="187" t="s">
        <v>1347</v>
      </c>
    </row>
    <row r="789" spans="1:65" s="2" customFormat="1" ht="11.25">
      <c r="A789" s="36"/>
      <c r="B789" s="37"/>
      <c r="C789" s="38"/>
      <c r="D789" s="189" t="s">
        <v>162</v>
      </c>
      <c r="E789" s="38"/>
      <c r="F789" s="190" t="s">
        <v>1348</v>
      </c>
      <c r="G789" s="38"/>
      <c r="H789" s="38"/>
      <c r="I789" s="191"/>
      <c r="J789" s="191"/>
      <c r="K789" s="38"/>
      <c r="L789" s="38"/>
      <c r="M789" s="41"/>
      <c r="N789" s="192"/>
      <c r="O789" s="193"/>
      <c r="P789" s="66"/>
      <c r="Q789" s="66"/>
      <c r="R789" s="66"/>
      <c r="S789" s="66"/>
      <c r="T789" s="66"/>
      <c r="U789" s="66"/>
      <c r="V789" s="66"/>
      <c r="W789" s="66"/>
      <c r="X789" s="66"/>
      <c r="Y789" s="67"/>
      <c r="Z789" s="36"/>
      <c r="AA789" s="36"/>
      <c r="AB789" s="36"/>
      <c r="AC789" s="36"/>
      <c r="AD789" s="36"/>
      <c r="AE789" s="36"/>
      <c r="AT789" s="19" t="s">
        <v>162</v>
      </c>
      <c r="AU789" s="19" t="s">
        <v>84</v>
      </c>
    </row>
    <row r="790" spans="1:65" s="12" customFormat="1" ht="22.9" customHeight="1">
      <c r="B790" s="157"/>
      <c r="C790" s="158"/>
      <c r="D790" s="159" t="s">
        <v>73</v>
      </c>
      <c r="E790" s="172" t="s">
        <v>1349</v>
      </c>
      <c r="F790" s="172" t="s">
        <v>1350</v>
      </c>
      <c r="G790" s="158"/>
      <c r="H790" s="158"/>
      <c r="I790" s="161"/>
      <c r="J790" s="161"/>
      <c r="K790" s="173">
        <f>BK790</f>
        <v>0</v>
      </c>
      <c r="L790" s="158"/>
      <c r="M790" s="163"/>
      <c r="N790" s="164"/>
      <c r="O790" s="165"/>
      <c r="P790" s="165"/>
      <c r="Q790" s="166">
        <f>SUM(Q791:Q865)</f>
        <v>0</v>
      </c>
      <c r="R790" s="166">
        <f>SUM(R791:R865)</f>
        <v>0</v>
      </c>
      <c r="S790" s="165"/>
      <c r="T790" s="167">
        <f>SUM(T791:T865)</f>
        <v>0</v>
      </c>
      <c r="U790" s="165"/>
      <c r="V790" s="167">
        <f>SUM(V791:V865)</f>
        <v>0.38709000000000005</v>
      </c>
      <c r="W790" s="165"/>
      <c r="X790" s="167">
        <f>SUM(X791:X865)</f>
        <v>0</v>
      </c>
      <c r="Y790" s="168"/>
      <c r="AR790" s="169" t="s">
        <v>84</v>
      </c>
      <c r="AT790" s="170" t="s">
        <v>73</v>
      </c>
      <c r="AU790" s="170" t="s">
        <v>82</v>
      </c>
      <c r="AY790" s="169" t="s">
        <v>155</v>
      </c>
      <c r="BK790" s="171">
        <f>SUM(BK791:BK865)</f>
        <v>0</v>
      </c>
    </row>
    <row r="791" spans="1:65" s="2" customFormat="1" ht="16.5" customHeight="1">
      <c r="A791" s="36"/>
      <c r="B791" s="37"/>
      <c r="C791" s="174" t="s">
        <v>1351</v>
      </c>
      <c r="D791" s="174" t="s">
        <v>157</v>
      </c>
      <c r="E791" s="175" t="s">
        <v>1352</v>
      </c>
      <c r="F791" s="176" t="s">
        <v>1353</v>
      </c>
      <c r="G791" s="177" t="s">
        <v>559</v>
      </c>
      <c r="H791" s="178">
        <v>1</v>
      </c>
      <c r="I791" s="179"/>
      <c r="J791" s="179"/>
      <c r="K791" s="180">
        <f>ROUND(P791*H791,2)</f>
        <v>0</v>
      </c>
      <c r="L791" s="181"/>
      <c r="M791" s="41"/>
      <c r="N791" s="182" t="s">
        <v>20</v>
      </c>
      <c r="O791" s="183" t="s">
        <v>43</v>
      </c>
      <c r="P791" s="184">
        <f>I791+J791</f>
        <v>0</v>
      </c>
      <c r="Q791" s="184">
        <f>ROUND(I791*H791,2)</f>
        <v>0</v>
      </c>
      <c r="R791" s="184">
        <f>ROUND(J791*H791,2)</f>
        <v>0</v>
      </c>
      <c r="S791" s="66"/>
      <c r="T791" s="185">
        <f>S791*H791</f>
        <v>0</v>
      </c>
      <c r="U791" s="185">
        <v>3.7100000000000002E-3</v>
      </c>
      <c r="V791" s="185">
        <f>U791*H791</f>
        <v>3.7100000000000002E-3</v>
      </c>
      <c r="W791" s="185">
        <v>0</v>
      </c>
      <c r="X791" s="185">
        <f>W791*H791</f>
        <v>0</v>
      </c>
      <c r="Y791" s="186" t="s">
        <v>20</v>
      </c>
      <c r="Z791" s="36"/>
      <c r="AA791" s="36"/>
      <c r="AB791" s="36"/>
      <c r="AC791" s="36"/>
      <c r="AD791" s="36"/>
      <c r="AE791" s="36"/>
      <c r="AR791" s="187" t="s">
        <v>185</v>
      </c>
      <c r="AT791" s="187" t="s">
        <v>157</v>
      </c>
      <c r="AU791" s="187" t="s">
        <v>84</v>
      </c>
      <c r="AY791" s="19" t="s">
        <v>155</v>
      </c>
      <c r="BE791" s="188">
        <f>IF(O791="základní",K791,0)</f>
        <v>0</v>
      </c>
      <c r="BF791" s="188">
        <f>IF(O791="snížená",K791,0)</f>
        <v>0</v>
      </c>
      <c r="BG791" s="188">
        <f>IF(O791="zákl. přenesená",K791,0)</f>
        <v>0</v>
      </c>
      <c r="BH791" s="188">
        <f>IF(O791="sníž. přenesená",K791,0)</f>
        <v>0</v>
      </c>
      <c r="BI791" s="188">
        <f>IF(O791="nulová",K791,0)</f>
        <v>0</v>
      </c>
      <c r="BJ791" s="19" t="s">
        <v>82</v>
      </c>
      <c r="BK791" s="188">
        <f>ROUND(P791*H791,2)</f>
        <v>0</v>
      </c>
      <c r="BL791" s="19" t="s">
        <v>185</v>
      </c>
      <c r="BM791" s="187" t="s">
        <v>1354</v>
      </c>
    </row>
    <row r="792" spans="1:65" s="2" customFormat="1" ht="11.25">
      <c r="A792" s="36"/>
      <c r="B792" s="37"/>
      <c r="C792" s="38"/>
      <c r="D792" s="189" t="s">
        <v>162</v>
      </c>
      <c r="E792" s="38"/>
      <c r="F792" s="190" t="s">
        <v>1355</v>
      </c>
      <c r="G792" s="38"/>
      <c r="H792" s="38"/>
      <c r="I792" s="191"/>
      <c r="J792" s="191"/>
      <c r="K792" s="38"/>
      <c r="L792" s="38"/>
      <c r="M792" s="41"/>
      <c r="N792" s="192"/>
      <c r="O792" s="193"/>
      <c r="P792" s="66"/>
      <c r="Q792" s="66"/>
      <c r="R792" s="66"/>
      <c r="S792" s="66"/>
      <c r="T792" s="66"/>
      <c r="U792" s="66"/>
      <c r="V792" s="66"/>
      <c r="W792" s="66"/>
      <c r="X792" s="66"/>
      <c r="Y792" s="67"/>
      <c r="Z792" s="36"/>
      <c r="AA792" s="36"/>
      <c r="AB792" s="36"/>
      <c r="AC792" s="36"/>
      <c r="AD792" s="36"/>
      <c r="AE792" s="36"/>
      <c r="AT792" s="19" t="s">
        <v>162</v>
      </c>
      <c r="AU792" s="19" t="s">
        <v>84</v>
      </c>
    </row>
    <row r="793" spans="1:65" s="2" customFormat="1" ht="16.5" customHeight="1">
      <c r="A793" s="36"/>
      <c r="B793" s="37"/>
      <c r="C793" s="174" t="s">
        <v>1356</v>
      </c>
      <c r="D793" s="174" t="s">
        <v>157</v>
      </c>
      <c r="E793" s="175" t="s">
        <v>1357</v>
      </c>
      <c r="F793" s="176" t="s">
        <v>1358</v>
      </c>
      <c r="G793" s="177" t="s">
        <v>559</v>
      </c>
      <c r="H793" s="178">
        <v>1</v>
      </c>
      <c r="I793" s="179"/>
      <c r="J793" s="179"/>
      <c r="K793" s="180">
        <f>ROUND(P793*H793,2)</f>
        <v>0</v>
      </c>
      <c r="L793" s="181"/>
      <c r="M793" s="41"/>
      <c r="N793" s="182" t="s">
        <v>20</v>
      </c>
      <c r="O793" s="183" t="s">
        <v>43</v>
      </c>
      <c r="P793" s="184">
        <f>I793+J793</f>
        <v>0</v>
      </c>
      <c r="Q793" s="184">
        <f>ROUND(I793*H793,2)</f>
        <v>0</v>
      </c>
      <c r="R793" s="184">
        <f>ROUND(J793*H793,2)</f>
        <v>0</v>
      </c>
      <c r="S793" s="66"/>
      <c r="T793" s="185">
        <f>S793*H793</f>
        <v>0</v>
      </c>
      <c r="U793" s="185">
        <v>1.7690000000000001E-2</v>
      </c>
      <c r="V793" s="185">
        <f>U793*H793</f>
        <v>1.7690000000000001E-2</v>
      </c>
      <c r="W793" s="185">
        <v>0</v>
      </c>
      <c r="X793" s="185">
        <f>W793*H793</f>
        <v>0</v>
      </c>
      <c r="Y793" s="186" t="s">
        <v>20</v>
      </c>
      <c r="Z793" s="36"/>
      <c r="AA793" s="36"/>
      <c r="AB793" s="36"/>
      <c r="AC793" s="36"/>
      <c r="AD793" s="36"/>
      <c r="AE793" s="36"/>
      <c r="AR793" s="187" t="s">
        <v>185</v>
      </c>
      <c r="AT793" s="187" t="s">
        <v>157</v>
      </c>
      <c r="AU793" s="187" t="s">
        <v>84</v>
      </c>
      <c r="AY793" s="19" t="s">
        <v>155</v>
      </c>
      <c r="BE793" s="188">
        <f>IF(O793="základní",K793,0)</f>
        <v>0</v>
      </c>
      <c r="BF793" s="188">
        <f>IF(O793="snížená",K793,0)</f>
        <v>0</v>
      </c>
      <c r="BG793" s="188">
        <f>IF(O793="zákl. přenesená",K793,0)</f>
        <v>0</v>
      </c>
      <c r="BH793" s="188">
        <f>IF(O793="sníž. přenesená",K793,0)</f>
        <v>0</v>
      </c>
      <c r="BI793" s="188">
        <f>IF(O793="nulová",K793,0)</f>
        <v>0</v>
      </c>
      <c r="BJ793" s="19" t="s">
        <v>82</v>
      </c>
      <c r="BK793" s="188">
        <f>ROUND(P793*H793,2)</f>
        <v>0</v>
      </c>
      <c r="BL793" s="19" t="s">
        <v>185</v>
      </c>
      <c r="BM793" s="187" t="s">
        <v>1359</v>
      </c>
    </row>
    <row r="794" spans="1:65" s="2" customFormat="1" ht="11.25">
      <c r="A794" s="36"/>
      <c r="B794" s="37"/>
      <c r="C794" s="38"/>
      <c r="D794" s="189" t="s">
        <v>162</v>
      </c>
      <c r="E794" s="38"/>
      <c r="F794" s="190" t="s">
        <v>1360</v>
      </c>
      <c r="G794" s="38"/>
      <c r="H794" s="38"/>
      <c r="I794" s="191"/>
      <c r="J794" s="191"/>
      <c r="K794" s="38"/>
      <c r="L794" s="38"/>
      <c r="M794" s="41"/>
      <c r="N794" s="192"/>
      <c r="O794" s="193"/>
      <c r="P794" s="66"/>
      <c r="Q794" s="66"/>
      <c r="R794" s="66"/>
      <c r="S794" s="66"/>
      <c r="T794" s="66"/>
      <c r="U794" s="66"/>
      <c r="V794" s="66"/>
      <c r="W794" s="66"/>
      <c r="X794" s="66"/>
      <c r="Y794" s="67"/>
      <c r="Z794" s="36"/>
      <c r="AA794" s="36"/>
      <c r="AB794" s="36"/>
      <c r="AC794" s="36"/>
      <c r="AD794" s="36"/>
      <c r="AE794" s="36"/>
      <c r="AT794" s="19" t="s">
        <v>162</v>
      </c>
      <c r="AU794" s="19" t="s">
        <v>84</v>
      </c>
    </row>
    <row r="795" spans="1:65" s="2" customFormat="1" ht="24.2" customHeight="1">
      <c r="A795" s="36"/>
      <c r="B795" s="37"/>
      <c r="C795" s="174" t="s">
        <v>1361</v>
      </c>
      <c r="D795" s="174" t="s">
        <v>157</v>
      </c>
      <c r="E795" s="175" t="s">
        <v>1362</v>
      </c>
      <c r="F795" s="176" t="s">
        <v>1363</v>
      </c>
      <c r="G795" s="177" t="s">
        <v>559</v>
      </c>
      <c r="H795" s="178">
        <v>3</v>
      </c>
      <c r="I795" s="179"/>
      <c r="J795" s="179"/>
      <c r="K795" s="180">
        <f>ROUND(P795*H795,2)</f>
        <v>0</v>
      </c>
      <c r="L795" s="181"/>
      <c r="M795" s="41"/>
      <c r="N795" s="182" t="s">
        <v>20</v>
      </c>
      <c r="O795" s="183" t="s">
        <v>43</v>
      </c>
      <c r="P795" s="184">
        <f>I795+J795</f>
        <v>0</v>
      </c>
      <c r="Q795" s="184">
        <f>ROUND(I795*H795,2)</f>
        <v>0</v>
      </c>
      <c r="R795" s="184">
        <f>ROUND(J795*H795,2)</f>
        <v>0</v>
      </c>
      <c r="S795" s="66"/>
      <c r="T795" s="185">
        <f>S795*H795</f>
        <v>0</v>
      </c>
      <c r="U795" s="185">
        <v>1.6969999999999999E-2</v>
      </c>
      <c r="V795" s="185">
        <f>U795*H795</f>
        <v>5.0909999999999997E-2</v>
      </c>
      <c r="W795" s="185">
        <v>0</v>
      </c>
      <c r="X795" s="185">
        <f>W795*H795</f>
        <v>0</v>
      </c>
      <c r="Y795" s="186" t="s">
        <v>20</v>
      </c>
      <c r="Z795" s="36"/>
      <c r="AA795" s="36"/>
      <c r="AB795" s="36"/>
      <c r="AC795" s="36"/>
      <c r="AD795" s="36"/>
      <c r="AE795" s="36"/>
      <c r="AR795" s="187" t="s">
        <v>185</v>
      </c>
      <c r="AT795" s="187" t="s">
        <v>157</v>
      </c>
      <c r="AU795" s="187" t="s">
        <v>84</v>
      </c>
      <c r="AY795" s="19" t="s">
        <v>155</v>
      </c>
      <c r="BE795" s="188">
        <f>IF(O795="základní",K795,0)</f>
        <v>0</v>
      </c>
      <c r="BF795" s="188">
        <f>IF(O795="snížená",K795,0)</f>
        <v>0</v>
      </c>
      <c r="BG795" s="188">
        <f>IF(O795="zákl. přenesená",K795,0)</f>
        <v>0</v>
      </c>
      <c r="BH795" s="188">
        <f>IF(O795="sníž. přenesená",K795,0)</f>
        <v>0</v>
      </c>
      <c r="BI795" s="188">
        <f>IF(O795="nulová",K795,0)</f>
        <v>0</v>
      </c>
      <c r="BJ795" s="19" t="s">
        <v>82</v>
      </c>
      <c r="BK795" s="188">
        <f>ROUND(P795*H795,2)</f>
        <v>0</v>
      </c>
      <c r="BL795" s="19" t="s">
        <v>185</v>
      </c>
      <c r="BM795" s="187" t="s">
        <v>1364</v>
      </c>
    </row>
    <row r="796" spans="1:65" s="2" customFormat="1" ht="11.25">
      <c r="A796" s="36"/>
      <c r="B796" s="37"/>
      <c r="C796" s="38"/>
      <c r="D796" s="189" t="s">
        <v>162</v>
      </c>
      <c r="E796" s="38"/>
      <c r="F796" s="190" t="s">
        <v>1365</v>
      </c>
      <c r="G796" s="38"/>
      <c r="H796" s="38"/>
      <c r="I796" s="191"/>
      <c r="J796" s="191"/>
      <c r="K796" s="38"/>
      <c r="L796" s="38"/>
      <c r="M796" s="41"/>
      <c r="N796" s="192"/>
      <c r="O796" s="193"/>
      <c r="P796" s="66"/>
      <c r="Q796" s="66"/>
      <c r="R796" s="66"/>
      <c r="S796" s="66"/>
      <c r="T796" s="66"/>
      <c r="U796" s="66"/>
      <c r="V796" s="66"/>
      <c r="W796" s="66"/>
      <c r="X796" s="66"/>
      <c r="Y796" s="67"/>
      <c r="Z796" s="36"/>
      <c r="AA796" s="36"/>
      <c r="AB796" s="36"/>
      <c r="AC796" s="36"/>
      <c r="AD796" s="36"/>
      <c r="AE796" s="36"/>
      <c r="AT796" s="19" t="s">
        <v>162</v>
      </c>
      <c r="AU796" s="19" t="s">
        <v>84</v>
      </c>
    </row>
    <row r="797" spans="1:65" s="2" customFormat="1" ht="24.2" customHeight="1">
      <c r="A797" s="36"/>
      <c r="B797" s="37"/>
      <c r="C797" s="174" t="s">
        <v>1366</v>
      </c>
      <c r="D797" s="174" t="s">
        <v>157</v>
      </c>
      <c r="E797" s="175" t="s">
        <v>1367</v>
      </c>
      <c r="F797" s="176" t="s">
        <v>1368</v>
      </c>
      <c r="G797" s="177" t="s">
        <v>559</v>
      </c>
      <c r="H797" s="178">
        <v>1</v>
      </c>
      <c r="I797" s="179"/>
      <c r="J797" s="179"/>
      <c r="K797" s="180">
        <f>ROUND(P797*H797,2)</f>
        <v>0</v>
      </c>
      <c r="L797" s="181"/>
      <c r="M797" s="41"/>
      <c r="N797" s="182" t="s">
        <v>20</v>
      </c>
      <c r="O797" s="183" t="s">
        <v>43</v>
      </c>
      <c r="P797" s="184">
        <f>I797+J797</f>
        <v>0</v>
      </c>
      <c r="Q797" s="184">
        <f>ROUND(I797*H797,2)</f>
        <v>0</v>
      </c>
      <c r="R797" s="184">
        <f>ROUND(J797*H797,2)</f>
        <v>0</v>
      </c>
      <c r="S797" s="66"/>
      <c r="T797" s="185">
        <f>S797*H797</f>
        <v>0</v>
      </c>
      <c r="U797" s="185">
        <v>9.9600000000000001E-3</v>
      </c>
      <c r="V797" s="185">
        <f>U797*H797</f>
        <v>9.9600000000000001E-3</v>
      </c>
      <c r="W797" s="185">
        <v>0</v>
      </c>
      <c r="X797" s="185">
        <f>W797*H797</f>
        <v>0</v>
      </c>
      <c r="Y797" s="186" t="s">
        <v>20</v>
      </c>
      <c r="Z797" s="36"/>
      <c r="AA797" s="36"/>
      <c r="AB797" s="36"/>
      <c r="AC797" s="36"/>
      <c r="AD797" s="36"/>
      <c r="AE797" s="36"/>
      <c r="AR797" s="187" t="s">
        <v>185</v>
      </c>
      <c r="AT797" s="187" t="s">
        <v>157</v>
      </c>
      <c r="AU797" s="187" t="s">
        <v>84</v>
      </c>
      <c r="AY797" s="19" t="s">
        <v>155</v>
      </c>
      <c r="BE797" s="188">
        <f>IF(O797="základní",K797,0)</f>
        <v>0</v>
      </c>
      <c r="BF797" s="188">
        <f>IF(O797="snížená",K797,0)</f>
        <v>0</v>
      </c>
      <c r="BG797" s="188">
        <f>IF(O797="zákl. přenesená",K797,0)</f>
        <v>0</v>
      </c>
      <c r="BH797" s="188">
        <f>IF(O797="sníž. přenesená",K797,0)</f>
        <v>0</v>
      </c>
      <c r="BI797" s="188">
        <f>IF(O797="nulová",K797,0)</f>
        <v>0</v>
      </c>
      <c r="BJ797" s="19" t="s">
        <v>82</v>
      </c>
      <c r="BK797" s="188">
        <f>ROUND(P797*H797,2)</f>
        <v>0</v>
      </c>
      <c r="BL797" s="19" t="s">
        <v>185</v>
      </c>
      <c r="BM797" s="187" t="s">
        <v>1369</v>
      </c>
    </row>
    <row r="798" spans="1:65" s="2" customFormat="1" ht="11.25">
      <c r="A798" s="36"/>
      <c r="B798" s="37"/>
      <c r="C798" s="38"/>
      <c r="D798" s="189" t="s">
        <v>162</v>
      </c>
      <c r="E798" s="38"/>
      <c r="F798" s="190" t="s">
        <v>1370</v>
      </c>
      <c r="G798" s="38"/>
      <c r="H798" s="38"/>
      <c r="I798" s="191"/>
      <c r="J798" s="191"/>
      <c r="K798" s="38"/>
      <c r="L798" s="38"/>
      <c r="M798" s="41"/>
      <c r="N798" s="192"/>
      <c r="O798" s="193"/>
      <c r="P798" s="66"/>
      <c r="Q798" s="66"/>
      <c r="R798" s="66"/>
      <c r="S798" s="66"/>
      <c r="T798" s="66"/>
      <c r="U798" s="66"/>
      <c r="V798" s="66"/>
      <c r="W798" s="66"/>
      <c r="X798" s="66"/>
      <c r="Y798" s="67"/>
      <c r="Z798" s="36"/>
      <c r="AA798" s="36"/>
      <c r="AB798" s="36"/>
      <c r="AC798" s="36"/>
      <c r="AD798" s="36"/>
      <c r="AE798" s="36"/>
      <c r="AT798" s="19" t="s">
        <v>162</v>
      </c>
      <c r="AU798" s="19" t="s">
        <v>84</v>
      </c>
    </row>
    <row r="799" spans="1:65" s="2" customFormat="1" ht="16.5" customHeight="1">
      <c r="A799" s="36"/>
      <c r="B799" s="37"/>
      <c r="C799" s="174" t="s">
        <v>1371</v>
      </c>
      <c r="D799" s="174" t="s">
        <v>157</v>
      </c>
      <c r="E799" s="175" t="s">
        <v>1372</v>
      </c>
      <c r="F799" s="176" t="s">
        <v>1373</v>
      </c>
      <c r="G799" s="177" t="s">
        <v>386</v>
      </c>
      <c r="H799" s="178">
        <v>3</v>
      </c>
      <c r="I799" s="179"/>
      <c r="J799" s="179"/>
      <c r="K799" s="180">
        <f>ROUND(P799*H799,2)</f>
        <v>0</v>
      </c>
      <c r="L799" s="181"/>
      <c r="M799" s="41"/>
      <c r="N799" s="182" t="s">
        <v>20</v>
      </c>
      <c r="O799" s="183" t="s">
        <v>43</v>
      </c>
      <c r="P799" s="184">
        <f>I799+J799</f>
        <v>0</v>
      </c>
      <c r="Q799" s="184">
        <f>ROUND(I799*H799,2)</f>
        <v>0</v>
      </c>
      <c r="R799" s="184">
        <f>ROUND(J799*H799,2)</f>
        <v>0</v>
      </c>
      <c r="S799" s="66"/>
      <c r="T799" s="185">
        <f>S799*H799</f>
        <v>0</v>
      </c>
      <c r="U799" s="185">
        <v>0</v>
      </c>
      <c r="V799" s="185">
        <f>U799*H799</f>
        <v>0</v>
      </c>
      <c r="W799" s="185">
        <v>0</v>
      </c>
      <c r="X799" s="185">
        <f>W799*H799</f>
        <v>0</v>
      </c>
      <c r="Y799" s="186" t="s">
        <v>20</v>
      </c>
      <c r="Z799" s="36"/>
      <c r="AA799" s="36"/>
      <c r="AB799" s="36"/>
      <c r="AC799" s="36"/>
      <c r="AD799" s="36"/>
      <c r="AE799" s="36"/>
      <c r="AR799" s="187" t="s">
        <v>185</v>
      </c>
      <c r="AT799" s="187" t="s">
        <v>157</v>
      </c>
      <c r="AU799" s="187" t="s">
        <v>84</v>
      </c>
      <c r="AY799" s="19" t="s">
        <v>155</v>
      </c>
      <c r="BE799" s="188">
        <f>IF(O799="základní",K799,0)</f>
        <v>0</v>
      </c>
      <c r="BF799" s="188">
        <f>IF(O799="snížená",K799,0)</f>
        <v>0</v>
      </c>
      <c r="BG799" s="188">
        <f>IF(O799="zákl. přenesená",K799,0)</f>
        <v>0</v>
      </c>
      <c r="BH799" s="188">
        <f>IF(O799="sníž. přenesená",K799,0)</f>
        <v>0</v>
      </c>
      <c r="BI799" s="188">
        <f>IF(O799="nulová",K799,0)</f>
        <v>0</v>
      </c>
      <c r="BJ799" s="19" t="s">
        <v>82</v>
      </c>
      <c r="BK799" s="188">
        <f>ROUND(P799*H799,2)</f>
        <v>0</v>
      </c>
      <c r="BL799" s="19" t="s">
        <v>185</v>
      </c>
      <c r="BM799" s="187" t="s">
        <v>1374</v>
      </c>
    </row>
    <row r="800" spans="1:65" s="2" customFormat="1" ht="11.25">
      <c r="A800" s="36"/>
      <c r="B800" s="37"/>
      <c r="C800" s="38"/>
      <c r="D800" s="189" t="s">
        <v>162</v>
      </c>
      <c r="E800" s="38"/>
      <c r="F800" s="190" t="s">
        <v>1375</v>
      </c>
      <c r="G800" s="38"/>
      <c r="H800" s="38"/>
      <c r="I800" s="191"/>
      <c r="J800" s="191"/>
      <c r="K800" s="38"/>
      <c r="L800" s="38"/>
      <c r="M800" s="41"/>
      <c r="N800" s="192"/>
      <c r="O800" s="193"/>
      <c r="P800" s="66"/>
      <c r="Q800" s="66"/>
      <c r="R800" s="66"/>
      <c r="S800" s="66"/>
      <c r="T800" s="66"/>
      <c r="U800" s="66"/>
      <c r="V800" s="66"/>
      <c r="W800" s="66"/>
      <c r="X800" s="66"/>
      <c r="Y800" s="67"/>
      <c r="Z800" s="36"/>
      <c r="AA800" s="36"/>
      <c r="AB800" s="36"/>
      <c r="AC800" s="36"/>
      <c r="AD800" s="36"/>
      <c r="AE800" s="36"/>
      <c r="AT800" s="19" t="s">
        <v>162</v>
      </c>
      <c r="AU800" s="19" t="s">
        <v>84</v>
      </c>
    </row>
    <row r="801" spans="1:65" s="2" customFormat="1" ht="16.5" customHeight="1">
      <c r="A801" s="36"/>
      <c r="B801" s="37"/>
      <c r="C801" s="218" t="s">
        <v>1376</v>
      </c>
      <c r="D801" s="218" t="s">
        <v>180</v>
      </c>
      <c r="E801" s="219" t="s">
        <v>1377</v>
      </c>
      <c r="F801" s="220" t="s">
        <v>1378</v>
      </c>
      <c r="G801" s="221" t="s">
        <v>386</v>
      </c>
      <c r="H801" s="222">
        <v>3</v>
      </c>
      <c r="I801" s="223"/>
      <c r="J801" s="224"/>
      <c r="K801" s="225">
        <f>ROUND(P801*H801,2)</f>
        <v>0</v>
      </c>
      <c r="L801" s="224"/>
      <c r="M801" s="226"/>
      <c r="N801" s="227" t="s">
        <v>20</v>
      </c>
      <c r="O801" s="183" t="s">
        <v>43</v>
      </c>
      <c r="P801" s="184">
        <f>I801+J801</f>
        <v>0</v>
      </c>
      <c r="Q801" s="184">
        <f>ROUND(I801*H801,2)</f>
        <v>0</v>
      </c>
      <c r="R801" s="184">
        <f>ROUND(J801*H801,2)</f>
        <v>0</v>
      </c>
      <c r="S801" s="66"/>
      <c r="T801" s="185">
        <f>S801*H801</f>
        <v>0</v>
      </c>
      <c r="U801" s="185">
        <v>5.0000000000000001E-4</v>
      </c>
      <c r="V801" s="185">
        <f>U801*H801</f>
        <v>1.5E-3</v>
      </c>
      <c r="W801" s="185">
        <v>0</v>
      </c>
      <c r="X801" s="185">
        <f>W801*H801</f>
        <v>0</v>
      </c>
      <c r="Y801" s="186" t="s">
        <v>20</v>
      </c>
      <c r="Z801" s="36"/>
      <c r="AA801" s="36"/>
      <c r="AB801" s="36"/>
      <c r="AC801" s="36"/>
      <c r="AD801" s="36"/>
      <c r="AE801" s="36"/>
      <c r="AR801" s="187" t="s">
        <v>184</v>
      </c>
      <c r="AT801" s="187" t="s">
        <v>180</v>
      </c>
      <c r="AU801" s="187" t="s">
        <v>84</v>
      </c>
      <c r="AY801" s="19" t="s">
        <v>155</v>
      </c>
      <c r="BE801" s="188">
        <f>IF(O801="základní",K801,0)</f>
        <v>0</v>
      </c>
      <c r="BF801" s="188">
        <f>IF(O801="snížená",K801,0)</f>
        <v>0</v>
      </c>
      <c r="BG801" s="188">
        <f>IF(O801="zákl. přenesená",K801,0)</f>
        <v>0</v>
      </c>
      <c r="BH801" s="188">
        <f>IF(O801="sníž. přenesená",K801,0)</f>
        <v>0</v>
      </c>
      <c r="BI801" s="188">
        <f>IF(O801="nulová",K801,0)</f>
        <v>0</v>
      </c>
      <c r="BJ801" s="19" t="s">
        <v>82</v>
      </c>
      <c r="BK801" s="188">
        <f>ROUND(P801*H801,2)</f>
        <v>0</v>
      </c>
      <c r="BL801" s="19" t="s">
        <v>185</v>
      </c>
      <c r="BM801" s="187" t="s">
        <v>1379</v>
      </c>
    </row>
    <row r="802" spans="1:65" s="2" customFormat="1" ht="16.5" customHeight="1">
      <c r="A802" s="36"/>
      <c r="B802" s="37"/>
      <c r="C802" s="174" t="s">
        <v>1380</v>
      </c>
      <c r="D802" s="174" t="s">
        <v>157</v>
      </c>
      <c r="E802" s="175" t="s">
        <v>1381</v>
      </c>
      <c r="F802" s="176" t="s">
        <v>1382</v>
      </c>
      <c r="G802" s="177" t="s">
        <v>386</v>
      </c>
      <c r="H802" s="178">
        <v>5</v>
      </c>
      <c r="I802" s="179"/>
      <c r="J802" s="179"/>
      <c r="K802" s="180">
        <f>ROUND(P802*H802,2)</f>
        <v>0</v>
      </c>
      <c r="L802" s="181"/>
      <c r="M802" s="41"/>
      <c r="N802" s="182" t="s">
        <v>20</v>
      </c>
      <c r="O802" s="183" t="s">
        <v>43</v>
      </c>
      <c r="P802" s="184">
        <f>I802+J802</f>
        <v>0</v>
      </c>
      <c r="Q802" s="184">
        <f>ROUND(I802*H802,2)</f>
        <v>0</v>
      </c>
      <c r="R802" s="184">
        <f>ROUND(J802*H802,2)</f>
        <v>0</v>
      </c>
      <c r="S802" s="66"/>
      <c r="T802" s="185">
        <f>S802*H802</f>
        <v>0</v>
      </c>
      <c r="U802" s="185">
        <v>0</v>
      </c>
      <c r="V802" s="185">
        <f>U802*H802</f>
        <v>0</v>
      </c>
      <c r="W802" s="185">
        <v>0</v>
      </c>
      <c r="X802" s="185">
        <f>W802*H802</f>
        <v>0</v>
      </c>
      <c r="Y802" s="186" t="s">
        <v>20</v>
      </c>
      <c r="Z802" s="36"/>
      <c r="AA802" s="36"/>
      <c r="AB802" s="36"/>
      <c r="AC802" s="36"/>
      <c r="AD802" s="36"/>
      <c r="AE802" s="36"/>
      <c r="AR802" s="187" t="s">
        <v>185</v>
      </c>
      <c r="AT802" s="187" t="s">
        <v>157</v>
      </c>
      <c r="AU802" s="187" t="s">
        <v>84</v>
      </c>
      <c r="AY802" s="19" t="s">
        <v>155</v>
      </c>
      <c r="BE802" s="188">
        <f>IF(O802="základní",K802,0)</f>
        <v>0</v>
      </c>
      <c r="BF802" s="188">
        <f>IF(O802="snížená",K802,0)</f>
        <v>0</v>
      </c>
      <c r="BG802" s="188">
        <f>IF(O802="zákl. přenesená",K802,0)</f>
        <v>0</v>
      </c>
      <c r="BH802" s="188">
        <f>IF(O802="sníž. přenesená",K802,0)</f>
        <v>0</v>
      </c>
      <c r="BI802" s="188">
        <f>IF(O802="nulová",K802,0)</f>
        <v>0</v>
      </c>
      <c r="BJ802" s="19" t="s">
        <v>82</v>
      </c>
      <c r="BK802" s="188">
        <f>ROUND(P802*H802,2)</f>
        <v>0</v>
      </c>
      <c r="BL802" s="19" t="s">
        <v>185</v>
      </c>
      <c r="BM802" s="187" t="s">
        <v>1383</v>
      </c>
    </row>
    <row r="803" spans="1:65" s="2" customFormat="1" ht="11.25">
      <c r="A803" s="36"/>
      <c r="B803" s="37"/>
      <c r="C803" s="38"/>
      <c r="D803" s="189" t="s">
        <v>162</v>
      </c>
      <c r="E803" s="38"/>
      <c r="F803" s="190" t="s">
        <v>1384</v>
      </c>
      <c r="G803" s="38"/>
      <c r="H803" s="38"/>
      <c r="I803" s="191"/>
      <c r="J803" s="191"/>
      <c r="K803" s="38"/>
      <c r="L803" s="38"/>
      <c r="M803" s="41"/>
      <c r="N803" s="192"/>
      <c r="O803" s="193"/>
      <c r="P803" s="66"/>
      <c r="Q803" s="66"/>
      <c r="R803" s="66"/>
      <c r="S803" s="66"/>
      <c r="T803" s="66"/>
      <c r="U803" s="66"/>
      <c r="V803" s="66"/>
      <c r="W803" s="66"/>
      <c r="X803" s="66"/>
      <c r="Y803" s="67"/>
      <c r="Z803" s="36"/>
      <c r="AA803" s="36"/>
      <c r="AB803" s="36"/>
      <c r="AC803" s="36"/>
      <c r="AD803" s="36"/>
      <c r="AE803" s="36"/>
      <c r="AT803" s="19" t="s">
        <v>162</v>
      </c>
      <c r="AU803" s="19" t="s">
        <v>84</v>
      </c>
    </row>
    <row r="804" spans="1:65" s="2" customFormat="1" ht="16.5" customHeight="1">
      <c r="A804" s="36"/>
      <c r="B804" s="37"/>
      <c r="C804" s="218" t="s">
        <v>1385</v>
      </c>
      <c r="D804" s="218" t="s">
        <v>180</v>
      </c>
      <c r="E804" s="219" t="s">
        <v>1386</v>
      </c>
      <c r="F804" s="220" t="s">
        <v>1387</v>
      </c>
      <c r="G804" s="221" t="s">
        <v>386</v>
      </c>
      <c r="H804" s="222">
        <v>5</v>
      </c>
      <c r="I804" s="223"/>
      <c r="J804" s="224"/>
      <c r="K804" s="225">
        <f>ROUND(P804*H804,2)</f>
        <v>0</v>
      </c>
      <c r="L804" s="224"/>
      <c r="M804" s="226"/>
      <c r="N804" s="227" t="s">
        <v>20</v>
      </c>
      <c r="O804" s="183" t="s">
        <v>43</v>
      </c>
      <c r="P804" s="184">
        <f>I804+J804</f>
        <v>0</v>
      </c>
      <c r="Q804" s="184">
        <f>ROUND(I804*H804,2)</f>
        <v>0</v>
      </c>
      <c r="R804" s="184">
        <f>ROUND(J804*H804,2)</f>
        <v>0</v>
      </c>
      <c r="S804" s="66"/>
      <c r="T804" s="185">
        <f>S804*H804</f>
        <v>0</v>
      </c>
      <c r="U804" s="185">
        <v>5.0000000000000001E-4</v>
      </c>
      <c r="V804" s="185">
        <f>U804*H804</f>
        <v>2.5000000000000001E-3</v>
      </c>
      <c r="W804" s="185">
        <v>0</v>
      </c>
      <c r="X804" s="185">
        <f>W804*H804</f>
        <v>0</v>
      </c>
      <c r="Y804" s="186" t="s">
        <v>20</v>
      </c>
      <c r="Z804" s="36"/>
      <c r="AA804" s="36"/>
      <c r="AB804" s="36"/>
      <c r="AC804" s="36"/>
      <c r="AD804" s="36"/>
      <c r="AE804" s="36"/>
      <c r="AR804" s="187" t="s">
        <v>184</v>
      </c>
      <c r="AT804" s="187" t="s">
        <v>180</v>
      </c>
      <c r="AU804" s="187" t="s">
        <v>84</v>
      </c>
      <c r="AY804" s="19" t="s">
        <v>155</v>
      </c>
      <c r="BE804" s="188">
        <f>IF(O804="základní",K804,0)</f>
        <v>0</v>
      </c>
      <c r="BF804" s="188">
        <f>IF(O804="snížená",K804,0)</f>
        <v>0</v>
      </c>
      <c r="BG804" s="188">
        <f>IF(O804="zákl. přenesená",K804,0)</f>
        <v>0</v>
      </c>
      <c r="BH804" s="188">
        <f>IF(O804="sníž. přenesená",K804,0)</f>
        <v>0</v>
      </c>
      <c r="BI804" s="188">
        <f>IF(O804="nulová",K804,0)</f>
        <v>0</v>
      </c>
      <c r="BJ804" s="19" t="s">
        <v>82</v>
      </c>
      <c r="BK804" s="188">
        <f>ROUND(P804*H804,2)</f>
        <v>0</v>
      </c>
      <c r="BL804" s="19" t="s">
        <v>185</v>
      </c>
      <c r="BM804" s="187" t="s">
        <v>1388</v>
      </c>
    </row>
    <row r="805" spans="1:65" s="2" customFormat="1" ht="24.2" customHeight="1">
      <c r="A805" s="36"/>
      <c r="B805" s="37"/>
      <c r="C805" s="174" t="s">
        <v>1389</v>
      </c>
      <c r="D805" s="174" t="s">
        <v>157</v>
      </c>
      <c r="E805" s="175" t="s">
        <v>1390</v>
      </c>
      <c r="F805" s="176" t="s">
        <v>1391</v>
      </c>
      <c r="G805" s="177" t="s">
        <v>559</v>
      </c>
      <c r="H805" s="178">
        <v>1</v>
      </c>
      <c r="I805" s="179"/>
      <c r="J805" s="179"/>
      <c r="K805" s="180">
        <f>ROUND(P805*H805,2)</f>
        <v>0</v>
      </c>
      <c r="L805" s="181"/>
      <c r="M805" s="41"/>
      <c r="N805" s="182" t="s">
        <v>20</v>
      </c>
      <c r="O805" s="183" t="s">
        <v>43</v>
      </c>
      <c r="P805" s="184">
        <f>I805+J805</f>
        <v>0</v>
      </c>
      <c r="Q805" s="184">
        <f>ROUND(I805*H805,2)</f>
        <v>0</v>
      </c>
      <c r="R805" s="184">
        <f>ROUND(J805*H805,2)</f>
        <v>0</v>
      </c>
      <c r="S805" s="66"/>
      <c r="T805" s="185">
        <f>S805*H805</f>
        <v>0</v>
      </c>
      <c r="U805" s="185">
        <v>1.9709999999999998E-2</v>
      </c>
      <c r="V805" s="185">
        <f>U805*H805</f>
        <v>1.9709999999999998E-2</v>
      </c>
      <c r="W805" s="185">
        <v>0</v>
      </c>
      <c r="X805" s="185">
        <f>W805*H805</f>
        <v>0</v>
      </c>
      <c r="Y805" s="186" t="s">
        <v>20</v>
      </c>
      <c r="Z805" s="36"/>
      <c r="AA805" s="36"/>
      <c r="AB805" s="36"/>
      <c r="AC805" s="36"/>
      <c r="AD805" s="36"/>
      <c r="AE805" s="36"/>
      <c r="AR805" s="187" t="s">
        <v>185</v>
      </c>
      <c r="AT805" s="187" t="s">
        <v>157</v>
      </c>
      <c r="AU805" s="187" t="s">
        <v>84</v>
      </c>
      <c r="AY805" s="19" t="s">
        <v>155</v>
      </c>
      <c r="BE805" s="188">
        <f>IF(O805="základní",K805,0)</f>
        <v>0</v>
      </c>
      <c r="BF805" s="188">
        <f>IF(O805="snížená",K805,0)</f>
        <v>0</v>
      </c>
      <c r="BG805" s="188">
        <f>IF(O805="zákl. přenesená",K805,0)</f>
        <v>0</v>
      </c>
      <c r="BH805" s="188">
        <f>IF(O805="sníž. přenesená",K805,0)</f>
        <v>0</v>
      </c>
      <c r="BI805" s="188">
        <f>IF(O805="nulová",K805,0)</f>
        <v>0</v>
      </c>
      <c r="BJ805" s="19" t="s">
        <v>82</v>
      </c>
      <c r="BK805" s="188">
        <f>ROUND(P805*H805,2)</f>
        <v>0</v>
      </c>
      <c r="BL805" s="19" t="s">
        <v>185</v>
      </c>
      <c r="BM805" s="187" t="s">
        <v>1392</v>
      </c>
    </row>
    <row r="806" spans="1:65" s="2" customFormat="1" ht="11.25">
      <c r="A806" s="36"/>
      <c r="B806" s="37"/>
      <c r="C806" s="38"/>
      <c r="D806" s="189" t="s">
        <v>162</v>
      </c>
      <c r="E806" s="38"/>
      <c r="F806" s="190" t="s">
        <v>1393</v>
      </c>
      <c r="G806" s="38"/>
      <c r="H806" s="38"/>
      <c r="I806" s="191"/>
      <c r="J806" s="191"/>
      <c r="K806" s="38"/>
      <c r="L806" s="38"/>
      <c r="M806" s="41"/>
      <c r="N806" s="192"/>
      <c r="O806" s="193"/>
      <c r="P806" s="66"/>
      <c r="Q806" s="66"/>
      <c r="R806" s="66"/>
      <c r="S806" s="66"/>
      <c r="T806" s="66"/>
      <c r="U806" s="66"/>
      <c r="V806" s="66"/>
      <c r="W806" s="66"/>
      <c r="X806" s="66"/>
      <c r="Y806" s="67"/>
      <c r="Z806" s="36"/>
      <c r="AA806" s="36"/>
      <c r="AB806" s="36"/>
      <c r="AC806" s="36"/>
      <c r="AD806" s="36"/>
      <c r="AE806" s="36"/>
      <c r="AT806" s="19" t="s">
        <v>162</v>
      </c>
      <c r="AU806" s="19" t="s">
        <v>84</v>
      </c>
    </row>
    <row r="807" spans="1:65" s="2" customFormat="1" ht="24.2" customHeight="1">
      <c r="A807" s="36"/>
      <c r="B807" s="37"/>
      <c r="C807" s="174" t="s">
        <v>1394</v>
      </c>
      <c r="D807" s="174" t="s">
        <v>157</v>
      </c>
      <c r="E807" s="175" t="s">
        <v>1395</v>
      </c>
      <c r="F807" s="176" t="s">
        <v>1396</v>
      </c>
      <c r="G807" s="177" t="s">
        <v>559</v>
      </c>
      <c r="H807" s="178">
        <v>1</v>
      </c>
      <c r="I807" s="179"/>
      <c r="J807" s="179"/>
      <c r="K807" s="180">
        <f>ROUND(P807*H807,2)</f>
        <v>0</v>
      </c>
      <c r="L807" s="181"/>
      <c r="M807" s="41"/>
      <c r="N807" s="182" t="s">
        <v>20</v>
      </c>
      <c r="O807" s="183" t="s">
        <v>43</v>
      </c>
      <c r="P807" s="184">
        <f>I807+J807</f>
        <v>0</v>
      </c>
      <c r="Q807" s="184">
        <f>ROUND(I807*H807,2)</f>
        <v>0</v>
      </c>
      <c r="R807" s="184">
        <f>ROUND(J807*H807,2)</f>
        <v>0</v>
      </c>
      <c r="S807" s="66"/>
      <c r="T807" s="185">
        <f>S807*H807</f>
        <v>0</v>
      </c>
      <c r="U807" s="185">
        <v>2.5489999999999999E-2</v>
      </c>
      <c r="V807" s="185">
        <f>U807*H807</f>
        <v>2.5489999999999999E-2</v>
      </c>
      <c r="W807" s="185">
        <v>0</v>
      </c>
      <c r="X807" s="185">
        <f>W807*H807</f>
        <v>0</v>
      </c>
      <c r="Y807" s="186" t="s">
        <v>20</v>
      </c>
      <c r="Z807" s="36"/>
      <c r="AA807" s="36"/>
      <c r="AB807" s="36"/>
      <c r="AC807" s="36"/>
      <c r="AD807" s="36"/>
      <c r="AE807" s="36"/>
      <c r="AR807" s="187" t="s">
        <v>185</v>
      </c>
      <c r="AT807" s="187" t="s">
        <v>157</v>
      </c>
      <c r="AU807" s="187" t="s">
        <v>84</v>
      </c>
      <c r="AY807" s="19" t="s">
        <v>155</v>
      </c>
      <c r="BE807" s="188">
        <f>IF(O807="základní",K807,0)</f>
        <v>0</v>
      </c>
      <c r="BF807" s="188">
        <f>IF(O807="snížená",K807,0)</f>
        <v>0</v>
      </c>
      <c r="BG807" s="188">
        <f>IF(O807="zákl. přenesená",K807,0)</f>
        <v>0</v>
      </c>
      <c r="BH807" s="188">
        <f>IF(O807="sníž. přenesená",K807,0)</f>
        <v>0</v>
      </c>
      <c r="BI807" s="188">
        <f>IF(O807="nulová",K807,0)</f>
        <v>0</v>
      </c>
      <c r="BJ807" s="19" t="s">
        <v>82</v>
      </c>
      <c r="BK807" s="188">
        <f>ROUND(P807*H807,2)</f>
        <v>0</v>
      </c>
      <c r="BL807" s="19" t="s">
        <v>185</v>
      </c>
      <c r="BM807" s="187" t="s">
        <v>1397</v>
      </c>
    </row>
    <row r="808" spans="1:65" s="2" customFormat="1" ht="11.25">
      <c r="A808" s="36"/>
      <c r="B808" s="37"/>
      <c r="C808" s="38"/>
      <c r="D808" s="189" t="s">
        <v>162</v>
      </c>
      <c r="E808" s="38"/>
      <c r="F808" s="190" t="s">
        <v>1398</v>
      </c>
      <c r="G808" s="38"/>
      <c r="H808" s="38"/>
      <c r="I808" s="191"/>
      <c r="J808" s="191"/>
      <c r="K808" s="38"/>
      <c r="L808" s="38"/>
      <c r="M808" s="41"/>
      <c r="N808" s="192"/>
      <c r="O808" s="193"/>
      <c r="P808" s="66"/>
      <c r="Q808" s="66"/>
      <c r="R808" s="66"/>
      <c r="S808" s="66"/>
      <c r="T808" s="66"/>
      <c r="U808" s="66"/>
      <c r="V808" s="66"/>
      <c r="W808" s="66"/>
      <c r="X808" s="66"/>
      <c r="Y808" s="67"/>
      <c r="Z808" s="36"/>
      <c r="AA808" s="36"/>
      <c r="AB808" s="36"/>
      <c r="AC808" s="36"/>
      <c r="AD808" s="36"/>
      <c r="AE808" s="36"/>
      <c r="AT808" s="19" t="s">
        <v>162</v>
      </c>
      <c r="AU808" s="19" t="s">
        <v>84</v>
      </c>
    </row>
    <row r="809" spans="1:65" s="2" customFormat="1" ht="16.5" customHeight="1">
      <c r="A809" s="36"/>
      <c r="B809" s="37"/>
      <c r="C809" s="174" t="s">
        <v>1399</v>
      </c>
      <c r="D809" s="174" t="s">
        <v>157</v>
      </c>
      <c r="E809" s="175" t="s">
        <v>1400</v>
      </c>
      <c r="F809" s="176" t="s">
        <v>1401</v>
      </c>
      <c r="G809" s="177" t="s">
        <v>386</v>
      </c>
      <c r="H809" s="178">
        <v>1</v>
      </c>
      <c r="I809" s="179"/>
      <c r="J809" s="179"/>
      <c r="K809" s="180">
        <f>ROUND(P809*H809,2)</f>
        <v>0</v>
      </c>
      <c r="L809" s="181"/>
      <c r="M809" s="41"/>
      <c r="N809" s="182" t="s">
        <v>20</v>
      </c>
      <c r="O809" s="183" t="s">
        <v>43</v>
      </c>
      <c r="P809" s="184">
        <f>I809+J809</f>
        <v>0</v>
      </c>
      <c r="Q809" s="184">
        <f>ROUND(I809*H809,2)</f>
        <v>0</v>
      </c>
      <c r="R809" s="184">
        <f>ROUND(J809*H809,2)</f>
        <v>0</v>
      </c>
      <c r="S809" s="66"/>
      <c r="T809" s="185">
        <f>S809*H809</f>
        <v>0</v>
      </c>
      <c r="U809" s="185">
        <v>0</v>
      </c>
      <c r="V809" s="185">
        <f>U809*H809</f>
        <v>0</v>
      </c>
      <c r="W809" s="185">
        <v>0</v>
      </c>
      <c r="X809" s="185">
        <f>W809*H809</f>
        <v>0</v>
      </c>
      <c r="Y809" s="186" t="s">
        <v>20</v>
      </c>
      <c r="Z809" s="36"/>
      <c r="AA809" s="36"/>
      <c r="AB809" s="36"/>
      <c r="AC809" s="36"/>
      <c r="AD809" s="36"/>
      <c r="AE809" s="36"/>
      <c r="AR809" s="187" t="s">
        <v>185</v>
      </c>
      <c r="AT809" s="187" t="s">
        <v>157</v>
      </c>
      <c r="AU809" s="187" t="s">
        <v>84</v>
      </c>
      <c r="AY809" s="19" t="s">
        <v>155</v>
      </c>
      <c r="BE809" s="188">
        <f>IF(O809="základní",K809,0)</f>
        <v>0</v>
      </c>
      <c r="BF809" s="188">
        <f>IF(O809="snížená",K809,0)</f>
        <v>0</v>
      </c>
      <c r="BG809" s="188">
        <f>IF(O809="zákl. přenesená",K809,0)</f>
        <v>0</v>
      </c>
      <c r="BH809" s="188">
        <f>IF(O809="sníž. přenesená",K809,0)</f>
        <v>0</v>
      </c>
      <c r="BI809" s="188">
        <f>IF(O809="nulová",K809,0)</f>
        <v>0</v>
      </c>
      <c r="BJ809" s="19" t="s">
        <v>82</v>
      </c>
      <c r="BK809" s="188">
        <f>ROUND(P809*H809,2)</f>
        <v>0</v>
      </c>
      <c r="BL809" s="19" t="s">
        <v>185</v>
      </c>
      <c r="BM809" s="187" t="s">
        <v>1402</v>
      </c>
    </row>
    <row r="810" spans="1:65" s="2" customFormat="1" ht="11.25">
      <c r="A810" s="36"/>
      <c r="B810" s="37"/>
      <c r="C810" s="38"/>
      <c r="D810" s="189" t="s">
        <v>162</v>
      </c>
      <c r="E810" s="38"/>
      <c r="F810" s="190" t="s">
        <v>1403</v>
      </c>
      <c r="G810" s="38"/>
      <c r="H810" s="38"/>
      <c r="I810" s="191"/>
      <c r="J810" s="191"/>
      <c r="K810" s="38"/>
      <c r="L810" s="38"/>
      <c r="M810" s="41"/>
      <c r="N810" s="192"/>
      <c r="O810" s="193"/>
      <c r="P810" s="66"/>
      <c r="Q810" s="66"/>
      <c r="R810" s="66"/>
      <c r="S810" s="66"/>
      <c r="T810" s="66"/>
      <c r="U810" s="66"/>
      <c r="V810" s="66"/>
      <c r="W810" s="66"/>
      <c r="X810" s="66"/>
      <c r="Y810" s="67"/>
      <c r="Z810" s="36"/>
      <c r="AA810" s="36"/>
      <c r="AB810" s="36"/>
      <c r="AC810" s="36"/>
      <c r="AD810" s="36"/>
      <c r="AE810" s="36"/>
      <c r="AT810" s="19" t="s">
        <v>162</v>
      </c>
      <c r="AU810" s="19" t="s">
        <v>84</v>
      </c>
    </row>
    <row r="811" spans="1:65" s="2" customFormat="1" ht="16.5" customHeight="1">
      <c r="A811" s="36"/>
      <c r="B811" s="37"/>
      <c r="C811" s="218" t="s">
        <v>1404</v>
      </c>
      <c r="D811" s="218" t="s">
        <v>180</v>
      </c>
      <c r="E811" s="219" t="s">
        <v>1405</v>
      </c>
      <c r="F811" s="220" t="s">
        <v>1406</v>
      </c>
      <c r="G811" s="221" t="s">
        <v>386</v>
      </c>
      <c r="H811" s="222">
        <v>1</v>
      </c>
      <c r="I811" s="223"/>
      <c r="J811" s="224"/>
      <c r="K811" s="225">
        <f>ROUND(P811*H811,2)</f>
        <v>0</v>
      </c>
      <c r="L811" s="224"/>
      <c r="M811" s="226"/>
      <c r="N811" s="227" t="s">
        <v>20</v>
      </c>
      <c r="O811" s="183" t="s">
        <v>43</v>
      </c>
      <c r="P811" s="184">
        <f>I811+J811</f>
        <v>0</v>
      </c>
      <c r="Q811" s="184">
        <f>ROUND(I811*H811,2)</f>
        <v>0</v>
      </c>
      <c r="R811" s="184">
        <f>ROUND(J811*H811,2)</f>
        <v>0</v>
      </c>
      <c r="S811" s="66"/>
      <c r="T811" s="185">
        <f>S811*H811</f>
        <v>0</v>
      </c>
      <c r="U811" s="185">
        <v>1.1000000000000001E-3</v>
      </c>
      <c r="V811" s="185">
        <f>U811*H811</f>
        <v>1.1000000000000001E-3</v>
      </c>
      <c r="W811" s="185">
        <v>0</v>
      </c>
      <c r="X811" s="185">
        <f>W811*H811</f>
        <v>0</v>
      </c>
      <c r="Y811" s="186" t="s">
        <v>20</v>
      </c>
      <c r="Z811" s="36"/>
      <c r="AA811" s="36"/>
      <c r="AB811" s="36"/>
      <c r="AC811" s="36"/>
      <c r="AD811" s="36"/>
      <c r="AE811" s="36"/>
      <c r="AR811" s="187" t="s">
        <v>184</v>
      </c>
      <c r="AT811" s="187" t="s">
        <v>180</v>
      </c>
      <c r="AU811" s="187" t="s">
        <v>84</v>
      </c>
      <c r="AY811" s="19" t="s">
        <v>155</v>
      </c>
      <c r="BE811" s="188">
        <f>IF(O811="základní",K811,0)</f>
        <v>0</v>
      </c>
      <c r="BF811" s="188">
        <f>IF(O811="snížená",K811,0)</f>
        <v>0</v>
      </c>
      <c r="BG811" s="188">
        <f>IF(O811="zákl. přenesená",K811,0)</f>
        <v>0</v>
      </c>
      <c r="BH811" s="188">
        <f>IF(O811="sníž. přenesená",K811,0)</f>
        <v>0</v>
      </c>
      <c r="BI811" s="188">
        <f>IF(O811="nulová",K811,0)</f>
        <v>0</v>
      </c>
      <c r="BJ811" s="19" t="s">
        <v>82</v>
      </c>
      <c r="BK811" s="188">
        <f>ROUND(P811*H811,2)</f>
        <v>0</v>
      </c>
      <c r="BL811" s="19" t="s">
        <v>185</v>
      </c>
      <c r="BM811" s="187" t="s">
        <v>1407</v>
      </c>
    </row>
    <row r="812" spans="1:65" s="2" customFormat="1" ht="16.5" customHeight="1">
      <c r="A812" s="36"/>
      <c r="B812" s="37"/>
      <c r="C812" s="174" t="s">
        <v>1408</v>
      </c>
      <c r="D812" s="174" t="s">
        <v>157</v>
      </c>
      <c r="E812" s="175" t="s">
        <v>1409</v>
      </c>
      <c r="F812" s="176" t="s">
        <v>1410</v>
      </c>
      <c r="G812" s="177" t="s">
        <v>386</v>
      </c>
      <c r="H812" s="178">
        <v>1</v>
      </c>
      <c r="I812" s="179"/>
      <c r="J812" s="179"/>
      <c r="K812" s="180">
        <f>ROUND(P812*H812,2)</f>
        <v>0</v>
      </c>
      <c r="L812" s="181"/>
      <c r="M812" s="41"/>
      <c r="N812" s="182" t="s">
        <v>20</v>
      </c>
      <c r="O812" s="183" t="s">
        <v>43</v>
      </c>
      <c r="P812" s="184">
        <f>I812+J812</f>
        <v>0</v>
      </c>
      <c r="Q812" s="184">
        <f>ROUND(I812*H812,2)</f>
        <v>0</v>
      </c>
      <c r="R812" s="184">
        <f>ROUND(J812*H812,2)</f>
        <v>0</v>
      </c>
      <c r="S812" s="66"/>
      <c r="T812" s="185">
        <f>S812*H812</f>
        <v>0</v>
      </c>
      <c r="U812" s="185">
        <v>0</v>
      </c>
      <c r="V812" s="185">
        <f>U812*H812</f>
        <v>0</v>
      </c>
      <c r="W812" s="185">
        <v>0</v>
      </c>
      <c r="X812" s="185">
        <f>W812*H812</f>
        <v>0</v>
      </c>
      <c r="Y812" s="186" t="s">
        <v>20</v>
      </c>
      <c r="Z812" s="36"/>
      <c r="AA812" s="36"/>
      <c r="AB812" s="36"/>
      <c r="AC812" s="36"/>
      <c r="AD812" s="36"/>
      <c r="AE812" s="36"/>
      <c r="AR812" s="187" t="s">
        <v>185</v>
      </c>
      <c r="AT812" s="187" t="s">
        <v>157</v>
      </c>
      <c r="AU812" s="187" t="s">
        <v>84</v>
      </c>
      <c r="AY812" s="19" t="s">
        <v>155</v>
      </c>
      <c r="BE812" s="188">
        <f>IF(O812="základní",K812,0)</f>
        <v>0</v>
      </c>
      <c r="BF812" s="188">
        <f>IF(O812="snížená",K812,0)</f>
        <v>0</v>
      </c>
      <c r="BG812" s="188">
        <f>IF(O812="zákl. přenesená",K812,0)</f>
        <v>0</v>
      </c>
      <c r="BH812" s="188">
        <f>IF(O812="sníž. přenesená",K812,0)</f>
        <v>0</v>
      </c>
      <c r="BI812" s="188">
        <f>IF(O812="nulová",K812,0)</f>
        <v>0</v>
      </c>
      <c r="BJ812" s="19" t="s">
        <v>82</v>
      </c>
      <c r="BK812" s="188">
        <f>ROUND(P812*H812,2)</f>
        <v>0</v>
      </c>
      <c r="BL812" s="19" t="s">
        <v>185</v>
      </c>
      <c r="BM812" s="187" t="s">
        <v>1411</v>
      </c>
    </row>
    <row r="813" spans="1:65" s="2" customFormat="1" ht="11.25">
      <c r="A813" s="36"/>
      <c r="B813" s="37"/>
      <c r="C813" s="38"/>
      <c r="D813" s="189" t="s">
        <v>162</v>
      </c>
      <c r="E813" s="38"/>
      <c r="F813" s="190" t="s">
        <v>1412</v>
      </c>
      <c r="G813" s="38"/>
      <c r="H813" s="38"/>
      <c r="I813" s="191"/>
      <c r="J813" s="191"/>
      <c r="K813" s="38"/>
      <c r="L813" s="38"/>
      <c r="M813" s="41"/>
      <c r="N813" s="192"/>
      <c r="O813" s="193"/>
      <c r="P813" s="66"/>
      <c r="Q813" s="66"/>
      <c r="R813" s="66"/>
      <c r="S813" s="66"/>
      <c r="T813" s="66"/>
      <c r="U813" s="66"/>
      <c r="V813" s="66"/>
      <c r="W813" s="66"/>
      <c r="X813" s="66"/>
      <c r="Y813" s="67"/>
      <c r="Z813" s="36"/>
      <c r="AA813" s="36"/>
      <c r="AB813" s="36"/>
      <c r="AC813" s="36"/>
      <c r="AD813" s="36"/>
      <c r="AE813" s="36"/>
      <c r="AT813" s="19" t="s">
        <v>162</v>
      </c>
      <c r="AU813" s="19" t="s">
        <v>84</v>
      </c>
    </row>
    <row r="814" spans="1:65" s="2" customFormat="1" ht="16.5" customHeight="1">
      <c r="A814" s="36"/>
      <c r="B814" s="37"/>
      <c r="C814" s="218" t="s">
        <v>1413</v>
      </c>
      <c r="D814" s="218" t="s">
        <v>180</v>
      </c>
      <c r="E814" s="219" t="s">
        <v>1414</v>
      </c>
      <c r="F814" s="220" t="s">
        <v>1415</v>
      </c>
      <c r="G814" s="221" t="s">
        <v>386</v>
      </c>
      <c r="H814" s="222">
        <v>1</v>
      </c>
      <c r="I814" s="223"/>
      <c r="J814" s="224"/>
      <c r="K814" s="225">
        <f>ROUND(P814*H814,2)</f>
        <v>0</v>
      </c>
      <c r="L814" s="224"/>
      <c r="M814" s="226"/>
      <c r="N814" s="227" t="s">
        <v>20</v>
      </c>
      <c r="O814" s="183" t="s">
        <v>43</v>
      </c>
      <c r="P814" s="184">
        <f>I814+J814</f>
        <v>0</v>
      </c>
      <c r="Q814" s="184">
        <f>ROUND(I814*H814,2)</f>
        <v>0</v>
      </c>
      <c r="R814" s="184">
        <f>ROUND(J814*H814,2)</f>
        <v>0</v>
      </c>
      <c r="S814" s="66"/>
      <c r="T814" s="185">
        <f>S814*H814</f>
        <v>0</v>
      </c>
      <c r="U814" s="185">
        <v>8.4999999999999995E-4</v>
      </c>
      <c r="V814" s="185">
        <f>U814*H814</f>
        <v>8.4999999999999995E-4</v>
      </c>
      <c r="W814" s="185">
        <v>0</v>
      </c>
      <c r="X814" s="185">
        <f>W814*H814</f>
        <v>0</v>
      </c>
      <c r="Y814" s="186" t="s">
        <v>20</v>
      </c>
      <c r="Z814" s="36"/>
      <c r="AA814" s="36"/>
      <c r="AB814" s="36"/>
      <c r="AC814" s="36"/>
      <c r="AD814" s="36"/>
      <c r="AE814" s="36"/>
      <c r="AR814" s="187" t="s">
        <v>184</v>
      </c>
      <c r="AT814" s="187" t="s">
        <v>180</v>
      </c>
      <c r="AU814" s="187" t="s">
        <v>84</v>
      </c>
      <c r="AY814" s="19" t="s">
        <v>155</v>
      </c>
      <c r="BE814" s="188">
        <f>IF(O814="základní",K814,0)</f>
        <v>0</v>
      </c>
      <c r="BF814" s="188">
        <f>IF(O814="snížená",K814,0)</f>
        <v>0</v>
      </c>
      <c r="BG814" s="188">
        <f>IF(O814="zákl. přenesená",K814,0)</f>
        <v>0</v>
      </c>
      <c r="BH814" s="188">
        <f>IF(O814="sníž. přenesená",K814,0)</f>
        <v>0</v>
      </c>
      <c r="BI814" s="188">
        <f>IF(O814="nulová",K814,0)</f>
        <v>0</v>
      </c>
      <c r="BJ814" s="19" t="s">
        <v>82</v>
      </c>
      <c r="BK814" s="188">
        <f>ROUND(P814*H814,2)</f>
        <v>0</v>
      </c>
      <c r="BL814" s="19" t="s">
        <v>185</v>
      </c>
      <c r="BM814" s="187" t="s">
        <v>1416</v>
      </c>
    </row>
    <row r="815" spans="1:65" s="2" customFormat="1" ht="16.5" customHeight="1">
      <c r="A815" s="36"/>
      <c r="B815" s="37"/>
      <c r="C815" s="174" t="s">
        <v>1417</v>
      </c>
      <c r="D815" s="174" t="s">
        <v>157</v>
      </c>
      <c r="E815" s="175" t="s">
        <v>1418</v>
      </c>
      <c r="F815" s="176" t="s">
        <v>1419</v>
      </c>
      <c r="G815" s="177" t="s">
        <v>386</v>
      </c>
      <c r="H815" s="178">
        <v>1</v>
      </c>
      <c r="I815" s="179"/>
      <c r="J815" s="179"/>
      <c r="K815" s="180">
        <f>ROUND(P815*H815,2)</f>
        <v>0</v>
      </c>
      <c r="L815" s="181"/>
      <c r="M815" s="41"/>
      <c r="N815" s="182" t="s">
        <v>20</v>
      </c>
      <c r="O815" s="183" t="s">
        <v>43</v>
      </c>
      <c r="P815" s="184">
        <f>I815+J815</f>
        <v>0</v>
      </c>
      <c r="Q815" s="184">
        <f>ROUND(I815*H815,2)</f>
        <v>0</v>
      </c>
      <c r="R815" s="184">
        <f>ROUND(J815*H815,2)</f>
        <v>0</v>
      </c>
      <c r="S815" s="66"/>
      <c r="T815" s="185">
        <f>S815*H815</f>
        <v>0</v>
      </c>
      <c r="U815" s="185">
        <v>0</v>
      </c>
      <c r="V815" s="185">
        <f>U815*H815</f>
        <v>0</v>
      </c>
      <c r="W815" s="185">
        <v>0</v>
      </c>
      <c r="X815" s="185">
        <f>W815*H815</f>
        <v>0</v>
      </c>
      <c r="Y815" s="186" t="s">
        <v>20</v>
      </c>
      <c r="Z815" s="36"/>
      <c r="AA815" s="36"/>
      <c r="AB815" s="36"/>
      <c r="AC815" s="36"/>
      <c r="AD815" s="36"/>
      <c r="AE815" s="36"/>
      <c r="AR815" s="187" t="s">
        <v>185</v>
      </c>
      <c r="AT815" s="187" t="s">
        <v>157</v>
      </c>
      <c r="AU815" s="187" t="s">
        <v>84</v>
      </c>
      <c r="AY815" s="19" t="s">
        <v>155</v>
      </c>
      <c r="BE815" s="188">
        <f>IF(O815="základní",K815,0)</f>
        <v>0</v>
      </c>
      <c r="BF815" s="188">
        <f>IF(O815="snížená",K815,0)</f>
        <v>0</v>
      </c>
      <c r="BG815" s="188">
        <f>IF(O815="zákl. přenesená",K815,0)</f>
        <v>0</v>
      </c>
      <c r="BH815" s="188">
        <f>IF(O815="sníž. přenesená",K815,0)</f>
        <v>0</v>
      </c>
      <c r="BI815" s="188">
        <f>IF(O815="nulová",K815,0)</f>
        <v>0</v>
      </c>
      <c r="BJ815" s="19" t="s">
        <v>82</v>
      </c>
      <c r="BK815" s="188">
        <f>ROUND(P815*H815,2)</f>
        <v>0</v>
      </c>
      <c r="BL815" s="19" t="s">
        <v>185</v>
      </c>
      <c r="BM815" s="187" t="s">
        <v>1420</v>
      </c>
    </row>
    <row r="816" spans="1:65" s="2" customFormat="1" ht="11.25">
      <c r="A816" s="36"/>
      <c r="B816" s="37"/>
      <c r="C816" s="38"/>
      <c r="D816" s="189" t="s">
        <v>162</v>
      </c>
      <c r="E816" s="38"/>
      <c r="F816" s="190" t="s">
        <v>1421</v>
      </c>
      <c r="G816" s="38"/>
      <c r="H816" s="38"/>
      <c r="I816" s="191"/>
      <c r="J816" s="191"/>
      <c r="K816" s="38"/>
      <c r="L816" s="38"/>
      <c r="M816" s="41"/>
      <c r="N816" s="192"/>
      <c r="O816" s="193"/>
      <c r="P816" s="66"/>
      <c r="Q816" s="66"/>
      <c r="R816" s="66"/>
      <c r="S816" s="66"/>
      <c r="T816" s="66"/>
      <c r="U816" s="66"/>
      <c r="V816" s="66"/>
      <c r="W816" s="66"/>
      <c r="X816" s="66"/>
      <c r="Y816" s="67"/>
      <c r="Z816" s="36"/>
      <c r="AA816" s="36"/>
      <c r="AB816" s="36"/>
      <c r="AC816" s="36"/>
      <c r="AD816" s="36"/>
      <c r="AE816" s="36"/>
      <c r="AT816" s="19" t="s">
        <v>162</v>
      </c>
      <c r="AU816" s="19" t="s">
        <v>84</v>
      </c>
    </row>
    <row r="817" spans="1:65" s="2" customFormat="1" ht="16.5" customHeight="1">
      <c r="A817" s="36"/>
      <c r="B817" s="37"/>
      <c r="C817" s="218" t="s">
        <v>1422</v>
      </c>
      <c r="D817" s="218" t="s">
        <v>180</v>
      </c>
      <c r="E817" s="219" t="s">
        <v>1423</v>
      </c>
      <c r="F817" s="220" t="s">
        <v>1424</v>
      </c>
      <c r="G817" s="221" t="s">
        <v>386</v>
      </c>
      <c r="H817" s="222">
        <v>1</v>
      </c>
      <c r="I817" s="223"/>
      <c r="J817" s="224"/>
      <c r="K817" s="225">
        <f>ROUND(P817*H817,2)</f>
        <v>0</v>
      </c>
      <c r="L817" s="224"/>
      <c r="M817" s="226"/>
      <c r="N817" s="227" t="s">
        <v>20</v>
      </c>
      <c r="O817" s="183" t="s">
        <v>43</v>
      </c>
      <c r="P817" s="184">
        <f>I817+J817</f>
        <v>0</v>
      </c>
      <c r="Q817" s="184">
        <f>ROUND(I817*H817,2)</f>
        <v>0</v>
      </c>
      <c r="R817" s="184">
        <f>ROUND(J817*H817,2)</f>
        <v>0</v>
      </c>
      <c r="S817" s="66"/>
      <c r="T817" s="185">
        <f>S817*H817</f>
        <v>0</v>
      </c>
      <c r="U817" s="185">
        <v>8.4999999999999995E-4</v>
      </c>
      <c r="V817" s="185">
        <f>U817*H817</f>
        <v>8.4999999999999995E-4</v>
      </c>
      <c r="W817" s="185">
        <v>0</v>
      </c>
      <c r="X817" s="185">
        <f>W817*H817</f>
        <v>0</v>
      </c>
      <c r="Y817" s="186" t="s">
        <v>20</v>
      </c>
      <c r="Z817" s="36"/>
      <c r="AA817" s="36"/>
      <c r="AB817" s="36"/>
      <c r="AC817" s="36"/>
      <c r="AD817" s="36"/>
      <c r="AE817" s="36"/>
      <c r="AR817" s="187" t="s">
        <v>184</v>
      </c>
      <c r="AT817" s="187" t="s">
        <v>180</v>
      </c>
      <c r="AU817" s="187" t="s">
        <v>84</v>
      </c>
      <c r="AY817" s="19" t="s">
        <v>155</v>
      </c>
      <c r="BE817" s="188">
        <f>IF(O817="základní",K817,0)</f>
        <v>0</v>
      </c>
      <c r="BF817" s="188">
        <f>IF(O817="snížená",K817,0)</f>
        <v>0</v>
      </c>
      <c r="BG817" s="188">
        <f>IF(O817="zákl. přenesená",K817,0)</f>
        <v>0</v>
      </c>
      <c r="BH817" s="188">
        <f>IF(O817="sníž. přenesená",K817,0)</f>
        <v>0</v>
      </c>
      <c r="BI817" s="188">
        <f>IF(O817="nulová",K817,0)</f>
        <v>0</v>
      </c>
      <c r="BJ817" s="19" t="s">
        <v>82</v>
      </c>
      <c r="BK817" s="188">
        <f>ROUND(P817*H817,2)</f>
        <v>0</v>
      </c>
      <c r="BL817" s="19" t="s">
        <v>185</v>
      </c>
      <c r="BM817" s="187" t="s">
        <v>1425</v>
      </c>
    </row>
    <row r="818" spans="1:65" s="2" customFormat="1" ht="16.5" customHeight="1">
      <c r="A818" s="36"/>
      <c r="B818" s="37"/>
      <c r="C818" s="174" t="s">
        <v>1426</v>
      </c>
      <c r="D818" s="174" t="s">
        <v>157</v>
      </c>
      <c r="E818" s="175" t="s">
        <v>1427</v>
      </c>
      <c r="F818" s="176" t="s">
        <v>1428</v>
      </c>
      <c r="G818" s="177" t="s">
        <v>386</v>
      </c>
      <c r="H818" s="178">
        <v>2</v>
      </c>
      <c r="I818" s="179"/>
      <c r="J818" s="179"/>
      <c r="K818" s="180">
        <f>ROUND(P818*H818,2)</f>
        <v>0</v>
      </c>
      <c r="L818" s="181"/>
      <c r="M818" s="41"/>
      <c r="N818" s="182" t="s">
        <v>20</v>
      </c>
      <c r="O818" s="183" t="s">
        <v>43</v>
      </c>
      <c r="P818" s="184">
        <f>I818+J818</f>
        <v>0</v>
      </c>
      <c r="Q818" s="184">
        <f>ROUND(I818*H818,2)</f>
        <v>0</v>
      </c>
      <c r="R818" s="184">
        <f>ROUND(J818*H818,2)</f>
        <v>0</v>
      </c>
      <c r="S818" s="66"/>
      <c r="T818" s="185">
        <f>S818*H818</f>
        <v>0</v>
      </c>
      <c r="U818" s="185">
        <v>0</v>
      </c>
      <c r="V818" s="185">
        <f>U818*H818</f>
        <v>0</v>
      </c>
      <c r="W818" s="185">
        <v>0</v>
      </c>
      <c r="X818" s="185">
        <f>W818*H818</f>
        <v>0</v>
      </c>
      <c r="Y818" s="186" t="s">
        <v>20</v>
      </c>
      <c r="Z818" s="36"/>
      <c r="AA818" s="36"/>
      <c r="AB818" s="36"/>
      <c r="AC818" s="36"/>
      <c r="AD818" s="36"/>
      <c r="AE818" s="36"/>
      <c r="AR818" s="187" t="s">
        <v>185</v>
      </c>
      <c r="AT818" s="187" t="s">
        <v>157</v>
      </c>
      <c r="AU818" s="187" t="s">
        <v>84</v>
      </c>
      <c r="AY818" s="19" t="s">
        <v>155</v>
      </c>
      <c r="BE818" s="188">
        <f>IF(O818="základní",K818,0)</f>
        <v>0</v>
      </c>
      <c r="BF818" s="188">
        <f>IF(O818="snížená",K818,0)</f>
        <v>0</v>
      </c>
      <c r="BG818" s="188">
        <f>IF(O818="zákl. přenesená",K818,0)</f>
        <v>0</v>
      </c>
      <c r="BH818" s="188">
        <f>IF(O818="sníž. přenesená",K818,0)</f>
        <v>0</v>
      </c>
      <c r="BI818" s="188">
        <f>IF(O818="nulová",K818,0)</f>
        <v>0</v>
      </c>
      <c r="BJ818" s="19" t="s">
        <v>82</v>
      </c>
      <c r="BK818" s="188">
        <f>ROUND(P818*H818,2)</f>
        <v>0</v>
      </c>
      <c r="BL818" s="19" t="s">
        <v>185</v>
      </c>
      <c r="BM818" s="187" t="s">
        <v>1429</v>
      </c>
    </row>
    <row r="819" spans="1:65" s="2" customFormat="1" ht="11.25">
      <c r="A819" s="36"/>
      <c r="B819" s="37"/>
      <c r="C819" s="38"/>
      <c r="D819" s="189" t="s">
        <v>162</v>
      </c>
      <c r="E819" s="38"/>
      <c r="F819" s="190" t="s">
        <v>1430</v>
      </c>
      <c r="G819" s="38"/>
      <c r="H819" s="38"/>
      <c r="I819" s="191"/>
      <c r="J819" s="191"/>
      <c r="K819" s="38"/>
      <c r="L819" s="38"/>
      <c r="M819" s="41"/>
      <c r="N819" s="192"/>
      <c r="O819" s="193"/>
      <c r="P819" s="66"/>
      <c r="Q819" s="66"/>
      <c r="R819" s="66"/>
      <c r="S819" s="66"/>
      <c r="T819" s="66"/>
      <c r="U819" s="66"/>
      <c r="V819" s="66"/>
      <c r="W819" s="66"/>
      <c r="X819" s="66"/>
      <c r="Y819" s="67"/>
      <c r="Z819" s="36"/>
      <c r="AA819" s="36"/>
      <c r="AB819" s="36"/>
      <c r="AC819" s="36"/>
      <c r="AD819" s="36"/>
      <c r="AE819" s="36"/>
      <c r="AT819" s="19" t="s">
        <v>162</v>
      </c>
      <c r="AU819" s="19" t="s">
        <v>84</v>
      </c>
    </row>
    <row r="820" spans="1:65" s="2" customFormat="1" ht="16.5" customHeight="1">
      <c r="A820" s="36"/>
      <c r="B820" s="37"/>
      <c r="C820" s="218" t="s">
        <v>1431</v>
      </c>
      <c r="D820" s="218" t="s">
        <v>180</v>
      </c>
      <c r="E820" s="219" t="s">
        <v>1432</v>
      </c>
      <c r="F820" s="220" t="s">
        <v>1433</v>
      </c>
      <c r="G820" s="221" t="s">
        <v>386</v>
      </c>
      <c r="H820" s="222">
        <v>2</v>
      </c>
      <c r="I820" s="223"/>
      <c r="J820" s="224"/>
      <c r="K820" s="225">
        <f>ROUND(P820*H820,2)</f>
        <v>0</v>
      </c>
      <c r="L820" s="224"/>
      <c r="M820" s="226"/>
      <c r="N820" s="227" t="s">
        <v>20</v>
      </c>
      <c r="O820" s="183" t="s">
        <v>43</v>
      </c>
      <c r="P820" s="184">
        <f>I820+J820</f>
        <v>0</v>
      </c>
      <c r="Q820" s="184">
        <f>ROUND(I820*H820,2)</f>
        <v>0</v>
      </c>
      <c r="R820" s="184">
        <f>ROUND(J820*H820,2)</f>
        <v>0</v>
      </c>
      <c r="S820" s="66"/>
      <c r="T820" s="185">
        <f>S820*H820</f>
        <v>0</v>
      </c>
      <c r="U820" s="185">
        <v>1E-3</v>
      </c>
      <c r="V820" s="185">
        <f>U820*H820</f>
        <v>2E-3</v>
      </c>
      <c r="W820" s="185">
        <v>0</v>
      </c>
      <c r="X820" s="185">
        <f>W820*H820</f>
        <v>0</v>
      </c>
      <c r="Y820" s="186" t="s">
        <v>20</v>
      </c>
      <c r="Z820" s="36"/>
      <c r="AA820" s="36"/>
      <c r="AB820" s="36"/>
      <c r="AC820" s="36"/>
      <c r="AD820" s="36"/>
      <c r="AE820" s="36"/>
      <c r="AR820" s="187" t="s">
        <v>184</v>
      </c>
      <c r="AT820" s="187" t="s">
        <v>180</v>
      </c>
      <c r="AU820" s="187" t="s">
        <v>84</v>
      </c>
      <c r="AY820" s="19" t="s">
        <v>155</v>
      </c>
      <c r="BE820" s="188">
        <f>IF(O820="základní",K820,0)</f>
        <v>0</v>
      </c>
      <c r="BF820" s="188">
        <f>IF(O820="snížená",K820,0)</f>
        <v>0</v>
      </c>
      <c r="BG820" s="188">
        <f>IF(O820="zákl. přenesená",K820,0)</f>
        <v>0</v>
      </c>
      <c r="BH820" s="188">
        <f>IF(O820="sníž. přenesená",K820,0)</f>
        <v>0</v>
      </c>
      <c r="BI820" s="188">
        <f>IF(O820="nulová",K820,0)</f>
        <v>0</v>
      </c>
      <c r="BJ820" s="19" t="s">
        <v>82</v>
      </c>
      <c r="BK820" s="188">
        <f>ROUND(P820*H820,2)</f>
        <v>0</v>
      </c>
      <c r="BL820" s="19" t="s">
        <v>185</v>
      </c>
      <c r="BM820" s="187" t="s">
        <v>1434</v>
      </c>
    </row>
    <row r="821" spans="1:65" s="2" customFormat="1" ht="24.2" customHeight="1">
      <c r="A821" s="36"/>
      <c r="B821" s="37"/>
      <c r="C821" s="174" t="s">
        <v>1435</v>
      </c>
      <c r="D821" s="174" t="s">
        <v>157</v>
      </c>
      <c r="E821" s="175" t="s">
        <v>1436</v>
      </c>
      <c r="F821" s="176" t="s">
        <v>1437</v>
      </c>
      <c r="G821" s="177" t="s">
        <v>559</v>
      </c>
      <c r="H821" s="178">
        <v>1</v>
      </c>
      <c r="I821" s="179"/>
      <c r="J821" s="179"/>
      <c r="K821" s="180">
        <f>ROUND(P821*H821,2)</f>
        <v>0</v>
      </c>
      <c r="L821" s="181"/>
      <c r="M821" s="41"/>
      <c r="N821" s="182" t="s">
        <v>20</v>
      </c>
      <c r="O821" s="183" t="s">
        <v>43</v>
      </c>
      <c r="P821" s="184">
        <f>I821+J821</f>
        <v>0</v>
      </c>
      <c r="Q821" s="184">
        <f>ROUND(I821*H821,2)</f>
        <v>0</v>
      </c>
      <c r="R821" s="184">
        <f>ROUND(J821*H821,2)</f>
        <v>0</v>
      </c>
      <c r="S821" s="66"/>
      <c r="T821" s="185">
        <f>S821*H821</f>
        <v>0</v>
      </c>
      <c r="U821" s="185">
        <v>1.525E-2</v>
      </c>
      <c r="V821" s="185">
        <f>U821*H821</f>
        <v>1.525E-2</v>
      </c>
      <c r="W821" s="185">
        <v>0</v>
      </c>
      <c r="X821" s="185">
        <f>W821*H821</f>
        <v>0</v>
      </c>
      <c r="Y821" s="186" t="s">
        <v>20</v>
      </c>
      <c r="Z821" s="36"/>
      <c r="AA821" s="36"/>
      <c r="AB821" s="36"/>
      <c r="AC821" s="36"/>
      <c r="AD821" s="36"/>
      <c r="AE821" s="36"/>
      <c r="AR821" s="187" t="s">
        <v>185</v>
      </c>
      <c r="AT821" s="187" t="s">
        <v>157</v>
      </c>
      <c r="AU821" s="187" t="s">
        <v>84</v>
      </c>
      <c r="AY821" s="19" t="s">
        <v>155</v>
      </c>
      <c r="BE821" s="188">
        <f>IF(O821="základní",K821,0)</f>
        <v>0</v>
      </c>
      <c r="BF821" s="188">
        <f>IF(O821="snížená",K821,0)</f>
        <v>0</v>
      </c>
      <c r="BG821" s="188">
        <f>IF(O821="zákl. přenesená",K821,0)</f>
        <v>0</v>
      </c>
      <c r="BH821" s="188">
        <f>IF(O821="sníž. přenesená",K821,0)</f>
        <v>0</v>
      </c>
      <c r="BI821" s="188">
        <f>IF(O821="nulová",K821,0)</f>
        <v>0</v>
      </c>
      <c r="BJ821" s="19" t="s">
        <v>82</v>
      </c>
      <c r="BK821" s="188">
        <f>ROUND(P821*H821,2)</f>
        <v>0</v>
      </c>
      <c r="BL821" s="19" t="s">
        <v>185</v>
      </c>
      <c r="BM821" s="187" t="s">
        <v>1438</v>
      </c>
    </row>
    <row r="822" spans="1:65" s="2" customFormat="1" ht="11.25">
      <c r="A822" s="36"/>
      <c r="B822" s="37"/>
      <c r="C822" s="38"/>
      <c r="D822" s="189" t="s">
        <v>162</v>
      </c>
      <c r="E822" s="38"/>
      <c r="F822" s="190" t="s">
        <v>1439</v>
      </c>
      <c r="G822" s="38"/>
      <c r="H822" s="38"/>
      <c r="I822" s="191"/>
      <c r="J822" s="191"/>
      <c r="K822" s="38"/>
      <c r="L822" s="38"/>
      <c r="M822" s="41"/>
      <c r="N822" s="192"/>
      <c r="O822" s="193"/>
      <c r="P822" s="66"/>
      <c r="Q822" s="66"/>
      <c r="R822" s="66"/>
      <c r="S822" s="66"/>
      <c r="T822" s="66"/>
      <c r="U822" s="66"/>
      <c r="V822" s="66"/>
      <c r="W822" s="66"/>
      <c r="X822" s="66"/>
      <c r="Y822" s="67"/>
      <c r="Z822" s="36"/>
      <c r="AA822" s="36"/>
      <c r="AB822" s="36"/>
      <c r="AC822" s="36"/>
      <c r="AD822" s="36"/>
      <c r="AE822" s="36"/>
      <c r="AT822" s="19" t="s">
        <v>162</v>
      </c>
      <c r="AU822" s="19" t="s">
        <v>84</v>
      </c>
    </row>
    <row r="823" spans="1:65" s="2" customFormat="1" ht="16.5" customHeight="1">
      <c r="A823" s="36"/>
      <c r="B823" s="37"/>
      <c r="C823" s="174" t="s">
        <v>1440</v>
      </c>
      <c r="D823" s="174" t="s">
        <v>157</v>
      </c>
      <c r="E823" s="175" t="s">
        <v>1441</v>
      </c>
      <c r="F823" s="176" t="s">
        <v>1442</v>
      </c>
      <c r="G823" s="177" t="s">
        <v>386</v>
      </c>
      <c r="H823" s="178">
        <v>1</v>
      </c>
      <c r="I823" s="179"/>
      <c r="J823" s="179"/>
      <c r="K823" s="180">
        <f>ROUND(P823*H823,2)</f>
        <v>0</v>
      </c>
      <c r="L823" s="181"/>
      <c r="M823" s="41"/>
      <c r="N823" s="182" t="s">
        <v>20</v>
      </c>
      <c r="O823" s="183" t="s">
        <v>43</v>
      </c>
      <c r="P823" s="184">
        <f>I823+J823</f>
        <v>0</v>
      </c>
      <c r="Q823" s="184">
        <f>ROUND(I823*H823,2)</f>
        <v>0</v>
      </c>
      <c r="R823" s="184">
        <f>ROUND(J823*H823,2)</f>
        <v>0</v>
      </c>
      <c r="S823" s="66"/>
      <c r="T823" s="185">
        <f>S823*H823</f>
        <v>0</v>
      </c>
      <c r="U823" s="185">
        <v>8.7000000000000001E-4</v>
      </c>
      <c r="V823" s="185">
        <f>U823*H823</f>
        <v>8.7000000000000001E-4</v>
      </c>
      <c r="W823" s="185">
        <v>0</v>
      </c>
      <c r="X823" s="185">
        <f>W823*H823</f>
        <v>0</v>
      </c>
      <c r="Y823" s="186" t="s">
        <v>20</v>
      </c>
      <c r="Z823" s="36"/>
      <c r="AA823" s="36"/>
      <c r="AB823" s="36"/>
      <c r="AC823" s="36"/>
      <c r="AD823" s="36"/>
      <c r="AE823" s="36"/>
      <c r="AR823" s="187" t="s">
        <v>185</v>
      </c>
      <c r="AT823" s="187" t="s">
        <v>157</v>
      </c>
      <c r="AU823" s="187" t="s">
        <v>84</v>
      </c>
      <c r="AY823" s="19" t="s">
        <v>155</v>
      </c>
      <c r="BE823" s="188">
        <f>IF(O823="základní",K823,0)</f>
        <v>0</v>
      </c>
      <c r="BF823" s="188">
        <f>IF(O823="snížená",K823,0)</f>
        <v>0</v>
      </c>
      <c r="BG823" s="188">
        <f>IF(O823="zákl. přenesená",K823,0)</f>
        <v>0</v>
      </c>
      <c r="BH823" s="188">
        <f>IF(O823="sníž. přenesená",K823,0)</f>
        <v>0</v>
      </c>
      <c r="BI823" s="188">
        <f>IF(O823="nulová",K823,0)</f>
        <v>0</v>
      </c>
      <c r="BJ823" s="19" t="s">
        <v>82</v>
      </c>
      <c r="BK823" s="188">
        <f>ROUND(P823*H823,2)</f>
        <v>0</v>
      </c>
      <c r="BL823" s="19" t="s">
        <v>185</v>
      </c>
      <c r="BM823" s="187" t="s">
        <v>1443</v>
      </c>
    </row>
    <row r="824" spans="1:65" s="2" customFormat="1" ht="11.25">
      <c r="A824" s="36"/>
      <c r="B824" s="37"/>
      <c r="C824" s="38"/>
      <c r="D824" s="189" t="s">
        <v>162</v>
      </c>
      <c r="E824" s="38"/>
      <c r="F824" s="190" t="s">
        <v>1444</v>
      </c>
      <c r="G824" s="38"/>
      <c r="H824" s="38"/>
      <c r="I824" s="191"/>
      <c r="J824" s="191"/>
      <c r="K824" s="38"/>
      <c r="L824" s="38"/>
      <c r="M824" s="41"/>
      <c r="N824" s="192"/>
      <c r="O824" s="193"/>
      <c r="P824" s="66"/>
      <c r="Q824" s="66"/>
      <c r="R824" s="66"/>
      <c r="S824" s="66"/>
      <c r="T824" s="66"/>
      <c r="U824" s="66"/>
      <c r="V824" s="66"/>
      <c r="W824" s="66"/>
      <c r="X824" s="66"/>
      <c r="Y824" s="67"/>
      <c r="Z824" s="36"/>
      <c r="AA824" s="36"/>
      <c r="AB824" s="36"/>
      <c r="AC824" s="36"/>
      <c r="AD824" s="36"/>
      <c r="AE824" s="36"/>
      <c r="AT824" s="19" t="s">
        <v>162</v>
      </c>
      <c r="AU824" s="19" t="s">
        <v>84</v>
      </c>
    </row>
    <row r="825" spans="1:65" s="2" customFormat="1" ht="16.5" customHeight="1">
      <c r="A825" s="36"/>
      <c r="B825" s="37"/>
      <c r="C825" s="218" t="s">
        <v>1445</v>
      </c>
      <c r="D825" s="218" t="s">
        <v>180</v>
      </c>
      <c r="E825" s="219" t="s">
        <v>1446</v>
      </c>
      <c r="F825" s="220" t="s">
        <v>1447</v>
      </c>
      <c r="G825" s="221" t="s">
        <v>386</v>
      </c>
      <c r="H825" s="222">
        <v>1</v>
      </c>
      <c r="I825" s="223"/>
      <c r="J825" s="224"/>
      <c r="K825" s="225">
        <f>ROUND(P825*H825,2)</f>
        <v>0</v>
      </c>
      <c r="L825" s="224"/>
      <c r="M825" s="226"/>
      <c r="N825" s="227" t="s">
        <v>20</v>
      </c>
      <c r="O825" s="183" t="s">
        <v>43</v>
      </c>
      <c r="P825" s="184">
        <f>I825+J825</f>
        <v>0</v>
      </c>
      <c r="Q825" s="184">
        <f>ROUND(I825*H825,2)</f>
        <v>0</v>
      </c>
      <c r="R825" s="184">
        <f>ROUND(J825*H825,2)</f>
        <v>0</v>
      </c>
      <c r="S825" s="66"/>
      <c r="T825" s="185">
        <f>S825*H825</f>
        <v>0</v>
      </c>
      <c r="U825" s="185">
        <v>3.3600000000000001E-3</v>
      </c>
      <c r="V825" s="185">
        <f>U825*H825</f>
        <v>3.3600000000000001E-3</v>
      </c>
      <c r="W825" s="185">
        <v>0</v>
      </c>
      <c r="X825" s="185">
        <f>W825*H825</f>
        <v>0</v>
      </c>
      <c r="Y825" s="186" t="s">
        <v>20</v>
      </c>
      <c r="Z825" s="36"/>
      <c r="AA825" s="36"/>
      <c r="AB825" s="36"/>
      <c r="AC825" s="36"/>
      <c r="AD825" s="36"/>
      <c r="AE825" s="36"/>
      <c r="AR825" s="187" t="s">
        <v>184</v>
      </c>
      <c r="AT825" s="187" t="s">
        <v>180</v>
      </c>
      <c r="AU825" s="187" t="s">
        <v>84</v>
      </c>
      <c r="AY825" s="19" t="s">
        <v>155</v>
      </c>
      <c r="BE825" s="188">
        <f>IF(O825="základní",K825,0)</f>
        <v>0</v>
      </c>
      <c r="BF825" s="188">
        <f>IF(O825="snížená",K825,0)</f>
        <v>0</v>
      </c>
      <c r="BG825" s="188">
        <f>IF(O825="zákl. přenesená",K825,0)</f>
        <v>0</v>
      </c>
      <c r="BH825" s="188">
        <f>IF(O825="sníž. přenesená",K825,0)</f>
        <v>0</v>
      </c>
      <c r="BI825" s="188">
        <f>IF(O825="nulová",K825,0)</f>
        <v>0</v>
      </c>
      <c r="BJ825" s="19" t="s">
        <v>82</v>
      </c>
      <c r="BK825" s="188">
        <f>ROUND(P825*H825,2)</f>
        <v>0</v>
      </c>
      <c r="BL825" s="19" t="s">
        <v>185</v>
      </c>
      <c r="BM825" s="187" t="s">
        <v>1448</v>
      </c>
    </row>
    <row r="826" spans="1:65" s="2" customFormat="1" ht="24.2" customHeight="1">
      <c r="A826" s="36"/>
      <c r="B826" s="37"/>
      <c r="C826" s="174" t="s">
        <v>1449</v>
      </c>
      <c r="D826" s="174" t="s">
        <v>157</v>
      </c>
      <c r="E826" s="175" t="s">
        <v>1450</v>
      </c>
      <c r="F826" s="176" t="s">
        <v>1451</v>
      </c>
      <c r="G826" s="177" t="s">
        <v>559</v>
      </c>
      <c r="H826" s="178">
        <v>2</v>
      </c>
      <c r="I826" s="179"/>
      <c r="J826" s="179"/>
      <c r="K826" s="180">
        <f>ROUND(P826*H826,2)</f>
        <v>0</v>
      </c>
      <c r="L826" s="181"/>
      <c r="M826" s="41"/>
      <c r="N826" s="182" t="s">
        <v>20</v>
      </c>
      <c r="O826" s="183" t="s">
        <v>43</v>
      </c>
      <c r="P826" s="184">
        <f>I826+J826</f>
        <v>0</v>
      </c>
      <c r="Q826" s="184">
        <f>ROUND(I826*H826,2)</f>
        <v>0</v>
      </c>
      <c r="R826" s="184">
        <f>ROUND(J826*H826,2)</f>
        <v>0</v>
      </c>
      <c r="S826" s="66"/>
      <c r="T826" s="185">
        <f>S826*H826</f>
        <v>0</v>
      </c>
      <c r="U826" s="185">
        <v>5.0600000000000003E-3</v>
      </c>
      <c r="V826" s="185">
        <f>U826*H826</f>
        <v>1.0120000000000001E-2</v>
      </c>
      <c r="W826" s="185">
        <v>0</v>
      </c>
      <c r="X826" s="185">
        <f>W826*H826</f>
        <v>0</v>
      </c>
      <c r="Y826" s="186" t="s">
        <v>20</v>
      </c>
      <c r="Z826" s="36"/>
      <c r="AA826" s="36"/>
      <c r="AB826" s="36"/>
      <c r="AC826" s="36"/>
      <c r="AD826" s="36"/>
      <c r="AE826" s="36"/>
      <c r="AR826" s="187" t="s">
        <v>185</v>
      </c>
      <c r="AT826" s="187" t="s">
        <v>157</v>
      </c>
      <c r="AU826" s="187" t="s">
        <v>84</v>
      </c>
      <c r="AY826" s="19" t="s">
        <v>155</v>
      </c>
      <c r="BE826" s="188">
        <f>IF(O826="základní",K826,0)</f>
        <v>0</v>
      </c>
      <c r="BF826" s="188">
        <f>IF(O826="snížená",K826,0)</f>
        <v>0</v>
      </c>
      <c r="BG826" s="188">
        <f>IF(O826="zákl. přenesená",K826,0)</f>
        <v>0</v>
      </c>
      <c r="BH826" s="188">
        <f>IF(O826="sníž. přenesená",K826,0)</f>
        <v>0</v>
      </c>
      <c r="BI826" s="188">
        <f>IF(O826="nulová",K826,0)</f>
        <v>0</v>
      </c>
      <c r="BJ826" s="19" t="s">
        <v>82</v>
      </c>
      <c r="BK826" s="188">
        <f>ROUND(P826*H826,2)</f>
        <v>0</v>
      </c>
      <c r="BL826" s="19" t="s">
        <v>185</v>
      </c>
      <c r="BM826" s="187" t="s">
        <v>1452</v>
      </c>
    </row>
    <row r="827" spans="1:65" s="2" customFormat="1" ht="11.25">
      <c r="A827" s="36"/>
      <c r="B827" s="37"/>
      <c r="C827" s="38"/>
      <c r="D827" s="189" t="s">
        <v>162</v>
      </c>
      <c r="E827" s="38"/>
      <c r="F827" s="190" t="s">
        <v>1453</v>
      </c>
      <c r="G827" s="38"/>
      <c r="H827" s="38"/>
      <c r="I827" s="191"/>
      <c r="J827" s="191"/>
      <c r="K827" s="38"/>
      <c r="L827" s="38"/>
      <c r="M827" s="41"/>
      <c r="N827" s="192"/>
      <c r="O827" s="193"/>
      <c r="P827" s="66"/>
      <c r="Q827" s="66"/>
      <c r="R827" s="66"/>
      <c r="S827" s="66"/>
      <c r="T827" s="66"/>
      <c r="U827" s="66"/>
      <c r="V827" s="66"/>
      <c r="W827" s="66"/>
      <c r="X827" s="66"/>
      <c r="Y827" s="67"/>
      <c r="Z827" s="36"/>
      <c r="AA827" s="36"/>
      <c r="AB827" s="36"/>
      <c r="AC827" s="36"/>
      <c r="AD827" s="36"/>
      <c r="AE827" s="36"/>
      <c r="AT827" s="19" t="s">
        <v>162</v>
      </c>
      <c r="AU827" s="19" t="s">
        <v>84</v>
      </c>
    </row>
    <row r="828" spans="1:65" s="2" customFormat="1" ht="16.5" customHeight="1">
      <c r="A828" s="36"/>
      <c r="B828" s="37"/>
      <c r="C828" s="174" t="s">
        <v>1454</v>
      </c>
      <c r="D828" s="174" t="s">
        <v>157</v>
      </c>
      <c r="E828" s="175" t="s">
        <v>1455</v>
      </c>
      <c r="F828" s="176" t="s">
        <v>1456</v>
      </c>
      <c r="G828" s="177" t="s">
        <v>559</v>
      </c>
      <c r="H828" s="178">
        <v>1</v>
      </c>
      <c r="I828" s="179"/>
      <c r="J828" s="179"/>
      <c r="K828" s="180">
        <f>ROUND(P828*H828,2)</f>
        <v>0</v>
      </c>
      <c r="L828" s="181"/>
      <c r="M828" s="41"/>
      <c r="N828" s="182" t="s">
        <v>20</v>
      </c>
      <c r="O828" s="183" t="s">
        <v>43</v>
      </c>
      <c r="P828" s="184">
        <f>I828+J828</f>
        <v>0</v>
      </c>
      <c r="Q828" s="184">
        <f>ROUND(I828*H828,2)</f>
        <v>0</v>
      </c>
      <c r="R828" s="184">
        <f>ROUND(J828*H828,2)</f>
        <v>0</v>
      </c>
      <c r="S828" s="66"/>
      <c r="T828" s="185">
        <f>S828*H828</f>
        <v>0</v>
      </c>
      <c r="U828" s="185">
        <v>1.0659999999999999E-2</v>
      </c>
      <c r="V828" s="185">
        <f>U828*H828</f>
        <v>1.0659999999999999E-2</v>
      </c>
      <c r="W828" s="185">
        <v>0</v>
      </c>
      <c r="X828" s="185">
        <f>W828*H828</f>
        <v>0</v>
      </c>
      <c r="Y828" s="186" t="s">
        <v>20</v>
      </c>
      <c r="Z828" s="36"/>
      <c r="AA828" s="36"/>
      <c r="AB828" s="36"/>
      <c r="AC828" s="36"/>
      <c r="AD828" s="36"/>
      <c r="AE828" s="36"/>
      <c r="AR828" s="187" t="s">
        <v>185</v>
      </c>
      <c r="AT828" s="187" t="s">
        <v>157</v>
      </c>
      <c r="AU828" s="187" t="s">
        <v>84</v>
      </c>
      <c r="AY828" s="19" t="s">
        <v>155</v>
      </c>
      <c r="BE828" s="188">
        <f>IF(O828="základní",K828,0)</f>
        <v>0</v>
      </c>
      <c r="BF828" s="188">
        <f>IF(O828="snížená",K828,0)</f>
        <v>0</v>
      </c>
      <c r="BG828" s="188">
        <f>IF(O828="zákl. přenesená",K828,0)</f>
        <v>0</v>
      </c>
      <c r="BH828" s="188">
        <f>IF(O828="sníž. přenesená",K828,0)</f>
        <v>0</v>
      </c>
      <c r="BI828" s="188">
        <f>IF(O828="nulová",K828,0)</f>
        <v>0</v>
      </c>
      <c r="BJ828" s="19" t="s">
        <v>82</v>
      </c>
      <c r="BK828" s="188">
        <f>ROUND(P828*H828,2)</f>
        <v>0</v>
      </c>
      <c r="BL828" s="19" t="s">
        <v>185</v>
      </c>
      <c r="BM828" s="187" t="s">
        <v>1457</v>
      </c>
    </row>
    <row r="829" spans="1:65" s="2" customFormat="1" ht="11.25">
      <c r="A829" s="36"/>
      <c r="B829" s="37"/>
      <c r="C829" s="38"/>
      <c r="D829" s="189" t="s">
        <v>162</v>
      </c>
      <c r="E829" s="38"/>
      <c r="F829" s="190" t="s">
        <v>1458</v>
      </c>
      <c r="G829" s="38"/>
      <c r="H829" s="38"/>
      <c r="I829" s="191"/>
      <c r="J829" s="191"/>
      <c r="K829" s="38"/>
      <c r="L829" s="38"/>
      <c r="M829" s="41"/>
      <c r="N829" s="192"/>
      <c r="O829" s="193"/>
      <c r="P829" s="66"/>
      <c r="Q829" s="66"/>
      <c r="R829" s="66"/>
      <c r="S829" s="66"/>
      <c r="T829" s="66"/>
      <c r="U829" s="66"/>
      <c r="V829" s="66"/>
      <c r="W829" s="66"/>
      <c r="X829" s="66"/>
      <c r="Y829" s="67"/>
      <c r="Z829" s="36"/>
      <c r="AA829" s="36"/>
      <c r="AB829" s="36"/>
      <c r="AC829" s="36"/>
      <c r="AD829" s="36"/>
      <c r="AE829" s="36"/>
      <c r="AT829" s="19" t="s">
        <v>162</v>
      </c>
      <c r="AU829" s="19" t="s">
        <v>84</v>
      </c>
    </row>
    <row r="830" spans="1:65" s="2" customFormat="1" ht="16.5" customHeight="1">
      <c r="A830" s="36"/>
      <c r="B830" s="37"/>
      <c r="C830" s="218" t="s">
        <v>1459</v>
      </c>
      <c r="D830" s="218" t="s">
        <v>180</v>
      </c>
      <c r="E830" s="219" t="s">
        <v>1460</v>
      </c>
      <c r="F830" s="220" t="s">
        <v>1461</v>
      </c>
      <c r="G830" s="221" t="s">
        <v>386</v>
      </c>
      <c r="H830" s="222">
        <v>1</v>
      </c>
      <c r="I830" s="223"/>
      <c r="J830" s="224"/>
      <c r="K830" s="225">
        <f>ROUND(P830*H830,2)</f>
        <v>0</v>
      </c>
      <c r="L830" s="224"/>
      <c r="M830" s="226"/>
      <c r="N830" s="227" t="s">
        <v>20</v>
      </c>
      <c r="O830" s="183" t="s">
        <v>43</v>
      </c>
      <c r="P830" s="184">
        <f>I830+J830</f>
        <v>0</v>
      </c>
      <c r="Q830" s="184">
        <f>ROUND(I830*H830,2)</f>
        <v>0</v>
      </c>
      <c r="R830" s="184">
        <f>ROUND(J830*H830,2)</f>
        <v>0</v>
      </c>
      <c r="S830" s="66"/>
      <c r="T830" s="185">
        <f>S830*H830</f>
        <v>0</v>
      </c>
      <c r="U830" s="185">
        <v>0.01</v>
      </c>
      <c r="V830" s="185">
        <f>U830*H830</f>
        <v>0.01</v>
      </c>
      <c r="W830" s="185">
        <v>0</v>
      </c>
      <c r="X830" s="185">
        <f>W830*H830</f>
        <v>0</v>
      </c>
      <c r="Y830" s="186" t="s">
        <v>20</v>
      </c>
      <c r="Z830" s="36"/>
      <c r="AA830" s="36"/>
      <c r="AB830" s="36"/>
      <c r="AC830" s="36"/>
      <c r="AD830" s="36"/>
      <c r="AE830" s="36"/>
      <c r="AR830" s="187" t="s">
        <v>191</v>
      </c>
      <c r="AT830" s="187" t="s">
        <v>180</v>
      </c>
      <c r="AU830" s="187" t="s">
        <v>84</v>
      </c>
      <c r="AY830" s="19" t="s">
        <v>155</v>
      </c>
      <c r="BE830" s="188">
        <f>IF(O830="základní",K830,0)</f>
        <v>0</v>
      </c>
      <c r="BF830" s="188">
        <f>IF(O830="snížená",K830,0)</f>
        <v>0</v>
      </c>
      <c r="BG830" s="188">
        <f>IF(O830="zákl. přenesená",K830,0)</f>
        <v>0</v>
      </c>
      <c r="BH830" s="188">
        <f>IF(O830="sníž. přenesená",K830,0)</f>
        <v>0</v>
      </c>
      <c r="BI830" s="188">
        <f>IF(O830="nulová",K830,0)</f>
        <v>0</v>
      </c>
      <c r="BJ830" s="19" t="s">
        <v>82</v>
      </c>
      <c r="BK830" s="188">
        <f>ROUND(P830*H830,2)</f>
        <v>0</v>
      </c>
      <c r="BL830" s="19" t="s">
        <v>161</v>
      </c>
      <c r="BM830" s="187" t="s">
        <v>1462</v>
      </c>
    </row>
    <row r="831" spans="1:65" s="2" customFormat="1" ht="24.2" customHeight="1">
      <c r="A831" s="36"/>
      <c r="B831" s="37"/>
      <c r="C831" s="174" t="s">
        <v>1463</v>
      </c>
      <c r="D831" s="174" t="s">
        <v>157</v>
      </c>
      <c r="E831" s="175" t="s">
        <v>1464</v>
      </c>
      <c r="F831" s="176" t="s">
        <v>1465</v>
      </c>
      <c r="G831" s="177" t="s">
        <v>559</v>
      </c>
      <c r="H831" s="178">
        <v>1</v>
      </c>
      <c r="I831" s="179"/>
      <c r="J831" s="179"/>
      <c r="K831" s="180">
        <f>ROUND(P831*H831,2)</f>
        <v>0</v>
      </c>
      <c r="L831" s="181"/>
      <c r="M831" s="41"/>
      <c r="N831" s="182" t="s">
        <v>20</v>
      </c>
      <c r="O831" s="183" t="s">
        <v>43</v>
      </c>
      <c r="P831" s="184">
        <f>I831+J831</f>
        <v>0</v>
      </c>
      <c r="Q831" s="184">
        <f>ROUND(I831*H831,2)</f>
        <v>0</v>
      </c>
      <c r="R831" s="184">
        <f>ROUND(J831*H831,2)</f>
        <v>0</v>
      </c>
      <c r="S831" s="66"/>
      <c r="T831" s="185">
        <f>S831*H831</f>
        <v>0</v>
      </c>
      <c r="U831" s="185">
        <v>3.6339999999999997E-2</v>
      </c>
      <c r="V831" s="185">
        <f>U831*H831</f>
        <v>3.6339999999999997E-2</v>
      </c>
      <c r="W831" s="185">
        <v>0</v>
      </c>
      <c r="X831" s="185">
        <f>W831*H831</f>
        <v>0</v>
      </c>
      <c r="Y831" s="186" t="s">
        <v>20</v>
      </c>
      <c r="Z831" s="36"/>
      <c r="AA831" s="36"/>
      <c r="AB831" s="36"/>
      <c r="AC831" s="36"/>
      <c r="AD831" s="36"/>
      <c r="AE831" s="36"/>
      <c r="AR831" s="187" t="s">
        <v>161</v>
      </c>
      <c r="AT831" s="187" t="s">
        <v>157</v>
      </c>
      <c r="AU831" s="187" t="s">
        <v>84</v>
      </c>
      <c r="AY831" s="19" t="s">
        <v>155</v>
      </c>
      <c r="BE831" s="188">
        <f>IF(O831="základní",K831,0)</f>
        <v>0</v>
      </c>
      <c r="BF831" s="188">
        <f>IF(O831="snížená",K831,0)</f>
        <v>0</v>
      </c>
      <c r="BG831" s="188">
        <f>IF(O831="zákl. přenesená",K831,0)</f>
        <v>0</v>
      </c>
      <c r="BH831" s="188">
        <f>IF(O831="sníž. přenesená",K831,0)</f>
        <v>0</v>
      </c>
      <c r="BI831" s="188">
        <f>IF(O831="nulová",K831,0)</f>
        <v>0</v>
      </c>
      <c r="BJ831" s="19" t="s">
        <v>82</v>
      </c>
      <c r="BK831" s="188">
        <f>ROUND(P831*H831,2)</f>
        <v>0</v>
      </c>
      <c r="BL831" s="19" t="s">
        <v>161</v>
      </c>
      <c r="BM831" s="187" t="s">
        <v>1466</v>
      </c>
    </row>
    <row r="832" spans="1:65" s="2" customFormat="1" ht="11.25">
      <c r="A832" s="36"/>
      <c r="B832" s="37"/>
      <c r="C832" s="38"/>
      <c r="D832" s="189" t="s">
        <v>162</v>
      </c>
      <c r="E832" s="38"/>
      <c r="F832" s="190" t="s">
        <v>1467</v>
      </c>
      <c r="G832" s="38"/>
      <c r="H832" s="38"/>
      <c r="I832" s="191"/>
      <c r="J832" s="191"/>
      <c r="K832" s="38"/>
      <c r="L832" s="38"/>
      <c r="M832" s="41"/>
      <c r="N832" s="192"/>
      <c r="O832" s="193"/>
      <c r="P832" s="66"/>
      <c r="Q832" s="66"/>
      <c r="R832" s="66"/>
      <c r="S832" s="66"/>
      <c r="T832" s="66"/>
      <c r="U832" s="66"/>
      <c r="V832" s="66"/>
      <c r="W832" s="66"/>
      <c r="X832" s="66"/>
      <c r="Y832" s="67"/>
      <c r="Z832" s="36"/>
      <c r="AA832" s="36"/>
      <c r="AB832" s="36"/>
      <c r="AC832" s="36"/>
      <c r="AD832" s="36"/>
      <c r="AE832" s="36"/>
      <c r="AT832" s="19" t="s">
        <v>162</v>
      </c>
      <c r="AU832" s="19" t="s">
        <v>84</v>
      </c>
    </row>
    <row r="833" spans="1:65" s="2" customFormat="1" ht="16.5" customHeight="1">
      <c r="A833" s="36"/>
      <c r="B833" s="37"/>
      <c r="C833" s="174" t="s">
        <v>1468</v>
      </c>
      <c r="D833" s="174" t="s">
        <v>157</v>
      </c>
      <c r="E833" s="175" t="s">
        <v>1469</v>
      </c>
      <c r="F833" s="176" t="s">
        <v>1470</v>
      </c>
      <c r="G833" s="177" t="s">
        <v>559</v>
      </c>
      <c r="H833" s="178">
        <v>2</v>
      </c>
      <c r="I833" s="179"/>
      <c r="J833" s="179"/>
      <c r="K833" s="180">
        <f>ROUND(P833*H833,2)</f>
        <v>0</v>
      </c>
      <c r="L833" s="181"/>
      <c r="M833" s="41"/>
      <c r="N833" s="182" t="s">
        <v>20</v>
      </c>
      <c r="O833" s="183" t="s">
        <v>43</v>
      </c>
      <c r="P833" s="184">
        <f>I833+J833</f>
        <v>0</v>
      </c>
      <c r="Q833" s="184">
        <f>ROUND(I833*H833,2)</f>
        <v>0</v>
      </c>
      <c r="R833" s="184">
        <f>ROUND(J833*H833,2)</f>
        <v>0</v>
      </c>
      <c r="S833" s="66"/>
      <c r="T833" s="185">
        <f>S833*H833</f>
        <v>0</v>
      </c>
      <c r="U833" s="185">
        <v>1.72E-3</v>
      </c>
      <c r="V833" s="185">
        <f>U833*H833</f>
        <v>3.4399999999999999E-3</v>
      </c>
      <c r="W833" s="185">
        <v>0</v>
      </c>
      <c r="X833" s="185">
        <f>W833*H833</f>
        <v>0</v>
      </c>
      <c r="Y833" s="186" t="s">
        <v>20</v>
      </c>
      <c r="Z833" s="36"/>
      <c r="AA833" s="36"/>
      <c r="AB833" s="36"/>
      <c r="AC833" s="36"/>
      <c r="AD833" s="36"/>
      <c r="AE833" s="36"/>
      <c r="AR833" s="187" t="s">
        <v>185</v>
      </c>
      <c r="AT833" s="187" t="s">
        <v>157</v>
      </c>
      <c r="AU833" s="187" t="s">
        <v>84</v>
      </c>
      <c r="AY833" s="19" t="s">
        <v>155</v>
      </c>
      <c r="BE833" s="188">
        <f>IF(O833="základní",K833,0)</f>
        <v>0</v>
      </c>
      <c r="BF833" s="188">
        <f>IF(O833="snížená",K833,0)</f>
        <v>0</v>
      </c>
      <c r="BG833" s="188">
        <f>IF(O833="zákl. přenesená",K833,0)</f>
        <v>0</v>
      </c>
      <c r="BH833" s="188">
        <f>IF(O833="sníž. přenesená",K833,0)</f>
        <v>0</v>
      </c>
      <c r="BI833" s="188">
        <f>IF(O833="nulová",K833,0)</f>
        <v>0</v>
      </c>
      <c r="BJ833" s="19" t="s">
        <v>82</v>
      </c>
      <c r="BK833" s="188">
        <f>ROUND(P833*H833,2)</f>
        <v>0</v>
      </c>
      <c r="BL833" s="19" t="s">
        <v>185</v>
      </c>
      <c r="BM833" s="187" t="s">
        <v>1471</v>
      </c>
    </row>
    <row r="834" spans="1:65" s="2" customFormat="1" ht="11.25">
      <c r="A834" s="36"/>
      <c r="B834" s="37"/>
      <c r="C834" s="38"/>
      <c r="D834" s="189" t="s">
        <v>162</v>
      </c>
      <c r="E834" s="38"/>
      <c r="F834" s="190" t="s">
        <v>1472</v>
      </c>
      <c r="G834" s="38"/>
      <c r="H834" s="38"/>
      <c r="I834" s="191"/>
      <c r="J834" s="191"/>
      <c r="K834" s="38"/>
      <c r="L834" s="38"/>
      <c r="M834" s="41"/>
      <c r="N834" s="192"/>
      <c r="O834" s="193"/>
      <c r="P834" s="66"/>
      <c r="Q834" s="66"/>
      <c r="R834" s="66"/>
      <c r="S834" s="66"/>
      <c r="T834" s="66"/>
      <c r="U834" s="66"/>
      <c r="V834" s="66"/>
      <c r="W834" s="66"/>
      <c r="X834" s="66"/>
      <c r="Y834" s="67"/>
      <c r="Z834" s="36"/>
      <c r="AA834" s="36"/>
      <c r="AB834" s="36"/>
      <c r="AC834" s="36"/>
      <c r="AD834" s="36"/>
      <c r="AE834" s="36"/>
      <c r="AT834" s="19" t="s">
        <v>162</v>
      </c>
      <c r="AU834" s="19" t="s">
        <v>84</v>
      </c>
    </row>
    <row r="835" spans="1:65" s="2" customFormat="1" ht="16.5" customHeight="1">
      <c r="A835" s="36"/>
      <c r="B835" s="37"/>
      <c r="C835" s="218" t="s">
        <v>1473</v>
      </c>
      <c r="D835" s="218" t="s">
        <v>180</v>
      </c>
      <c r="E835" s="219" t="s">
        <v>1474</v>
      </c>
      <c r="F835" s="220" t="s">
        <v>1475</v>
      </c>
      <c r="G835" s="221" t="s">
        <v>386</v>
      </c>
      <c r="H835" s="222">
        <v>1</v>
      </c>
      <c r="I835" s="223"/>
      <c r="J835" s="224"/>
      <c r="K835" s="225">
        <f>ROUND(P835*H835,2)</f>
        <v>0</v>
      </c>
      <c r="L835" s="224"/>
      <c r="M835" s="226"/>
      <c r="N835" s="227" t="s">
        <v>20</v>
      </c>
      <c r="O835" s="183" t="s">
        <v>43</v>
      </c>
      <c r="P835" s="184">
        <f>I835+J835</f>
        <v>0</v>
      </c>
      <c r="Q835" s="184">
        <f>ROUND(I835*H835,2)</f>
        <v>0</v>
      </c>
      <c r="R835" s="184">
        <f>ROUND(J835*H835,2)</f>
        <v>0</v>
      </c>
      <c r="S835" s="66"/>
      <c r="T835" s="185">
        <f>S835*H835</f>
        <v>0</v>
      </c>
      <c r="U835" s="185">
        <v>5.7000000000000002E-2</v>
      </c>
      <c r="V835" s="185">
        <f>U835*H835</f>
        <v>5.7000000000000002E-2</v>
      </c>
      <c r="W835" s="185">
        <v>0</v>
      </c>
      <c r="X835" s="185">
        <f>W835*H835</f>
        <v>0</v>
      </c>
      <c r="Y835" s="186" t="s">
        <v>20</v>
      </c>
      <c r="Z835" s="36"/>
      <c r="AA835" s="36"/>
      <c r="AB835" s="36"/>
      <c r="AC835" s="36"/>
      <c r="AD835" s="36"/>
      <c r="AE835" s="36"/>
      <c r="AR835" s="187" t="s">
        <v>184</v>
      </c>
      <c r="AT835" s="187" t="s">
        <v>180</v>
      </c>
      <c r="AU835" s="187" t="s">
        <v>84</v>
      </c>
      <c r="AY835" s="19" t="s">
        <v>155</v>
      </c>
      <c r="BE835" s="188">
        <f>IF(O835="základní",K835,0)</f>
        <v>0</v>
      </c>
      <c r="BF835" s="188">
        <f>IF(O835="snížená",K835,0)</f>
        <v>0</v>
      </c>
      <c r="BG835" s="188">
        <f>IF(O835="zákl. přenesená",K835,0)</f>
        <v>0</v>
      </c>
      <c r="BH835" s="188">
        <f>IF(O835="sníž. přenesená",K835,0)</f>
        <v>0</v>
      </c>
      <c r="BI835" s="188">
        <f>IF(O835="nulová",K835,0)</f>
        <v>0</v>
      </c>
      <c r="BJ835" s="19" t="s">
        <v>82</v>
      </c>
      <c r="BK835" s="188">
        <f>ROUND(P835*H835,2)</f>
        <v>0</v>
      </c>
      <c r="BL835" s="19" t="s">
        <v>185</v>
      </c>
      <c r="BM835" s="187" t="s">
        <v>1476</v>
      </c>
    </row>
    <row r="836" spans="1:65" s="2" customFormat="1" ht="16.5" customHeight="1">
      <c r="A836" s="36"/>
      <c r="B836" s="37"/>
      <c r="C836" s="174" t="s">
        <v>1477</v>
      </c>
      <c r="D836" s="174" t="s">
        <v>157</v>
      </c>
      <c r="E836" s="175" t="s">
        <v>1478</v>
      </c>
      <c r="F836" s="176" t="s">
        <v>1479</v>
      </c>
      <c r="G836" s="177" t="s">
        <v>559</v>
      </c>
      <c r="H836" s="178">
        <v>5</v>
      </c>
      <c r="I836" s="179"/>
      <c r="J836" s="179"/>
      <c r="K836" s="180">
        <f>ROUND(P836*H836,2)</f>
        <v>0</v>
      </c>
      <c r="L836" s="181"/>
      <c r="M836" s="41"/>
      <c r="N836" s="182" t="s">
        <v>20</v>
      </c>
      <c r="O836" s="183" t="s">
        <v>43</v>
      </c>
      <c r="P836" s="184">
        <f>I836+J836</f>
        <v>0</v>
      </c>
      <c r="Q836" s="184">
        <f>ROUND(I836*H836,2)</f>
        <v>0</v>
      </c>
      <c r="R836" s="184">
        <f>ROUND(J836*H836,2)</f>
        <v>0</v>
      </c>
      <c r="S836" s="66"/>
      <c r="T836" s="185">
        <f>S836*H836</f>
        <v>0</v>
      </c>
      <c r="U836" s="185">
        <v>1.5399999999999999E-3</v>
      </c>
      <c r="V836" s="185">
        <f>U836*H836</f>
        <v>7.6999999999999994E-3</v>
      </c>
      <c r="W836" s="185">
        <v>0</v>
      </c>
      <c r="X836" s="185">
        <f>W836*H836</f>
        <v>0</v>
      </c>
      <c r="Y836" s="186" t="s">
        <v>20</v>
      </c>
      <c r="Z836" s="36"/>
      <c r="AA836" s="36"/>
      <c r="AB836" s="36"/>
      <c r="AC836" s="36"/>
      <c r="AD836" s="36"/>
      <c r="AE836" s="36"/>
      <c r="AR836" s="187" t="s">
        <v>185</v>
      </c>
      <c r="AT836" s="187" t="s">
        <v>157</v>
      </c>
      <c r="AU836" s="187" t="s">
        <v>84</v>
      </c>
      <c r="AY836" s="19" t="s">
        <v>155</v>
      </c>
      <c r="BE836" s="188">
        <f>IF(O836="základní",K836,0)</f>
        <v>0</v>
      </c>
      <c r="BF836" s="188">
        <f>IF(O836="snížená",K836,0)</f>
        <v>0</v>
      </c>
      <c r="BG836" s="188">
        <f>IF(O836="zákl. přenesená",K836,0)</f>
        <v>0</v>
      </c>
      <c r="BH836" s="188">
        <f>IF(O836="sníž. přenesená",K836,0)</f>
        <v>0</v>
      </c>
      <c r="BI836" s="188">
        <f>IF(O836="nulová",K836,0)</f>
        <v>0</v>
      </c>
      <c r="BJ836" s="19" t="s">
        <v>82</v>
      </c>
      <c r="BK836" s="188">
        <f>ROUND(P836*H836,2)</f>
        <v>0</v>
      </c>
      <c r="BL836" s="19" t="s">
        <v>185</v>
      </c>
      <c r="BM836" s="187" t="s">
        <v>1480</v>
      </c>
    </row>
    <row r="837" spans="1:65" s="2" customFormat="1" ht="11.25">
      <c r="A837" s="36"/>
      <c r="B837" s="37"/>
      <c r="C837" s="38"/>
      <c r="D837" s="189" t="s">
        <v>162</v>
      </c>
      <c r="E837" s="38"/>
      <c r="F837" s="190" t="s">
        <v>1481</v>
      </c>
      <c r="G837" s="38"/>
      <c r="H837" s="38"/>
      <c r="I837" s="191"/>
      <c r="J837" s="191"/>
      <c r="K837" s="38"/>
      <c r="L837" s="38"/>
      <c r="M837" s="41"/>
      <c r="N837" s="192"/>
      <c r="O837" s="193"/>
      <c r="P837" s="66"/>
      <c r="Q837" s="66"/>
      <c r="R837" s="66"/>
      <c r="S837" s="66"/>
      <c r="T837" s="66"/>
      <c r="U837" s="66"/>
      <c r="V837" s="66"/>
      <c r="W837" s="66"/>
      <c r="X837" s="66"/>
      <c r="Y837" s="67"/>
      <c r="Z837" s="36"/>
      <c r="AA837" s="36"/>
      <c r="AB837" s="36"/>
      <c r="AC837" s="36"/>
      <c r="AD837" s="36"/>
      <c r="AE837" s="36"/>
      <c r="AT837" s="19" t="s">
        <v>162</v>
      </c>
      <c r="AU837" s="19" t="s">
        <v>84</v>
      </c>
    </row>
    <row r="838" spans="1:65" s="2" customFormat="1" ht="16.5" customHeight="1">
      <c r="A838" s="36"/>
      <c r="B838" s="37"/>
      <c r="C838" s="174" t="s">
        <v>1482</v>
      </c>
      <c r="D838" s="174" t="s">
        <v>157</v>
      </c>
      <c r="E838" s="175" t="s">
        <v>1483</v>
      </c>
      <c r="F838" s="176" t="s">
        <v>1484</v>
      </c>
      <c r="G838" s="177" t="s">
        <v>559</v>
      </c>
      <c r="H838" s="178">
        <v>2</v>
      </c>
      <c r="I838" s="179"/>
      <c r="J838" s="179"/>
      <c r="K838" s="180">
        <f>ROUND(P838*H838,2)</f>
        <v>0</v>
      </c>
      <c r="L838" s="181"/>
      <c r="M838" s="41"/>
      <c r="N838" s="182" t="s">
        <v>20</v>
      </c>
      <c r="O838" s="183" t="s">
        <v>43</v>
      </c>
      <c r="P838" s="184">
        <f>I838+J838</f>
        <v>0</v>
      </c>
      <c r="Q838" s="184">
        <f>ROUND(I838*H838,2)</f>
        <v>0</v>
      </c>
      <c r="R838" s="184">
        <f>ROUND(J838*H838,2)</f>
        <v>0</v>
      </c>
      <c r="S838" s="66"/>
      <c r="T838" s="185">
        <f>S838*H838</f>
        <v>0</v>
      </c>
      <c r="U838" s="185">
        <v>3.1099999999999999E-3</v>
      </c>
      <c r="V838" s="185">
        <f>U838*H838</f>
        <v>6.2199999999999998E-3</v>
      </c>
      <c r="W838" s="185">
        <v>0</v>
      </c>
      <c r="X838" s="185">
        <f>W838*H838</f>
        <v>0</v>
      </c>
      <c r="Y838" s="186" t="s">
        <v>20</v>
      </c>
      <c r="Z838" s="36"/>
      <c r="AA838" s="36"/>
      <c r="AB838" s="36"/>
      <c r="AC838" s="36"/>
      <c r="AD838" s="36"/>
      <c r="AE838" s="36"/>
      <c r="AR838" s="187" t="s">
        <v>161</v>
      </c>
      <c r="AT838" s="187" t="s">
        <v>157</v>
      </c>
      <c r="AU838" s="187" t="s">
        <v>84</v>
      </c>
      <c r="AY838" s="19" t="s">
        <v>155</v>
      </c>
      <c r="BE838" s="188">
        <f>IF(O838="základní",K838,0)</f>
        <v>0</v>
      </c>
      <c r="BF838" s="188">
        <f>IF(O838="snížená",K838,0)</f>
        <v>0</v>
      </c>
      <c r="BG838" s="188">
        <f>IF(O838="zákl. přenesená",K838,0)</f>
        <v>0</v>
      </c>
      <c r="BH838" s="188">
        <f>IF(O838="sníž. přenesená",K838,0)</f>
        <v>0</v>
      </c>
      <c r="BI838" s="188">
        <f>IF(O838="nulová",K838,0)</f>
        <v>0</v>
      </c>
      <c r="BJ838" s="19" t="s">
        <v>82</v>
      </c>
      <c r="BK838" s="188">
        <f>ROUND(P838*H838,2)</f>
        <v>0</v>
      </c>
      <c r="BL838" s="19" t="s">
        <v>161</v>
      </c>
      <c r="BM838" s="187" t="s">
        <v>1485</v>
      </c>
    </row>
    <row r="839" spans="1:65" s="2" customFormat="1" ht="11.25">
      <c r="A839" s="36"/>
      <c r="B839" s="37"/>
      <c r="C839" s="38"/>
      <c r="D839" s="189" t="s">
        <v>162</v>
      </c>
      <c r="E839" s="38"/>
      <c r="F839" s="190" t="s">
        <v>1486</v>
      </c>
      <c r="G839" s="38"/>
      <c r="H839" s="38"/>
      <c r="I839" s="191"/>
      <c r="J839" s="191"/>
      <c r="K839" s="38"/>
      <c r="L839" s="38"/>
      <c r="M839" s="41"/>
      <c r="N839" s="192"/>
      <c r="O839" s="193"/>
      <c r="P839" s="66"/>
      <c r="Q839" s="66"/>
      <c r="R839" s="66"/>
      <c r="S839" s="66"/>
      <c r="T839" s="66"/>
      <c r="U839" s="66"/>
      <c r="V839" s="66"/>
      <c r="W839" s="66"/>
      <c r="X839" s="66"/>
      <c r="Y839" s="67"/>
      <c r="Z839" s="36"/>
      <c r="AA839" s="36"/>
      <c r="AB839" s="36"/>
      <c r="AC839" s="36"/>
      <c r="AD839" s="36"/>
      <c r="AE839" s="36"/>
      <c r="AT839" s="19" t="s">
        <v>162</v>
      </c>
      <c r="AU839" s="19" t="s">
        <v>84</v>
      </c>
    </row>
    <row r="840" spans="1:65" s="2" customFormat="1" ht="21.75" customHeight="1">
      <c r="A840" s="36"/>
      <c r="B840" s="37"/>
      <c r="C840" s="174" t="s">
        <v>1487</v>
      </c>
      <c r="D840" s="174" t="s">
        <v>157</v>
      </c>
      <c r="E840" s="175" t="s">
        <v>1488</v>
      </c>
      <c r="F840" s="176" t="s">
        <v>1489</v>
      </c>
      <c r="G840" s="177" t="s">
        <v>386</v>
      </c>
      <c r="H840" s="178">
        <v>2</v>
      </c>
      <c r="I840" s="179"/>
      <c r="J840" s="179"/>
      <c r="K840" s="180">
        <f>ROUND(P840*H840,2)</f>
        <v>0</v>
      </c>
      <c r="L840" s="181"/>
      <c r="M840" s="41"/>
      <c r="N840" s="182" t="s">
        <v>20</v>
      </c>
      <c r="O840" s="183" t="s">
        <v>43</v>
      </c>
      <c r="P840" s="184">
        <f>I840+J840</f>
        <v>0</v>
      </c>
      <c r="Q840" s="184">
        <f>ROUND(I840*H840,2)</f>
        <v>0</v>
      </c>
      <c r="R840" s="184">
        <f>ROUND(J840*H840,2)</f>
        <v>0</v>
      </c>
      <c r="S840" s="66"/>
      <c r="T840" s="185">
        <f>S840*H840</f>
        <v>0</v>
      </c>
      <c r="U840" s="185">
        <v>1.7000000000000001E-4</v>
      </c>
      <c r="V840" s="185">
        <f>U840*H840</f>
        <v>3.4000000000000002E-4</v>
      </c>
      <c r="W840" s="185">
        <v>0</v>
      </c>
      <c r="X840" s="185">
        <f>W840*H840</f>
        <v>0</v>
      </c>
      <c r="Y840" s="186" t="s">
        <v>20</v>
      </c>
      <c r="Z840" s="36"/>
      <c r="AA840" s="36"/>
      <c r="AB840" s="36"/>
      <c r="AC840" s="36"/>
      <c r="AD840" s="36"/>
      <c r="AE840" s="36"/>
      <c r="AR840" s="187" t="s">
        <v>185</v>
      </c>
      <c r="AT840" s="187" t="s">
        <v>157</v>
      </c>
      <c r="AU840" s="187" t="s">
        <v>84</v>
      </c>
      <c r="AY840" s="19" t="s">
        <v>155</v>
      </c>
      <c r="BE840" s="188">
        <f>IF(O840="základní",K840,0)</f>
        <v>0</v>
      </c>
      <c r="BF840" s="188">
        <f>IF(O840="snížená",K840,0)</f>
        <v>0</v>
      </c>
      <c r="BG840" s="188">
        <f>IF(O840="zákl. přenesená",K840,0)</f>
        <v>0</v>
      </c>
      <c r="BH840" s="188">
        <f>IF(O840="sníž. přenesená",K840,0)</f>
        <v>0</v>
      </c>
      <c r="BI840" s="188">
        <f>IF(O840="nulová",K840,0)</f>
        <v>0</v>
      </c>
      <c r="BJ840" s="19" t="s">
        <v>82</v>
      </c>
      <c r="BK840" s="188">
        <f>ROUND(P840*H840,2)</f>
        <v>0</v>
      </c>
      <c r="BL840" s="19" t="s">
        <v>185</v>
      </c>
      <c r="BM840" s="187" t="s">
        <v>1490</v>
      </c>
    </row>
    <row r="841" spans="1:65" s="2" customFormat="1" ht="11.25">
      <c r="A841" s="36"/>
      <c r="B841" s="37"/>
      <c r="C841" s="38"/>
      <c r="D841" s="189" t="s">
        <v>162</v>
      </c>
      <c r="E841" s="38"/>
      <c r="F841" s="190" t="s">
        <v>1491</v>
      </c>
      <c r="G841" s="38"/>
      <c r="H841" s="38"/>
      <c r="I841" s="191"/>
      <c r="J841" s="191"/>
      <c r="K841" s="38"/>
      <c r="L841" s="38"/>
      <c r="M841" s="41"/>
      <c r="N841" s="192"/>
      <c r="O841" s="193"/>
      <c r="P841" s="66"/>
      <c r="Q841" s="66"/>
      <c r="R841" s="66"/>
      <c r="S841" s="66"/>
      <c r="T841" s="66"/>
      <c r="U841" s="66"/>
      <c r="V841" s="66"/>
      <c r="W841" s="66"/>
      <c r="X841" s="66"/>
      <c r="Y841" s="67"/>
      <c r="Z841" s="36"/>
      <c r="AA841" s="36"/>
      <c r="AB841" s="36"/>
      <c r="AC841" s="36"/>
      <c r="AD841" s="36"/>
      <c r="AE841" s="36"/>
      <c r="AT841" s="19" t="s">
        <v>162</v>
      </c>
      <c r="AU841" s="19" t="s">
        <v>84</v>
      </c>
    </row>
    <row r="842" spans="1:65" s="2" customFormat="1" ht="16.5" customHeight="1">
      <c r="A842" s="36"/>
      <c r="B842" s="37"/>
      <c r="C842" s="218" t="s">
        <v>1492</v>
      </c>
      <c r="D842" s="218" t="s">
        <v>180</v>
      </c>
      <c r="E842" s="219" t="s">
        <v>1493</v>
      </c>
      <c r="F842" s="220" t="s">
        <v>1494</v>
      </c>
      <c r="G842" s="221" t="s">
        <v>386</v>
      </c>
      <c r="H842" s="222">
        <v>2</v>
      </c>
      <c r="I842" s="223"/>
      <c r="J842" s="224"/>
      <c r="K842" s="225">
        <f>ROUND(P842*H842,2)</f>
        <v>0</v>
      </c>
      <c r="L842" s="224"/>
      <c r="M842" s="226"/>
      <c r="N842" s="227" t="s">
        <v>20</v>
      </c>
      <c r="O842" s="183" t="s">
        <v>43</v>
      </c>
      <c r="P842" s="184">
        <f>I842+J842</f>
        <v>0</v>
      </c>
      <c r="Q842" s="184">
        <f>ROUND(I842*H842,2)</f>
        <v>0</v>
      </c>
      <c r="R842" s="184">
        <f>ROUND(J842*H842,2)</f>
        <v>0</v>
      </c>
      <c r="S842" s="66"/>
      <c r="T842" s="185">
        <f>S842*H842</f>
        <v>0</v>
      </c>
      <c r="U842" s="185">
        <v>2.3000000000000001E-4</v>
      </c>
      <c r="V842" s="185">
        <f>U842*H842</f>
        <v>4.6000000000000001E-4</v>
      </c>
      <c r="W842" s="185">
        <v>0</v>
      </c>
      <c r="X842" s="185">
        <f>W842*H842</f>
        <v>0</v>
      </c>
      <c r="Y842" s="186" t="s">
        <v>20</v>
      </c>
      <c r="Z842" s="36"/>
      <c r="AA842" s="36"/>
      <c r="AB842" s="36"/>
      <c r="AC842" s="36"/>
      <c r="AD842" s="36"/>
      <c r="AE842" s="36"/>
      <c r="AR842" s="187" t="s">
        <v>184</v>
      </c>
      <c r="AT842" s="187" t="s">
        <v>180</v>
      </c>
      <c r="AU842" s="187" t="s">
        <v>84</v>
      </c>
      <c r="AY842" s="19" t="s">
        <v>155</v>
      </c>
      <c r="BE842" s="188">
        <f>IF(O842="základní",K842,0)</f>
        <v>0</v>
      </c>
      <c r="BF842" s="188">
        <f>IF(O842="snížená",K842,0)</f>
        <v>0</v>
      </c>
      <c r="BG842" s="188">
        <f>IF(O842="zákl. přenesená",K842,0)</f>
        <v>0</v>
      </c>
      <c r="BH842" s="188">
        <f>IF(O842="sníž. přenesená",K842,0)</f>
        <v>0</v>
      </c>
      <c r="BI842" s="188">
        <f>IF(O842="nulová",K842,0)</f>
        <v>0</v>
      </c>
      <c r="BJ842" s="19" t="s">
        <v>82</v>
      </c>
      <c r="BK842" s="188">
        <f>ROUND(P842*H842,2)</f>
        <v>0</v>
      </c>
      <c r="BL842" s="19" t="s">
        <v>185</v>
      </c>
      <c r="BM842" s="187" t="s">
        <v>1495</v>
      </c>
    </row>
    <row r="843" spans="1:65" s="2" customFormat="1" ht="16.5" customHeight="1">
      <c r="A843" s="36"/>
      <c r="B843" s="37"/>
      <c r="C843" s="218" t="s">
        <v>1496</v>
      </c>
      <c r="D843" s="218" t="s">
        <v>180</v>
      </c>
      <c r="E843" s="219" t="s">
        <v>1497</v>
      </c>
      <c r="F843" s="220" t="s">
        <v>1498</v>
      </c>
      <c r="G843" s="221" t="s">
        <v>386</v>
      </c>
      <c r="H843" s="222">
        <v>1</v>
      </c>
      <c r="I843" s="223"/>
      <c r="J843" s="224"/>
      <c r="K843" s="225">
        <f>ROUND(P843*H843,2)</f>
        <v>0</v>
      </c>
      <c r="L843" s="224"/>
      <c r="M843" s="226"/>
      <c r="N843" s="227" t="s">
        <v>20</v>
      </c>
      <c r="O843" s="183" t="s">
        <v>43</v>
      </c>
      <c r="P843" s="184">
        <f>I843+J843</f>
        <v>0</v>
      </c>
      <c r="Q843" s="184">
        <f>ROUND(I843*H843,2)</f>
        <v>0</v>
      </c>
      <c r="R843" s="184">
        <f>ROUND(J843*H843,2)</f>
        <v>0</v>
      </c>
      <c r="S843" s="66"/>
      <c r="T843" s="185">
        <f>S843*H843</f>
        <v>0</v>
      </c>
      <c r="U843" s="185">
        <v>7.0000000000000007E-2</v>
      </c>
      <c r="V843" s="185">
        <f>U843*H843</f>
        <v>7.0000000000000007E-2</v>
      </c>
      <c r="W843" s="185">
        <v>0</v>
      </c>
      <c r="X843" s="185">
        <f>W843*H843</f>
        <v>0</v>
      </c>
      <c r="Y843" s="186" t="s">
        <v>20</v>
      </c>
      <c r="Z843" s="36"/>
      <c r="AA843" s="36"/>
      <c r="AB843" s="36"/>
      <c r="AC843" s="36"/>
      <c r="AD843" s="36"/>
      <c r="AE843" s="36"/>
      <c r="AR843" s="187" t="s">
        <v>184</v>
      </c>
      <c r="AT843" s="187" t="s">
        <v>180</v>
      </c>
      <c r="AU843" s="187" t="s">
        <v>84</v>
      </c>
      <c r="AY843" s="19" t="s">
        <v>155</v>
      </c>
      <c r="BE843" s="188">
        <f>IF(O843="základní",K843,0)</f>
        <v>0</v>
      </c>
      <c r="BF843" s="188">
        <f>IF(O843="snížená",K843,0)</f>
        <v>0</v>
      </c>
      <c r="BG843" s="188">
        <f>IF(O843="zákl. přenesená",K843,0)</f>
        <v>0</v>
      </c>
      <c r="BH843" s="188">
        <f>IF(O843="sníž. přenesená",K843,0)</f>
        <v>0</v>
      </c>
      <c r="BI843" s="188">
        <f>IF(O843="nulová",K843,0)</f>
        <v>0</v>
      </c>
      <c r="BJ843" s="19" t="s">
        <v>82</v>
      </c>
      <c r="BK843" s="188">
        <f>ROUND(P843*H843,2)</f>
        <v>0</v>
      </c>
      <c r="BL843" s="19" t="s">
        <v>185</v>
      </c>
      <c r="BM843" s="187" t="s">
        <v>1499</v>
      </c>
    </row>
    <row r="844" spans="1:65" s="2" customFormat="1" ht="16.5" customHeight="1">
      <c r="A844" s="36"/>
      <c r="B844" s="37"/>
      <c r="C844" s="174" t="s">
        <v>1500</v>
      </c>
      <c r="D844" s="174" t="s">
        <v>157</v>
      </c>
      <c r="E844" s="175" t="s">
        <v>1501</v>
      </c>
      <c r="F844" s="176" t="s">
        <v>1502</v>
      </c>
      <c r="G844" s="177" t="s">
        <v>386</v>
      </c>
      <c r="H844" s="178">
        <v>1</v>
      </c>
      <c r="I844" s="179"/>
      <c r="J844" s="179"/>
      <c r="K844" s="180">
        <f>ROUND(P844*H844,2)</f>
        <v>0</v>
      </c>
      <c r="L844" s="181"/>
      <c r="M844" s="41"/>
      <c r="N844" s="182" t="s">
        <v>20</v>
      </c>
      <c r="O844" s="183" t="s">
        <v>43</v>
      </c>
      <c r="P844" s="184">
        <f>I844+J844</f>
        <v>0</v>
      </c>
      <c r="Q844" s="184">
        <f>ROUND(I844*H844,2)</f>
        <v>0</v>
      </c>
      <c r="R844" s="184">
        <f>ROUND(J844*H844,2)</f>
        <v>0</v>
      </c>
      <c r="S844" s="66"/>
      <c r="T844" s="185">
        <f>S844*H844</f>
        <v>0</v>
      </c>
      <c r="U844" s="185">
        <v>1.09E-3</v>
      </c>
      <c r="V844" s="185">
        <f>U844*H844</f>
        <v>1.09E-3</v>
      </c>
      <c r="W844" s="185">
        <v>0</v>
      </c>
      <c r="X844" s="185">
        <f>W844*H844</f>
        <v>0</v>
      </c>
      <c r="Y844" s="186" t="s">
        <v>20</v>
      </c>
      <c r="Z844" s="36"/>
      <c r="AA844" s="36"/>
      <c r="AB844" s="36"/>
      <c r="AC844" s="36"/>
      <c r="AD844" s="36"/>
      <c r="AE844" s="36"/>
      <c r="AR844" s="187" t="s">
        <v>185</v>
      </c>
      <c r="AT844" s="187" t="s">
        <v>157</v>
      </c>
      <c r="AU844" s="187" t="s">
        <v>84</v>
      </c>
      <c r="AY844" s="19" t="s">
        <v>155</v>
      </c>
      <c r="BE844" s="188">
        <f>IF(O844="základní",K844,0)</f>
        <v>0</v>
      </c>
      <c r="BF844" s="188">
        <f>IF(O844="snížená",K844,0)</f>
        <v>0</v>
      </c>
      <c r="BG844" s="188">
        <f>IF(O844="zákl. přenesená",K844,0)</f>
        <v>0</v>
      </c>
      <c r="BH844" s="188">
        <f>IF(O844="sníž. přenesená",K844,0)</f>
        <v>0</v>
      </c>
      <c r="BI844" s="188">
        <f>IF(O844="nulová",K844,0)</f>
        <v>0</v>
      </c>
      <c r="BJ844" s="19" t="s">
        <v>82</v>
      </c>
      <c r="BK844" s="188">
        <f>ROUND(P844*H844,2)</f>
        <v>0</v>
      </c>
      <c r="BL844" s="19" t="s">
        <v>185</v>
      </c>
      <c r="BM844" s="187" t="s">
        <v>1503</v>
      </c>
    </row>
    <row r="845" spans="1:65" s="2" customFormat="1" ht="11.25">
      <c r="A845" s="36"/>
      <c r="B845" s="37"/>
      <c r="C845" s="38"/>
      <c r="D845" s="189" t="s">
        <v>162</v>
      </c>
      <c r="E845" s="38"/>
      <c r="F845" s="190" t="s">
        <v>1504</v>
      </c>
      <c r="G845" s="38"/>
      <c r="H845" s="38"/>
      <c r="I845" s="191"/>
      <c r="J845" s="191"/>
      <c r="K845" s="38"/>
      <c r="L845" s="38"/>
      <c r="M845" s="41"/>
      <c r="N845" s="192"/>
      <c r="O845" s="193"/>
      <c r="P845" s="66"/>
      <c r="Q845" s="66"/>
      <c r="R845" s="66"/>
      <c r="S845" s="66"/>
      <c r="T845" s="66"/>
      <c r="U845" s="66"/>
      <c r="V845" s="66"/>
      <c r="W845" s="66"/>
      <c r="X845" s="66"/>
      <c r="Y845" s="67"/>
      <c r="Z845" s="36"/>
      <c r="AA845" s="36"/>
      <c r="AB845" s="36"/>
      <c r="AC845" s="36"/>
      <c r="AD845" s="36"/>
      <c r="AE845" s="36"/>
      <c r="AT845" s="19" t="s">
        <v>162</v>
      </c>
      <c r="AU845" s="19" t="s">
        <v>84</v>
      </c>
    </row>
    <row r="846" spans="1:65" s="2" customFormat="1" ht="16.5" customHeight="1">
      <c r="A846" s="36"/>
      <c r="B846" s="37"/>
      <c r="C846" s="174" t="s">
        <v>1505</v>
      </c>
      <c r="D846" s="174" t="s">
        <v>157</v>
      </c>
      <c r="E846" s="175" t="s">
        <v>1506</v>
      </c>
      <c r="F846" s="176" t="s">
        <v>1507</v>
      </c>
      <c r="G846" s="177" t="s">
        <v>559</v>
      </c>
      <c r="H846" s="178">
        <v>1</v>
      </c>
      <c r="I846" s="179"/>
      <c r="J846" s="179"/>
      <c r="K846" s="180">
        <f>ROUND(P846*H846,2)</f>
        <v>0</v>
      </c>
      <c r="L846" s="181"/>
      <c r="M846" s="41"/>
      <c r="N846" s="182" t="s">
        <v>20</v>
      </c>
      <c r="O846" s="183" t="s">
        <v>43</v>
      </c>
      <c r="P846" s="184">
        <f>I846+J846</f>
        <v>0</v>
      </c>
      <c r="Q846" s="184">
        <f>ROUND(I846*H846,2)</f>
        <v>0</v>
      </c>
      <c r="R846" s="184">
        <f>ROUND(J846*H846,2)</f>
        <v>0</v>
      </c>
      <c r="S846" s="66"/>
      <c r="T846" s="185">
        <f>S846*H846</f>
        <v>0</v>
      </c>
      <c r="U846" s="185">
        <v>9.0000000000000006E-5</v>
      </c>
      <c r="V846" s="185">
        <f>U846*H846</f>
        <v>9.0000000000000006E-5</v>
      </c>
      <c r="W846" s="185">
        <v>0</v>
      </c>
      <c r="X846" s="185">
        <f>W846*H846</f>
        <v>0</v>
      </c>
      <c r="Y846" s="186" t="s">
        <v>20</v>
      </c>
      <c r="Z846" s="36"/>
      <c r="AA846" s="36"/>
      <c r="AB846" s="36"/>
      <c r="AC846" s="36"/>
      <c r="AD846" s="36"/>
      <c r="AE846" s="36"/>
      <c r="AR846" s="187" t="s">
        <v>185</v>
      </c>
      <c r="AT846" s="187" t="s">
        <v>157</v>
      </c>
      <c r="AU846" s="187" t="s">
        <v>84</v>
      </c>
      <c r="AY846" s="19" t="s">
        <v>155</v>
      </c>
      <c r="BE846" s="188">
        <f>IF(O846="základní",K846,0)</f>
        <v>0</v>
      </c>
      <c r="BF846" s="188">
        <f>IF(O846="snížená",K846,0)</f>
        <v>0</v>
      </c>
      <c r="BG846" s="188">
        <f>IF(O846="zákl. přenesená",K846,0)</f>
        <v>0</v>
      </c>
      <c r="BH846" s="188">
        <f>IF(O846="sníž. přenesená",K846,0)</f>
        <v>0</v>
      </c>
      <c r="BI846" s="188">
        <f>IF(O846="nulová",K846,0)</f>
        <v>0</v>
      </c>
      <c r="BJ846" s="19" t="s">
        <v>82</v>
      </c>
      <c r="BK846" s="188">
        <f>ROUND(P846*H846,2)</f>
        <v>0</v>
      </c>
      <c r="BL846" s="19" t="s">
        <v>185</v>
      </c>
      <c r="BM846" s="187" t="s">
        <v>1508</v>
      </c>
    </row>
    <row r="847" spans="1:65" s="2" customFormat="1" ht="11.25">
      <c r="A847" s="36"/>
      <c r="B847" s="37"/>
      <c r="C847" s="38"/>
      <c r="D847" s="189" t="s">
        <v>162</v>
      </c>
      <c r="E847" s="38"/>
      <c r="F847" s="190" t="s">
        <v>1509</v>
      </c>
      <c r="G847" s="38"/>
      <c r="H847" s="38"/>
      <c r="I847" s="191"/>
      <c r="J847" s="191"/>
      <c r="K847" s="38"/>
      <c r="L847" s="38"/>
      <c r="M847" s="41"/>
      <c r="N847" s="192"/>
      <c r="O847" s="193"/>
      <c r="P847" s="66"/>
      <c r="Q847" s="66"/>
      <c r="R847" s="66"/>
      <c r="S847" s="66"/>
      <c r="T847" s="66"/>
      <c r="U847" s="66"/>
      <c r="V847" s="66"/>
      <c r="W847" s="66"/>
      <c r="X847" s="66"/>
      <c r="Y847" s="67"/>
      <c r="Z847" s="36"/>
      <c r="AA847" s="36"/>
      <c r="AB847" s="36"/>
      <c r="AC847" s="36"/>
      <c r="AD847" s="36"/>
      <c r="AE847" s="36"/>
      <c r="AT847" s="19" t="s">
        <v>162</v>
      </c>
      <c r="AU847" s="19" t="s">
        <v>84</v>
      </c>
    </row>
    <row r="848" spans="1:65" s="2" customFormat="1" ht="21.75" customHeight="1">
      <c r="A848" s="36"/>
      <c r="B848" s="37"/>
      <c r="C848" s="218" t="s">
        <v>1510</v>
      </c>
      <c r="D848" s="218" t="s">
        <v>180</v>
      </c>
      <c r="E848" s="219" t="s">
        <v>1511</v>
      </c>
      <c r="F848" s="220" t="s">
        <v>1512</v>
      </c>
      <c r="G848" s="221" t="s">
        <v>386</v>
      </c>
      <c r="H848" s="222">
        <v>1</v>
      </c>
      <c r="I848" s="223"/>
      <c r="J848" s="224"/>
      <c r="K848" s="225">
        <f>ROUND(P848*H848,2)</f>
        <v>0</v>
      </c>
      <c r="L848" s="224"/>
      <c r="M848" s="226"/>
      <c r="N848" s="227" t="s">
        <v>20</v>
      </c>
      <c r="O848" s="183" t="s">
        <v>43</v>
      </c>
      <c r="P848" s="184">
        <f>I848+J848</f>
        <v>0</v>
      </c>
      <c r="Q848" s="184">
        <f>ROUND(I848*H848,2)</f>
        <v>0</v>
      </c>
      <c r="R848" s="184">
        <f>ROUND(J848*H848,2)</f>
        <v>0</v>
      </c>
      <c r="S848" s="66"/>
      <c r="T848" s="185">
        <f>S848*H848</f>
        <v>0</v>
      </c>
      <c r="U848" s="185">
        <v>1.2999999999999999E-3</v>
      </c>
      <c r="V848" s="185">
        <f>U848*H848</f>
        <v>1.2999999999999999E-3</v>
      </c>
      <c r="W848" s="185">
        <v>0</v>
      </c>
      <c r="X848" s="185">
        <f>W848*H848</f>
        <v>0</v>
      </c>
      <c r="Y848" s="186" t="s">
        <v>20</v>
      </c>
      <c r="Z848" s="36"/>
      <c r="AA848" s="36"/>
      <c r="AB848" s="36"/>
      <c r="AC848" s="36"/>
      <c r="AD848" s="36"/>
      <c r="AE848" s="36"/>
      <c r="AR848" s="187" t="s">
        <v>184</v>
      </c>
      <c r="AT848" s="187" t="s">
        <v>180</v>
      </c>
      <c r="AU848" s="187" t="s">
        <v>84</v>
      </c>
      <c r="AY848" s="19" t="s">
        <v>155</v>
      </c>
      <c r="BE848" s="188">
        <f>IF(O848="základní",K848,0)</f>
        <v>0</v>
      </c>
      <c r="BF848" s="188">
        <f>IF(O848="snížená",K848,0)</f>
        <v>0</v>
      </c>
      <c r="BG848" s="188">
        <f>IF(O848="zákl. přenesená",K848,0)</f>
        <v>0</v>
      </c>
      <c r="BH848" s="188">
        <f>IF(O848="sníž. přenesená",K848,0)</f>
        <v>0</v>
      </c>
      <c r="BI848" s="188">
        <f>IF(O848="nulová",K848,0)</f>
        <v>0</v>
      </c>
      <c r="BJ848" s="19" t="s">
        <v>82</v>
      </c>
      <c r="BK848" s="188">
        <f>ROUND(P848*H848,2)</f>
        <v>0</v>
      </c>
      <c r="BL848" s="19" t="s">
        <v>185</v>
      </c>
      <c r="BM848" s="187" t="s">
        <v>1513</v>
      </c>
    </row>
    <row r="849" spans="1:65" s="2" customFormat="1" ht="16.5" customHeight="1">
      <c r="A849" s="36"/>
      <c r="B849" s="37"/>
      <c r="C849" s="174" t="s">
        <v>1514</v>
      </c>
      <c r="D849" s="174" t="s">
        <v>157</v>
      </c>
      <c r="E849" s="175" t="s">
        <v>1515</v>
      </c>
      <c r="F849" s="176" t="s">
        <v>1516</v>
      </c>
      <c r="G849" s="177" t="s">
        <v>559</v>
      </c>
      <c r="H849" s="178">
        <v>3</v>
      </c>
      <c r="I849" s="179"/>
      <c r="J849" s="179"/>
      <c r="K849" s="180">
        <f>ROUND(P849*H849,2)</f>
        <v>0</v>
      </c>
      <c r="L849" s="181"/>
      <c r="M849" s="41"/>
      <c r="N849" s="182" t="s">
        <v>20</v>
      </c>
      <c r="O849" s="183" t="s">
        <v>43</v>
      </c>
      <c r="P849" s="184">
        <f>I849+J849</f>
        <v>0</v>
      </c>
      <c r="Q849" s="184">
        <f>ROUND(I849*H849,2)</f>
        <v>0</v>
      </c>
      <c r="R849" s="184">
        <f>ROUND(J849*H849,2)</f>
        <v>0</v>
      </c>
      <c r="S849" s="66"/>
      <c r="T849" s="185">
        <f>S849*H849</f>
        <v>0</v>
      </c>
      <c r="U849" s="185">
        <v>1.8400000000000001E-3</v>
      </c>
      <c r="V849" s="185">
        <f>U849*H849</f>
        <v>5.5200000000000006E-3</v>
      </c>
      <c r="W849" s="185">
        <v>0</v>
      </c>
      <c r="X849" s="185">
        <f>W849*H849</f>
        <v>0</v>
      </c>
      <c r="Y849" s="186" t="s">
        <v>20</v>
      </c>
      <c r="Z849" s="36"/>
      <c r="AA849" s="36"/>
      <c r="AB849" s="36"/>
      <c r="AC849" s="36"/>
      <c r="AD849" s="36"/>
      <c r="AE849" s="36"/>
      <c r="AR849" s="187" t="s">
        <v>185</v>
      </c>
      <c r="AT849" s="187" t="s">
        <v>157</v>
      </c>
      <c r="AU849" s="187" t="s">
        <v>84</v>
      </c>
      <c r="AY849" s="19" t="s">
        <v>155</v>
      </c>
      <c r="BE849" s="188">
        <f>IF(O849="základní",K849,0)</f>
        <v>0</v>
      </c>
      <c r="BF849" s="188">
        <f>IF(O849="snížená",K849,0)</f>
        <v>0</v>
      </c>
      <c r="BG849" s="188">
        <f>IF(O849="zákl. přenesená",K849,0)</f>
        <v>0</v>
      </c>
      <c r="BH849" s="188">
        <f>IF(O849="sníž. přenesená",K849,0)</f>
        <v>0</v>
      </c>
      <c r="BI849" s="188">
        <f>IF(O849="nulová",K849,0)</f>
        <v>0</v>
      </c>
      <c r="BJ849" s="19" t="s">
        <v>82</v>
      </c>
      <c r="BK849" s="188">
        <f>ROUND(P849*H849,2)</f>
        <v>0</v>
      </c>
      <c r="BL849" s="19" t="s">
        <v>185</v>
      </c>
      <c r="BM849" s="187" t="s">
        <v>1517</v>
      </c>
    </row>
    <row r="850" spans="1:65" s="2" customFormat="1" ht="11.25">
      <c r="A850" s="36"/>
      <c r="B850" s="37"/>
      <c r="C850" s="38"/>
      <c r="D850" s="189" t="s">
        <v>162</v>
      </c>
      <c r="E850" s="38"/>
      <c r="F850" s="190" t="s">
        <v>1518</v>
      </c>
      <c r="G850" s="38"/>
      <c r="H850" s="38"/>
      <c r="I850" s="191"/>
      <c r="J850" s="191"/>
      <c r="K850" s="38"/>
      <c r="L850" s="38"/>
      <c r="M850" s="41"/>
      <c r="N850" s="192"/>
      <c r="O850" s="193"/>
      <c r="P850" s="66"/>
      <c r="Q850" s="66"/>
      <c r="R850" s="66"/>
      <c r="S850" s="66"/>
      <c r="T850" s="66"/>
      <c r="U850" s="66"/>
      <c r="V850" s="66"/>
      <c r="W850" s="66"/>
      <c r="X850" s="66"/>
      <c r="Y850" s="67"/>
      <c r="Z850" s="36"/>
      <c r="AA850" s="36"/>
      <c r="AB850" s="36"/>
      <c r="AC850" s="36"/>
      <c r="AD850" s="36"/>
      <c r="AE850" s="36"/>
      <c r="AT850" s="19" t="s">
        <v>162</v>
      </c>
      <c r="AU850" s="19" t="s">
        <v>84</v>
      </c>
    </row>
    <row r="851" spans="1:65" s="2" customFormat="1" ht="16.5" customHeight="1">
      <c r="A851" s="36"/>
      <c r="B851" s="37"/>
      <c r="C851" s="174" t="s">
        <v>1519</v>
      </c>
      <c r="D851" s="174" t="s">
        <v>157</v>
      </c>
      <c r="E851" s="175" t="s">
        <v>1520</v>
      </c>
      <c r="F851" s="176" t="s">
        <v>1521</v>
      </c>
      <c r="G851" s="177" t="s">
        <v>386</v>
      </c>
      <c r="H851" s="178">
        <v>1</v>
      </c>
      <c r="I851" s="179"/>
      <c r="J851" s="179"/>
      <c r="K851" s="180">
        <f>ROUND(P851*H851,2)</f>
        <v>0</v>
      </c>
      <c r="L851" s="181"/>
      <c r="M851" s="41"/>
      <c r="N851" s="182" t="s">
        <v>20</v>
      </c>
      <c r="O851" s="183" t="s">
        <v>43</v>
      </c>
      <c r="P851" s="184">
        <f>I851+J851</f>
        <v>0</v>
      </c>
      <c r="Q851" s="184">
        <f>ROUND(I851*H851,2)</f>
        <v>0</v>
      </c>
      <c r="R851" s="184">
        <f>ROUND(J851*H851,2)</f>
        <v>0</v>
      </c>
      <c r="S851" s="66"/>
      <c r="T851" s="185">
        <f>S851*H851</f>
        <v>0</v>
      </c>
      <c r="U851" s="185">
        <v>4.0000000000000003E-5</v>
      </c>
      <c r="V851" s="185">
        <f>U851*H851</f>
        <v>4.0000000000000003E-5</v>
      </c>
      <c r="W851" s="185">
        <v>0</v>
      </c>
      <c r="X851" s="185">
        <f>W851*H851</f>
        <v>0</v>
      </c>
      <c r="Y851" s="186" t="s">
        <v>20</v>
      </c>
      <c r="Z851" s="36"/>
      <c r="AA851" s="36"/>
      <c r="AB851" s="36"/>
      <c r="AC851" s="36"/>
      <c r="AD851" s="36"/>
      <c r="AE851" s="36"/>
      <c r="AR851" s="187" t="s">
        <v>185</v>
      </c>
      <c r="AT851" s="187" t="s">
        <v>157</v>
      </c>
      <c r="AU851" s="187" t="s">
        <v>84</v>
      </c>
      <c r="AY851" s="19" t="s">
        <v>155</v>
      </c>
      <c r="BE851" s="188">
        <f>IF(O851="základní",K851,0)</f>
        <v>0</v>
      </c>
      <c r="BF851" s="188">
        <f>IF(O851="snížená",K851,0)</f>
        <v>0</v>
      </c>
      <c r="BG851" s="188">
        <f>IF(O851="zákl. přenesená",K851,0)</f>
        <v>0</v>
      </c>
      <c r="BH851" s="188">
        <f>IF(O851="sníž. přenesená",K851,0)</f>
        <v>0</v>
      </c>
      <c r="BI851" s="188">
        <f>IF(O851="nulová",K851,0)</f>
        <v>0</v>
      </c>
      <c r="BJ851" s="19" t="s">
        <v>82</v>
      </c>
      <c r="BK851" s="188">
        <f>ROUND(P851*H851,2)</f>
        <v>0</v>
      </c>
      <c r="BL851" s="19" t="s">
        <v>185</v>
      </c>
      <c r="BM851" s="187" t="s">
        <v>1522</v>
      </c>
    </row>
    <row r="852" spans="1:65" s="2" customFormat="1" ht="11.25">
      <c r="A852" s="36"/>
      <c r="B852" s="37"/>
      <c r="C852" s="38"/>
      <c r="D852" s="189" t="s">
        <v>162</v>
      </c>
      <c r="E852" s="38"/>
      <c r="F852" s="190" t="s">
        <v>1523</v>
      </c>
      <c r="G852" s="38"/>
      <c r="H852" s="38"/>
      <c r="I852" s="191"/>
      <c r="J852" s="191"/>
      <c r="K852" s="38"/>
      <c r="L852" s="38"/>
      <c r="M852" s="41"/>
      <c r="N852" s="192"/>
      <c r="O852" s="193"/>
      <c r="P852" s="66"/>
      <c r="Q852" s="66"/>
      <c r="R852" s="66"/>
      <c r="S852" s="66"/>
      <c r="T852" s="66"/>
      <c r="U852" s="66"/>
      <c r="V852" s="66"/>
      <c r="W852" s="66"/>
      <c r="X852" s="66"/>
      <c r="Y852" s="67"/>
      <c r="Z852" s="36"/>
      <c r="AA852" s="36"/>
      <c r="AB852" s="36"/>
      <c r="AC852" s="36"/>
      <c r="AD852" s="36"/>
      <c r="AE852" s="36"/>
      <c r="AT852" s="19" t="s">
        <v>162</v>
      </c>
      <c r="AU852" s="19" t="s">
        <v>84</v>
      </c>
    </row>
    <row r="853" spans="1:65" s="2" customFormat="1" ht="16.5" customHeight="1">
      <c r="A853" s="36"/>
      <c r="B853" s="37"/>
      <c r="C853" s="218" t="s">
        <v>1524</v>
      </c>
      <c r="D853" s="218" t="s">
        <v>180</v>
      </c>
      <c r="E853" s="219" t="s">
        <v>1525</v>
      </c>
      <c r="F853" s="220" t="s">
        <v>1526</v>
      </c>
      <c r="G853" s="221" t="s">
        <v>386</v>
      </c>
      <c r="H853" s="222">
        <v>1</v>
      </c>
      <c r="I853" s="223"/>
      <c r="J853" s="224"/>
      <c r="K853" s="225">
        <f>ROUND(P853*H853,2)</f>
        <v>0</v>
      </c>
      <c r="L853" s="224"/>
      <c r="M853" s="226"/>
      <c r="N853" s="227" t="s">
        <v>20</v>
      </c>
      <c r="O853" s="183" t="s">
        <v>43</v>
      </c>
      <c r="P853" s="184">
        <f>I853+J853</f>
        <v>0</v>
      </c>
      <c r="Q853" s="184">
        <f>ROUND(I853*H853,2)</f>
        <v>0</v>
      </c>
      <c r="R853" s="184">
        <f>ROUND(J853*H853,2)</f>
        <v>0</v>
      </c>
      <c r="S853" s="66"/>
      <c r="T853" s="185">
        <f>S853*H853</f>
        <v>0</v>
      </c>
      <c r="U853" s="185">
        <v>1.8E-3</v>
      </c>
      <c r="V853" s="185">
        <f>U853*H853</f>
        <v>1.8E-3</v>
      </c>
      <c r="W853" s="185">
        <v>0</v>
      </c>
      <c r="X853" s="185">
        <f>W853*H853</f>
        <v>0</v>
      </c>
      <c r="Y853" s="186" t="s">
        <v>20</v>
      </c>
      <c r="Z853" s="36"/>
      <c r="AA853" s="36"/>
      <c r="AB853" s="36"/>
      <c r="AC853" s="36"/>
      <c r="AD853" s="36"/>
      <c r="AE853" s="36"/>
      <c r="AR853" s="187" t="s">
        <v>184</v>
      </c>
      <c r="AT853" s="187" t="s">
        <v>180</v>
      </c>
      <c r="AU853" s="187" t="s">
        <v>84</v>
      </c>
      <c r="AY853" s="19" t="s">
        <v>155</v>
      </c>
      <c r="BE853" s="188">
        <f>IF(O853="základní",K853,0)</f>
        <v>0</v>
      </c>
      <c r="BF853" s="188">
        <f>IF(O853="snížená",K853,0)</f>
        <v>0</v>
      </c>
      <c r="BG853" s="188">
        <f>IF(O853="zákl. přenesená",K853,0)</f>
        <v>0</v>
      </c>
      <c r="BH853" s="188">
        <f>IF(O853="sníž. přenesená",K853,0)</f>
        <v>0</v>
      </c>
      <c r="BI853" s="188">
        <f>IF(O853="nulová",K853,0)</f>
        <v>0</v>
      </c>
      <c r="BJ853" s="19" t="s">
        <v>82</v>
      </c>
      <c r="BK853" s="188">
        <f>ROUND(P853*H853,2)</f>
        <v>0</v>
      </c>
      <c r="BL853" s="19" t="s">
        <v>185</v>
      </c>
      <c r="BM853" s="187" t="s">
        <v>1527</v>
      </c>
    </row>
    <row r="854" spans="1:65" s="2" customFormat="1" ht="16.5" customHeight="1">
      <c r="A854" s="36"/>
      <c r="B854" s="37"/>
      <c r="C854" s="174" t="s">
        <v>293</v>
      </c>
      <c r="D854" s="174" t="s">
        <v>157</v>
      </c>
      <c r="E854" s="175" t="s">
        <v>1528</v>
      </c>
      <c r="F854" s="176" t="s">
        <v>1529</v>
      </c>
      <c r="G854" s="177" t="s">
        <v>559</v>
      </c>
      <c r="H854" s="178">
        <v>2</v>
      </c>
      <c r="I854" s="179"/>
      <c r="J854" s="179"/>
      <c r="K854" s="180">
        <f>ROUND(P854*H854,2)</f>
        <v>0</v>
      </c>
      <c r="L854" s="181"/>
      <c r="M854" s="41"/>
      <c r="N854" s="182" t="s">
        <v>20</v>
      </c>
      <c r="O854" s="183" t="s">
        <v>43</v>
      </c>
      <c r="P854" s="184">
        <f>I854+J854</f>
        <v>0</v>
      </c>
      <c r="Q854" s="184">
        <f>ROUND(I854*H854,2)</f>
        <v>0</v>
      </c>
      <c r="R854" s="184">
        <f>ROUND(J854*H854,2)</f>
        <v>0</v>
      </c>
      <c r="S854" s="66"/>
      <c r="T854" s="185">
        <f>S854*H854</f>
        <v>0</v>
      </c>
      <c r="U854" s="185">
        <v>2.14E-3</v>
      </c>
      <c r="V854" s="185">
        <f>U854*H854</f>
        <v>4.28E-3</v>
      </c>
      <c r="W854" s="185">
        <v>0</v>
      </c>
      <c r="X854" s="185">
        <f>W854*H854</f>
        <v>0</v>
      </c>
      <c r="Y854" s="186" t="s">
        <v>20</v>
      </c>
      <c r="Z854" s="36"/>
      <c r="AA854" s="36"/>
      <c r="AB854" s="36"/>
      <c r="AC854" s="36"/>
      <c r="AD854" s="36"/>
      <c r="AE854" s="36"/>
      <c r="AR854" s="187" t="s">
        <v>185</v>
      </c>
      <c r="AT854" s="187" t="s">
        <v>157</v>
      </c>
      <c r="AU854" s="187" t="s">
        <v>84</v>
      </c>
      <c r="AY854" s="19" t="s">
        <v>155</v>
      </c>
      <c r="BE854" s="188">
        <f>IF(O854="základní",K854,0)</f>
        <v>0</v>
      </c>
      <c r="BF854" s="188">
        <f>IF(O854="snížená",K854,0)</f>
        <v>0</v>
      </c>
      <c r="BG854" s="188">
        <f>IF(O854="zákl. přenesená",K854,0)</f>
        <v>0</v>
      </c>
      <c r="BH854" s="188">
        <f>IF(O854="sníž. přenesená",K854,0)</f>
        <v>0</v>
      </c>
      <c r="BI854" s="188">
        <f>IF(O854="nulová",K854,0)</f>
        <v>0</v>
      </c>
      <c r="BJ854" s="19" t="s">
        <v>82</v>
      </c>
      <c r="BK854" s="188">
        <f>ROUND(P854*H854,2)</f>
        <v>0</v>
      </c>
      <c r="BL854" s="19" t="s">
        <v>185</v>
      </c>
      <c r="BM854" s="187" t="s">
        <v>1530</v>
      </c>
    </row>
    <row r="855" spans="1:65" s="2" customFormat="1" ht="11.25">
      <c r="A855" s="36"/>
      <c r="B855" s="37"/>
      <c r="C855" s="38"/>
      <c r="D855" s="189" t="s">
        <v>162</v>
      </c>
      <c r="E855" s="38"/>
      <c r="F855" s="190" t="s">
        <v>1531</v>
      </c>
      <c r="G855" s="38"/>
      <c r="H855" s="38"/>
      <c r="I855" s="191"/>
      <c r="J855" s="191"/>
      <c r="K855" s="38"/>
      <c r="L855" s="38"/>
      <c r="M855" s="41"/>
      <c r="N855" s="192"/>
      <c r="O855" s="193"/>
      <c r="P855" s="66"/>
      <c r="Q855" s="66"/>
      <c r="R855" s="66"/>
      <c r="S855" s="66"/>
      <c r="T855" s="66"/>
      <c r="U855" s="66"/>
      <c r="V855" s="66"/>
      <c r="W855" s="66"/>
      <c r="X855" s="66"/>
      <c r="Y855" s="67"/>
      <c r="Z855" s="36"/>
      <c r="AA855" s="36"/>
      <c r="AB855" s="36"/>
      <c r="AC855" s="36"/>
      <c r="AD855" s="36"/>
      <c r="AE855" s="36"/>
      <c r="AT855" s="19" t="s">
        <v>162</v>
      </c>
      <c r="AU855" s="19" t="s">
        <v>84</v>
      </c>
    </row>
    <row r="856" spans="1:65" s="2" customFormat="1" ht="16.5" customHeight="1">
      <c r="A856" s="36"/>
      <c r="B856" s="37"/>
      <c r="C856" s="174" t="s">
        <v>1532</v>
      </c>
      <c r="D856" s="174" t="s">
        <v>157</v>
      </c>
      <c r="E856" s="175" t="s">
        <v>1533</v>
      </c>
      <c r="F856" s="176" t="s">
        <v>1534</v>
      </c>
      <c r="G856" s="177" t="s">
        <v>386</v>
      </c>
      <c r="H856" s="178">
        <v>2</v>
      </c>
      <c r="I856" s="179"/>
      <c r="J856" s="179"/>
      <c r="K856" s="180">
        <f>ROUND(P856*H856,2)</f>
        <v>0</v>
      </c>
      <c r="L856" s="181"/>
      <c r="M856" s="41"/>
      <c r="N856" s="182" t="s">
        <v>20</v>
      </c>
      <c r="O856" s="183" t="s">
        <v>43</v>
      </c>
      <c r="P856" s="184">
        <f>I856+J856</f>
        <v>0</v>
      </c>
      <c r="Q856" s="184">
        <f>ROUND(I856*H856,2)</f>
        <v>0</v>
      </c>
      <c r="R856" s="184">
        <f>ROUND(J856*H856,2)</f>
        <v>0</v>
      </c>
      <c r="S856" s="66"/>
      <c r="T856" s="185">
        <f>S856*H856</f>
        <v>0</v>
      </c>
      <c r="U856" s="185">
        <v>1.4999999999999999E-4</v>
      </c>
      <c r="V856" s="185">
        <f>U856*H856</f>
        <v>2.9999999999999997E-4</v>
      </c>
      <c r="W856" s="185">
        <v>0</v>
      </c>
      <c r="X856" s="185">
        <f>W856*H856</f>
        <v>0</v>
      </c>
      <c r="Y856" s="186" t="s">
        <v>20</v>
      </c>
      <c r="Z856" s="36"/>
      <c r="AA856" s="36"/>
      <c r="AB856" s="36"/>
      <c r="AC856" s="36"/>
      <c r="AD856" s="36"/>
      <c r="AE856" s="36"/>
      <c r="AR856" s="187" t="s">
        <v>185</v>
      </c>
      <c r="AT856" s="187" t="s">
        <v>157</v>
      </c>
      <c r="AU856" s="187" t="s">
        <v>84</v>
      </c>
      <c r="AY856" s="19" t="s">
        <v>155</v>
      </c>
      <c r="BE856" s="188">
        <f>IF(O856="základní",K856,0)</f>
        <v>0</v>
      </c>
      <c r="BF856" s="188">
        <f>IF(O856="snížená",K856,0)</f>
        <v>0</v>
      </c>
      <c r="BG856" s="188">
        <f>IF(O856="zákl. přenesená",K856,0)</f>
        <v>0</v>
      </c>
      <c r="BH856" s="188">
        <f>IF(O856="sníž. přenesená",K856,0)</f>
        <v>0</v>
      </c>
      <c r="BI856" s="188">
        <f>IF(O856="nulová",K856,0)</f>
        <v>0</v>
      </c>
      <c r="BJ856" s="19" t="s">
        <v>82</v>
      </c>
      <c r="BK856" s="188">
        <f>ROUND(P856*H856,2)</f>
        <v>0</v>
      </c>
      <c r="BL856" s="19" t="s">
        <v>185</v>
      </c>
      <c r="BM856" s="187" t="s">
        <v>1535</v>
      </c>
    </row>
    <row r="857" spans="1:65" s="2" customFormat="1" ht="11.25">
      <c r="A857" s="36"/>
      <c r="B857" s="37"/>
      <c r="C857" s="38"/>
      <c r="D857" s="189" t="s">
        <v>162</v>
      </c>
      <c r="E857" s="38"/>
      <c r="F857" s="190" t="s">
        <v>1536</v>
      </c>
      <c r="G857" s="38"/>
      <c r="H857" s="38"/>
      <c r="I857" s="191"/>
      <c r="J857" s="191"/>
      <c r="K857" s="38"/>
      <c r="L857" s="38"/>
      <c r="M857" s="41"/>
      <c r="N857" s="192"/>
      <c r="O857" s="193"/>
      <c r="P857" s="66"/>
      <c r="Q857" s="66"/>
      <c r="R857" s="66"/>
      <c r="S857" s="66"/>
      <c r="T857" s="66"/>
      <c r="U857" s="66"/>
      <c r="V857" s="66"/>
      <c r="W857" s="66"/>
      <c r="X857" s="66"/>
      <c r="Y857" s="67"/>
      <c r="Z857" s="36"/>
      <c r="AA857" s="36"/>
      <c r="AB857" s="36"/>
      <c r="AC857" s="36"/>
      <c r="AD857" s="36"/>
      <c r="AE857" s="36"/>
      <c r="AT857" s="19" t="s">
        <v>162</v>
      </c>
      <c r="AU857" s="19" t="s">
        <v>84</v>
      </c>
    </row>
    <row r="858" spans="1:65" s="2" customFormat="1" ht="16.5" customHeight="1">
      <c r="A858" s="36"/>
      <c r="B858" s="37"/>
      <c r="C858" s="218" t="s">
        <v>1537</v>
      </c>
      <c r="D858" s="218" t="s">
        <v>180</v>
      </c>
      <c r="E858" s="219" t="s">
        <v>1538</v>
      </c>
      <c r="F858" s="220" t="s">
        <v>1539</v>
      </c>
      <c r="G858" s="221" t="s">
        <v>386</v>
      </c>
      <c r="H858" s="222">
        <v>2</v>
      </c>
      <c r="I858" s="223"/>
      <c r="J858" s="224"/>
      <c r="K858" s="225">
        <f>ROUND(P858*H858,2)</f>
        <v>0</v>
      </c>
      <c r="L858" s="224"/>
      <c r="M858" s="226"/>
      <c r="N858" s="227" t="s">
        <v>20</v>
      </c>
      <c r="O858" s="183" t="s">
        <v>43</v>
      </c>
      <c r="P858" s="184">
        <f>I858+J858</f>
        <v>0</v>
      </c>
      <c r="Q858" s="184">
        <f>ROUND(I858*H858,2)</f>
        <v>0</v>
      </c>
      <c r="R858" s="184">
        <f>ROUND(J858*H858,2)</f>
        <v>0</v>
      </c>
      <c r="S858" s="66"/>
      <c r="T858" s="185">
        <f>S858*H858</f>
        <v>0</v>
      </c>
      <c r="U858" s="185">
        <v>1.8000000000000001E-4</v>
      </c>
      <c r="V858" s="185">
        <f>U858*H858</f>
        <v>3.6000000000000002E-4</v>
      </c>
      <c r="W858" s="185">
        <v>0</v>
      </c>
      <c r="X858" s="185">
        <f>W858*H858</f>
        <v>0</v>
      </c>
      <c r="Y858" s="186" t="s">
        <v>20</v>
      </c>
      <c r="Z858" s="36"/>
      <c r="AA858" s="36"/>
      <c r="AB858" s="36"/>
      <c r="AC858" s="36"/>
      <c r="AD858" s="36"/>
      <c r="AE858" s="36"/>
      <c r="AR858" s="187" t="s">
        <v>184</v>
      </c>
      <c r="AT858" s="187" t="s">
        <v>180</v>
      </c>
      <c r="AU858" s="187" t="s">
        <v>84</v>
      </c>
      <c r="AY858" s="19" t="s">
        <v>155</v>
      </c>
      <c r="BE858" s="188">
        <f>IF(O858="základní",K858,0)</f>
        <v>0</v>
      </c>
      <c r="BF858" s="188">
        <f>IF(O858="snížená",K858,0)</f>
        <v>0</v>
      </c>
      <c r="BG858" s="188">
        <f>IF(O858="zákl. přenesená",K858,0)</f>
        <v>0</v>
      </c>
      <c r="BH858" s="188">
        <f>IF(O858="sníž. přenesená",K858,0)</f>
        <v>0</v>
      </c>
      <c r="BI858" s="188">
        <f>IF(O858="nulová",K858,0)</f>
        <v>0</v>
      </c>
      <c r="BJ858" s="19" t="s">
        <v>82</v>
      </c>
      <c r="BK858" s="188">
        <f>ROUND(P858*H858,2)</f>
        <v>0</v>
      </c>
      <c r="BL858" s="19" t="s">
        <v>185</v>
      </c>
      <c r="BM858" s="187" t="s">
        <v>1540</v>
      </c>
    </row>
    <row r="859" spans="1:65" s="2" customFormat="1" ht="16.5" customHeight="1">
      <c r="A859" s="36"/>
      <c r="B859" s="37"/>
      <c r="C859" s="174" t="s">
        <v>1541</v>
      </c>
      <c r="D859" s="174" t="s">
        <v>157</v>
      </c>
      <c r="E859" s="175" t="s">
        <v>1542</v>
      </c>
      <c r="F859" s="176" t="s">
        <v>1543</v>
      </c>
      <c r="G859" s="177" t="s">
        <v>559</v>
      </c>
      <c r="H859" s="178">
        <v>1</v>
      </c>
      <c r="I859" s="179"/>
      <c r="J859" s="179"/>
      <c r="K859" s="180">
        <f>ROUND(P859*H859,2)</f>
        <v>0</v>
      </c>
      <c r="L859" s="181"/>
      <c r="M859" s="41"/>
      <c r="N859" s="182" t="s">
        <v>20</v>
      </c>
      <c r="O859" s="183" t="s">
        <v>43</v>
      </c>
      <c r="P859" s="184">
        <f>I859+J859</f>
        <v>0</v>
      </c>
      <c r="Q859" s="184">
        <f>ROUND(I859*H859,2)</f>
        <v>0</v>
      </c>
      <c r="R859" s="184">
        <f>ROUND(J859*H859,2)</f>
        <v>0</v>
      </c>
      <c r="S859" s="66"/>
      <c r="T859" s="185">
        <f>S859*H859</f>
        <v>0</v>
      </c>
      <c r="U859" s="185">
        <v>1.6900000000000001E-3</v>
      </c>
      <c r="V859" s="185">
        <f>U859*H859</f>
        <v>1.6900000000000001E-3</v>
      </c>
      <c r="W859" s="185">
        <v>0</v>
      </c>
      <c r="X859" s="185">
        <f>W859*H859</f>
        <v>0</v>
      </c>
      <c r="Y859" s="186" t="s">
        <v>20</v>
      </c>
      <c r="Z859" s="36"/>
      <c r="AA859" s="36"/>
      <c r="AB859" s="36"/>
      <c r="AC859" s="36"/>
      <c r="AD859" s="36"/>
      <c r="AE859" s="36"/>
      <c r="AR859" s="187" t="s">
        <v>185</v>
      </c>
      <c r="AT859" s="187" t="s">
        <v>157</v>
      </c>
      <c r="AU859" s="187" t="s">
        <v>84</v>
      </c>
      <c r="AY859" s="19" t="s">
        <v>155</v>
      </c>
      <c r="BE859" s="188">
        <f>IF(O859="základní",K859,0)</f>
        <v>0</v>
      </c>
      <c r="BF859" s="188">
        <f>IF(O859="snížená",K859,0)</f>
        <v>0</v>
      </c>
      <c r="BG859" s="188">
        <f>IF(O859="zákl. přenesená",K859,0)</f>
        <v>0</v>
      </c>
      <c r="BH859" s="188">
        <f>IF(O859="sníž. přenesená",K859,0)</f>
        <v>0</v>
      </c>
      <c r="BI859" s="188">
        <f>IF(O859="nulová",K859,0)</f>
        <v>0</v>
      </c>
      <c r="BJ859" s="19" t="s">
        <v>82</v>
      </c>
      <c r="BK859" s="188">
        <f>ROUND(P859*H859,2)</f>
        <v>0</v>
      </c>
      <c r="BL859" s="19" t="s">
        <v>185</v>
      </c>
      <c r="BM859" s="187" t="s">
        <v>1544</v>
      </c>
    </row>
    <row r="860" spans="1:65" s="2" customFormat="1" ht="11.25">
      <c r="A860" s="36"/>
      <c r="B860" s="37"/>
      <c r="C860" s="38"/>
      <c r="D860" s="189" t="s">
        <v>162</v>
      </c>
      <c r="E860" s="38"/>
      <c r="F860" s="190" t="s">
        <v>1545</v>
      </c>
      <c r="G860" s="38"/>
      <c r="H860" s="38"/>
      <c r="I860" s="191"/>
      <c r="J860" s="191"/>
      <c r="K860" s="38"/>
      <c r="L860" s="38"/>
      <c r="M860" s="41"/>
      <c r="N860" s="192"/>
      <c r="O860" s="193"/>
      <c r="P860" s="66"/>
      <c r="Q860" s="66"/>
      <c r="R860" s="66"/>
      <c r="S860" s="66"/>
      <c r="T860" s="66"/>
      <c r="U860" s="66"/>
      <c r="V860" s="66"/>
      <c r="W860" s="66"/>
      <c r="X860" s="66"/>
      <c r="Y860" s="67"/>
      <c r="Z860" s="36"/>
      <c r="AA860" s="36"/>
      <c r="AB860" s="36"/>
      <c r="AC860" s="36"/>
      <c r="AD860" s="36"/>
      <c r="AE860" s="36"/>
      <c r="AT860" s="19" t="s">
        <v>162</v>
      </c>
      <c r="AU860" s="19" t="s">
        <v>84</v>
      </c>
    </row>
    <row r="861" spans="1:65" s="2" customFormat="1" ht="16.5" customHeight="1">
      <c r="A861" s="36"/>
      <c r="B861" s="37"/>
      <c r="C861" s="174" t="s">
        <v>1546</v>
      </c>
      <c r="D861" s="174" t="s">
        <v>157</v>
      </c>
      <c r="E861" s="175" t="s">
        <v>1547</v>
      </c>
      <c r="F861" s="176" t="s">
        <v>1548</v>
      </c>
      <c r="G861" s="177" t="s">
        <v>559</v>
      </c>
      <c r="H861" s="178">
        <v>1</v>
      </c>
      <c r="I861" s="179"/>
      <c r="J861" s="179"/>
      <c r="K861" s="180">
        <f>ROUND(P861*H861,2)</f>
        <v>0</v>
      </c>
      <c r="L861" s="181"/>
      <c r="M861" s="41"/>
      <c r="N861" s="182" t="s">
        <v>20</v>
      </c>
      <c r="O861" s="183" t="s">
        <v>43</v>
      </c>
      <c r="P861" s="184">
        <f>I861+J861</f>
        <v>0</v>
      </c>
      <c r="Q861" s="184">
        <f>ROUND(I861*H861,2)</f>
        <v>0</v>
      </c>
      <c r="R861" s="184">
        <f>ROUND(J861*H861,2)</f>
        <v>0</v>
      </c>
      <c r="S861" s="66"/>
      <c r="T861" s="185">
        <f>S861*H861</f>
        <v>0</v>
      </c>
      <c r="U861" s="185">
        <v>9.0000000000000006E-5</v>
      </c>
      <c r="V861" s="185">
        <f>U861*H861</f>
        <v>9.0000000000000006E-5</v>
      </c>
      <c r="W861" s="185">
        <v>0</v>
      </c>
      <c r="X861" s="185">
        <f>W861*H861</f>
        <v>0</v>
      </c>
      <c r="Y861" s="186" t="s">
        <v>20</v>
      </c>
      <c r="Z861" s="36"/>
      <c r="AA861" s="36"/>
      <c r="AB861" s="36"/>
      <c r="AC861" s="36"/>
      <c r="AD861" s="36"/>
      <c r="AE861" s="36"/>
      <c r="AR861" s="187" t="s">
        <v>185</v>
      </c>
      <c r="AT861" s="187" t="s">
        <v>157</v>
      </c>
      <c r="AU861" s="187" t="s">
        <v>84</v>
      </c>
      <c r="AY861" s="19" t="s">
        <v>155</v>
      </c>
      <c r="BE861" s="188">
        <f>IF(O861="základní",K861,0)</f>
        <v>0</v>
      </c>
      <c r="BF861" s="188">
        <f>IF(O861="snížená",K861,0)</f>
        <v>0</v>
      </c>
      <c r="BG861" s="188">
        <f>IF(O861="zákl. přenesená",K861,0)</f>
        <v>0</v>
      </c>
      <c r="BH861" s="188">
        <f>IF(O861="sníž. přenesená",K861,0)</f>
        <v>0</v>
      </c>
      <c r="BI861" s="188">
        <f>IF(O861="nulová",K861,0)</f>
        <v>0</v>
      </c>
      <c r="BJ861" s="19" t="s">
        <v>82</v>
      </c>
      <c r="BK861" s="188">
        <f>ROUND(P861*H861,2)</f>
        <v>0</v>
      </c>
      <c r="BL861" s="19" t="s">
        <v>185</v>
      </c>
      <c r="BM861" s="187" t="s">
        <v>1549</v>
      </c>
    </row>
    <row r="862" spans="1:65" s="2" customFormat="1" ht="11.25">
      <c r="A862" s="36"/>
      <c r="B862" s="37"/>
      <c r="C862" s="38"/>
      <c r="D862" s="189" t="s">
        <v>162</v>
      </c>
      <c r="E862" s="38"/>
      <c r="F862" s="190" t="s">
        <v>1550</v>
      </c>
      <c r="G862" s="38"/>
      <c r="H862" s="38"/>
      <c r="I862" s="191"/>
      <c r="J862" s="191"/>
      <c r="K862" s="38"/>
      <c r="L862" s="38"/>
      <c r="M862" s="41"/>
      <c r="N862" s="192"/>
      <c r="O862" s="193"/>
      <c r="P862" s="66"/>
      <c r="Q862" s="66"/>
      <c r="R862" s="66"/>
      <c r="S862" s="66"/>
      <c r="T862" s="66"/>
      <c r="U862" s="66"/>
      <c r="V862" s="66"/>
      <c r="W862" s="66"/>
      <c r="X862" s="66"/>
      <c r="Y862" s="67"/>
      <c r="Z862" s="36"/>
      <c r="AA862" s="36"/>
      <c r="AB862" s="36"/>
      <c r="AC862" s="36"/>
      <c r="AD862" s="36"/>
      <c r="AE862" s="36"/>
      <c r="AT862" s="19" t="s">
        <v>162</v>
      </c>
      <c r="AU862" s="19" t="s">
        <v>84</v>
      </c>
    </row>
    <row r="863" spans="1:65" s="2" customFormat="1" ht="16.5" customHeight="1">
      <c r="A863" s="36"/>
      <c r="B863" s="37"/>
      <c r="C863" s="218" t="s">
        <v>1551</v>
      </c>
      <c r="D863" s="218" t="s">
        <v>180</v>
      </c>
      <c r="E863" s="219" t="s">
        <v>1552</v>
      </c>
      <c r="F863" s="220" t="s">
        <v>1553</v>
      </c>
      <c r="G863" s="221" t="s">
        <v>386</v>
      </c>
      <c r="H863" s="222">
        <v>1</v>
      </c>
      <c r="I863" s="223"/>
      <c r="J863" s="224"/>
      <c r="K863" s="225">
        <f>ROUND(P863*H863,2)</f>
        <v>0</v>
      </c>
      <c r="L863" s="224"/>
      <c r="M863" s="226"/>
      <c r="N863" s="227" t="s">
        <v>20</v>
      </c>
      <c r="O863" s="183" t="s">
        <v>43</v>
      </c>
      <c r="P863" s="184">
        <f>I863+J863</f>
        <v>0</v>
      </c>
      <c r="Q863" s="184">
        <f>ROUND(I863*H863,2)</f>
        <v>0</v>
      </c>
      <c r="R863" s="184">
        <f>ROUND(J863*H863,2)</f>
        <v>0</v>
      </c>
      <c r="S863" s="66"/>
      <c r="T863" s="185">
        <f>S863*H863</f>
        <v>0</v>
      </c>
      <c r="U863" s="185">
        <v>2.5000000000000001E-3</v>
      </c>
      <c r="V863" s="185">
        <f>U863*H863</f>
        <v>2.5000000000000001E-3</v>
      </c>
      <c r="W863" s="185">
        <v>0</v>
      </c>
      <c r="X863" s="185">
        <f>W863*H863</f>
        <v>0</v>
      </c>
      <c r="Y863" s="186" t="s">
        <v>20</v>
      </c>
      <c r="Z863" s="36"/>
      <c r="AA863" s="36"/>
      <c r="AB863" s="36"/>
      <c r="AC863" s="36"/>
      <c r="AD863" s="36"/>
      <c r="AE863" s="36"/>
      <c r="AR863" s="187" t="s">
        <v>184</v>
      </c>
      <c r="AT863" s="187" t="s">
        <v>180</v>
      </c>
      <c r="AU863" s="187" t="s">
        <v>84</v>
      </c>
      <c r="AY863" s="19" t="s">
        <v>155</v>
      </c>
      <c r="BE863" s="188">
        <f>IF(O863="základní",K863,0)</f>
        <v>0</v>
      </c>
      <c r="BF863" s="188">
        <f>IF(O863="snížená",K863,0)</f>
        <v>0</v>
      </c>
      <c r="BG863" s="188">
        <f>IF(O863="zákl. přenesená",K863,0)</f>
        <v>0</v>
      </c>
      <c r="BH863" s="188">
        <f>IF(O863="sníž. přenesená",K863,0)</f>
        <v>0</v>
      </c>
      <c r="BI863" s="188">
        <f>IF(O863="nulová",K863,0)</f>
        <v>0</v>
      </c>
      <c r="BJ863" s="19" t="s">
        <v>82</v>
      </c>
      <c r="BK863" s="188">
        <f>ROUND(P863*H863,2)</f>
        <v>0</v>
      </c>
      <c r="BL863" s="19" t="s">
        <v>185</v>
      </c>
      <c r="BM863" s="187" t="s">
        <v>1554</v>
      </c>
    </row>
    <row r="864" spans="1:65" s="2" customFormat="1" ht="24.2" customHeight="1">
      <c r="A864" s="36"/>
      <c r="B864" s="37"/>
      <c r="C864" s="174" t="s">
        <v>1555</v>
      </c>
      <c r="D864" s="174" t="s">
        <v>157</v>
      </c>
      <c r="E864" s="175" t="s">
        <v>1556</v>
      </c>
      <c r="F864" s="176" t="s">
        <v>1557</v>
      </c>
      <c r="G864" s="177" t="s">
        <v>207</v>
      </c>
      <c r="H864" s="178">
        <v>0.33500000000000002</v>
      </c>
      <c r="I864" s="179"/>
      <c r="J864" s="179"/>
      <c r="K864" s="180">
        <f>ROUND(P864*H864,2)</f>
        <v>0</v>
      </c>
      <c r="L864" s="181"/>
      <c r="M864" s="41"/>
      <c r="N864" s="182" t="s">
        <v>20</v>
      </c>
      <c r="O864" s="183" t="s">
        <v>43</v>
      </c>
      <c r="P864" s="184">
        <f>I864+J864</f>
        <v>0</v>
      </c>
      <c r="Q864" s="184">
        <f>ROUND(I864*H864,2)</f>
        <v>0</v>
      </c>
      <c r="R864" s="184">
        <f>ROUND(J864*H864,2)</f>
        <v>0</v>
      </c>
      <c r="S864" s="66"/>
      <c r="T864" s="185">
        <f>S864*H864</f>
        <v>0</v>
      </c>
      <c r="U864" s="185">
        <v>0</v>
      </c>
      <c r="V864" s="185">
        <f>U864*H864</f>
        <v>0</v>
      </c>
      <c r="W864" s="185">
        <v>0</v>
      </c>
      <c r="X864" s="185">
        <f>W864*H864</f>
        <v>0</v>
      </c>
      <c r="Y864" s="186" t="s">
        <v>20</v>
      </c>
      <c r="Z864" s="36"/>
      <c r="AA864" s="36"/>
      <c r="AB864" s="36"/>
      <c r="AC864" s="36"/>
      <c r="AD864" s="36"/>
      <c r="AE864" s="36"/>
      <c r="AR864" s="187" t="s">
        <v>185</v>
      </c>
      <c r="AT864" s="187" t="s">
        <v>157</v>
      </c>
      <c r="AU864" s="187" t="s">
        <v>84</v>
      </c>
      <c r="AY864" s="19" t="s">
        <v>155</v>
      </c>
      <c r="BE864" s="188">
        <f>IF(O864="základní",K864,0)</f>
        <v>0</v>
      </c>
      <c r="BF864" s="188">
        <f>IF(O864="snížená",K864,0)</f>
        <v>0</v>
      </c>
      <c r="BG864" s="188">
        <f>IF(O864="zákl. přenesená",K864,0)</f>
        <v>0</v>
      </c>
      <c r="BH864" s="188">
        <f>IF(O864="sníž. přenesená",K864,0)</f>
        <v>0</v>
      </c>
      <c r="BI864" s="188">
        <f>IF(O864="nulová",K864,0)</f>
        <v>0</v>
      </c>
      <c r="BJ864" s="19" t="s">
        <v>82</v>
      </c>
      <c r="BK864" s="188">
        <f>ROUND(P864*H864,2)</f>
        <v>0</v>
      </c>
      <c r="BL864" s="19" t="s">
        <v>185</v>
      </c>
      <c r="BM864" s="187" t="s">
        <v>1558</v>
      </c>
    </row>
    <row r="865" spans="1:65" s="2" customFormat="1" ht="11.25">
      <c r="A865" s="36"/>
      <c r="B865" s="37"/>
      <c r="C865" s="38"/>
      <c r="D865" s="189" t="s">
        <v>162</v>
      </c>
      <c r="E865" s="38"/>
      <c r="F865" s="190" t="s">
        <v>1559</v>
      </c>
      <c r="G865" s="38"/>
      <c r="H865" s="38"/>
      <c r="I865" s="191"/>
      <c r="J865" s="191"/>
      <c r="K865" s="38"/>
      <c r="L865" s="38"/>
      <c r="M865" s="41"/>
      <c r="N865" s="192"/>
      <c r="O865" s="193"/>
      <c r="P865" s="66"/>
      <c r="Q865" s="66"/>
      <c r="R865" s="66"/>
      <c r="S865" s="66"/>
      <c r="T865" s="66"/>
      <c r="U865" s="66"/>
      <c r="V865" s="66"/>
      <c r="W865" s="66"/>
      <c r="X865" s="66"/>
      <c r="Y865" s="67"/>
      <c r="Z865" s="36"/>
      <c r="AA865" s="36"/>
      <c r="AB865" s="36"/>
      <c r="AC865" s="36"/>
      <c r="AD865" s="36"/>
      <c r="AE865" s="36"/>
      <c r="AT865" s="19" t="s">
        <v>162</v>
      </c>
      <c r="AU865" s="19" t="s">
        <v>84</v>
      </c>
    </row>
    <row r="866" spans="1:65" s="12" customFormat="1" ht="22.9" customHeight="1">
      <c r="B866" s="157"/>
      <c r="C866" s="158"/>
      <c r="D866" s="159" t="s">
        <v>73</v>
      </c>
      <c r="E866" s="172" t="s">
        <v>1560</v>
      </c>
      <c r="F866" s="172" t="s">
        <v>1561</v>
      </c>
      <c r="G866" s="158"/>
      <c r="H866" s="158"/>
      <c r="I866" s="161"/>
      <c r="J866" s="161"/>
      <c r="K866" s="173">
        <f>BK866</f>
        <v>0</v>
      </c>
      <c r="L866" s="158"/>
      <c r="M866" s="163"/>
      <c r="N866" s="164"/>
      <c r="O866" s="165"/>
      <c r="P866" s="165"/>
      <c r="Q866" s="166">
        <f>SUM(Q867:Q877)</f>
        <v>0</v>
      </c>
      <c r="R866" s="166">
        <f>SUM(R867:R877)</f>
        <v>0</v>
      </c>
      <c r="S866" s="165"/>
      <c r="T866" s="167">
        <f>SUM(T867:T877)</f>
        <v>0</v>
      </c>
      <c r="U866" s="165"/>
      <c r="V866" s="167">
        <f>SUM(V867:V877)</f>
        <v>5.3900000000000003E-2</v>
      </c>
      <c r="W866" s="165"/>
      <c r="X866" s="167">
        <f>SUM(X867:X877)</f>
        <v>0</v>
      </c>
      <c r="Y866" s="168"/>
      <c r="AR866" s="169" t="s">
        <v>84</v>
      </c>
      <c r="AT866" s="170" t="s">
        <v>73</v>
      </c>
      <c r="AU866" s="170" t="s">
        <v>82</v>
      </c>
      <c r="AY866" s="169" t="s">
        <v>155</v>
      </c>
      <c r="BK866" s="171">
        <f>SUM(BK867:BK877)</f>
        <v>0</v>
      </c>
    </row>
    <row r="867" spans="1:65" s="2" customFormat="1" ht="24.2" customHeight="1">
      <c r="A867" s="36"/>
      <c r="B867" s="37"/>
      <c r="C867" s="174" t="s">
        <v>1562</v>
      </c>
      <c r="D867" s="174" t="s">
        <v>157</v>
      </c>
      <c r="E867" s="175" t="s">
        <v>1563</v>
      </c>
      <c r="F867" s="176" t="s">
        <v>1564</v>
      </c>
      <c r="G867" s="177" t="s">
        <v>559</v>
      </c>
      <c r="H867" s="178">
        <v>2</v>
      </c>
      <c r="I867" s="179"/>
      <c r="J867" s="179"/>
      <c r="K867" s="180">
        <f>ROUND(P867*H867,2)</f>
        <v>0</v>
      </c>
      <c r="L867" s="181"/>
      <c r="M867" s="41"/>
      <c r="N867" s="182" t="s">
        <v>20</v>
      </c>
      <c r="O867" s="183" t="s">
        <v>43</v>
      </c>
      <c r="P867" s="184">
        <f>I867+J867</f>
        <v>0</v>
      </c>
      <c r="Q867" s="184">
        <f>ROUND(I867*H867,2)</f>
        <v>0</v>
      </c>
      <c r="R867" s="184">
        <f>ROUND(J867*H867,2)</f>
        <v>0</v>
      </c>
      <c r="S867" s="66"/>
      <c r="T867" s="185">
        <f>S867*H867</f>
        <v>0</v>
      </c>
      <c r="U867" s="185">
        <v>9.1999999999999998E-3</v>
      </c>
      <c r="V867" s="185">
        <f>U867*H867</f>
        <v>1.84E-2</v>
      </c>
      <c r="W867" s="185">
        <v>0</v>
      </c>
      <c r="X867" s="185">
        <f>W867*H867</f>
        <v>0</v>
      </c>
      <c r="Y867" s="186" t="s">
        <v>20</v>
      </c>
      <c r="Z867" s="36"/>
      <c r="AA867" s="36"/>
      <c r="AB867" s="36"/>
      <c r="AC867" s="36"/>
      <c r="AD867" s="36"/>
      <c r="AE867" s="36"/>
      <c r="AR867" s="187" t="s">
        <v>185</v>
      </c>
      <c r="AT867" s="187" t="s">
        <v>157</v>
      </c>
      <c r="AU867" s="187" t="s">
        <v>84</v>
      </c>
      <c r="AY867" s="19" t="s">
        <v>155</v>
      </c>
      <c r="BE867" s="188">
        <f>IF(O867="základní",K867,0)</f>
        <v>0</v>
      </c>
      <c r="BF867" s="188">
        <f>IF(O867="snížená",K867,0)</f>
        <v>0</v>
      </c>
      <c r="BG867" s="188">
        <f>IF(O867="zákl. přenesená",K867,0)</f>
        <v>0</v>
      </c>
      <c r="BH867" s="188">
        <f>IF(O867="sníž. přenesená",K867,0)</f>
        <v>0</v>
      </c>
      <c r="BI867" s="188">
        <f>IF(O867="nulová",K867,0)</f>
        <v>0</v>
      </c>
      <c r="BJ867" s="19" t="s">
        <v>82</v>
      </c>
      <c r="BK867" s="188">
        <f>ROUND(P867*H867,2)</f>
        <v>0</v>
      </c>
      <c r="BL867" s="19" t="s">
        <v>185</v>
      </c>
      <c r="BM867" s="187" t="s">
        <v>1565</v>
      </c>
    </row>
    <row r="868" spans="1:65" s="2" customFormat="1" ht="11.25">
      <c r="A868" s="36"/>
      <c r="B868" s="37"/>
      <c r="C868" s="38"/>
      <c r="D868" s="189" t="s">
        <v>162</v>
      </c>
      <c r="E868" s="38"/>
      <c r="F868" s="190" t="s">
        <v>1566</v>
      </c>
      <c r="G868" s="38"/>
      <c r="H868" s="38"/>
      <c r="I868" s="191"/>
      <c r="J868" s="191"/>
      <c r="K868" s="38"/>
      <c r="L868" s="38"/>
      <c r="M868" s="41"/>
      <c r="N868" s="192"/>
      <c r="O868" s="193"/>
      <c r="P868" s="66"/>
      <c r="Q868" s="66"/>
      <c r="R868" s="66"/>
      <c r="S868" s="66"/>
      <c r="T868" s="66"/>
      <c r="U868" s="66"/>
      <c r="V868" s="66"/>
      <c r="W868" s="66"/>
      <c r="X868" s="66"/>
      <c r="Y868" s="67"/>
      <c r="Z868" s="36"/>
      <c r="AA868" s="36"/>
      <c r="AB868" s="36"/>
      <c r="AC868" s="36"/>
      <c r="AD868" s="36"/>
      <c r="AE868" s="36"/>
      <c r="AT868" s="19" t="s">
        <v>162</v>
      </c>
      <c r="AU868" s="19" t="s">
        <v>84</v>
      </c>
    </row>
    <row r="869" spans="1:65" s="2" customFormat="1" ht="24.2" customHeight="1">
      <c r="A869" s="36"/>
      <c r="B869" s="37"/>
      <c r="C869" s="174" t="s">
        <v>1567</v>
      </c>
      <c r="D869" s="174" t="s">
        <v>157</v>
      </c>
      <c r="E869" s="175" t="s">
        <v>1568</v>
      </c>
      <c r="F869" s="176" t="s">
        <v>1569</v>
      </c>
      <c r="G869" s="177" t="s">
        <v>559</v>
      </c>
      <c r="H869" s="178">
        <v>3</v>
      </c>
      <c r="I869" s="179"/>
      <c r="J869" s="179"/>
      <c r="K869" s="180">
        <f>ROUND(P869*H869,2)</f>
        <v>0</v>
      </c>
      <c r="L869" s="181"/>
      <c r="M869" s="41"/>
      <c r="N869" s="182" t="s">
        <v>20</v>
      </c>
      <c r="O869" s="183" t="s">
        <v>43</v>
      </c>
      <c r="P869" s="184">
        <f>I869+J869</f>
        <v>0</v>
      </c>
      <c r="Q869" s="184">
        <f>ROUND(I869*H869,2)</f>
        <v>0</v>
      </c>
      <c r="R869" s="184">
        <f>ROUND(J869*H869,2)</f>
        <v>0</v>
      </c>
      <c r="S869" s="66"/>
      <c r="T869" s="185">
        <f>S869*H869</f>
        <v>0</v>
      </c>
      <c r="U869" s="185">
        <v>8.5000000000000006E-3</v>
      </c>
      <c r="V869" s="185">
        <f>U869*H869</f>
        <v>2.5500000000000002E-2</v>
      </c>
      <c r="W869" s="185">
        <v>0</v>
      </c>
      <c r="X869" s="185">
        <f>W869*H869</f>
        <v>0</v>
      </c>
      <c r="Y869" s="186" t="s">
        <v>20</v>
      </c>
      <c r="Z869" s="36"/>
      <c r="AA869" s="36"/>
      <c r="AB869" s="36"/>
      <c r="AC869" s="36"/>
      <c r="AD869" s="36"/>
      <c r="AE869" s="36"/>
      <c r="AR869" s="187" t="s">
        <v>185</v>
      </c>
      <c r="AT869" s="187" t="s">
        <v>157</v>
      </c>
      <c r="AU869" s="187" t="s">
        <v>84</v>
      </c>
      <c r="AY869" s="19" t="s">
        <v>155</v>
      </c>
      <c r="BE869" s="188">
        <f>IF(O869="základní",K869,0)</f>
        <v>0</v>
      </c>
      <c r="BF869" s="188">
        <f>IF(O869="snížená",K869,0)</f>
        <v>0</v>
      </c>
      <c r="BG869" s="188">
        <f>IF(O869="zákl. přenesená",K869,0)</f>
        <v>0</v>
      </c>
      <c r="BH869" s="188">
        <f>IF(O869="sníž. přenesená",K869,0)</f>
        <v>0</v>
      </c>
      <c r="BI869" s="188">
        <f>IF(O869="nulová",K869,0)</f>
        <v>0</v>
      </c>
      <c r="BJ869" s="19" t="s">
        <v>82</v>
      </c>
      <c r="BK869" s="188">
        <f>ROUND(P869*H869,2)</f>
        <v>0</v>
      </c>
      <c r="BL869" s="19" t="s">
        <v>185</v>
      </c>
      <c r="BM869" s="187" t="s">
        <v>1361</v>
      </c>
    </row>
    <row r="870" spans="1:65" s="2" customFormat="1" ht="11.25">
      <c r="A870" s="36"/>
      <c r="B870" s="37"/>
      <c r="C870" s="38"/>
      <c r="D870" s="189" t="s">
        <v>162</v>
      </c>
      <c r="E870" s="38"/>
      <c r="F870" s="190" t="s">
        <v>1570</v>
      </c>
      <c r="G870" s="38"/>
      <c r="H870" s="38"/>
      <c r="I870" s="191"/>
      <c r="J870" s="191"/>
      <c r="K870" s="38"/>
      <c r="L870" s="38"/>
      <c r="M870" s="41"/>
      <c r="N870" s="192"/>
      <c r="O870" s="193"/>
      <c r="P870" s="66"/>
      <c r="Q870" s="66"/>
      <c r="R870" s="66"/>
      <c r="S870" s="66"/>
      <c r="T870" s="66"/>
      <c r="U870" s="66"/>
      <c r="V870" s="66"/>
      <c r="W870" s="66"/>
      <c r="X870" s="66"/>
      <c r="Y870" s="67"/>
      <c r="Z870" s="36"/>
      <c r="AA870" s="36"/>
      <c r="AB870" s="36"/>
      <c r="AC870" s="36"/>
      <c r="AD870" s="36"/>
      <c r="AE870" s="36"/>
      <c r="AT870" s="19" t="s">
        <v>162</v>
      </c>
      <c r="AU870" s="19" t="s">
        <v>84</v>
      </c>
    </row>
    <row r="871" spans="1:65" s="2" customFormat="1" ht="24.2" customHeight="1">
      <c r="A871" s="36"/>
      <c r="B871" s="37"/>
      <c r="C871" s="174" t="s">
        <v>1571</v>
      </c>
      <c r="D871" s="174" t="s">
        <v>157</v>
      </c>
      <c r="E871" s="175" t="s">
        <v>1572</v>
      </c>
      <c r="F871" s="176" t="s">
        <v>1573</v>
      </c>
      <c r="G871" s="177" t="s">
        <v>559</v>
      </c>
      <c r="H871" s="178">
        <v>3</v>
      </c>
      <c r="I871" s="179"/>
      <c r="J871" s="179"/>
      <c r="K871" s="180">
        <f>ROUND(P871*H871,2)</f>
        <v>0</v>
      </c>
      <c r="L871" s="181"/>
      <c r="M871" s="41"/>
      <c r="N871" s="182" t="s">
        <v>20</v>
      </c>
      <c r="O871" s="183" t="s">
        <v>43</v>
      </c>
      <c r="P871" s="184">
        <f>I871+J871</f>
        <v>0</v>
      </c>
      <c r="Q871" s="184">
        <f>ROUND(I871*H871,2)</f>
        <v>0</v>
      </c>
      <c r="R871" s="184">
        <f>ROUND(J871*H871,2)</f>
        <v>0</v>
      </c>
      <c r="S871" s="66"/>
      <c r="T871" s="185">
        <f>S871*H871</f>
        <v>0</v>
      </c>
      <c r="U871" s="185">
        <v>2.5000000000000001E-3</v>
      </c>
      <c r="V871" s="185">
        <f>U871*H871</f>
        <v>7.4999999999999997E-3</v>
      </c>
      <c r="W871" s="185">
        <v>0</v>
      </c>
      <c r="X871" s="185">
        <f>W871*H871</f>
        <v>0</v>
      </c>
      <c r="Y871" s="186" t="s">
        <v>20</v>
      </c>
      <c r="Z871" s="36"/>
      <c r="AA871" s="36"/>
      <c r="AB871" s="36"/>
      <c r="AC871" s="36"/>
      <c r="AD871" s="36"/>
      <c r="AE871" s="36"/>
      <c r="AR871" s="187" t="s">
        <v>185</v>
      </c>
      <c r="AT871" s="187" t="s">
        <v>157</v>
      </c>
      <c r="AU871" s="187" t="s">
        <v>84</v>
      </c>
      <c r="AY871" s="19" t="s">
        <v>155</v>
      </c>
      <c r="BE871" s="188">
        <f>IF(O871="základní",K871,0)</f>
        <v>0</v>
      </c>
      <c r="BF871" s="188">
        <f>IF(O871="snížená",K871,0)</f>
        <v>0</v>
      </c>
      <c r="BG871" s="188">
        <f>IF(O871="zákl. přenesená",K871,0)</f>
        <v>0</v>
      </c>
      <c r="BH871" s="188">
        <f>IF(O871="sníž. přenesená",K871,0)</f>
        <v>0</v>
      </c>
      <c r="BI871" s="188">
        <f>IF(O871="nulová",K871,0)</f>
        <v>0</v>
      </c>
      <c r="BJ871" s="19" t="s">
        <v>82</v>
      </c>
      <c r="BK871" s="188">
        <f>ROUND(P871*H871,2)</f>
        <v>0</v>
      </c>
      <c r="BL871" s="19" t="s">
        <v>185</v>
      </c>
      <c r="BM871" s="187" t="s">
        <v>1380</v>
      </c>
    </row>
    <row r="872" spans="1:65" s="2" customFormat="1" ht="11.25">
      <c r="A872" s="36"/>
      <c r="B872" s="37"/>
      <c r="C872" s="38"/>
      <c r="D872" s="189" t="s">
        <v>162</v>
      </c>
      <c r="E872" s="38"/>
      <c r="F872" s="190" t="s">
        <v>1574</v>
      </c>
      <c r="G872" s="38"/>
      <c r="H872" s="38"/>
      <c r="I872" s="191"/>
      <c r="J872" s="191"/>
      <c r="K872" s="38"/>
      <c r="L872" s="38"/>
      <c r="M872" s="41"/>
      <c r="N872" s="192"/>
      <c r="O872" s="193"/>
      <c r="P872" s="66"/>
      <c r="Q872" s="66"/>
      <c r="R872" s="66"/>
      <c r="S872" s="66"/>
      <c r="T872" s="66"/>
      <c r="U872" s="66"/>
      <c r="V872" s="66"/>
      <c r="W872" s="66"/>
      <c r="X872" s="66"/>
      <c r="Y872" s="67"/>
      <c r="Z872" s="36"/>
      <c r="AA872" s="36"/>
      <c r="AB872" s="36"/>
      <c r="AC872" s="36"/>
      <c r="AD872" s="36"/>
      <c r="AE872" s="36"/>
      <c r="AT872" s="19" t="s">
        <v>162</v>
      </c>
      <c r="AU872" s="19" t="s">
        <v>84</v>
      </c>
    </row>
    <row r="873" spans="1:65" s="2" customFormat="1" ht="21.75" customHeight="1">
      <c r="A873" s="36"/>
      <c r="B873" s="37"/>
      <c r="C873" s="174" t="s">
        <v>1575</v>
      </c>
      <c r="D873" s="174" t="s">
        <v>157</v>
      </c>
      <c r="E873" s="175" t="s">
        <v>1576</v>
      </c>
      <c r="F873" s="176" t="s">
        <v>1577</v>
      </c>
      <c r="G873" s="177" t="s">
        <v>559</v>
      </c>
      <c r="H873" s="178">
        <v>1</v>
      </c>
      <c r="I873" s="179"/>
      <c r="J873" s="179"/>
      <c r="K873" s="180">
        <f>ROUND(P873*H873,2)</f>
        <v>0</v>
      </c>
      <c r="L873" s="181"/>
      <c r="M873" s="41"/>
      <c r="N873" s="182" t="s">
        <v>20</v>
      </c>
      <c r="O873" s="183" t="s">
        <v>43</v>
      </c>
      <c r="P873" s="184">
        <f>I873+J873</f>
        <v>0</v>
      </c>
      <c r="Q873" s="184">
        <f>ROUND(I873*H873,2)</f>
        <v>0</v>
      </c>
      <c r="R873" s="184">
        <f>ROUND(J873*H873,2)</f>
        <v>0</v>
      </c>
      <c r="S873" s="66"/>
      <c r="T873" s="185">
        <f>S873*H873</f>
        <v>0</v>
      </c>
      <c r="U873" s="185">
        <v>0</v>
      </c>
      <c r="V873" s="185">
        <f>U873*H873</f>
        <v>0</v>
      </c>
      <c r="W873" s="185">
        <v>0</v>
      </c>
      <c r="X873" s="185">
        <f>W873*H873</f>
        <v>0</v>
      </c>
      <c r="Y873" s="186" t="s">
        <v>20</v>
      </c>
      <c r="Z873" s="36"/>
      <c r="AA873" s="36"/>
      <c r="AB873" s="36"/>
      <c r="AC873" s="36"/>
      <c r="AD873" s="36"/>
      <c r="AE873" s="36"/>
      <c r="AR873" s="187" t="s">
        <v>185</v>
      </c>
      <c r="AT873" s="187" t="s">
        <v>157</v>
      </c>
      <c r="AU873" s="187" t="s">
        <v>84</v>
      </c>
      <c r="AY873" s="19" t="s">
        <v>155</v>
      </c>
      <c r="BE873" s="188">
        <f>IF(O873="základní",K873,0)</f>
        <v>0</v>
      </c>
      <c r="BF873" s="188">
        <f>IF(O873="snížená",K873,0)</f>
        <v>0</v>
      </c>
      <c r="BG873" s="188">
        <f>IF(O873="zákl. přenesená",K873,0)</f>
        <v>0</v>
      </c>
      <c r="BH873" s="188">
        <f>IF(O873="sníž. přenesená",K873,0)</f>
        <v>0</v>
      </c>
      <c r="BI873" s="188">
        <f>IF(O873="nulová",K873,0)</f>
        <v>0</v>
      </c>
      <c r="BJ873" s="19" t="s">
        <v>82</v>
      </c>
      <c r="BK873" s="188">
        <f>ROUND(P873*H873,2)</f>
        <v>0</v>
      </c>
      <c r="BL873" s="19" t="s">
        <v>185</v>
      </c>
      <c r="BM873" s="187" t="s">
        <v>1389</v>
      </c>
    </row>
    <row r="874" spans="1:65" s="2" customFormat="1" ht="11.25">
      <c r="A874" s="36"/>
      <c r="B874" s="37"/>
      <c r="C874" s="38"/>
      <c r="D874" s="189" t="s">
        <v>162</v>
      </c>
      <c r="E874" s="38"/>
      <c r="F874" s="190" t="s">
        <v>1578</v>
      </c>
      <c r="G874" s="38"/>
      <c r="H874" s="38"/>
      <c r="I874" s="191"/>
      <c r="J874" s="191"/>
      <c r="K874" s="38"/>
      <c r="L874" s="38"/>
      <c r="M874" s="41"/>
      <c r="N874" s="192"/>
      <c r="O874" s="193"/>
      <c r="P874" s="66"/>
      <c r="Q874" s="66"/>
      <c r="R874" s="66"/>
      <c r="S874" s="66"/>
      <c r="T874" s="66"/>
      <c r="U874" s="66"/>
      <c r="V874" s="66"/>
      <c r="W874" s="66"/>
      <c r="X874" s="66"/>
      <c r="Y874" s="67"/>
      <c r="Z874" s="36"/>
      <c r="AA874" s="36"/>
      <c r="AB874" s="36"/>
      <c r="AC874" s="36"/>
      <c r="AD874" s="36"/>
      <c r="AE874" s="36"/>
      <c r="AT874" s="19" t="s">
        <v>162</v>
      </c>
      <c r="AU874" s="19" t="s">
        <v>84</v>
      </c>
    </row>
    <row r="875" spans="1:65" s="2" customFormat="1" ht="16.5" customHeight="1">
      <c r="A875" s="36"/>
      <c r="B875" s="37"/>
      <c r="C875" s="218" t="s">
        <v>1579</v>
      </c>
      <c r="D875" s="218" t="s">
        <v>180</v>
      </c>
      <c r="E875" s="219" t="s">
        <v>1580</v>
      </c>
      <c r="F875" s="220" t="s">
        <v>1581</v>
      </c>
      <c r="G875" s="221" t="s">
        <v>386</v>
      </c>
      <c r="H875" s="222">
        <v>1</v>
      </c>
      <c r="I875" s="223"/>
      <c r="J875" s="224"/>
      <c r="K875" s="225">
        <f>ROUND(P875*H875,2)</f>
        <v>0</v>
      </c>
      <c r="L875" s="224"/>
      <c r="M875" s="226"/>
      <c r="N875" s="227" t="s">
        <v>20</v>
      </c>
      <c r="O875" s="183" t="s">
        <v>43</v>
      </c>
      <c r="P875" s="184">
        <f>I875+J875</f>
        <v>0</v>
      </c>
      <c r="Q875" s="184">
        <f>ROUND(I875*H875,2)</f>
        <v>0</v>
      </c>
      <c r="R875" s="184">
        <f>ROUND(J875*H875,2)</f>
        <v>0</v>
      </c>
      <c r="S875" s="66"/>
      <c r="T875" s="185">
        <f>S875*H875</f>
        <v>0</v>
      </c>
      <c r="U875" s="185">
        <v>2.5000000000000001E-3</v>
      </c>
      <c r="V875" s="185">
        <f>U875*H875</f>
        <v>2.5000000000000001E-3</v>
      </c>
      <c r="W875" s="185">
        <v>0</v>
      </c>
      <c r="X875" s="185">
        <f>W875*H875</f>
        <v>0</v>
      </c>
      <c r="Y875" s="186" t="s">
        <v>20</v>
      </c>
      <c r="Z875" s="36"/>
      <c r="AA875" s="36"/>
      <c r="AB875" s="36"/>
      <c r="AC875" s="36"/>
      <c r="AD875" s="36"/>
      <c r="AE875" s="36"/>
      <c r="AR875" s="187" t="s">
        <v>184</v>
      </c>
      <c r="AT875" s="187" t="s">
        <v>180</v>
      </c>
      <c r="AU875" s="187" t="s">
        <v>84</v>
      </c>
      <c r="AY875" s="19" t="s">
        <v>155</v>
      </c>
      <c r="BE875" s="188">
        <f>IF(O875="základní",K875,0)</f>
        <v>0</v>
      </c>
      <c r="BF875" s="188">
        <f>IF(O875="snížená",K875,0)</f>
        <v>0</v>
      </c>
      <c r="BG875" s="188">
        <f>IF(O875="zákl. přenesená",K875,0)</f>
        <v>0</v>
      </c>
      <c r="BH875" s="188">
        <f>IF(O875="sníž. přenesená",K875,0)</f>
        <v>0</v>
      </c>
      <c r="BI875" s="188">
        <f>IF(O875="nulová",K875,0)</f>
        <v>0</v>
      </c>
      <c r="BJ875" s="19" t="s">
        <v>82</v>
      </c>
      <c r="BK875" s="188">
        <f>ROUND(P875*H875,2)</f>
        <v>0</v>
      </c>
      <c r="BL875" s="19" t="s">
        <v>185</v>
      </c>
      <c r="BM875" s="187" t="s">
        <v>1582</v>
      </c>
    </row>
    <row r="876" spans="1:65" s="2" customFormat="1" ht="24.2" customHeight="1">
      <c r="A876" s="36"/>
      <c r="B876" s="37"/>
      <c r="C876" s="174" t="s">
        <v>1583</v>
      </c>
      <c r="D876" s="174" t="s">
        <v>157</v>
      </c>
      <c r="E876" s="175" t="s">
        <v>1584</v>
      </c>
      <c r="F876" s="176" t="s">
        <v>1585</v>
      </c>
      <c r="G876" s="177" t="s">
        <v>207</v>
      </c>
      <c r="H876" s="178">
        <v>5.3999999999999999E-2</v>
      </c>
      <c r="I876" s="179"/>
      <c r="J876" s="179"/>
      <c r="K876" s="180">
        <f>ROUND(P876*H876,2)</f>
        <v>0</v>
      </c>
      <c r="L876" s="181"/>
      <c r="M876" s="41"/>
      <c r="N876" s="182" t="s">
        <v>20</v>
      </c>
      <c r="O876" s="183" t="s">
        <v>43</v>
      </c>
      <c r="P876" s="184">
        <f>I876+J876</f>
        <v>0</v>
      </c>
      <c r="Q876" s="184">
        <f>ROUND(I876*H876,2)</f>
        <v>0</v>
      </c>
      <c r="R876" s="184">
        <f>ROUND(J876*H876,2)</f>
        <v>0</v>
      </c>
      <c r="S876" s="66"/>
      <c r="T876" s="185">
        <f>S876*H876</f>
        <v>0</v>
      </c>
      <c r="U876" s="185">
        <v>0</v>
      </c>
      <c r="V876" s="185">
        <f>U876*H876</f>
        <v>0</v>
      </c>
      <c r="W876" s="185">
        <v>0</v>
      </c>
      <c r="X876" s="185">
        <f>W876*H876</f>
        <v>0</v>
      </c>
      <c r="Y876" s="186" t="s">
        <v>20</v>
      </c>
      <c r="Z876" s="36"/>
      <c r="AA876" s="36"/>
      <c r="AB876" s="36"/>
      <c r="AC876" s="36"/>
      <c r="AD876" s="36"/>
      <c r="AE876" s="36"/>
      <c r="AR876" s="187" t="s">
        <v>185</v>
      </c>
      <c r="AT876" s="187" t="s">
        <v>157</v>
      </c>
      <c r="AU876" s="187" t="s">
        <v>84</v>
      </c>
      <c r="AY876" s="19" t="s">
        <v>155</v>
      </c>
      <c r="BE876" s="188">
        <f>IF(O876="základní",K876,0)</f>
        <v>0</v>
      </c>
      <c r="BF876" s="188">
        <f>IF(O876="snížená",K876,0)</f>
        <v>0</v>
      </c>
      <c r="BG876" s="188">
        <f>IF(O876="zákl. přenesená",K876,0)</f>
        <v>0</v>
      </c>
      <c r="BH876" s="188">
        <f>IF(O876="sníž. přenesená",K876,0)</f>
        <v>0</v>
      </c>
      <c r="BI876" s="188">
        <f>IF(O876="nulová",K876,0)</f>
        <v>0</v>
      </c>
      <c r="BJ876" s="19" t="s">
        <v>82</v>
      </c>
      <c r="BK876" s="188">
        <f>ROUND(P876*H876,2)</f>
        <v>0</v>
      </c>
      <c r="BL876" s="19" t="s">
        <v>185</v>
      </c>
      <c r="BM876" s="187" t="s">
        <v>1586</v>
      </c>
    </row>
    <row r="877" spans="1:65" s="2" customFormat="1" ht="11.25">
      <c r="A877" s="36"/>
      <c r="B877" s="37"/>
      <c r="C877" s="38"/>
      <c r="D877" s="189" t="s">
        <v>162</v>
      </c>
      <c r="E877" s="38"/>
      <c r="F877" s="190" t="s">
        <v>1587</v>
      </c>
      <c r="G877" s="38"/>
      <c r="H877" s="38"/>
      <c r="I877" s="191"/>
      <c r="J877" s="191"/>
      <c r="K877" s="38"/>
      <c r="L877" s="38"/>
      <c r="M877" s="41"/>
      <c r="N877" s="192"/>
      <c r="O877" s="193"/>
      <c r="P877" s="66"/>
      <c r="Q877" s="66"/>
      <c r="R877" s="66"/>
      <c r="S877" s="66"/>
      <c r="T877" s="66"/>
      <c r="U877" s="66"/>
      <c r="V877" s="66"/>
      <c r="W877" s="66"/>
      <c r="X877" s="66"/>
      <c r="Y877" s="67"/>
      <c r="Z877" s="36"/>
      <c r="AA877" s="36"/>
      <c r="AB877" s="36"/>
      <c r="AC877" s="36"/>
      <c r="AD877" s="36"/>
      <c r="AE877" s="36"/>
      <c r="AT877" s="19" t="s">
        <v>162</v>
      </c>
      <c r="AU877" s="19" t="s">
        <v>84</v>
      </c>
    </row>
    <row r="878" spans="1:65" s="12" customFormat="1" ht="22.9" customHeight="1">
      <c r="B878" s="157"/>
      <c r="C878" s="158"/>
      <c r="D878" s="159" t="s">
        <v>73</v>
      </c>
      <c r="E878" s="172" t="s">
        <v>1588</v>
      </c>
      <c r="F878" s="172" t="s">
        <v>1589</v>
      </c>
      <c r="G878" s="158"/>
      <c r="H878" s="158"/>
      <c r="I878" s="161"/>
      <c r="J878" s="161"/>
      <c r="K878" s="173">
        <f>BK878</f>
        <v>0</v>
      </c>
      <c r="L878" s="158"/>
      <c r="M878" s="163"/>
      <c r="N878" s="164"/>
      <c r="O878" s="165"/>
      <c r="P878" s="165"/>
      <c r="Q878" s="166">
        <f>SUM(Q879:Q886)</f>
        <v>0</v>
      </c>
      <c r="R878" s="166">
        <f>SUM(R879:R886)</f>
        <v>0</v>
      </c>
      <c r="S878" s="165"/>
      <c r="T878" s="167">
        <f>SUM(T879:T886)</f>
        <v>0</v>
      </c>
      <c r="U878" s="165"/>
      <c r="V878" s="167">
        <f>SUM(V879:V886)</f>
        <v>3.4440000000000005E-2</v>
      </c>
      <c r="W878" s="165"/>
      <c r="X878" s="167">
        <f>SUM(X879:X886)</f>
        <v>0</v>
      </c>
      <c r="Y878" s="168"/>
      <c r="AR878" s="169" t="s">
        <v>84</v>
      </c>
      <c r="AT878" s="170" t="s">
        <v>73</v>
      </c>
      <c r="AU878" s="170" t="s">
        <v>82</v>
      </c>
      <c r="AY878" s="169" t="s">
        <v>155</v>
      </c>
      <c r="BK878" s="171">
        <f>SUM(BK879:BK886)</f>
        <v>0</v>
      </c>
    </row>
    <row r="879" spans="1:65" s="2" customFormat="1" ht="16.5" customHeight="1">
      <c r="A879" s="36"/>
      <c r="B879" s="37"/>
      <c r="C879" s="174" t="s">
        <v>1590</v>
      </c>
      <c r="D879" s="174" t="s">
        <v>157</v>
      </c>
      <c r="E879" s="175" t="s">
        <v>1591</v>
      </c>
      <c r="F879" s="176" t="s">
        <v>1592</v>
      </c>
      <c r="G879" s="177" t="s">
        <v>386</v>
      </c>
      <c r="H879" s="178">
        <v>2</v>
      </c>
      <c r="I879" s="179"/>
      <c r="J879" s="179"/>
      <c r="K879" s="180">
        <f>ROUND(P879*H879,2)</f>
        <v>0</v>
      </c>
      <c r="L879" s="181"/>
      <c r="M879" s="41"/>
      <c r="N879" s="182" t="s">
        <v>20</v>
      </c>
      <c r="O879" s="183" t="s">
        <v>43</v>
      </c>
      <c r="P879" s="184">
        <f>I879+J879</f>
        <v>0</v>
      </c>
      <c r="Q879" s="184">
        <f>ROUND(I879*H879,2)</f>
        <v>0</v>
      </c>
      <c r="R879" s="184">
        <f>ROUND(J879*H879,2)</f>
        <v>0</v>
      </c>
      <c r="S879" s="66"/>
      <c r="T879" s="185">
        <f>S879*H879</f>
        <v>0</v>
      </c>
      <c r="U879" s="185">
        <v>1.1E-4</v>
      </c>
      <c r="V879" s="185">
        <f>U879*H879</f>
        <v>2.2000000000000001E-4</v>
      </c>
      <c r="W879" s="185">
        <v>0</v>
      </c>
      <c r="X879" s="185">
        <f>W879*H879</f>
        <v>0</v>
      </c>
      <c r="Y879" s="186" t="s">
        <v>20</v>
      </c>
      <c r="Z879" s="36"/>
      <c r="AA879" s="36"/>
      <c r="AB879" s="36"/>
      <c r="AC879" s="36"/>
      <c r="AD879" s="36"/>
      <c r="AE879" s="36"/>
      <c r="AR879" s="187" t="s">
        <v>161</v>
      </c>
      <c r="AT879" s="187" t="s">
        <v>157</v>
      </c>
      <c r="AU879" s="187" t="s">
        <v>84</v>
      </c>
      <c r="AY879" s="19" t="s">
        <v>155</v>
      </c>
      <c r="BE879" s="188">
        <f>IF(O879="základní",K879,0)</f>
        <v>0</v>
      </c>
      <c r="BF879" s="188">
        <f>IF(O879="snížená",K879,0)</f>
        <v>0</v>
      </c>
      <c r="BG879" s="188">
        <f>IF(O879="zákl. přenesená",K879,0)</f>
        <v>0</v>
      </c>
      <c r="BH879" s="188">
        <f>IF(O879="sníž. přenesená",K879,0)</f>
        <v>0</v>
      </c>
      <c r="BI879" s="188">
        <f>IF(O879="nulová",K879,0)</f>
        <v>0</v>
      </c>
      <c r="BJ879" s="19" t="s">
        <v>82</v>
      </c>
      <c r="BK879" s="188">
        <f>ROUND(P879*H879,2)</f>
        <v>0</v>
      </c>
      <c r="BL879" s="19" t="s">
        <v>161</v>
      </c>
      <c r="BM879" s="187" t="s">
        <v>1593</v>
      </c>
    </row>
    <row r="880" spans="1:65" s="2" customFormat="1" ht="11.25">
      <c r="A880" s="36"/>
      <c r="B880" s="37"/>
      <c r="C880" s="38"/>
      <c r="D880" s="189" t="s">
        <v>162</v>
      </c>
      <c r="E880" s="38"/>
      <c r="F880" s="190" t="s">
        <v>1594</v>
      </c>
      <c r="G880" s="38"/>
      <c r="H880" s="38"/>
      <c r="I880" s="191"/>
      <c r="J880" s="191"/>
      <c r="K880" s="38"/>
      <c r="L880" s="38"/>
      <c r="M880" s="41"/>
      <c r="N880" s="192"/>
      <c r="O880" s="193"/>
      <c r="P880" s="66"/>
      <c r="Q880" s="66"/>
      <c r="R880" s="66"/>
      <c r="S880" s="66"/>
      <c r="T880" s="66"/>
      <c r="U880" s="66"/>
      <c r="V880" s="66"/>
      <c r="W880" s="66"/>
      <c r="X880" s="66"/>
      <c r="Y880" s="67"/>
      <c r="Z880" s="36"/>
      <c r="AA880" s="36"/>
      <c r="AB880" s="36"/>
      <c r="AC880" s="36"/>
      <c r="AD880" s="36"/>
      <c r="AE880" s="36"/>
      <c r="AT880" s="19" t="s">
        <v>162</v>
      </c>
      <c r="AU880" s="19" t="s">
        <v>84</v>
      </c>
    </row>
    <row r="881" spans="1:65" s="2" customFormat="1" ht="16.5" customHeight="1">
      <c r="A881" s="36"/>
      <c r="B881" s="37"/>
      <c r="C881" s="218" t="s">
        <v>1595</v>
      </c>
      <c r="D881" s="218" t="s">
        <v>180</v>
      </c>
      <c r="E881" s="219" t="s">
        <v>1596</v>
      </c>
      <c r="F881" s="220" t="s">
        <v>1597</v>
      </c>
      <c r="G881" s="221" t="s">
        <v>386</v>
      </c>
      <c r="H881" s="222">
        <v>2</v>
      </c>
      <c r="I881" s="223"/>
      <c r="J881" s="224"/>
      <c r="K881" s="225">
        <f>ROUND(P881*H881,2)</f>
        <v>0</v>
      </c>
      <c r="L881" s="224"/>
      <c r="M881" s="226"/>
      <c r="N881" s="227" t="s">
        <v>20</v>
      </c>
      <c r="O881" s="183" t="s">
        <v>43</v>
      </c>
      <c r="P881" s="184">
        <f>I881+J881</f>
        <v>0</v>
      </c>
      <c r="Q881" s="184">
        <f>ROUND(I881*H881,2)</f>
        <v>0</v>
      </c>
      <c r="R881" s="184">
        <f>ROUND(J881*H881,2)</f>
        <v>0</v>
      </c>
      <c r="S881" s="66"/>
      <c r="T881" s="185">
        <f>S881*H881</f>
        <v>0</v>
      </c>
      <c r="U881" s="185">
        <v>1.2E-2</v>
      </c>
      <c r="V881" s="185">
        <f>U881*H881</f>
        <v>2.4E-2</v>
      </c>
      <c r="W881" s="185">
        <v>0</v>
      </c>
      <c r="X881" s="185">
        <f>W881*H881</f>
        <v>0</v>
      </c>
      <c r="Y881" s="186" t="s">
        <v>20</v>
      </c>
      <c r="Z881" s="36"/>
      <c r="AA881" s="36"/>
      <c r="AB881" s="36"/>
      <c r="AC881" s="36"/>
      <c r="AD881" s="36"/>
      <c r="AE881" s="36"/>
      <c r="AR881" s="187" t="s">
        <v>184</v>
      </c>
      <c r="AT881" s="187" t="s">
        <v>180</v>
      </c>
      <c r="AU881" s="187" t="s">
        <v>84</v>
      </c>
      <c r="AY881" s="19" t="s">
        <v>155</v>
      </c>
      <c r="BE881" s="188">
        <f>IF(O881="základní",K881,0)</f>
        <v>0</v>
      </c>
      <c r="BF881" s="188">
        <f>IF(O881="snížená",K881,0)</f>
        <v>0</v>
      </c>
      <c r="BG881" s="188">
        <f>IF(O881="zákl. přenesená",K881,0)</f>
        <v>0</v>
      </c>
      <c r="BH881" s="188">
        <f>IF(O881="sníž. přenesená",K881,0)</f>
        <v>0</v>
      </c>
      <c r="BI881" s="188">
        <f>IF(O881="nulová",K881,0)</f>
        <v>0</v>
      </c>
      <c r="BJ881" s="19" t="s">
        <v>82</v>
      </c>
      <c r="BK881" s="188">
        <f>ROUND(P881*H881,2)</f>
        <v>0</v>
      </c>
      <c r="BL881" s="19" t="s">
        <v>185</v>
      </c>
      <c r="BM881" s="187" t="s">
        <v>1598</v>
      </c>
    </row>
    <row r="882" spans="1:65" s="2" customFormat="1" ht="16.5" customHeight="1">
      <c r="A882" s="36"/>
      <c r="B882" s="37"/>
      <c r="C882" s="174" t="s">
        <v>1599</v>
      </c>
      <c r="D882" s="174" t="s">
        <v>157</v>
      </c>
      <c r="E882" s="175" t="s">
        <v>1600</v>
      </c>
      <c r="F882" s="176" t="s">
        <v>1601</v>
      </c>
      <c r="G882" s="177" t="s">
        <v>386</v>
      </c>
      <c r="H882" s="178">
        <v>2</v>
      </c>
      <c r="I882" s="179"/>
      <c r="J882" s="179"/>
      <c r="K882" s="180">
        <f>ROUND(P882*H882,2)</f>
        <v>0</v>
      </c>
      <c r="L882" s="181"/>
      <c r="M882" s="41"/>
      <c r="N882" s="182" t="s">
        <v>20</v>
      </c>
      <c r="O882" s="183" t="s">
        <v>43</v>
      </c>
      <c r="P882" s="184">
        <f>I882+J882</f>
        <v>0</v>
      </c>
      <c r="Q882" s="184">
        <f>ROUND(I882*H882,2)</f>
        <v>0</v>
      </c>
      <c r="R882" s="184">
        <f>ROUND(J882*H882,2)</f>
        <v>0</v>
      </c>
      <c r="S882" s="66"/>
      <c r="T882" s="185">
        <f>S882*H882</f>
        <v>0</v>
      </c>
      <c r="U882" s="185">
        <v>1.1E-4</v>
      </c>
      <c r="V882" s="185">
        <f>U882*H882</f>
        <v>2.2000000000000001E-4</v>
      </c>
      <c r="W882" s="185">
        <v>0</v>
      </c>
      <c r="X882" s="185">
        <f>W882*H882</f>
        <v>0</v>
      </c>
      <c r="Y882" s="186" t="s">
        <v>20</v>
      </c>
      <c r="Z882" s="36"/>
      <c r="AA882" s="36"/>
      <c r="AB882" s="36"/>
      <c r="AC882" s="36"/>
      <c r="AD882" s="36"/>
      <c r="AE882" s="36"/>
      <c r="AR882" s="187" t="s">
        <v>185</v>
      </c>
      <c r="AT882" s="187" t="s">
        <v>157</v>
      </c>
      <c r="AU882" s="187" t="s">
        <v>84</v>
      </c>
      <c r="AY882" s="19" t="s">
        <v>155</v>
      </c>
      <c r="BE882" s="188">
        <f>IF(O882="základní",K882,0)</f>
        <v>0</v>
      </c>
      <c r="BF882" s="188">
        <f>IF(O882="snížená",K882,0)</f>
        <v>0</v>
      </c>
      <c r="BG882" s="188">
        <f>IF(O882="zákl. přenesená",K882,0)</f>
        <v>0</v>
      </c>
      <c r="BH882" s="188">
        <f>IF(O882="sníž. přenesená",K882,0)</f>
        <v>0</v>
      </c>
      <c r="BI882" s="188">
        <f>IF(O882="nulová",K882,0)</f>
        <v>0</v>
      </c>
      <c r="BJ882" s="19" t="s">
        <v>82</v>
      </c>
      <c r="BK882" s="188">
        <f>ROUND(P882*H882,2)</f>
        <v>0</v>
      </c>
      <c r="BL882" s="19" t="s">
        <v>185</v>
      </c>
      <c r="BM882" s="187" t="s">
        <v>1602</v>
      </c>
    </row>
    <row r="883" spans="1:65" s="2" customFormat="1" ht="11.25">
      <c r="A883" s="36"/>
      <c r="B883" s="37"/>
      <c r="C883" s="38"/>
      <c r="D883" s="189" t="s">
        <v>162</v>
      </c>
      <c r="E883" s="38"/>
      <c r="F883" s="190" t="s">
        <v>1603</v>
      </c>
      <c r="G883" s="38"/>
      <c r="H883" s="38"/>
      <c r="I883" s="191"/>
      <c r="J883" s="191"/>
      <c r="K883" s="38"/>
      <c r="L883" s="38"/>
      <c r="M883" s="41"/>
      <c r="N883" s="192"/>
      <c r="O883" s="193"/>
      <c r="P883" s="66"/>
      <c r="Q883" s="66"/>
      <c r="R883" s="66"/>
      <c r="S883" s="66"/>
      <c r="T883" s="66"/>
      <c r="U883" s="66"/>
      <c r="V883" s="66"/>
      <c r="W883" s="66"/>
      <c r="X883" s="66"/>
      <c r="Y883" s="67"/>
      <c r="Z883" s="36"/>
      <c r="AA883" s="36"/>
      <c r="AB883" s="36"/>
      <c r="AC883" s="36"/>
      <c r="AD883" s="36"/>
      <c r="AE883" s="36"/>
      <c r="AT883" s="19" t="s">
        <v>162</v>
      </c>
      <c r="AU883" s="19" t="s">
        <v>84</v>
      </c>
    </row>
    <row r="884" spans="1:65" s="2" customFormat="1" ht="16.5" customHeight="1">
      <c r="A884" s="36"/>
      <c r="B884" s="37"/>
      <c r="C884" s="218" t="s">
        <v>1604</v>
      </c>
      <c r="D884" s="218" t="s">
        <v>180</v>
      </c>
      <c r="E884" s="219" t="s">
        <v>1605</v>
      </c>
      <c r="F884" s="220" t="s">
        <v>1606</v>
      </c>
      <c r="G884" s="221" t="s">
        <v>386</v>
      </c>
      <c r="H884" s="222">
        <v>2</v>
      </c>
      <c r="I884" s="223"/>
      <c r="J884" s="224"/>
      <c r="K884" s="225">
        <f>ROUND(P884*H884,2)</f>
        <v>0</v>
      </c>
      <c r="L884" s="224"/>
      <c r="M884" s="226"/>
      <c r="N884" s="227" t="s">
        <v>20</v>
      </c>
      <c r="O884" s="183" t="s">
        <v>43</v>
      </c>
      <c r="P884" s="184">
        <f>I884+J884</f>
        <v>0</v>
      </c>
      <c r="Q884" s="184">
        <f>ROUND(I884*H884,2)</f>
        <v>0</v>
      </c>
      <c r="R884" s="184">
        <f>ROUND(J884*H884,2)</f>
        <v>0</v>
      </c>
      <c r="S884" s="66"/>
      <c r="T884" s="185">
        <f>S884*H884</f>
        <v>0</v>
      </c>
      <c r="U884" s="185">
        <v>5.0000000000000001E-3</v>
      </c>
      <c r="V884" s="185">
        <f>U884*H884</f>
        <v>0.01</v>
      </c>
      <c r="W884" s="185">
        <v>0</v>
      </c>
      <c r="X884" s="185">
        <f>W884*H884</f>
        <v>0</v>
      </c>
      <c r="Y884" s="186" t="s">
        <v>20</v>
      </c>
      <c r="Z884" s="36"/>
      <c r="AA884" s="36"/>
      <c r="AB884" s="36"/>
      <c r="AC884" s="36"/>
      <c r="AD884" s="36"/>
      <c r="AE884" s="36"/>
      <c r="AR884" s="187" t="s">
        <v>184</v>
      </c>
      <c r="AT884" s="187" t="s">
        <v>180</v>
      </c>
      <c r="AU884" s="187" t="s">
        <v>84</v>
      </c>
      <c r="AY884" s="19" t="s">
        <v>155</v>
      </c>
      <c r="BE884" s="188">
        <f>IF(O884="základní",K884,0)</f>
        <v>0</v>
      </c>
      <c r="BF884" s="188">
        <f>IF(O884="snížená",K884,0)</f>
        <v>0</v>
      </c>
      <c r="BG884" s="188">
        <f>IF(O884="zákl. přenesená",K884,0)</f>
        <v>0</v>
      </c>
      <c r="BH884" s="188">
        <f>IF(O884="sníž. přenesená",K884,0)</f>
        <v>0</v>
      </c>
      <c r="BI884" s="188">
        <f>IF(O884="nulová",K884,0)</f>
        <v>0</v>
      </c>
      <c r="BJ884" s="19" t="s">
        <v>82</v>
      </c>
      <c r="BK884" s="188">
        <f>ROUND(P884*H884,2)</f>
        <v>0</v>
      </c>
      <c r="BL884" s="19" t="s">
        <v>185</v>
      </c>
      <c r="BM884" s="187" t="s">
        <v>1607</v>
      </c>
    </row>
    <row r="885" spans="1:65" s="2" customFormat="1" ht="24.2" customHeight="1">
      <c r="A885" s="36"/>
      <c r="B885" s="37"/>
      <c r="C885" s="174" t="s">
        <v>1608</v>
      </c>
      <c r="D885" s="174" t="s">
        <v>157</v>
      </c>
      <c r="E885" s="175" t="s">
        <v>1609</v>
      </c>
      <c r="F885" s="176" t="s">
        <v>1610</v>
      </c>
      <c r="G885" s="177" t="s">
        <v>207</v>
      </c>
      <c r="H885" s="178">
        <v>3.4000000000000002E-2</v>
      </c>
      <c r="I885" s="179"/>
      <c r="J885" s="179"/>
      <c r="K885" s="180">
        <f>ROUND(P885*H885,2)</f>
        <v>0</v>
      </c>
      <c r="L885" s="181"/>
      <c r="M885" s="41"/>
      <c r="N885" s="182" t="s">
        <v>20</v>
      </c>
      <c r="O885" s="183" t="s">
        <v>43</v>
      </c>
      <c r="P885" s="184">
        <f>I885+J885</f>
        <v>0</v>
      </c>
      <c r="Q885" s="184">
        <f>ROUND(I885*H885,2)</f>
        <v>0</v>
      </c>
      <c r="R885" s="184">
        <f>ROUND(J885*H885,2)</f>
        <v>0</v>
      </c>
      <c r="S885" s="66"/>
      <c r="T885" s="185">
        <f>S885*H885</f>
        <v>0</v>
      </c>
      <c r="U885" s="185">
        <v>0</v>
      </c>
      <c r="V885" s="185">
        <f>U885*H885</f>
        <v>0</v>
      </c>
      <c r="W885" s="185">
        <v>0</v>
      </c>
      <c r="X885" s="185">
        <f>W885*H885</f>
        <v>0</v>
      </c>
      <c r="Y885" s="186" t="s">
        <v>20</v>
      </c>
      <c r="Z885" s="36"/>
      <c r="AA885" s="36"/>
      <c r="AB885" s="36"/>
      <c r="AC885" s="36"/>
      <c r="AD885" s="36"/>
      <c r="AE885" s="36"/>
      <c r="AR885" s="187" t="s">
        <v>185</v>
      </c>
      <c r="AT885" s="187" t="s">
        <v>157</v>
      </c>
      <c r="AU885" s="187" t="s">
        <v>84</v>
      </c>
      <c r="AY885" s="19" t="s">
        <v>155</v>
      </c>
      <c r="BE885" s="188">
        <f>IF(O885="základní",K885,0)</f>
        <v>0</v>
      </c>
      <c r="BF885" s="188">
        <f>IF(O885="snížená",K885,0)</f>
        <v>0</v>
      </c>
      <c r="BG885" s="188">
        <f>IF(O885="zákl. přenesená",K885,0)</f>
        <v>0</v>
      </c>
      <c r="BH885" s="188">
        <f>IF(O885="sníž. přenesená",K885,0)</f>
        <v>0</v>
      </c>
      <c r="BI885" s="188">
        <f>IF(O885="nulová",K885,0)</f>
        <v>0</v>
      </c>
      <c r="BJ885" s="19" t="s">
        <v>82</v>
      </c>
      <c r="BK885" s="188">
        <f>ROUND(P885*H885,2)</f>
        <v>0</v>
      </c>
      <c r="BL885" s="19" t="s">
        <v>185</v>
      </c>
      <c r="BM885" s="187" t="s">
        <v>1611</v>
      </c>
    </row>
    <row r="886" spans="1:65" s="2" customFormat="1" ht="11.25">
      <c r="A886" s="36"/>
      <c r="B886" s="37"/>
      <c r="C886" s="38"/>
      <c r="D886" s="189" t="s">
        <v>162</v>
      </c>
      <c r="E886" s="38"/>
      <c r="F886" s="190" t="s">
        <v>1612</v>
      </c>
      <c r="G886" s="38"/>
      <c r="H886" s="38"/>
      <c r="I886" s="191"/>
      <c r="J886" s="191"/>
      <c r="K886" s="38"/>
      <c r="L886" s="38"/>
      <c r="M886" s="41"/>
      <c r="N886" s="192"/>
      <c r="O886" s="193"/>
      <c r="P886" s="66"/>
      <c r="Q886" s="66"/>
      <c r="R886" s="66"/>
      <c r="S886" s="66"/>
      <c r="T886" s="66"/>
      <c r="U886" s="66"/>
      <c r="V886" s="66"/>
      <c r="W886" s="66"/>
      <c r="X886" s="66"/>
      <c r="Y886" s="67"/>
      <c r="Z886" s="36"/>
      <c r="AA886" s="36"/>
      <c r="AB886" s="36"/>
      <c r="AC886" s="36"/>
      <c r="AD886" s="36"/>
      <c r="AE886" s="36"/>
      <c r="AT886" s="19" t="s">
        <v>162</v>
      </c>
      <c r="AU886" s="19" t="s">
        <v>84</v>
      </c>
    </row>
    <row r="887" spans="1:65" s="12" customFormat="1" ht="22.9" customHeight="1">
      <c r="B887" s="157"/>
      <c r="C887" s="158"/>
      <c r="D887" s="159" t="s">
        <v>73</v>
      </c>
      <c r="E887" s="172" t="s">
        <v>1613</v>
      </c>
      <c r="F887" s="172" t="s">
        <v>1614</v>
      </c>
      <c r="G887" s="158"/>
      <c r="H887" s="158"/>
      <c r="I887" s="161"/>
      <c r="J887" s="161"/>
      <c r="K887" s="173">
        <f>BK887</f>
        <v>0</v>
      </c>
      <c r="L887" s="158"/>
      <c r="M887" s="163"/>
      <c r="N887" s="164"/>
      <c r="O887" s="165"/>
      <c r="P887" s="165"/>
      <c r="Q887" s="166">
        <f>SUM(Q888:Q910)</f>
        <v>0</v>
      </c>
      <c r="R887" s="166">
        <f>SUM(R888:R910)</f>
        <v>0</v>
      </c>
      <c r="S887" s="165"/>
      <c r="T887" s="167">
        <f>SUM(T888:T910)</f>
        <v>0</v>
      </c>
      <c r="U887" s="165"/>
      <c r="V887" s="167">
        <f>SUM(V888:V910)</f>
        <v>9.2418049999999988E-2</v>
      </c>
      <c r="W887" s="165"/>
      <c r="X887" s="167">
        <f>SUM(X888:X910)</f>
        <v>0</v>
      </c>
      <c r="Y887" s="168"/>
      <c r="AR887" s="169" t="s">
        <v>84</v>
      </c>
      <c r="AT887" s="170" t="s">
        <v>73</v>
      </c>
      <c r="AU887" s="170" t="s">
        <v>82</v>
      </c>
      <c r="AY887" s="169" t="s">
        <v>155</v>
      </c>
      <c r="BK887" s="171">
        <f>SUM(BK888:BK910)</f>
        <v>0</v>
      </c>
    </row>
    <row r="888" spans="1:65" s="2" customFormat="1" ht="16.5" customHeight="1">
      <c r="A888" s="36"/>
      <c r="B888" s="37"/>
      <c r="C888" s="174" t="s">
        <v>1615</v>
      </c>
      <c r="D888" s="174" t="s">
        <v>157</v>
      </c>
      <c r="E888" s="175" t="s">
        <v>1616</v>
      </c>
      <c r="F888" s="176" t="s">
        <v>1617</v>
      </c>
      <c r="G888" s="177" t="s">
        <v>183</v>
      </c>
      <c r="H888" s="178">
        <v>60.7</v>
      </c>
      <c r="I888" s="179"/>
      <c r="J888" s="179"/>
      <c r="K888" s="180">
        <f>ROUND(P888*H888,2)</f>
        <v>0</v>
      </c>
      <c r="L888" s="181"/>
      <c r="M888" s="41"/>
      <c r="N888" s="182" t="s">
        <v>20</v>
      </c>
      <c r="O888" s="183" t="s">
        <v>43</v>
      </c>
      <c r="P888" s="184">
        <f>I888+J888</f>
        <v>0</v>
      </c>
      <c r="Q888" s="184">
        <f>ROUND(I888*H888,2)</f>
        <v>0</v>
      </c>
      <c r="R888" s="184">
        <f>ROUND(J888*H888,2)</f>
        <v>0</v>
      </c>
      <c r="S888" s="66"/>
      <c r="T888" s="185">
        <f>S888*H888</f>
        <v>0</v>
      </c>
      <c r="U888" s="185">
        <v>2.5999999999999998E-4</v>
      </c>
      <c r="V888" s="185">
        <f>U888*H888</f>
        <v>1.5782000000000001E-2</v>
      </c>
      <c r="W888" s="185">
        <v>0</v>
      </c>
      <c r="X888" s="185">
        <f>W888*H888</f>
        <v>0</v>
      </c>
      <c r="Y888" s="186" t="s">
        <v>20</v>
      </c>
      <c r="Z888" s="36"/>
      <c r="AA888" s="36"/>
      <c r="AB888" s="36"/>
      <c r="AC888" s="36"/>
      <c r="AD888" s="36"/>
      <c r="AE888" s="36"/>
      <c r="AR888" s="187" t="s">
        <v>161</v>
      </c>
      <c r="AT888" s="187" t="s">
        <v>157</v>
      </c>
      <c r="AU888" s="187" t="s">
        <v>84</v>
      </c>
      <c r="AY888" s="19" t="s">
        <v>155</v>
      </c>
      <c r="BE888" s="188">
        <f>IF(O888="základní",K888,0)</f>
        <v>0</v>
      </c>
      <c r="BF888" s="188">
        <f>IF(O888="snížená",K888,0)</f>
        <v>0</v>
      </c>
      <c r="BG888" s="188">
        <f>IF(O888="zákl. přenesená",K888,0)</f>
        <v>0</v>
      </c>
      <c r="BH888" s="188">
        <f>IF(O888="sníž. přenesená",K888,0)</f>
        <v>0</v>
      </c>
      <c r="BI888" s="188">
        <f>IF(O888="nulová",K888,0)</f>
        <v>0</v>
      </c>
      <c r="BJ888" s="19" t="s">
        <v>82</v>
      </c>
      <c r="BK888" s="188">
        <f>ROUND(P888*H888,2)</f>
        <v>0</v>
      </c>
      <c r="BL888" s="19" t="s">
        <v>161</v>
      </c>
      <c r="BM888" s="187" t="s">
        <v>1618</v>
      </c>
    </row>
    <row r="889" spans="1:65" s="2" customFormat="1" ht="11.25">
      <c r="A889" s="36"/>
      <c r="B889" s="37"/>
      <c r="C889" s="38"/>
      <c r="D889" s="189" t="s">
        <v>162</v>
      </c>
      <c r="E889" s="38"/>
      <c r="F889" s="190" t="s">
        <v>1619</v>
      </c>
      <c r="G889" s="38"/>
      <c r="H889" s="38"/>
      <c r="I889" s="191"/>
      <c r="J889" s="191"/>
      <c r="K889" s="38"/>
      <c r="L889" s="38"/>
      <c r="M889" s="41"/>
      <c r="N889" s="192"/>
      <c r="O889" s="193"/>
      <c r="P889" s="66"/>
      <c r="Q889" s="66"/>
      <c r="R889" s="66"/>
      <c r="S889" s="66"/>
      <c r="T889" s="66"/>
      <c r="U889" s="66"/>
      <c r="V889" s="66"/>
      <c r="W889" s="66"/>
      <c r="X889" s="66"/>
      <c r="Y889" s="67"/>
      <c r="Z889" s="36"/>
      <c r="AA889" s="36"/>
      <c r="AB889" s="36"/>
      <c r="AC889" s="36"/>
      <c r="AD889" s="36"/>
      <c r="AE889" s="36"/>
      <c r="AT889" s="19" t="s">
        <v>162</v>
      </c>
      <c r="AU889" s="19" t="s">
        <v>84</v>
      </c>
    </row>
    <row r="890" spans="1:65" s="13" customFormat="1" ht="11.25">
      <c r="B890" s="194"/>
      <c r="C890" s="195"/>
      <c r="D890" s="196" t="s">
        <v>164</v>
      </c>
      <c r="E890" s="197" t="s">
        <v>20</v>
      </c>
      <c r="F890" s="198" t="s">
        <v>1620</v>
      </c>
      <c r="G890" s="195"/>
      <c r="H890" s="199">
        <v>60.7</v>
      </c>
      <c r="I890" s="200"/>
      <c r="J890" s="200"/>
      <c r="K890" s="195"/>
      <c r="L890" s="195"/>
      <c r="M890" s="201"/>
      <c r="N890" s="202"/>
      <c r="O890" s="203"/>
      <c r="P890" s="203"/>
      <c r="Q890" s="203"/>
      <c r="R890" s="203"/>
      <c r="S890" s="203"/>
      <c r="T890" s="203"/>
      <c r="U890" s="203"/>
      <c r="V890" s="203"/>
      <c r="W890" s="203"/>
      <c r="X890" s="203"/>
      <c r="Y890" s="204"/>
      <c r="AT890" s="205" t="s">
        <v>164</v>
      </c>
      <c r="AU890" s="205" t="s">
        <v>84</v>
      </c>
      <c r="AV890" s="13" t="s">
        <v>84</v>
      </c>
      <c r="AW890" s="13" t="s">
        <v>5</v>
      </c>
      <c r="AX890" s="13" t="s">
        <v>74</v>
      </c>
      <c r="AY890" s="205" t="s">
        <v>155</v>
      </c>
    </row>
    <row r="891" spans="1:65" s="14" customFormat="1" ht="11.25">
      <c r="B891" s="206"/>
      <c r="C891" s="207"/>
      <c r="D891" s="196" t="s">
        <v>164</v>
      </c>
      <c r="E891" s="208" t="s">
        <v>20</v>
      </c>
      <c r="F891" s="209" t="s">
        <v>166</v>
      </c>
      <c r="G891" s="207"/>
      <c r="H891" s="210">
        <v>60.7</v>
      </c>
      <c r="I891" s="211"/>
      <c r="J891" s="211"/>
      <c r="K891" s="207"/>
      <c r="L891" s="207"/>
      <c r="M891" s="212"/>
      <c r="N891" s="213"/>
      <c r="O891" s="214"/>
      <c r="P891" s="214"/>
      <c r="Q891" s="214"/>
      <c r="R891" s="214"/>
      <c r="S891" s="214"/>
      <c r="T891" s="214"/>
      <c r="U891" s="214"/>
      <c r="V891" s="214"/>
      <c r="W891" s="214"/>
      <c r="X891" s="214"/>
      <c r="Y891" s="215"/>
      <c r="AT891" s="216" t="s">
        <v>164</v>
      </c>
      <c r="AU891" s="216" t="s">
        <v>84</v>
      </c>
      <c r="AV891" s="14" t="s">
        <v>161</v>
      </c>
      <c r="AW891" s="14" t="s">
        <v>5</v>
      </c>
      <c r="AX891" s="14" t="s">
        <v>82</v>
      </c>
      <c r="AY891" s="216" t="s">
        <v>155</v>
      </c>
    </row>
    <row r="892" spans="1:65" s="2" customFormat="1" ht="16.5" customHeight="1">
      <c r="A892" s="36"/>
      <c r="B892" s="37"/>
      <c r="C892" s="218" t="s">
        <v>1621</v>
      </c>
      <c r="D892" s="218" t="s">
        <v>180</v>
      </c>
      <c r="E892" s="219" t="s">
        <v>1622</v>
      </c>
      <c r="F892" s="220" t="s">
        <v>1623</v>
      </c>
      <c r="G892" s="221" t="s">
        <v>183</v>
      </c>
      <c r="H892" s="222">
        <v>62.521000000000001</v>
      </c>
      <c r="I892" s="223"/>
      <c r="J892" s="224"/>
      <c r="K892" s="225">
        <f>ROUND(P892*H892,2)</f>
        <v>0</v>
      </c>
      <c r="L892" s="224"/>
      <c r="M892" s="226"/>
      <c r="N892" s="227" t="s">
        <v>20</v>
      </c>
      <c r="O892" s="183" t="s">
        <v>43</v>
      </c>
      <c r="P892" s="184">
        <f>I892+J892</f>
        <v>0</v>
      </c>
      <c r="Q892" s="184">
        <f>ROUND(I892*H892,2)</f>
        <v>0</v>
      </c>
      <c r="R892" s="184">
        <f>ROUND(J892*H892,2)</f>
        <v>0</v>
      </c>
      <c r="S892" s="66"/>
      <c r="T892" s="185">
        <f>S892*H892</f>
        <v>0</v>
      </c>
      <c r="U892" s="185">
        <v>5.0000000000000002E-5</v>
      </c>
      <c r="V892" s="185">
        <f>U892*H892</f>
        <v>3.12605E-3</v>
      </c>
      <c r="W892" s="185">
        <v>0</v>
      </c>
      <c r="X892" s="185">
        <f>W892*H892</f>
        <v>0</v>
      </c>
      <c r="Y892" s="186" t="s">
        <v>20</v>
      </c>
      <c r="Z892" s="36"/>
      <c r="AA892" s="36"/>
      <c r="AB892" s="36"/>
      <c r="AC892" s="36"/>
      <c r="AD892" s="36"/>
      <c r="AE892" s="36"/>
      <c r="AR892" s="187" t="s">
        <v>184</v>
      </c>
      <c r="AT892" s="187" t="s">
        <v>180</v>
      </c>
      <c r="AU892" s="187" t="s">
        <v>84</v>
      </c>
      <c r="AY892" s="19" t="s">
        <v>155</v>
      </c>
      <c r="BE892" s="188">
        <f>IF(O892="základní",K892,0)</f>
        <v>0</v>
      </c>
      <c r="BF892" s="188">
        <f>IF(O892="snížená",K892,0)</f>
        <v>0</v>
      </c>
      <c r="BG892" s="188">
        <f>IF(O892="zákl. přenesená",K892,0)</f>
        <v>0</v>
      </c>
      <c r="BH892" s="188">
        <f>IF(O892="sníž. přenesená",K892,0)</f>
        <v>0</v>
      </c>
      <c r="BI892" s="188">
        <f>IF(O892="nulová",K892,0)</f>
        <v>0</v>
      </c>
      <c r="BJ892" s="19" t="s">
        <v>82</v>
      </c>
      <c r="BK892" s="188">
        <f>ROUND(P892*H892,2)</f>
        <v>0</v>
      </c>
      <c r="BL892" s="19" t="s">
        <v>185</v>
      </c>
      <c r="BM892" s="187" t="s">
        <v>1624</v>
      </c>
    </row>
    <row r="893" spans="1:65" s="13" customFormat="1" ht="11.25">
      <c r="B893" s="194"/>
      <c r="C893" s="195"/>
      <c r="D893" s="196" t="s">
        <v>164</v>
      </c>
      <c r="E893" s="197" t="s">
        <v>20</v>
      </c>
      <c r="F893" s="198" t="s">
        <v>1625</v>
      </c>
      <c r="G893" s="195"/>
      <c r="H893" s="199">
        <v>60.7</v>
      </c>
      <c r="I893" s="200"/>
      <c r="J893" s="200"/>
      <c r="K893" s="195"/>
      <c r="L893" s="195"/>
      <c r="M893" s="201"/>
      <c r="N893" s="202"/>
      <c r="O893" s="203"/>
      <c r="P893" s="203"/>
      <c r="Q893" s="203"/>
      <c r="R893" s="203"/>
      <c r="S893" s="203"/>
      <c r="T893" s="203"/>
      <c r="U893" s="203"/>
      <c r="V893" s="203"/>
      <c r="W893" s="203"/>
      <c r="X893" s="203"/>
      <c r="Y893" s="204"/>
      <c r="AT893" s="205" t="s">
        <v>164</v>
      </c>
      <c r="AU893" s="205" t="s">
        <v>84</v>
      </c>
      <c r="AV893" s="13" t="s">
        <v>84</v>
      </c>
      <c r="AW893" s="13" t="s">
        <v>5</v>
      </c>
      <c r="AX893" s="13" t="s">
        <v>82</v>
      </c>
      <c r="AY893" s="205" t="s">
        <v>155</v>
      </c>
    </row>
    <row r="894" spans="1:65" s="13" customFormat="1" ht="11.25">
      <c r="B894" s="194"/>
      <c r="C894" s="195"/>
      <c r="D894" s="196" t="s">
        <v>164</v>
      </c>
      <c r="E894" s="195"/>
      <c r="F894" s="198" t="s">
        <v>1626</v>
      </c>
      <c r="G894" s="195"/>
      <c r="H894" s="199">
        <v>62.521000000000001</v>
      </c>
      <c r="I894" s="200"/>
      <c r="J894" s="200"/>
      <c r="K894" s="195"/>
      <c r="L894" s="195"/>
      <c r="M894" s="201"/>
      <c r="N894" s="202"/>
      <c r="O894" s="203"/>
      <c r="P894" s="203"/>
      <c r="Q894" s="203"/>
      <c r="R894" s="203"/>
      <c r="S894" s="203"/>
      <c r="T894" s="203"/>
      <c r="U894" s="203"/>
      <c r="V894" s="203"/>
      <c r="W894" s="203"/>
      <c r="X894" s="203"/>
      <c r="Y894" s="204"/>
      <c r="AT894" s="205" t="s">
        <v>164</v>
      </c>
      <c r="AU894" s="205" t="s">
        <v>84</v>
      </c>
      <c r="AV894" s="13" t="s">
        <v>84</v>
      </c>
      <c r="AW894" s="13" t="s">
        <v>4</v>
      </c>
      <c r="AX894" s="13" t="s">
        <v>82</v>
      </c>
      <c r="AY894" s="205" t="s">
        <v>155</v>
      </c>
    </row>
    <row r="895" spans="1:65" s="2" customFormat="1" ht="16.5" customHeight="1">
      <c r="A895" s="36"/>
      <c r="B895" s="37"/>
      <c r="C895" s="174" t="s">
        <v>1627</v>
      </c>
      <c r="D895" s="174" t="s">
        <v>157</v>
      </c>
      <c r="E895" s="175" t="s">
        <v>1628</v>
      </c>
      <c r="F895" s="176" t="s">
        <v>1629</v>
      </c>
      <c r="G895" s="177" t="s">
        <v>386</v>
      </c>
      <c r="H895" s="178">
        <v>2</v>
      </c>
      <c r="I895" s="179"/>
      <c r="J895" s="179"/>
      <c r="K895" s="180">
        <f>ROUND(P895*H895,2)</f>
        <v>0</v>
      </c>
      <c r="L895" s="181"/>
      <c r="M895" s="41"/>
      <c r="N895" s="182" t="s">
        <v>20</v>
      </c>
      <c r="O895" s="183" t="s">
        <v>43</v>
      </c>
      <c r="P895" s="184">
        <f>I895+J895</f>
        <v>0</v>
      </c>
      <c r="Q895" s="184">
        <f>ROUND(I895*H895,2)</f>
        <v>0</v>
      </c>
      <c r="R895" s="184">
        <f>ROUND(J895*H895,2)</f>
        <v>0</v>
      </c>
      <c r="S895" s="66"/>
      <c r="T895" s="185">
        <f>S895*H895</f>
        <v>0</v>
      </c>
      <c r="U895" s="185">
        <v>0</v>
      </c>
      <c r="V895" s="185">
        <f>U895*H895</f>
        <v>0</v>
      </c>
      <c r="W895" s="185">
        <v>0</v>
      </c>
      <c r="X895" s="185">
        <f>W895*H895</f>
        <v>0</v>
      </c>
      <c r="Y895" s="186" t="s">
        <v>20</v>
      </c>
      <c r="Z895" s="36"/>
      <c r="AA895" s="36"/>
      <c r="AB895" s="36"/>
      <c r="AC895" s="36"/>
      <c r="AD895" s="36"/>
      <c r="AE895" s="36"/>
      <c r="AR895" s="187" t="s">
        <v>185</v>
      </c>
      <c r="AT895" s="187" t="s">
        <v>157</v>
      </c>
      <c r="AU895" s="187" t="s">
        <v>84</v>
      </c>
      <c r="AY895" s="19" t="s">
        <v>155</v>
      </c>
      <c r="BE895" s="188">
        <f>IF(O895="základní",K895,0)</f>
        <v>0</v>
      </c>
      <c r="BF895" s="188">
        <f>IF(O895="snížená",K895,0)</f>
        <v>0</v>
      </c>
      <c r="BG895" s="188">
        <f>IF(O895="zákl. přenesená",K895,0)</f>
        <v>0</v>
      </c>
      <c r="BH895" s="188">
        <f>IF(O895="sníž. přenesená",K895,0)</f>
        <v>0</v>
      </c>
      <c r="BI895" s="188">
        <f>IF(O895="nulová",K895,0)</f>
        <v>0</v>
      </c>
      <c r="BJ895" s="19" t="s">
        <v>82</v>
      </c>
      <c r="BK895" s="188">
        <f>ROUND(P895*H895,2)</f>
        <v>0</v>
      </c>
      <c r="BL895" s="19" t="s">
        <v>185</v>
      </c>
      <c r="BM895" s="187" t="s">
        <v>1630</v>
      </c>
    </row>
    <row r="896" spans="1:65" s="2" customFormat="1" ht="11.25">
      <c r="A896" s="36"/>
      <c r="B896" s="37"/>
      <c r="C896" s="38"/>
      <c r="D896" s="189" t="s">
        <v>162</v>
      </c>
      <c r="E896" s="38"/>
      <c r="F896" s="190" t="s">
        <v>1631</v>
      </c>
      <c r="G896" s="38"/>
      <c r="H896" s="38"/>
      <c r="I896" s="191"/>
      <c r="J896" s="191"/>
      <c r="K896" s="38"/>
      <c r="L896" s="38"/>
      <c r="M896" s="41"/>
      <c r="N896" s="192"/>
      <c r="O896" s="193"/>
      <c r="P896" s="66"/>
      <c r="Q896" s="66"/>
      <c r="R896" s="66"/>
      <c r="S896" s="66"/>
      <c r="T896" s="66"/>
      <c r="U896" s="66"/>
      <c r="V896" s="66"/>
      <c r="W896" s="66"/>
      <c r="X896" s="66"/>
      <c r="Y896" s="67"/>
      <c r="Z896" s="36"/>
      <c r="AA896" s="36"/>
      <c r="AB896" s="36"/>
      <c r="AC896" s="36"/>
      <c r="AD896" s="36"/>
      <c r="AE896" s="36"/>
      <c r="AT896" s="19" t="s">
        <v>162</v>
      </c>
      <c r="AU896" s="19" t="s">
        <v>84</v>
      </c>
    </row>
    <row r="897" spans="1:65" s="2" customFormat="1" ht="16.5" customHeight="1">
      <c r="A897" s="36"/>
      <c r="B897" s="37"/>
      <c r="C897" s="218" t="s">
        <v>1632</v>
      </c>
      <c r="D897" s="218" t="s">
        <v>180</v>
      </c>
      <c r="E897" s="219" t="s">
        <v>1633</v>
      </c>
      <c r="F897" s="220" t="s">
        <v>1634</v>
      </c>
      <c r="G897" s="221" t="s">
        <v>386</v>
      </c>
      <c r="H897" s="222">
        <v>2</v>
      </c>
      <c r="I897" s="223"/>
      <c r="J897" s="224"/>
      <c r="K897" s="225">
        <f>ROUND(P897*H897,2)</f>
        <v>0</v>
      </c>
      <c r="L897" s="224"/>
      <c r="M897" s="226"/>
      <c r="N897" s="227" t="s">
        <v>20</v>
      </c>
      <c r="O897" s="183" t="s">
        <v>43</v>
      </c>
      <c r="P897" s="184">
        <f>I897+J897</f>
        <v>0</v>
      </c>
      <c r="Q897" s="184">
        <f>ROUND(I897*H897,2)</f>
        <v>0</v>
      </c>
      <c r="R897" s="184">
        <f>ROUND(J897*H897,2)</f>
        <v>0</v>
      </c>
      <c r="S897" s="66"/>
      <c r="T897" s="185">
        <f>S897*H897</f>
        <v>0</v>
      </c>
      <c r="U897" s="185">
        <v>1E-4</v>
      </c>
      <c r="V897" s="185">
        <f>U897*H897</f>
        <v>2.0000000000000001E-4</v>
      </c>
      <c r="W897" s="185">
        <v>0</v>
      </c>
      <c r="X897" s="185">
        <f>W897*H897</f>
        <v>0</v>
      </c>
      <c r="Y897" s="186" t="s">
        <v>20</v>
      </c>
      <c r="Z897" s="36"/>
      <c r="AA897" s="36"/>
      <c r="AB897" s="36"/>
      <c r="AC897" s="36"/>
      <c r="AD897" s="36"/>
      <c r="AE897" s="36"/>
      <c r="AR897" s="187" t="s">
        <v>184</v>
      </c>
      <c r="AT897" s="187" t="s">
        <v>180</v>
      </c>
      <c r="AU897" s="187" t="s">
        <v>84</v>
      </c>
      <c r="AY897" s="19" t="s">
        <v>155</v>
      </c>
      <c r="BE897" s="188">
        <f>IF(O897="základní",K897,0)</f>
        <v>0</v>
      </c>
      <c r="BF897" s="188">
        <f>IF(O897="snížená",K897,0)</f>
        <v>0</v>
      </c>
      <c r="BG897" s="188">
        <f>IF(O897="zákl. přenesená",K897,0)</f>
        <v>0</v>
      </c>
      <c r="BH897" s="188">
        <f>IF(O897="sníž. přenesená",K897,0)</f>
        <v>0</v>
      </c>
      <c r="BI897" s="188">
        <f>IF(O897="nulová",K897,0)</f>
        <v>0</v>
      </c>
      <c r="BJ897" s="19" t="s">
        <v>82</v>
      </c>
      <c r="BK897" s="188">
        <f>ROUND(P897*H897,2)</f>
        <v>0</v>
      </c>
      <c r="BL897" s="19" t="s">
        <v>185</v>
      </c>
      <c r="BM897" s="187" t="s">
        <v>1635</v>
      </c>
    </row>
    <row r="898" spans="1:65" s="2" customFormat="1" ht="21.75" customHeight="1">
      <c r="A898" s="36"/>
      <c r="B898" s="37"/>
      <c r="C898" s="174" t="s">
        <v>1636</v>
      </c>
      <c r="D898" s="174" t="s">
        <v>157</v>
      </c>
      <c r="E898" s="175" t="s">
        <v>1637</v>
      </c>
      <c r="F898" s="176" t="s">
        <v>1638</v>
      </c>
      <c r="G898" s="177" t="s">
        <v>386</v>
      </c>
      <c r="H898" s="178">
        <v>1</v>
      </c>
      <c r="I898" s="179"/>
      <c r="J898" s="179"/>
      <c r="K898" s="180">
        <f>ROUND(P898*H898,2)</f>
        <v>0</v>
      </c>
      <c r="L898" s="181"/>
      <c r="M898" s="41"/>
      <c r="N898" s="182" t="s">
        <v>20</v>
      </c>
      <c r="O898" s="183" t="s">
        <v>43</v>
      </c>
      <c r="P898" s="184">
        <f>I898+J898</f>
        <v>0</v>
      </c>
      <c r="Q898" s="184">
        <f>ROUND(I898*H898,2)</f>
        <v>0</v>
      </c>
      <c r="R898" s="184">
        <f>ROUND(J898*H898,2)</f>
        <v>0</v>
      </c>
      <c r="S898" s="66"/>
      <c r="T898" s="185">
        <f>S898*H898</f>
        <v>0</v>
      </c>
      <c r="U898" s="185">
        <v>7.2000000000000005E-4</v>
      </c>
      <c r="V898" s="185">
        <f>U898*H898</f>
        <v>7.2000000000000005E-4</v>
      </c>
      <c r="W898" s="185">
        <v>0</v>
      </c>
      <c r="X898" s="185">
        <f>W898*H898</f>
        <v>0</v>
      </c>
      <c r="Y898" s="186" t="s">
        <v>20</v>
      </c>
      <c r="Z898" s="36"/>
      <c r="AA898" s="36"/>
      <c r="AB898" s="36"/>
      <c r="AC898" s="36"/>
      <c r="AD898" s="36"/>
      <c r="AE898" s="36"/>
      <c r="AR898" s="187" t="s">
        <v>185</v>
      </c>
      <c r="AT898" s="187" t="s">
        <v>157</v>
      </c>
      <c r="AU898" s="187" t="s">
        <v>84</v>
      </c>
      <c r="AY898" s="19" t="s">
        <v>155</v>
      </c>
      <c r="BE898" s="188">
        <f>IF(O898="základní",K898,0)</f>
        <v>0</v>
      </c>
      <c r="BF898" s="188">
        <f>IF(O898="snížená",K898,0)</f>
        <v>0</v>
      </c>
      <c r="BG898" s="188">
        <f>IF(O898="zákl. přenesená",K898,0)</f>
        <v>0</v>
      </c>
      <c r="BH898" s="188">
        <f>IF(O898="sníž. přenesená",K898,0)</f>
        <v>0</v>
      </c>
      <c r="BI898" s="188">
        <f>IF(O898="nulová",K898,0)</f>
        <v>0</v>
      </c>
      <c r="BJ898" s="19" t="s">
        <v>82</v>
      </c>
      <c r="BK898" s="188">
        <f>ROUND(P898*H898,2)</f>
        <v>0</v>
      </c>
      <c r="BL898" s="19" t="s">
        <v>185</v>
      </c>
      <c r="BM898" s="187" t="s">
        <v>1639</v>
      </c>
    </row>
    <row r="899" spans="1:65" s="2" customFormat="1" ht="11.25">
      <c r="A899" s="36"/>
      <c r="B899" s="37"/>
      <c r="C899" s="38"/>
      <c r="D899" s="189" t="s">
        <v>162</v>
      </c>
      <c r="E899" s="38"/>
      <c r="F899" s="190" t="s">
        <v>1640</v>
      </c>
      <c r="G899" s="38"/>
      <c r="H899" s="38"/>
      <c r="I899" s="191"/>
      <c r="J899" s="191"/>
      <c r="K899" s="38"/>
      <c r="L899" s="38"/>
      <c r="M899" s="41"/>
      <c r="N899" s="192"/>
      <c r="O899" s="193"/>
      <c r="P899" s="66"/>
      <c r="Q899" s="66"/>
      <c r="R899" s="66"/>
      <c r="S899" s="66"/>
      <c r="T899" s="66"/>
      <c r="U899" s="66"/>
      <c r="V899" s="66"/>
      <c r="W899" s="66"/>
      <c r="X899" s="66"/>
      <c r="Y899" s="67"/>
      <c r="Z899" s="36"/>
      <c r="AA899" s="36"/>
      <c r="AB899" s="36"/>
      <c r="AC899" s="36"/>
      <c r="AD899" s="36"/>
      <c r="AE899" s="36"/>
      <c r="AT899" s="19" t="s">
        <v>162</v>
      </c>
      <c r="AU899" s="19" t="s">
        <v>84</v>
      </c>
    </row>
    <row r="900" spans="1:65" s="2" customFormat="1" ht="16.5" customHeight="1">
      <c r="A900" s="36"/>
      <c r="B900" s="37"/>
      <c r="C900" s="218" t="s">
        <v>1641</v>
      </c>
      <c r="D900" s="218" t="s">
        <v>180</v>
      </c>
      <c r="E900" s="219" t="s">
        <v>1642</v>
      </c>
      <c r="F900" s="220" t="s">
        <v>1643</v>
      </c>
      <c r="G900" s="221" t="s">
        <v>386</v>
      </c>
      <c r="H900" s="222">
        <v>1</v>
      </c>
      <c r="I900" s="223"/>
      <c r="J900" s="224"/>
      <c r="K900" s="225">
        <f>ROUND(P900*H900,2)</f>
        <v>0</v>
      </c>
      <c r="L900" s="224"/>
      <c r="M900" s="226"/>
      <c r="N900" s="227" t="s">
        <v>20</v>
      </c>
      <c r="O900" s="183" t="s">
        <v>43</v>
      </c>
      <c r="P900" s="184">
        <f>I900+J900</f>
        <v>0</v>
      </c>
      <c r="Q900" s="184">
        <f>ROUND(I900*H900,2)</f>
        <v>0</v>
      </c>
      <c r="R900" s="184">
        <f>ROUND(J900*H900,2)</f>
        <v>0</v>
      </c>
      <c r="S900" s="66"/>
      <c r="T900" s="185">
        <f>S900*H900</f>
        <v>0</v>
      </c>
      <c r="U900" s="185">
        <v>0</v>
      </c>
      <c r="V900" s="185">
        <f>U900*H900</f>
        <v>0</v>
      </c>
      <c r="W900" s="185">
        <v>0</v>
      </c>
      <c r="X900" s="185">
        <f>W900*H900</f>
        <v>0</v>
      </c>
      <c r="Y900" s="186" t="s">
        <v>20</v>
      </c>
      <c r="Z900" s="36"/>
      <c r="AA900" s="36"/>
      <c r="AB900" s="36"/>
      <c r="AC900" s="36"/>
      <c r="AD900" s="36"/>
      <c r="AE900" s="36"/>
      <c r="AR900" s="187" t="s">
        <v>184</v>
      </c>
      <c r="AT900" s="187" t="s">
        <v>180</v>
      </c>
      <c r="AU900" s="187" t="s">
        <v>84</v>
      </c>
      <c r="AY900" s="19" t="s">
        <v>155</v>
      </c>
      <c r="BE900" s="188">
        <f>IF(O900="základní",K900,0)</f>
        <v>0</v>
      </c>
      <c r="BF900" s="188">
        <f>IF(O900="snížená",K900,0)</f>
        <v>0</v>
      </c>
      <c r="BG900" s="188">
        <f>IF(O900="zákl. přenesená",K900,0)</f>
        <v>0</v>
      </c>
      <c r="BH900" s="188">
        <f>IF(O900="sníž. přenesená",K900,0)</f>
        <v>0</v>
      </c>
      <c r="BI900" s="188">
        <f>IF(O900="nulová",K900,0)</f>
        <v>0</v>
      </c>
      <c r="BJ900" s="19" t="s">
        <v>82</v>
      </c>
      <c r="BK900" s="188">
        <f>ROUND(P900*H900,2)</f>
        <v>0</v>
      </c>
      <c r="BL900" s="19" t="s">
        <v>185</v>
      </c>
      <c r="BM900" s="187" t="s">
        <v>1644</v>
      </c>
    </row>
    <row r="901" spans="1:65" s="2" customFormat="1" ht="16.5" customHeight="1">
      <c r="A901" s="36"/>
      <c r="B901" s="37"/>
      <c r="C901" s="218" t="s">
        <v>1645</v>
      </c>
      <c r="D901" s="218" t="s">
        <v>180</v>
      </c>
      <c r="E901" s="219" t="s">
        <v>1646</v>
      </c>
      <c r="F901" s="220" t="s">
        <v>1647</v>
      </c>
      <c r="G901" s="221" t="s">
        <v>386</v>
      </c>
      <c r="H901" s="222">
        <v>1</v>
      </c>
      <c r="I901" s="223"/>
      <c r="J901" s="224"/>
      <c r="K901" s="225">
        <f>ROUND(P901*H901,2)</f>
        <v>0</v>
      </c>
      <c r="L901" s="224"/>
      <c r="M901" s="226"/>
      <c r="N901" s="227" t="s">
        <v>20</v>
      </c>
      <c r="O901" s="183" t="s">
        <v>43</v>
      </c>
      <c r="P901" s="184">
        <f>I901+J901</f>
        <v>0</v>
      </c>
      <c r="Q901" s="184">
        <f>ROUND(I901*H901,2)</f>
        <v>0</v>
      </c>
      <c r="R901" s="184">
        <f>ROUND(J901*H901,2)</f>
        <v>0</v>
      </c>
      <c r="S901" s="66"/>
      <c r="T901" s="185">
        <f>S901*H901</f>
        <v>0</v>
      </c>
      <c r="U901" s="185">
        <v>9.1000000000000004E-3</v>
      </c>
      <c r="V901" s="185">
        <f>U901*H901</f>
        <v>9.1000000000000004E-3</v>
      </c>
      <c r="W901" s="185">
        <v>0</v>
      </c>
      <c r="X901" s="185">
        <f>W901*H901</f>
        <v>0</v>
      </c>
      <c r="Y901" s="186" t="s">
        <v>20</v>
      </c>
      <c r="Z901" s="36"/>
      <c r="AA901" s="36"/>
      <c r="AB901" s="36"/>
      <c r="AC901" s="36"/>
      <c r="AD901" s="36"/>
      <c r="AE901" s="36"/>
      <c r="AR901" s="187" t="s">
        <v>184</v>
      </c>
      <c r="AT901" s="187" t="s">
        <v>180</v>
      </c>
      <c r="AU901" s="187" t="s">
        <v>84</v>
      </c>
      <c r="AY901" s="19" t="s">
        <v>155</v>
      </c>
      <c r="BE901" s="188">
        <f>IF(O901="základní",K901,0)</f>
        <v>0</v>
      </c>
      <c r="BF901" s="188">
        <f>IF(O901="snížená",K901,0)</f>
        <v>0</v>
      </c>
      <c r="BG901" s="188">
        <f>IF(O901="zákl. přenesená",K901,0)</f>
        <v>0</v>
      </c>
      <c r="BH901" s="188">
        <f>IF(O901="sníž. přenesená",K901,0)</f>
        <v>0</v>
      </c>
      <c r="BI901" s="188">
        <f>IF(O901="nulová",K901,0)</f>
        <v>0</v>
      </c>
      <c r="BJ901" s="19" t="s">
        <v>82</v>
      </c>
      <c r="BK901" s="188">
        <f>ROUND(P901*H901,2)</f>
        <v>0</v>
      </c>
      <c r="BL901" s="19" t="s">
        <v>185</v>
      </c>
      <c r="BM901" s="187" t="s">
        <v>1648</v>
      </c>
    </row>
    <row r="902" spans="1:65" s="2" customFormat="1" ht="16.5" customHeight="1">
      <c r="A902" s="36"/>
      <c r="B902" s="37"/>
      <c r="C902" s="174" t="s">
        <v>1649</v>
      </c>
      <c r="D902" s="174" t="s">
        <v>157</v>
      </c>
      <c r="E902" s="175" t="s">
        <v>1650</v>
      </c>
      <c r="F902" s="176" t="s">
        <v>1651</v>
      </c>
      <c r="G902" s="177" t="s">
        <v>386</v>
      </c>
      <c r="H902" s="178">
        <v>2</v>
      </c>
      <c r="I902" s="179"/>
      <c r="J902" s="179"/>
      <c r="K902" s="180">
        <f>ROUND(P902*H902,2)</f>
        <v>0</v>
      </c>
      <c r="L902" s="181"/>
      <c r="M902" s="41"/>
      <c r="N902" s="182" t="s">
        <v>20</v>
      </c>
      <c r="O902" s="183" t="s">
        <v>43</v>
      </c>
      <c r="P902" s="184">
        <f>I902+J902</f>
        <v>0</v>
      </c>
      <c r="Q902" s="184">
        <f>ROUND(I902*H902,2)</f>
        <v>0</v>
      </c>
      <c r="R902" s="184">
        <f>ROUND(J902*H902,2)</f>
        <v>0</v>
      </c>
      <c r="S902" s="66"/>
      <c r="T902" s="185">
        <f>S902*H902</f>
        <v>0</v>
      </c>
      <c r="U902" s="185">
        <v>5.6999999999999998E-4</v>
      </c>
      <c r="V902" s="185">
        <f>U902*H902</f>
        <v>1.14E-3</v>
      </c>
      <c r="W902" s="185">
        <v>0</v>
      </c>
      <c r="X902" s="185">
        <f>W902*H902</f>
        <v>0</v>
      </c>
      <c r="Y902" s="186" t="s">
        <v>20</v>
      </c>
      <c r="Z902" s="36"/>
      <c r="AA902" s="36"/>
      <c r="AB902" s="36"/>
      <c r="AC902" s="36"/>
      <c r="AD902" s="36"/>
      <c r="AE902" s="36"/>
      <c r="AR902" s="187" t="s">
        <v>185</v>
      </c>
      <c r="AT902" s="187" t="s">
        <v>157</v>
      </c>
      <c r="AU902" s="187" t="s">
        <v>84</v>
      </c>
      <c r="AY902" s="19" t="s">
        <v>155</v>
      </c>
      <c r="BE902" s="188">
        <f>IF(O902="základní",K902,0)</f>
        <v>0</v>
      </c>
      <c r="BF902" s="188">
        <f>IF(O902="snížená",K902,0)</f>
        <v>0</v>
      </c>
      <c r="BG902" s="188">
        <f>IF(O902="zákl. přenesená",K902,0)</f>
        <v>0</v>
      </c>
      <c r="BH902" s="188">
        <f>IF(O902="sníž. přenesená",K902,0)</f>
        <v>0</v>
      </c>
      <c r="BI902" s="188">
        <f>IF(O902="nulová",K902,0)</f>
        <v>0</v>
      </c>
      <c r="BJ902" s="19" t="s">
        <v>82</v>
      </c>
      <c r="BK902" s="188">
        <f>ROUND(P902*H902,2)</f>
        <v>0</v>
      </c>
      <c r="BL902" s="19" t="s">
        <v>185</v>
      </c>
      <c r="BM902" s="187" t="s">
        <v>1652</v>
      </c>
    </row>
    <row r="903" spans="1:65" s="2" customFormat="1" ht="11.25">
      <c r="A903" s="36"/>
      <c r="B903" s="37"/>
      <c r="C903" s="38"/>
      <c r="D903" s="189" t="s">
        <v>162</v>
      </c>
      <c r="E903" s="38"/>
      <c r="F903" s="190" t="s">
        <v>1653</v>
      </c>
      <c r="G903" s="38"/>
      <c r="H903" s="38"/>
      <c r="I903" s="191"/>
      <c r="J903" s="191"/>
      <c r="K903" s="38"/>
      <c r="L903" s="38"/>
      <c r="M903" s="41"/>
      <c r="N903" s="192"/>
      <c r="O903" s="193"/>
      <c r="P903" s="66"/>
      <c r="Q903" s="66"/>
      <c r="R903" s="66"/>
      <c r="S903" s="66"/>
      <c r="T903" s="66"/>
      <c r="U903" s="66"/>
      <c r="V903" s="66"/>
      <c r="W903" s="66"/>
      <c r="X903" s="66"/>
      <c r="Y903" s="67"/>
      <c r="Z903" s="36"/>
      <c r="AA903" s="36"/>
      <c r="AB903" s="36"/>
      <c r="AC903" s="36"/>
      <c r="AD903" s="36"/>
      <c r="AE903" s="36"/>
      <c r="AT903" s="19" t="s">
        <v>162</v>
      </c>
      <c r="AU903" s="19" t="s">
        <v>84</v>
      </c>
    </row>
    <row r="904" spans="1:65" s="2" customFormat="1" ht="16.5" customHeight="1">
      <c r="A904" s="36"/>
      <c r="B904" s="37"/>
      <c r="C904" s="218" t="s">
        <v>1654</v>
      </c>
      <c r="D904" s="218" t="s">
        <v>180</v>
      </c>
      <c r="E904" s="219" t="s">
        <v>1655</v>
      </c>
      <c r="F904" s="220" t="s">
        <v>1656</v>
      </c>
      <c r="G904" s="221" t="s">
        <v>386</v>
      </c>
      <c r="H904" s="222">
        <v>2</v>
      </c>
      <c r="I904" s="223"/>
      <c r="J904" s="224"/>
      <c r="K904" s="225">
        <f>ROUND(P904*H904,2)</f>
        <v>0</v>
      </c>
      <c r="L904" s="224"/>
      <c r="M904" s="226"/>
      <c r="N904" s="227" t="s">
        <v>20</v>
      </c>
      <c r="O904" s="183" t="s">
        <v>43</v>
      </c>
      <c r="P904" s="184">
        <f>I904+J904</f>
        <v>0</v>
      </c>
      <c r="Q904" s="184">
        <f>ROUND(I904*H904,2)</f>
        <v>0</v>
      </c>
      <c r="R904" s="184">
        <f>ROUND(J904*H904,2)</f>
        <v>0</v>
      </c>
      <c r="S904" s="66"/>
      <c r="T904" s="185">
        <f>S904*H904</f>
        <v>0</v>
      </c>
      <c r="U904" s="185">
        <v>3.0700000000000002E-2</v>
      </c>
      <c r="V904" s="185">
        <f>U904*H904</f>
        <v>6.1400000000000003E-2</v>
      </c>
      <c r="W904" s="185">
        <v>0</v>
      </c>
      <c r="X904" s="185">
        <f>W904*H904</f>
        <v>0</v>
      </c>
      <c r="Y904" s="186" t="s">
        <v>20</v>
      </c>
      <c r="Z904" s="36"/>
      <c r="AA904" s="36"/>
      <c r="AB904" s="36"/>
      <c r="AC904" s="36"/>
      <c r="AD904" s="36"/>
      <c r="AE904" s="36"/>
      <c r="AR904" s="187" t="s">
        <v>184</v>
      </c>
      <c r="AT904" s="187" t="s">
        <v>180</v>
      </c>
      <c r="AU904" s="187" t="s">
        <v>84</v>
      </c>
      <c r="AY904" s="19" t="s">
        <v>155</v>
      </c>
      <c r="BE904" s="188">
        <f>IF(O904="základní",K904,0)</f>
        <v>0</v>
      </c>
      <c r="BF904" s="188">
        <f>IF(O904="snížená",K904,0)</f>
        <v>0</v>
      </c>
      <c r="BG904" s="188">
        <f>IF(O904="zákl. přenesená",K904,0)</f>
        <v>0</v>
      </c>
      <c r="BH904" s="188">
        <f>IF(O904="sníž. přenesená",K904,0)</f>
        <v>0</v>
      </c>
      <c r="BI904" s="188">
        <f>IF(O904="nulová",K904,0)</f>
        <v>0</v>
      </c>
      <c r="BJ904" s="19" t="s">
        <v>82</v>
      </c>
      <c r="BK904" s="188">
        <f>ROUND(P904*H904,2)</f>
        <v>0</v>
      </c>
      <c r="BL904" s="19" t="s">
        <v>185</v>
      </c>
      <c r="BM904" s="187" t="s">
        <v>1657</v>
      </c>
    </row>
    <row r="905" spans="1:65" s="2" customFormat="1" ht="16.5" customHeight="1">
      <c r="A905" s="36"/>
      <c r="B905" s="37"/>
      <c r="C905" s="174" t="s">
        <v>1658</v>
      </c>
      <c r="D905" s="174" t="s">
        <v>157</v>
      </c>
      <c r="E905" s="175" t="s">
        <v>1659</v>
      </c>
      <c r="F905" s="176" t="s">
        <v>1660</v>
      </c>
      <c r="G905" s="177" t="s">
        <v>386</v>
      </c>
      <c r="H905" s="178">
        <v>2</v>
      </c>
      <c r="I905" s="179"/>
      <c r="J905" s="179"/>
      <c r="K905" s="180">
        <f>ROUND(P905*H905,2)</f>
        <v>0</v>
      </c>
      <c r="L905" s="181"/>
      <c r="M905" s="41"/>
      <c r="N905" s="182" t="s">
        <v>20</v>
      </c>
      <c r="O905" s="183" t="s">
        <v>43</v>
      </c>
      <c r="P905" s="184">
        <f>I905+J905</f>
        <v>0</v>
      </c>
      <c r="Q905" s="184">
        <f>ROUND(I905*H905,2)</f>
        <v>0</v>
      </c>
      <c r="R905" s="184">
        <f>ROUND(J905*H905,2)</f>
        <v>0</v>
      </c>
      <c r="S905" s="66"/>
      <c r="T905" s="185">
        <f>S905*H905</f>
        <v>0</v>
      </c>
      <c r="U905" s="185">
        <v>4.0000000000000002E-4</v>
      </c>
      <c r="V905" s="185">
        <f>U905*H905</f>
        <v>8.0000000000000004E-4</v>
      </c>
      <c r="W905" s="185">
        <v>0</v>
      </c>
      <c r="X905" s="185">
        <f>W905*H905</f>
        <v>0</v>
      </c>
      <c r="Y905" s="186" t="s">
        <v>20</v>
      </c>
      <c r="Z905" s="36"/>
      <c r="AA905" s="36"/>
      <c r="AB905" s="36"/>
      <c r="AC905" s="36"/>
      <c r="AD905" s="36"/>
      <c r="AE905" s="36"/>
      <c r="AR905" s="187" t="s">
        <v>185</v>
      </c>
      <c r="AT905" s="187" t="s">
        <v>157</v>
      </c>
      <c r="AU905" s="187" t="s">
        <v>84</v>
      </c>
      <c r="AY905" s="19" t="s">
        <v>155</v>
      </c>
      <c r="BE905" s="188">
        <f>IF(O905="základní",K905,0)</f>
        <v>0</v>
      </c>
      <c r="BF905" s="188">
        <f>IF(O905="snížená",K905,0)</f>
        <v>0</v>
      </c>
      <c r="BG905" s="188">
        <f>IF(O905="zákl. přenesená",K905,0)</f>
        <v>0</v>
      </c>
      <c r="BH905" s="188">
        <f>IF(O905="sníž. přenesená",K905,0)</f>
        <v>0</v>
      </c>
      <c r="BI905" s="188">
        <f>IF(O905="nulová",K905,0)</f>
        <v>0</v>
      </c>
      <c r="BJ905" s="19" t="s">
        <v>82</v>
      </c>
      <c r="BK905" s="188">
        <f>ROUND(P905*H905,2)</f>
        <v>0</v>
      </c>
      <c r="BL905" s="19" t="s">
        <v>185</v>
      </c>
      <c r="BM905" s="187" t="s">
        <v>1661</v>
      </c>
    </row>
    <row r="906" spans="1:65" s="2" customFormat="1" ht="11.25">
      <c r="A906" s="36"/>
      <c r="B906" s="37"/>
      <c r="C906" s="38"/>
      <c r="D906" s="189" t="s">
        <v>162</v>
      </c>
      <c r="E906" s="38"/>
      <c r="F906" s="190" t="s">
        <v>1662</v>
      </c>
      <c r="G906" s="38"/>
      <c r="H906" s="38"/>
      <c r="I906" s="191"/>
      <c r="J906" s="191"/>
      <c r="K906" s="38"/>
      <c r="L906" s="38"/>
      <c r="M906" s="41"/>
      <c r="N906" s="192"/>
      <c r="O906" s="193"/>
      <c r="P906" s="66"/>
      <c r="Q906" s="66"/>
      <c r="R906" s="66"/>
      <c r="S906" s="66"/>
      <c r="T906" s="66"/>
      <c r="U906" s="66"/>
      <c r="V906" s="66"/>
      <c r="W906" s="66"/>
      <c r="X906" s="66"/>
      <c r="Y906" s="67"/>
      <c r="Z906" s="36"/>
      <c r="AA906" s="36"/>
      <c r="AB906" s="36"/>
      <c r="AC906" s="36"/>
      <c r="AD906" s="36"/>
      <c r="AE906" s="36"/>
      <c r="AT906" s="19" t="s">
        <v>162</v>
      </c>
      <c r="AU906" s="19" t="s">
        <v>84</v>
      </c>
    </row>
    <row r="907" spans="1:65" s="2" customFormat="1" ht="16.5" customHeight="1">
      <c r="A907" s="36"/>
      <c r="B907" s="37"/>
      <c r="C907" s="174" t="s">
        <v>1663</v>
      </c>
      <c r="D907" s="174" t="s">
        <v>157</v>
      </c>
      <c r="E907" s="175" t="s">
        <v>1664</v>
      </c>
      <c r="F907" s="176" t="s">
        <v>1665</v>
      </c>
      <c r="G907" s="177" t="s">
        <v>386</v>
      </c>
      <c r="H907" s="178">
        <v>1</v>
      </c>
      <c r="I907" s="179"/>
      <c r="J907" s="179"/>
      <c r="K907" s="180">
        <f>ROUND(P907*H907,2)</f>
        <v>0</v>
      </c>
      <c r="L907" s="181"/>
      <c r="M907" s="41"/>
      <c r="N907" s="182" t="s">
        <v>20</v>
      </c>
      <c r="O907" s="183" t="s">
        <v>43</v>
      </c>
      <c r="P907" s="184">
        <f>I907+J907</f>
        <v>0</v>
      </c>
      <c r="Q907" s="184">
        <f>ROUND(I907*H907,2)</f>
        <v>0</v>
      </c>
      <c r="R907" s="184">
        <f>ROUND(J907*H907,2)</f>
        <v>0</v>
      </c>
      <c r="S907" s="66"/>
      <c r="T907" s="185">
        <f>S907*H907</f>
        <v>0</v>
      </c>
      <c r="U907" s="185">
        <v>1.4999999999999999E-4</v>
      </c>
      <c r="V907" s="185">
        <f>U907*H907</f>
        <v>1.4999999999999999E-4</v>
      </c>
      <c r="W907" s="185">
        <v>0</v>
      </c>
      <c r="X907" s="185">
        <f>W907*H907</f>
        <v>0</v>
      </c>
      <c r="Y907" s="186" t="s">
        <v>20</v>
      </c>
      <c r="Z907" s="36"/>
      <c r="AA907" s="36"/>
      <c r="AB907" s="36"/>
      <c r="AC907" s="36"/>
      <c r="AD907" s="36"/>
      <c r="AE907" s="36"/>
      <c r="AR907" s="187" t="s">
        <v>185</v>
      </c>
      <c r="AT907" s="187" t="s">
        <v>157</v>
      </c>
      <c r="AU907" s="187" t="s">
        <v>84</v>
      </c>
      <c r="AY907" s="19" t="s">
        <v>155</v>
      </c>
      <c r="BE907" s="188">
        <f>IF(O907="základní",K907,0)</f>
        <v>0</v>
      </c>
      <c r="BF907" s="188">
        <f>IF(O907="snížená",K907,0)</f>
        <v>0</v>
      </c>
      <c r="BG907" s="188">
        <f>IF(O907="zákl. přenesená",K907,0)</f>
        <v>0</v>
      </c>
      <c r="BH907" s="188">
        <f>IF(O907="sníž. přenesená",K907,0)</f>
        <v>0</v>
      </c>
      <c r="BI907" s="188">
        <f>IF(O907="nulová",K907,0)</f>
        <v>0</v>
      </c>
      <c r="BJ907" s="19" t="s">
        <v>82</v>
      </c>
      <c r="BK907" s="188">
        <f>ROUND(P907*H907,2)</f>
        <v>0</v>
      </c>
      <c r="BL907" s="19" t="s">
        <v>185</v>
      </c>
      <c r="BM907" s="187" t="s">
        <v>1666</v>
      </c>
    </row>
    <row r="908" spans="1:65" s="2" customFormat="1" ht="11.25">
      <c r="A908" s="36"/>
      <c r="B908" s="37"/>
      <c r="C908" s="38"/>
      <c r="D908" s="189" t="s">
        <v>162</v>
      </c>
      <c r="E908" s="38"/>
      <c r="F908" s="190" t="s">
        <v>1667</v>
      </c>
      <c r="G908" s="38"/>
      <c r="H908" s="38"/>
      <c r="I908" s="191"/>
      <c r="J908" s="191"/>
      <c r="K908" s="38"/>
      <c r="L908" s="38"/>
      <c r="M908" s="41"/>
      <c r="N908" s="192"/>
      <c r="O908" s="193"/>
      <c r="P908" s="66"/>
      <c r="Q908" s="66"/>
      <c r="R908" s="66"/>
      <c r="S908" s="66"/>
      <c r="T908" s="66"/>
      <c r="U908" s="66"/>
      <c r="V908" s="66"/>
      <c r="W908" s="66"/>
      <c r="X908" s="66"/>
      <c r="Y908" s="67"/>
      <c r="Z908" s="36"/>
      <c r="AA908" s="36"/>
      <c r="AB908" s="36"/>
      <c r="AC908" s="36"/>
      <c r="AD908" s="36"/>
      <c r="AE908" s="36"/>
      <c r="AT908" s="19" t="s">
        <v>162</v>
      </c>
      <c r="AU908" s="19" t="s">
        <v>84</v>
      </c>
    </row>
    <row r="909" spans="1:65" s="2" customFormat="1" ht="24.2" customHeight="1">
      <c r="A909" s="36"/>
      <c r="B909" s="37"/>
      <c r="C909" s="174" t="s">
        <v>1668</v>
      </c>
      <c r="D909" s="174" t="s">
        <v>157</v>
      </c>
      <c r="E909" s="175" t="s">
        <v>1669</v>
      </c>
      <c r="F909" s="176" t="s">
        <v>1670</v>
      </c>
      <c r="G909" s="177" t="s">
        <v>207</v>
      </c>
      <c r="H909" s="178">
        <v>7.6999999999999999E-2</v>
      </c>
      <c r="I909" s="179"/>
      <c r="J909" s="179"/>
      <c r="K909" s="180">
        <f>ROUND(P909*H909,2)</f>
        <v>0</v>
      </c>
      <c r="L909" s="181"/>
      <c r="M909" s="41"/>
      <c r="N909" s="182" t="s">
        <v>20</v>
      </c>
      <c r="O909" s="183" t="s">
        <v>43</v>
      </c>
      <c r="P909" s="184">
        <f>I909+J909</f>
        <v>0</v>
      </c>
      <c r="Q909" s="184">
        <f>ROUND(I909*H909,2)</f>
        <v>0</v>
      </c>
      <c r="R909" s="184">
        <f>ROUND(J909*H909,2)</f>
        <v>0</v>
      </c>
      <c r="S909" s="66"/>
      <c r="T909" s="185">
        <f>S909*H909</f>
        <v>0</v>
      </c>
      <c r="U909" s="185">
        <v>0</v>
      </c>
      <c r="V909" s="185">
        <f>U909*H909</f>
        <v>0</v>
      </c>
      <c r="W909" s="185">
        <v>0</v>
      </c>
      <c r="X909" s="185">
        <f>W909*H909</f>
        <v>0</v>
      </c>
      <c r="Y909" s="186" t="s">
        <v>20</v>
      </c>
      <c r="Z909" s="36"/>
      <c r="AA909" s="36"/>
      <c r="AB909" s="36"/>
      <c r="AC909" s="36"/>
      <c r="AD909" s="36"/>
      <c r="AE909" s="36"/>
      <c r="AR909" s="187" t="s">
        <v>185</v>
      </c>
      <c r="AT909" s="187" t="s">
        <v>157</v>
      </c>
      <c r="AU909" s="187" t="s">
        <v>84</v>
      </c>
      <c r="AY909" s="19" t="s">
        <v>155</v>
      </c>
      <c r="BE909" s="188">
        <f>IF(O909="základní",K909,0)</f>
        <v>0</v>
      </c>
      <c r="BF909" s="188">
        <f>IF(O909="snížená",K909,0)</f>
        <v>0</v>
      </c>
      <c r="BG909" s="188">
        <f>IF(O909="zákl. přenesená",K909,0)</f>
        <v>0</v>
      </c>
      <c r="BH909" s="188">
        <f>IF(O909="sníž. přenesená",K909,0)</f>
        <v>0</v>
      </c>
      <c r="BI909" s="188">
        <f>IF(O909="nulová",K909,0)</f>
        <v>0</v>
      </c>
      <c r="BJ909" s="19" t="s">
        <v>82</v>
      </c>
      <c r="BK909" s="188">
        <f>ROUND(P909*H909,2)</f>
        <v>0</v>
      </c>
      <c r="BL909" s="19" t="s">
        <v>185</v>
      </c>
      <c r="BM909" s="187" t="s">
        <v>1671</v>
      </c>
    </row>
    <row r="910" spans="1:65" s="2" customFormat="1" ht="11.25">
      <c r="A910" s="36"/>
      <c r="B910" s="37"/>
      <c r="C910" s="38"/>
      <c r="D910" s="189" t="s">
        <v>162</v>
      </c>
      <c r="E910" s="38"/>
      <c r="F910" s="190" t="s">
        <v>1672</v>
      </c>
      <c r="G910" s="38"/>
      <c r="H910" s="38"/>
      <c r="I910" s="191"/>
      <c r="J910" s="191"/>
      <c r="K910" s="38"/>
      <c r="L910" s="38"/>
      <c r="M910" s="41"/>
      <c r="N910" s="192"/>
      <c r="O910" s="193"/>
      <c r="P910" s="66"/>
      <c r="Q910" s="66"/>
      <c r="R910" s="66"/>
      <c r="S910" s="66"/>
      <c r="T910" s="66"/>
      <c r="U910" s="66"/>
      <c r="V910" s="66"/>
      <c r="W910" s="66"/>
      <c r="X910" s="66"/>
      <c r="Y910" s="67"/>
      <c r="Z910" s="36"/>
      <c r="AA910" s="36"/>
      <c r="AB910" s="36"/>
      <c r="AC910" s="36"/>
      <c r="AD910" s="36"/>
      <c r="AE910" s="36"/>
      <c r="AT910" s="19" t="s">
        <v>162</v>
      </c>
      <c r="AU910" s="19" t="s">
        <v>84</v>
      </c>
    </row>
    <row r="911" spans="1:65" s="12" customFormat="1" ht="22.9" customHeight="1">
      <c r="B911" s="157"/>
      <c r="C911" s="158"/>
      <c r="D911" s="159" t="s">
        <v>73</v>
      </c>
      <c r="E911" s="172" t="s">
        <v>1673</v>
      </c>
      <c r="F911" s="172" t="s">
        <v>1674</v>
      </c>
      <c r="G911" s="158"/>
      <c r="H911" s="158"/>
      <c r="I911" s="161"/>
      <c r="J911" s="161"/>
      <c r="K911" s="173">
        <f>BK911</f>
        <v>0</v>
      </c>
      <c r="L911" s="158"/>
      <c r="M911" s="163"/>
      <c r="N911" s="164"/>
      <c r="O911" s="165"/>
      <c r="P911" s="165"/>
      <c r="Q911" s="166">
        <f>SUM(Q912:Q1119)</f>
        <v>0</v>
      </c>
      <c r="R911" s="166">
        <f>SUM(R912:R1119)</f>
        <v>0</v>
      </c>
      <c r="S911" s="165"/>
      <c r="T911" s="167">
        <f>SUM(T912:T1119)</f>
        <v>0</v>
      </c>
      <c r="U911" s="165"/>
      <c r="V911" s="167">
        <f>SUM(V912:V1119)</f>
        <v>0.98905550000000009</v>
      </c>
      <c r="W911" s="165"/>
      <c r="X911" s="167">
        <f>SUM(X912:X1119)</f>
        <v>0</v>
      </c>
      <c r="Y911" s="168"/>
      <c r="AR911" s="169" t="s">
        <v>84</v>
      </c>
      <c r="AT911" s="170" t="s">
        <v>73</v>
      </c>
      <c r="AU911" s="170" t="s">
        <v>82</v>
      </c>
      <c r="AY911" s="169" t="s">
        <v>155</v>
      </c>
      <c r="BK911" s="171">
        <f>SUM(BK912:BK1119)</f>
        <v>0</v>
      </c>
    </row>
    <row r="912" spans="1:65" s="2" customFormat="1" ht="24.2" customHeight="1">
      <c r="A912" s="36"/>
      <c r="B912" s="37"/>
      <c r="C912" s="174" t="s">
        <v>1675</v>
      </c>
      <c r="D912" s="174" t="s">
        <v>157</v>
      </c>
      <c r="E912" s="175" t="s">
        <v>1676</v>
      </c>
      <c r="F912" s="176" t="s">
        <v>1677</v>
      </c>
      <c r="G912" s="177" t="s">
        <v>183</v>
      </c>
      <c r="H912" s="178">
        <v>210</v>
      </c>
      <c r="I912" s="179"/>
      <c r="J912" s="179"/>
      <c r="K912" s="180">
        <f>ROUND(P912*H912,2)</f>
        <v>0</v>
      </c>
      <c r="L912" s="181"/>
      <c r="M912" s="41"/>
      <c r="N912" s="182" t="s">
        <v>20</v>
      </c>
      <c r="O912" s="183" t="s">
        <v>43</v>
      </c>
      <c r="P912" s="184">
        <f>I912+J912</f>
        <v>0</v>
      </c>
      <c r="Q912" s="184">
        <f>ROUND(I912*H912,2)</f>
        <v>0</v>
      </c>
      <c r="R912" s="184">
        <f>ROUND(J912*H912,2)</f>
        <v>0</v>
      </c>
      <c r="S912" s="66"/>
      <c r="T912" s="185">
        <f>S912*H912</f>
        <v>0</v>
      </c>
      <c r="U912" s="185">
        <v>0</v>
      </c>
      <c r="V912" s="185">
        <f>U912*H912</f>
        <v>0</v>
      </c>
      <c r="W912" s="185">
        <v>0</v>
      </c>
      <c r="X912" s="185">
        <f>W912*H912</f>
        <v>0</v>
      </c>
      <c r="Y912" s="186" t="s">
        <v>20</v>
      </c>
      <c r="Z912" s="36"/>
      <c r="AA912" s="36"/>
      <c r="AB912" s="36"/>
      <c r="AC912" s="36"/>
      <c r="AD912" s="36"/>
      <c r="AE912" s="36"/>
      <c r="AR912" s="187" t="s">
        <v>185</v>
      </c>
      <c r="AT912" s="187" t="s">
        <v>157</v>
      </c>
      <c r="AU912" s="187" t="s">
        <v>84</v>
      </c>
      <c r="AY912" s="19" t="s">
        <v>155</v>
      </c>
      <c r="BE912" s="188">
        <f>IF(O912="základní",K912,0)</f>
        <v>0</v>
      </c>
      <c r="BF912" s="188">
        <f>IF(O912="snížená",K912,0)</f>
        <v>0</v>
      </c>
      <c r="BG912" s="188">
        <f>IF(O912="zákl. přenesená",K912,0)</f>
        <v>0</v>
      </c>
      <c r="BH912" s="188">
        <f>IF(O912="sníž. přenesená",K912,0)</f>
        <v>0</v>
      </c>
      <c r="BI912" s="188">
        <f>IF(O912="nulová",K912,0)</f>
        <v>0</v>
      </c>
      <c r="BJ912" s="19" t="s">
        <v>82</v>
      </c>
      <c r="BK912" s="188">
        <f>ROUND(P912*H912,2)</f>
        <v>0</v>
      </c>
      <c r="BL912" s="19" t="s">
        <v>185</v>
      </c>
      <c r="BM912" s="187" t="s">
        <v>1678</v>
      </c>
    </row>
    <row r="913" spans="1:65" s="2" customFormat="1" ht="11.25">
      <c r="A913" s="36"/>
      <c r="B913" s="37"/>
      <c r="C913" s="38"/>
      <c r="D913" s="189" t="s">
        <v>162</v>
      </c>
      <c r="E913" s="38"/>
      <c r="F913" s="190" t="s">
        <v>1679</v>
      </c>
      <c r="G913" s="38"/>
      <c r="H913" s="38"/>
      <c r="I913" s="191"/>
      <c r="J913" s="191"/>
      <c r="K913" s="38"/>
      <c r="L913" s="38"/>
      <c r="M913" s="41"/>
      <c r="N913" s="192"/>
      <c r="O913" s="193"/>
      <c r="P913" s="66"/>
      <c r="Q913" s="66"/>
      <c r="R913" s="66"/>
      <c r="S913" s="66"/>
      <c r="T913" s="66"/>
      <c r="U913" s="66"/>
      <c r="V913" s="66"/>
      <c r="W913" s="66"/>
      <c r="X913" s="66"/>
      <c r="Y913" s="67"/>
      <c r="Z913" s="36"/>
      <c r="AA913" s="36"/>
      <c r="AB913" s="36"/>
      <c r="AC913" s="36"/>
      <c r="AD913" s="36"/>
      <c r="AE913" s="36"/>
      <c r="AT913" s="19" t="s">
        <v>162</v>
      </c>
      <c r="AU913" s="19" t="s">
        <v>84</v>
      </c>
    </row>
    <row r="914" spans="1:65" s="2" customFormat="1" ht="16.5" customHeight="1">
      <c r="A914" s="36"/>
      <c r="B914" s="37"/>
      <c r="C914" s="218" t="s">
        <v>1680</v>
      </c>
      <c r="D914" s="218" t="s">
        <v>180</v>
      </c>
      <c r="E914" s="219" t="s">
        <v>1681</v>
      </c>
      <c r="F914" s="220" t="s">
        <v>1682</v>
      </c>
      <c r="G914" s="221" t="s">
        <v>183</v>
      </c>
      <c r="H914" s="222">
        <v>220.5</v>
      </c>
      <c r="I914" s="223"/>
      <c r="J914" s="224"/>
      <c r="K914" s="225">
        <f>ROUND(P914*H914,2)</f>
        <v>0</v>
      </c>
      <c r="L914" s="224"/>
      <c r="M914" s="226"/>
      <c r="N914" s="227" t="s">
        <v>20</v>
      </c>
      <c r="O914" s="183" t="s">
        <v>43</v>
      </c>
      <c r="P914" s="184">
        <f>I914+J914</f>
        <v>0</v>
      </c>
      <c r="Q914" s="184">
        <f>ROUND(I914*H914,2)</f>
        <v>0</v>
      </c>
      <c r="R914" s="184">
        <f>ROUND(J914*H914,2)</f>
        <v>0</v>
      </c>
      <c r="S914" s="66"/>
      <c r="T914" s="185">
        <f>S914*H914</f>
        <v>0</v>
      </c>
      <c r="U914" s="185">
        <v>6.9999999999999994E-5</v>
      </c>
      <c r="V914" s="185">
        <f>U914*H914</f>
        <v>1.5434999999999999E-2</v>
      </c>
      <c r="W914" s="185">
        <v>0</v>
      </c>
      <c r="X914" s="185">
        <f>W914*H914</f>
        <v>0</v>
      </c>
      <c r="Y914" s="186" t="s">
        <v>20</v>
      </c>
      <c r="Z914" s="36"/>
      <c r="AA914" s="36"/>
      <c r="AB914" s="36"/>
      <c r="AC914" s="36"/>
      <c r="AD914" s="36"/>
      <c r="AE914" s="36"/>
      <c r="AR914" s="187" t="s">
        <v>184</v>
      </c>
      <c r="AT914" s="187" t="s">
        <v>180</v>
      </c>
      <c r="AU914" s="187" t="s">
        <v>84</v>
      </c>
      <c r="AY914" s="19" t="s">
        <v>155</v>
      </c>
      <c r="BE914" s="188">
        <f>IF(O914="základní",K914,0)</f>
        <v>0</v>
      </c>
      <c r="BF914" s="188">
        <f>IF(O914="snížená",K914,0)</f>
        <v>0</v>
      </c>
      <c r="BG914" s="188">
        <f>IF(O914="zákl. přenesená",K914,0)</f>
        <v>0</v>
      </c>
      <c r="BH914" s="188">
        <f>IF(O914="sníž. přenesená",K914,0)</f>
        <v>0</v>
      </c>
      <c r="BI914" s="188">
        <f>IF(O914="nulová",K914,0)</f>
        <v>0</v>
      </c>
      <c r="BJ914" s="19" t="s">
        <v>82</v>
      </c>
      <c r="BK914" s="188">
        <f>ROUND(P914*H914,2)</f>
        <v>0</v>
      </c>
      <c r="BL914" s="19" t="s">
        <v>185</v>
      </c>
      <c r="BM914" s="187" t="s">
        <v>1683</v>
      </c>
    </row>
    <row r="915" spans="1:65" s="13" customFormat="1" ht="11.25">
      <c r="B915" s="194"/>
      <c r="C915" s="195"/>
      <c r="D915" s="196" t="s">
        <v>164</v>
      </c>
      <c r="E915" s="195"/>
      <c r="F915" s="198" t="s">
        <v>1684</v>
      </c>
      <c r="G915" s="195"/>
      <c r="H915" s="199">
        <v>220.5</v>
      </c>
      <c r="I915" s="200"/>
      <c r="J915" s="200"/>
      <c r="K915" s="195"/>
      <c r="L915" s="195"/>
      <c r="M915" s="201"/>
      <c r="N915" s="202"/>
      <c r="O915" s="203"/>
      <c r="P915" s="203"/>
      <c r="Q915" s="203"/>
      <c r="R915" s="203"/>
      <c r="S915" s="203"/>
      <c r="T915" s="203"/>
      <c r="U915" s="203"/>
      <c r="V915" s="203"/>
      <c r="W915" s="203"/>
      <c r="X915" s="203"/>
      <c r="Y915" s="204"/>
      <c r="AT915" s="205" t="s">
        <v>164</v>
      </c>
      <c r="AU915" s="205" t="s">
        <v>84</v>
      </c>
      <c r="AV915" s="13" t="s">
        <v>84</v>
      </c>
      <c r="AW915" s="13" t="s">
        <v>4</v>
      </c>
      <c r="AX915" s="13" t="s">
        <v>82</v>
      </c>
      <c r="AY915" s="205" t="s">
        <v>155</v>
      </c>
    </row>
    <row r="916" spans="1:65" s="2" customFormat="1" ht="24.2" customHeight="1">
      <c r="A916" s="36"/>
      <c r="B916" s="37"/>
      <c r="C916" s="174" t="s">
        <v>1685</v>
      </c>
      <c r="D916" s="174" t="s">
        <v>157</v>
      </c>
      <c r="E916" s="175" t="s">
        <v>1686</v>
      </c>
      <c r="F916" s="176" t="s">
        <v>1687</v>
      </c>
      <c r="G916" s="177" t="s">
        <v>183</v>
      </c>
      <c r="H916" s="178">
        <v>120</v>
      </c>
      <c r="I916" s="179"/>
      <c r="J916" s="179"/>
      <c r="K916" s="180">
        <f>ROUND(P916*H916,2)</f>
        <v>0</v>
      </c>
      <c r="L916" s="181"/>
      <c r="M916" s="41"/>
      <c r="N916" s="182" t="s">
        <v>20</v>
      </c>
      <c r="O916" s="183" t="s">
        <v>43</v>
      </c>
      <c r="P916" s="184">
        <f>I916+J916</f>
        <v>0</v>
      </c>
      <c r="Q916" s="184">
        <f>ROUND(I916*H916,2)</f>
        <v>0</v>
      </c>
      <c r="R916" s="184">
        <f>ROUND(J916*H916,2)</f>
        <v>0</v>
      </c>
      <c r="S916" s="66"/>
      <c r="T916" s="185">
        <f>S916*H916</f>
        <v>0</v>
      </c>
      <c r="U916" s="185">
        <v>0</v>
      </c>
      <c r="V916" s="185">
        <f>U916*H916</f>
        <v>0</v>
      </c>
      <c r="W916" s="185">
        <v>0</v>
      </c>
      <c r="X916" s="185">
        <f>W916*H916</f>
        <v>0</v>
      </c>
      <c r="Y916" s="186" t="s">
        <v>20</v>
      </c>
      <c r="Z916" s="36"/>
      <c r="AA916" s="36"/>
      <c r="AB916" s="36"/>
      <c r="AC916" s="36"/>
      <c r="AD916" s="36"/>
      <c r="AE916" s="36"/>
      <c r="AR916" s="187" t="s">
        <v>185</v>
      </c>
      <c r="AT916" s="187" t="s">
        <v>157</v>
      </c>
      <c r="AU916" s="187" t="s">
        <v>84</v>
      </c>
      <c r="AY916" s="19" t="s">
        <v>155</v>
      </c>
      <c r="BE916" s="188">
        <f>IF(O916="základní",K916,0)</f>
        <v>0</v>
      </c>
      <c r="BF916" s="188">
        <f>IF(O916="snížená",K916,0)</f>
        <v>0</v>
      </c>
      <c r="BG916" s="188">
        <f>IF(O916="zákl. přenesená",K916,0)</f>
        <v>0</v>
      </c>
      <c r="BH916" s="188">
        <f>IF(O916="sníž. přenesená",K916,0)</f>
        <v>0</v>
      </c>
      <c r="BI916" s="188">
        <f>IF(O916="nulová",K916,0)</f>
        <v>0</v>
      </c>
      <c r="BJ916" s="19" t="s">
        <v>82</v>
      </c>
      <c r="BK916" s="188">
        <f>ROUND(P916*H916,2)</f>
        <v>0</v>
      </c>
      <c r="BL916" s="19" t="s">
        <v>185</v>
      </c>
      <c r="BM916" s="187" t="s">
        <v>1688</v>
      </c>
    </row>
    <row r="917" spans="1:65" s="2" customFormat="1" ht="11.25">
      <c r="A917" s="36"/>
      <c r="B917" s="37"/>
      <c r="C917" s="38"/>
      <c r="D917" s="189" t="s">
        <v>162</v>
      </c>
      <c r="E917" s="38"/>
      <c r="F917" s="190" t="s">
        <v>1689</v>
      </c>
      <c r="G917" s="38"/>
      <c r="H917" s="38"/>
      <c r="I917" s="191"/>
      <c r="J917" s="191"/>
      <c r="K917" s="38"/>
      <c r="L917" s="38"/>
      <c r="M917" s="41"/>
      <c r="N917" s="192"/>
      <c r="O917" s="193"/>
      <c r="P917" s="66"/>
      <c r="Q917" s="66"/>
      <c r="R917" s="66"/>
      <c r="S917" s="66"/>
      <c r="T917" s="66"/>
      <c r="U917" s="66"/>
      <c r="V917" s="66"/>
      <c r="W917" s="66"/>
      <c r="X917" s="66"/>
      <c r="Y917" s="67"/>
      <c r="Z917" s="36"/>
      <c r="AA917" s="36"/>
      <c r="AB917" s="36"/>
      <c r="AC917" s="36"/>
      <c r="AD917" s="36"/>
      <c r="AE917" s="36"/>
      <c r="AT917" s="19" t="s">
        <v>162</v>
      </c>
      <c r="AU917" s="19" t="s">
        <v>84</v>
      </c>
    </row>
    <row r="918" spans="1:65" s="2" customFormat="1" ht="16.5" customHeight="1">
      <c r="A918" s="36"/>
      <c r="B918" s="37"/>
      <c r="C918" s="218" t="s">
        <v>1690</v>
      </c>
      <c r="D918" s="218" t="s">
        <v>180</v>
      </c>
      <c r="E918" s="219" t="s">
        <v>1691</v>
      </c>
      <c r="F918" s="220" t="s">
        <v>1692</v>
      </c>
      <c r="G918" s="221" t="s">
        <v>183</v>
      </c>
      <c r="H918" s="222">
        <v>126</v>
      </c>
      <c r="I918" s="223"/>
      <c r="J918" s="224"/>
      <c r="K918" s="225">
        <f>ROUND(P918*H918,2)</f>
        <v>0</v>
      </c>
      <c r="L918" s="224"/>
      <c r="M918" s="226"/>
      <c r="N918" s="227" t="s">
        <v>20</v>
      </c>
      <c r="O918" s="183" t="s">
        <v>43</v>
      </c>
      <c r="P918" s="184">
        <f>I918+J918</f>
        <v>0</v>
      </c>
      <c r="Q918" s="184">
        <f>ROUND(I918*H918,2)</f>
        <v>0</v>
      </c>
      <c r="R918" s="184">
        <f>ROUND(J918*H918,2)</f>
        <v>0</v>
      </c>
      <c r="S918" s="66"/>
      <c r="T918" s="185">
        <f>S918*H918</f>
        <v>0</v>
      </c>
      <c r="U918" s="185">
        <v>1E-4</v>
      </c>
      <c r="V918" s="185">
        <f>U918*H918</f>
        <v>1.26E-2</v>
      </c>
      <c r="W918" s="185">
        <v>0</v>
      </c>
      <c r="X918" s="185">
        <f>W918*H918</f>
        <v>0</v>
      </c>
      <c r="Y918" s="186" t="s">
        <v>20</v>
      </c>
      <c r="Z918" s="36"/>
      <c r="AA918" s="36"/>
      <c r="AB918" s="36"/>
      <c r="AC918" s="36"/>
      <c r="AD918" s="36"/>
      <c r="AE918" s="36"/>
      <c r="AR918" s="187" t="s">
        <v>184</v>
      </c>
      <c r="AT918" s="187" t="s">
        <v>180</v>
      </c>
      <c r="AU918" s="187" t="s">
        <v>84</v>
      </c>
      <c r="AY918" s="19" t="s">
        <v>155</v>
      </c>
      <c r="BE918" s="188">
        <f>IF(O918="základní",K918,0)</f>
        <v>0</v>
      </c>
      <c r="BF918" s="188">
        <f>IF(O918="snížená",K918,0)</f>
        <v>0</v>
      </c>
      <c r="BG918" s="188">
        <f>IF(O918="zákl. přenesená",K918,0)</f>
        <v>0</v>
      </c>
      <c r="BH918" s="188">
        <f>IF(O918="sníž. přenesená",K918,0)</f>
        <v>0</v>
      </c>
      <c r="BI918" s="188">
        <f>IF(O918="nulová",K918,0)</f>
        <v>0</v>
      </c>
      <c r="BJ918" s="19" t="s">
        <v>82</v>
      </c>
      <c r="BK918" s="188">
        <f>ROUND(P918*H918,2)</f>
        <v>0</v>
      </c>
      <c r="BL918" s="19" t="s">
        <v>185</v>
      </c>
      <c r="BM918" s="187" t="s">
        <v>1693</v>
      </c>
    </row>
    <row r="919" spans="1:65" s="13" customFormat="1" ht="11.25">
      <c r="B919" s="194"/>
      <c r="C919" s="195"/>
      <c r="D919" s="196" t="s">
        <v>164</v>
      </c>
      <c r="E919" s="195"/>
      <c r="F919" s="198" t="s">
        <v>1694</v>
      </c>
      <c r="G919" s="195"/>
      <c r="H919" s="199">
        <v>126</v>
      </c>
      <c r="I919" s="200"/>
      <c r="J919" s="200"/>
      <c r="K919" s="195"/>
      <c r="L919" s="195"/>
      <c r="M919" s="201"/>
      <c r="N919" s="202"/>
      <c r="O919" s="203"/>
      <c r="P919" s="203"/>
      <c r="Q919" s="203"/>
      <c r="R919" s="203"/>
      <c r="S919" s="203"/>
      <c r="T919" s="203"/>
      <c r="U919" s="203"/>
      <c r="V919" s="203"/>
      <c r="W919" s="203"/>
      <c r="X919" s="203"/>
      <c r="Y919" s="204"/>
      <c r="AT919" s="205" t="s">
        <v>164</v>
      </c>
      <c r="AU919" s="205" t="s">
        <v>84</v>
      </c>
      <c r="AV919" s="13" t="s">
        <v>84</v>
      </c>
      <c r="AW919" s="13" t="s">
        <v>4</v>
      </c>
      <c r="AX919" s="13" t="s">
        <v>82</v>
      </c>
      <c r="AY919" s="205" t="s">
        <v>155</v>
      </c>
    </row>
    <row r="920" spans="1:65" s="2" customFormat="1" ht="24.2" customHeight="1">
      <c r="A920" s="36"/>
      <c r="B920" s="37"/>
      <c r="C920" s="174" t="s">
        <v>1695</v>
      </c>
      <c r="D920" s="174" t="s">
        <v>157</v>
      </c>
      <c r="E920" s="175" t="s">
        <v>1696</v>
      </c>
      <c r="F920" s="176" t="s">
        <v>1697</v>
      </c>
      <c r="G920" s="177" t="s">
        <v>183</v>
      </c>
      <c r="H920" s="178">
        <v>30</v>
      </c>
      <c r="I920" s="179"/>
      <c r="J920" s="179"/>
      <c r="K920" s="180">
        <f>ROUND(P920*H920,2)</f>
        <v>0</v>
      </c>
      <c r="L920" s="181"/>
      <c r="M920" s="41"/>
      <c r="N920" s="182" t="s">
        <v>20</v>
      </c>
      <c r="O920" s="183" t="s">
        <v>43</v>
      </c>
      <c r="P920" s="184">
        <f>I920+J920</f>
        <v>0</v>
      </c>
      <c r="Q920" s="184">
        <f>ROUND(I920*H920,2)</f>
        <v>0</v>
      </c>
      <c r="R920" s="184">
        <f>ROUND(J920*H920,2)</f>
        <v>0</v>
      </c>
      <c r="S920" s="66"/>
      <c r="T920" s="185">
        <f>S920*H920</f>
        <v>0</v>
      </c>
      <c r="U920" s="185">
        <v>0</v>
      </c>
      <c r="V920" s="185">
        <f>U920*H920</f>
        <v>0</v>
      </c>
      <c r="W920" s="185">
        <v>0</v>
      </c>
      <c r="X920" s="185">
        <f>W920*H920</f>
        <v>0</v>
      </c>
      <c r="Y920" s="186" t="s">
        <v>20</v>
      </c>
      <c r="Z920" s="36"/>
      <c r="AA920" s="36"/>
      <c r="AB920" s="36"/>
      <c r="AC920" s="36"/>
      <c r="AD920" s="36"/>
      <c r="AE920" s="36"/>
      <c r="AR920" s="187" t="s">
        <v>185</v>
      </c>
      <c r="AT920" s="187" t="s">
        <v>157</v>
      </c>
      <c r="AU920" s="187" t="s">
        <v>84</v>
      </c>
      <c r="AY920" s="19" t="s">
        <v>155</v>
      </c>
      <c r="BE920" s="188">
        <f>IF(O920="základní",K920,0)</f>
        <v>0</v>
      </c>
      <c r="BF920" s="188">
        <f>IF(O920="snížená",K920,0)</f>
        <v>0</v>
      </c>
      <c r="BG920" s="188">
        <f>IF(O920="zákl. přenesená",K920,0)</f>
        <v>0</v>
      </c>
      <c r="BH920" s="188">
        <f>IF(O920="sníž. přenesená",K920,0)</f>
        <v>0</v>
      </c>
      <c r="BI920" s="188">
        <f>IF(O920="nulová",K920,0)</f>
        <v>0</v>
      </c>
      <c r="BJ920" s="19" t="s">
        <v>82</v>
      </c>
      <c r="BK920" s="188">
        <f>ROUND(P920*H920,2)</f>
        <v>0</v>
      </c>
      <c r="BL920" s="19" t="s">
        <v>185</v>
      </c>
      <c r="BM920" s="187" t="s">
        <v>1698</v>
      </c>
    </row>
    <row r="921" spans="1:65" s="2" customFormat="1" ht="11.25">
      <c r="A921" s="36"/>
      <c r="B921" s="37"/>
      <c r="C921" s="38"/>
      <c r="D921" s="189" t="s">
        <v>162</v>
      </c>
      <c r="E921" s="38"/>
      <c r="F921" s="190" t="s">
        <v>1699</v>
      </c>
      <c r="G921" s="38"/>
      <c r="H921" s="38"/>
      <c r="I921" s="191"/>
      <c r="J921" s="191"/>
      <c r="K921" s="38"/>
      <c r="L921" s="38"/>
      <c r="M921" s="41"/>
      <c r="N921" s="192"/>
      <c r="O921" s="193"/>
      <c r="P921" s="66"/>
      <c r="Q921" s="66"/>
      <c r="R921" s="66"/>
      <c r="S921" s="66"/>
      <c r="T921" s="66"/>
      <c r="U921" s="66"/>
      <c r="V921" s="66"/>
      <c r="W921" s="66"/>
      <c r="X921" s="66"/>
      <c r="Y921" s="67"/>
      <c r="Z921" s="36"/>
      <c r="AA921" s="36"/>
      <c r="AB921" s="36"/>
      <c r="AC921" s="36"/>
      <c r="AD921" s="36"/>
      <c r="AE921" s="36"/>
      <c r="AT921" s="19" t="s">
        <v>162</v>
      </c>
      <c r="AU921" s="19" t="s">
        <v>84</v>
      </c>
    </row>
    <row r="922" spans="1:65" s="2" customFormat="1" ht="16.5" customHeight="1">
      <c r="A922" s="36"/>
      <c r="B922" s="37"/>
      <c r="C922" s="218" t="s">
        <v>1700</v>
      </c>
      <c r="D922" s="218" t="s">
        <v>180</v>
      </c>
      <c r="E922" s="219" t="s">
        <v>1701</v>
      </c>
      <c r="F922" s="220" t="s">
        <v>1702</v>
      </c>
      <c r="G922" s="221" t="s">
        <v>183</v>
      </c>
      <c r="H922" s="222">
        <v>31.5</v>
      </c>
      <c r="I922" s="223"/>
      <c r="J922" s="224"/>
      <c r="K922" s="225">
        <f>ROUND(P922*H922,2)</f>
        <v>0</v>
      </c>
      <c r="L922" s="224"/>
      <c r="M922" s="226"/>
      <c r="N922" s="227" t="s">
        <v>20</v>
      </c>
      <c r="O922" s="183" t="s">
        <v>43</v>
      </c>
      <c r="P922" s="184">
        <f>I922+J922</f>
        <v>0</v>
      </c>
      <c r="Q922" s="184">
        <f>ROUND(I922*H922,2)</f>
        <v>0</v>
      </c>
      <c r="R922" s="184">
        <f>ROUND(J922*H922,2)</f>
        <v>0</v>
      </c>
      <c r="S922" s="66"/>
      <c r="T922" s="185">
        <f>S922*H922</f>
        <v>0</v>
      </c>
      <c r="U922" s="185">
        <v>2.2000000000000001E-4</v>
      </c>
      <c r="V922" s="185">
        <f>U922*H922</f>
        <v>6.9300000000000004E-3</v>
      </c>
      <c r="W922" s="185">
        <v>0</v>
      </c>
      <c r="X922" s="185">
        <f>W922*H922</f>
        <v>0</v>
      </c>
      <c r="Y922" s="186" t="s">
        <v>20</v>
      </c>
      <c r="Z922" s="36"/>
      <c r="AA922" s="36"/>
      <c r="AB922" s="36"/>
      <c r="AC922" s="36"/>
      <c r="AD922" s="36"/>
      <c r="AE922" s="36"/>
      <c r="AR922" s="187" t="s">
        <v>184</v>
      </c>
      <c r="AT922" s="187" t="s">
        <v>180</v>
      </c>
      <c r="AU922" s="187" t="s">
        <v>84</v>
      </c>
      <c r="AY922" s="19" t="s">
        <v>155</v>
      </c>
      <c r="BE922" s="188">
        <f>IF(O922="základní",K922,0)</f>
        <v>0</v>
      </c>
      <c r="BF922" s="188">
        <f>IF(O922="snížená",K922,0)</f>
        <v>0</v>
      </c>
      <c r="BG922" s="188">
        <f>IF(O922="zákl. přenesená",K922,0)</f>
        <v>0</v>
      </c>
      <c r="BH922" s="188">
        <f>IF(O922="sníž. přenesená",K922,0)</f>
        <v>0</v>
      </c>
      <c r="BI922" s="188">
        <f>IF(O922="nulová",K922,0)</f>
        <v>0</v>
      </c>
      <c r="BJ922" s="19" t="s">
        <v>82</v>
      </c>
      <c r="BK922" s="188">
        <f>ROUND(P922*H922,2)</f>
        <v>0</v>
      </c>
      <c r="BL922" s="19" t="s">
        <v>185</v>
      </c>
      <c r="BM922" s="187" t="s">
        <v>1703</v>
      </c>
    </row>
    <row r="923" spans="1:65" s="13" customFormat="1" ht="11.25">
      <c r="B923" s="194"/>
      <c r="C923" s="195"/>
      <c r="D923" s="196" t="s">
        <v>164</v>
      </c>
      <c r="E923" s="195"/>
      <c r="F923" s="198" t="s">
        <v>1704</v>
      </c>
      <c r="G923" s="195"/>
      <c r="H923" s="199">
        <v>31.5</v>
      </c>
      <c r="I923" s="200"/>
      <c r="J923" s="200"/>
      <c r="K923" s="195"/>
      <c r="L923" s="195"/>
      <c r="M923" s="201"/>
      <c r="N923" s="202"/>
      <c r="O923" s="203"/>
      <c r="P923" s="203"/>
      <c r="Q923" s="203"/>
      <c r="R923" s="203"/>
      <c r="S923" s="203"/>
      <c r="T923" s="203"/>
      <c r="U923" s="203"/>
      <c r="V923" s="203"/>
      <c r="W923" s="203"/>
      <c r="X923" s="203"/>
      <c r="Y923" s="204"/>
      <c r="AT923" s="205" t="s">
        <v>164</v>
      </c>
      <c r="AU923" s="205" t="s">
        <v>84</v>
      </c>
      <c r="AV923" s="13" t="s">
        <v>84</v>
      </c>
      <c r="AW923" s="13" t="s">
        <v>4</v>
      </c>
      <c r="AX923" s="13" t="s">
        <v>82</v>
      </c>
      <c r="AY923" s="205" t="s">
        <v>155</v>
      </c>
    </row>
    <row r="924" spans="1:65" s="2" customFormat="1" ht="24.2" customHeight="1">
      <c r="A924" s="36"/>
      <c r="B924" s="37"/>
      <c r="C924" s="174" t="s">
        <v>1705</v>
      </c>
      <c r="D924" s="174" t="s">
        <v>157</v>
      </c>
      <c r="E924" s="175" t="s">
        <v>1706</v>
      </c>
      <c r="F924" s="176" t="s">
        <v>1707</v>
      </c>
      <c r="G924" s="177" t="s">
        <v>183</v>
      </c>
      <c r="H924" s="178">
        <v>30</v>
      </c>
      <c r="I924" s="179"/>
      <c r="J924" s="179"/>
      <c r="K924" s="180">
        <f>ROUND(P924*H924,2)</f>
        <v>0</v>
      </c>
      <c r="L924" s="181"/>
      <c r="M924" s="41"/>
      <c r="N924" s="182" t="s">
        <v>20</v>
      </c>
      <c r="O924" s="183" t="s">
        <v>43</v>
      </c>
      <c r="P924" s="184">
        <f>I924+J924</f>
        <v>0</v>
      </c>
      <c r="Q924" s="184">
        <f>ROUND(I924*H924,2)</f>
        <v>0</v>
      </c>
      <c r="R924" s="184">
        <f>ROUND(J924*H924,2)</f>
        <v>0</v>
      </c>
      <c r="S924" s="66"/>
      <c r="T924" s="185">
        <f>S924*H924</f>
        <v>0</v>
      </c>
      <c r="U924" s="185">
        <v>0</v>
      </c>
      <c r="V924" s="185">
        <f>U924*H924</f>
        <v>0</v>
      </c>
      <c r="W924" s="185">
        <v>0</v>
      </c>
      <c r="X924" s="185">
        <f>W924*H924</f>
        <v>0</v>
      </c>
      <c r="Y924" s="186" t="s">
        <v>20</v>
      </c>
      <c r="Z924" s="36"/>
      <c r="AA924" s="36"/>
      <c r="AB924" s="36"/>
      <c r="AC924" s="36"/>
      <c r="AD924" s="36"/>
      <c r="AE924" s="36"/>
      <c r="AR924" s="187" t="s">
        <v>185</v>
      </c>
      <c r="AT924" s="187" t="s">
        <v>157</v>
      </c>
      <c r="AU924" s="187" t="s">
        <v>84</v>
      </c>
      <c r="AY924" s="19" t="s">
        <v>155</v>
      </c>
      <c r="BE924" s="188">
        <f>IF(O924="základní",K924,0)</f>
        <v>0</v>
      </c>
      <c r="BF924" s="188">
        <f>IF(O924="snížená",K924,0)</f>
        <v>0</v>
      </c>
      <c r="BG924" s="188">
        <f>IF(O924="zákl. přenesená",K924,0)</f>
        <v>0</v>
      </c>
      <c r="BH924" s="188">
        <f>IF(O924="sníž. přenesená",K924,0)</f>
        <v>0</v>
      </c>
      <c r="BI924" s="188">
        <f>IF(O924="nulová",K924,0)</f>
        <v>0</v>
      </c>
      <c r="BJ924" s="19" t="s">
        <v>82</v>
      </c>
      <c r="BK924" s="188">
        <f>ROUND(P924*H924,2)</f>
        <v>0</v>
      </c>
      <c r="BL924" s="19" t="s">
        <v>185</v>
      </c>
      <c r="BM924" s="187" t="s">
        <v>1708</v>
      </c>
    </row>
    <row r="925" spans="1:65" s="2" customFormat="1" ht="11.25">
      <c r="A925" s="36"/>
      <c r="B925" s="37"/>
      <c r="C925" s="38"/>
      <c r="D925" s="189" t="s">
        <v>162</v>
      </c>
      <c r="E925" s="38"/>
      <c r="F925" s="190" t="s">
        <v>1709</v>
      </c>
      <c r="G925" s="38"/>
      <c r="H925" s="38"/>
      <c r="I925" s="191"/>
      <c r="J925" s="191"/>
      <c r="K925" s="38"/>
      <c r="L925" s="38"/>
      <c r="M925" s="41"/>
      <c r="N925" s="192"/>
      <c r="O925" s="193"/>
      <c r="P925" s="66"/>
      <c r="Q925" s="66"/>
      <c r="R925" s="66"/>
      <c r="S925" s="66"/>
      <c r="T925" s="66"/>
      <c r="U925" s="66"/>
      <c r="V925" s="66"/>
      <c r="W925" s="66"/>
      <c r="X925" s="66"/>
      <c r="Y925" s="67"/>
      <c r="Z925" s="36"/>
      <c r="AA925" s="36"/>
      <c r="AB925" s="36"/>
      <c r="AC925" s="36"/>
      <c r="AD925" s="36"/>
      <c r="AE925" s="36"/>
      <c r="AT925" s="19" t="s">
        <v>162</v>
      </c>
      <c r="AU925" s="19" t="s">
        <v>84</v>
      </c>
    </row>
    <row r="926" spans="1:65" s="2" customFormat="1" ht="16.5" customHeight="1">
      <c r="A926" s="36"/>
      <c r="B926" s="37"/>
      <c r="C926" s="218" t="s">
        <v>1710</v>
      </c>
      <c r="D926" s="218" t="s">
        <v>180</v>
      </c>
      <c r="E926" s="219" t="s">
        <v>1711</v>
      </c>
      <c r="F926" s="220" t="s">
        <v>1712</v>
      </c>
      <c r="G926" s="221" t="s">
        <v>183</v>
      </c>
      <c r="H926" s="222">
        <v>31.5</v>
      </c>
      <c r="I926" s="223"/>
      <c r="J926" s="224"/>
      <c r="K926" s="225">
        <f>ROUND(P926*H926,2)</f>
        <v>0</v>
      </c>
      <c r="L926" s="224"/>
      <c r="M926" s="226"/>
      <c r="N926" s="227" t="s">
        <v>20</v>
      </c>
      <c r="O926" s="183" t="s">
        <v>43</v>
      </c>
      <c r="P926" s="184">
        <f>I926+J926</f>
        <v>0</v>
      </c>
      <c r="Q926" s="184">
        <f>ROUND(I926*H926,2)</f>
        <v>0</v>
      </c>
      <c r="R926" s="184">
        <f>ROUND(J926*H926,2)</f>
        <v>0</v>
      </c>
      <c r="S926" s="66"/>
      <c r="T926" s="185">
        <f>S926*H926</f>
        <v>0</v>
      </c>
      <c r="U926" s="185">
        <v>5.5000000000000003E-4</v>
      </c>
      <c r="V926" s="185">
        <f>U926*H926</f>
        <v>1.7325E-2</v>
      </c>
      <c r="W926" s="185">
        <v>0</v>
      </c>
      <c r="X926" s="185">
        <f>W926*H926</f>
        <v>0</v>
      </c>
      <c r="Y926" s="186" t="s">
        <v>20</v>
      </c>
      <c r="Z926" s="36"/>
      <c r="AA926" s="36"/>
      <c r="AB926" s="36"/>
      <c r="AC926" s="36"/>
      <c r="AD926" s="36"/>
      <c r="AE926" s="36"/>
      <c r="AR926" s="187" t="s">
        <v>184</v>
      </c>
      <c r="AT926" s="187" t="s">
        <v>180</v>
      </c>
      <c r="AU926" s="187" t="s">
        <v>84</v>
      </c>
      <c r="AY926" s="19" t="s">
        <v>155</v>
      </c>
      <c r="BE926" s="188">
        <f>IF(O926="základní",K926,0)</f>
        <v>0</v>
      </c>
      <c r="BF926" s="188">
        <f>IF(O926="snížená",K926,0)</f>
        <v>0</v>
      </c>
      <c r="BG926" s="188">
        <f>IF(O926="zákl. přenesená",K926,0)</f>
        <v>0</v>
      </c>
      <c r="BH926" s="188">
        <f>IF(O926="sníž. přenesená",K926,0)</f>
        <v>0</v>
      </c>
      <c r="BI926" s="188">
        <f>IF(O926="nulová",K926,0)</f>
        <v>0</v>
      </c>
      <c r="BJ926" s="19" t="s">
        <v>82</v>
      </c>
      <c r="BK926" s="188">
        <f>ROUND(P926*H926,2)</f>
        <v>0</v>
      </c>
      <c r="BL926" s="19" t="s">
        <v>185</v>
      </c>
      <c r="BM926" s="187" t="s">
        <v>1713</v>
      </c>
    </row>
    <row r="927" spans="1:65" s="13" customFormat="1" ht="11.25">
      <c r="B927" s="194"/>
      <c r="C927" s="195"/>
      <c r="D927" s="196" t="s">
        <v>164</v>
      </c>
      <c r="E927" s="195"/>
      <c r="F927" s="198" t="s">
        <v>1704</v>
      </c>
      <c r="G927" s="195"/>
      <c r="H927" s="199">
        <v>31.5</v>
      </c>
      <c r="I927" s="200"/>
      <c r="J927" s="200"/>
      <c r="K927" s="195"/>
      <c r="L927" s="195"/>
      <c r="M927" s="201"/>
      <c r="N927" s="202"/>
      <c r="O927" s="203"/>
      <c r="P927" s="203"/>
      <c r="Q927" s="203"/>
      <c r="R927" s="203"/>
      <c r="S927" s="203"/>
      <c r="T927" s="203"/>
      <c r="U927" s="203"/>
      <c r="V927" s="203"/>
      <c r="W927" s="203"/>
      <c r="X927" s="203"/>
      <c r="Y927" s="204"/>
      <c r="AT927" s="205" t="s">
        <v>164</v>
      </c>
      <c r="AU927" s="205" t="s">
        <v>84</v>
      </c>
      <c r="AV927" s="13" t="s">
        <v>84</v>
      </c>
      <c r="AW927" s="13" t="s">
        <v>4</v>
      </c>
      <c r="AX927" s="13" t="s">
        <v>82</v>
      </c>
      <c r="AY927" s="205" t="s">
        <v>155</v>
      </c>
    </row>
    <row r="928" spans="1:65" s="2" customFormat="1" ht="24.2" customHeight="1">
      <c r="A928" s="36"/>
      <c r="B928" s="37"/>
      <c r="C928" s="174" t="s">
        <v>1714</v>
      </c>
      <c r="D928" s="174" t="s">
        <v>157</v>
      </c>
      <c r="E928" s="175" t="s">
        <v>1715</v>
      </c>
      <c r="F928" s="176" t="s">
        <v>1716</v>
      </c>
      <c r="G928" s="177" t="s">
        <v>386</v>
      </c>
      <c r="H928" s="178">
        <v>6</v>
      </c>
      <c r="I928" s="179"/>
      <c r="J928" s="179"/>
      <c r="K928" s="180">
        <f>ROUND(P928*H928,2)</f>
        <v>0</v>
      </c>
      <c r="L928" s="181"/>
      <c r="M928" s="41"/>
      <c r="N928" s="182" t="s">
        <v>20</v>
      </c>
      <c r="O928" s="183" t="s">
        <v>43</v>
      </c>
      <c r="P928" s="184">
        <f>I928+J928</f>
        <v>0</v>
      </c>
      <c r="Q928" s="184">
        <f>ROUND(I928*H928,2)</f>
        <v>0</v>
      </c>
      <c r="R928" s="184">
        <f>ROUND(J928*H928,2)</f>
        <v>0</v>
      </c>
      <c r="S928" s="66"/>
      <c r="T928" s="185">
        <f>S928*H928</f>
        <v>0</v>
      </c>
      <c r="U928" s="185">
        <v>0</v>
      </c>
      <c r="V928" s="185">
        <f>U928*H928</f>
        <v>0</v>
      </c>
      <c r="W928" s="185">
        <v>0</v>
      </c>
      <c r="X928" s="185">
        <f>W928*H928</f>
        <v>0</v>
      </c>
      <c r="Y928" s="186" t="s">
        <v>20</v>
      </c>
      <c r="Z928" s="36"/>
      <c r="AA928" s="36"/>
      <c r="AB928" s="36"/>
      <c r="AC928" s="36"/>
      <c r="AD928" s="36"/>
      <c r="AE928" s="36"/>
      <c r="AR928" s="187" t="s">
        <v>185</v>
      </c>
      <c r="AT928" s="187" t="s">
        <v>157</v>
      </c>
      <c r="AU928" s="187" t="s">
        <v>84</v>
      </c>
      <c r="AY928" s="19" t="s">
        <v>155</v>
      </c>
      <c r="BE928" s="188">
        <f>IF(O928="základní",K928,0)</f>
        <v>0</v>
      </c>
      <c r="BF928" s="188">
        <f>IF(O928="snížená",K928,0)</f>
        <v>0</v>
      </c>
      <c r="BG928" s="188">
        <f>IF(O928="zákl. přenesená",K928,0)</f>
        <v>0</v>
      </c>
      <c r="BH928" s="188">
        <f>IF(O928="sníž. přenesená",K928,0)</f>
        <v>0</v>
      </c>
      <c r="BI928" s="188">
        <f>IF(O928="nulová",K928,0)</f>
        <v>0</v>
      </c>
      <c r="BJ928" s="19" t="s">
        <v>82</v>
      </c>
      <c r="BK928" s="188">
        <f>ROUND(P928*H928,2)</f>
        <v>0</v>
      </c>
      <c r="BL928" s="19" t="s">
        <v>185</v>
      </c>
      <c r="BM928" s="187" t="s">
        <v>1717</v>
      </c>
    </row>
    <row r="929" spans="1:65" s="2" customFormat="1" ht="11.25">
      <c r="A929" s="36"/>
      <c r="B929" s="37"/>
      <c r="C929" s="38"/>
      <c r="D929" s="189" t="s">
        <v>162</v>
      </c>
      <c r="E929" s="38"/>
      <c r="F929" s="190" t="s">
        <v>1718</v>
      </c>
      <c r="G929" s="38"/>
      <c r="H929" s="38"/>
      <c r="I929" s="191"/>
      <c r="J929" s="191"/>
      <c r="K929" s="38"/>
      <c r="L929" s="38"/>
      <c r="M929" s="41"/>
      <c r="N929" s="192"/>
      <c r="O929" s="193"/>
      <c r="P929" s="66"/>
      <c r="Q929" s="66"/>
      <c r="R929" s="66"/>
      <c r="S929" s="66"/>
      <c r="T929" s="66"/>
      <c r="U929" s="66"/>
      <c r="V929" s="66"/>
      <c r="W929" s="66"/>
      <c r="X929" s="66"/>
      <c r="Y929" s="67"/>
      <c r="Z929" s="36"/>
      <c r="AA929" s="36"/>
      <c r="AB929" s="36"/>
      <c r="AC929" s="36"/>
      <c r="AD929" s="36"/>
      <c r="AE929" s="36"/>
      <c r="AT929" s="19" t="s">
        <v>162</v>
      </c>
      <c r="AU929" s="19" t="s">
        <v>84</v>
      </c>
    </row>
    <row r="930" spans="1:65" s="2" customFormat="1" ht="16.5" customHeight="1">
      <c r="A930" s="36"/>
      <c r="B930" s="37"/>
      <c r="C930" s="218" t="s">
        <v>1719</v>
      </c>
      <c r="D930" s="218" t="s">
        <v>180</v>
      </c>
      <c r="E930" s="219" t="s">
        <v>1720</v>
      </c>
      <c r="F930" s="220" t="s">
        <v>1721</v>
      </c>
      <c r="G930" s="221" t="s">
        <v>386</v>
      </c>
      <c r="H930" s="222">
        <v>6</v>
      </c>
      <c r="I930" s="223"/>
      <c r="J930" s="224"/>
      <c r="K930" s="225">
        <f>ROUND(P930*H930,2)</f>
        <v>0</v>
      </c>
      <c r="L930" s="224"/>
      <c r="M930" s="226"/>
      <c r="N930" s="227" t="s">
        <v>20</v>
      </c>
      <c r="O930" s="183" t="s">
        <v>43</v>
      </c>
      <c r="P930" s="184">
        <f>I930+J930</f>
        <v>0</v>
      </c>
      <c r="Q930" s="184">
        <f>ROUND(I930*H930,2)</f>
        <v>0</v>
      </c>
      <c r="R930" s="184">
        <f>ROUND(J930*H930,2)</f>
        <v>0</v>
      </c>
      <c r="S930" s="66"/>
      <c r="T930" s="185">
        <f>S930*H930</f>
        <v>0</v>
      </c>
      <c r="U930" s="185">
        <v>4.0000000000000003E-5</v>
      </c>
      <c r="V930" s="185">
        <f>U930*H930</f>
        <v>2.4000000000000003E-4</v>
      </c>
      <c r="W930" s="185">
        <v>0</v>
      </c>
      <c r="X930" s="185">
        <f>W930*H930</f>
        <v>0</v>
      </c>
      <c r="Y930" s="186" t="s">
        <v>20</v>
      </c>
      <c r="Z930" s="36"/>
      <c r="AA930" s="36"/>
      <c r="AB930" s="36"/>
      <c r="AC930" s="36"/>
      <c r="AD930" s="36"/>
      <c r="AE930" s="36"/>
      <c r="AR930" s="187" t="s">
        <v>184</v>
      </c>
      <c r="AT930" s="187" t="s">
        <v>180</v>
      </c>
      <c r="AU930" s="187" t="s">
        <v>84</v>
      </c>
      <c r="AY930" s="19" t="s">
        <v>155</v>
      </c>
      <c r="BE930" s="188">
        <f>IF(O930="základní",K930,0)</f>
        <v>0</v>
      </c>
      <c r="BF930" s="188">
        <f>IF(O930="snížená",K930,0)</f>
        <v>0</v>
      </c>
      <c r="BG930" s="188">
        <f>IF(O930="zákl. přenesená",K930,0)</f>
        <v>0</v>
      </c>
      <c r="BH930" s="188">
        <f>IF(O930="sníž. přenesená",K930,0)</f>
        <v>0</v>
      </c>
      <c r="BI930" s="188">
        <f>IF(O930="nulová",K930,0)</f>
        <v>0</v>
      </c>
      <c r="BJ930" s="19" t="s">
        <v>82</v>
      </c>
      <c r="BK930" s="188">
        <f>ROUND(P930*H930,2)</f>
        <v>0</v>
      </c>
      <c r="BL930" s="19" t="s">
        <v>185</v>
      </c>
      <c r="BM930" s="187" t="s">
        <v>1722</v>
      </c>
    </row>
    <row r="931" spans="1:65" s="2" customFormat="1" ht="24.2" customHeight="1">
      <c r="A931" s="36"/>
      <c r="B931" s="37"/>
      <c r="C931" s="174" t="s">
        <v>1723</v>
      </c>
      <c r="D931" s="174" t="s">
        <v>157</v>
      </c>
      <c r="E931" s="175" t="s">
        <v>1724</v>
      </c>
      <c r="F931" s="176" t="s">
        <v>1725</v>
      </c>
      <c r="G931" s="177" t="s">
        <v>386</v>
      </c>
      <c r="H931" s="178">
        <v>30</v>
      </c>
      <c r="I931" s="179"/>
      <c r="J931" s="179"/>
      <c r="K931" s="180">
        <f>ROUND(P931*H931,2)</f>
        <v>0</v>
      </c>
      <c r="L931" s="181"/>
      <c r="M931" s="41"/>
      <c r="N931" s="182" t="s">
        <v>20</v>
      </c>
      <c r="O931" s="183" t="s">
        <v>43</v>
      </c>
      <c r="P931" s="184">
        <f>I931+J931</f>
        <v>0</v>
      </c>
      <c r="Q931" s="184">
        <f>ROUND(I931*H931,2)</f>
        <v>0</v>
      </c>
      <c r="R931" s="184">
        <f>ROUND(J931*H931,2)</f>
        <v>0</v>
      </c>
      <c r="S931" s="66"/>
      <c r="T931" s="185">
        <f>S931*H931</f>
        <v>0</v>
      </c>
      <c r="U931" s="185">
        <v>0</v>
      </c>
      <c r="V931" s="185">
        <f>U931*H931</f>
        <v>0</v>
      </c>
      <c r="W931" s="185">
        <v>0</v>
      </c>
      <c r="X931" s="185">
        <f>W931*H931</f>
        <v>0</v>
      </c>
      <c r="Y931" s="186" t="s">
        <v>20</v>
      </c>
      <c r="Z931" s="36"/>
      <c r="AA931" s="36"/>
      <c r="AB931" s="36"/>
      <c r="AC931" s="36"/>
      <c r="AD931" s="36"/>
      <c r="AE931" s="36"/>
      <c r="AR931" s="187" t="s">
        <v>185</v>
      </c>
      <c r="AT931" s="187" t="s">
        <v>157</v>
      </c>
      <c r="AU931" s="187" t="s">
        <v>84</v>
      </c>
      <c r="AY931" s="19" t="s">
        <v>155</v>
      </c>
      <c r="BE931" s="188">
        <f>IF(O931="základní",K931,0)</f>
        <v>0</v>
      </c>
      <c r="BF931" s="188">
        <f>IF(O931="snížená",K931,0)</f>
        <v>0</v>
      </c>
      <c r="BG931" s="188">
        <f>IF(O931="zákl. přenesená",K931,0)</f>
        <v>0</v>
      </c>
      <c r="BH931" s="188">
        <f>IF(O931="sníž. přenesená",K931,0)</f>
        <v>0</v>
      </c>
      <c r="BI931" s="188">
        <f>IF(O931="nulová",K931,0)</f>
        <v>0</v>
      </c>
      <c r="BJ931" s="19" t="s">
        <v>82</v>
      </c>
      <c r="BK931" s="188">
        <f>ROUND(P931*H931,2)</f>
        <v>0</v>
      </c>
      <c r="BL931" s="19" t="s">
        <v>185</v>
      </c>
      <c r="BM931" s="187" t="s">
        <v>1726</v>
      </c>
    </row>
    <row r="932" spans="1:65" s="2" customFormat="1" ht="11.25">
      <c r="A932" s="36"/>
      <c r="B932" s="37"/>
      <c r="C932" s="38"/>
      <c r="D932" s="189" t="s">
        <v>162</v>
      </c>
      <c r="E932" s="38"/>
      <c r="F932" s="190" t="s">
        <v>1727</v>
      </c>
      <c r="G932" s="38"/>
      <c r="H932" s="38"/>
      <c r="I932" s="191"/>
      <c r="J932" s="191"/>
      <c r="K932" s="38"/>
      <c r="L932" s="38"/>
      <c r="M932" s="41"/>
      <c r="N932" s="192"/>
      <c r="O932" s="193"/>
      <c r="P932" s="66"/>
      <c r="Q932" s="66"/>
      <c r="R932" s="66"/>
      <c r="S932" s="66"/>
      <c r="T932" s="66"/>
      <c r="U932" s="66"/>
      <c r="V932" s="66"/>
      <c r="W932" s="66"/>
      <c r="X932" s="66"/>
      <c r="Y932" s="67"/>
      <c r="Z932" s="36"/>
      <c r="AA932" s="36"/>
      <c r="AB932" s="36"/>
      <c r="AC932" s="36"/>
      <c r="AD932" s="36"/>
      <c r="AE932" s="36"/>
      <c r="AT932" s="19" t="s">
        <v>162</v>
      </c>
      <c r="AU932" s="19" t="s">
        <v>84</v>
      </c>
    </row>
    <row r="933" spans="1:65" s="2" customFormat="1" ht="16.5" customHeight="1">
      <c r="A933" s="36"/>
      <c r="B933" s="37"/>
      <c r="C933" s="174" t="s">
        <v>1728</v>
      </c>
      <c r="D933" s="174" t="s">
        <v>157</v>
      </c>
      <c r="E933" s="175" t="s">
        <v>1729</v>
      </c>
      <c r="F933" s="176" t="s">
        <v>1730</v>
      </c>
      <c r="G933" s="177" t="s">
        <v>386</v>
      </c>
      <c r="H933" s="178">
        <v>1</v>
      </c>
      <c r="I933" s="179"/>
      <c r="J933" s="179"/>
      <c r="K933" s="180">
        <f>ROUND(P933*H933,2)</f>
        <v>0</v>
      </c>
      <c r="L933" s="181"/>
      <c r="M933" s="41"/>
      <c r="N933" s="182" t="s">
        <v>20</v>
      </c>
      <c r="O933" s="183" t="s">
        <v>43</v>
      </c>
      <c r="P933" s="184">
        <f>I933+J933</f>
        <v>0</v>
      </c>
      <c r="Q933" s="184">
        <f>ROUND(I933*H933,2)</f>
        <v>0</v>
      </c>
      <c r="R933" s="184">
        <f>ROUND(J933*H933,2)</f>
        <v>0</v>
      </c>
      <c r="S933" s="66"/>
      <c r="T933" s="185">
        <f>S933*H933</f>
        <v>0</v>
      </c>
      <c r="U933" s="185">
        <v>0</v>
      </c>
      <c r="V933" s="185">
        <f>U933*H933</f>
        <v>0</v>
      </c>
      <c r="W933" s="185">
        <v>0</v>
      </c>
      <c r="X933" s="185">
        <f>W933*H933</f>
        <v>0</v>
      </c>
      <c r="Y933" s="186" t="s">
        <v>20</v>
      </c>
      <c r="Z933" s="36"/>
      <c r="AA933" s="36"/>
      <c r="AB933" s="36"/>
      <c r="AC933" s="36"/>
      <c r="AD933" s="36"/>
      <c r="AE933" s="36"/>
      <c r="AR933" s="187" t="s">
        <v>185</v>
      </c>
      <c r="AT933" s="187" t="s">
        <v>157</v>
      </c>
      <c r="AU933" s="187" t="s">
        <v>84</v>
      </c>
      <c r="AY933" s="19" t="s">
        <v>155</v>
      </c>
      <c r="BE933" s="188">
        <f>IF(O933="základní",K933,0)</f>
        <v>0</v>
      </c>
      <c r="BF933" s="188">
        <f>IF(O933="snížená",K933,0)</f>
        <v>0</v>
      </c>
      <c r="BG933" s="188">
        <f>IF(O933="zákl. přenesená",K933,0)</f>
        <v>0</v>
      </c>
      <c r="BH933" s="188">
        <f>IF(O933="sníž. přenesená",K933,0)</f>
        <v>0</v>
      </c>
      <c r="BI933" s="188">
        <f>IF(O933="nulová",K933,0)</f>
        <v>0</v>
      </c>
      <c r="BJ933" s="19" t="s">
        <v>82</v>
      </c>
      <c r="BK933" s="188">
        <f>ROUND(P933*H933,2)</f>
        <v>0</v>
      </c>
      <c r="BL933" s="19" t="s">
        <v>185</v>
      </c>
      <c r="BM933" s="187" t="s">
        <v>1731</v>
      </c>
    </row>
    <row r="934" spans="1:65" s="2" customFormat="1" ht="11.25">
      <c r="A934" s="36"/>
      <c r="B934" s="37"/>
      <c r="C934" s="38"/>
      <c r="D934" s="189" t="s">
        <v>162</v>
      </c>
      <c r="E934" s="38"/>
      <c r="F934" s="190" t="s">
        <v>1732</v>
      </c>
      <c r="G934" s="38"/>
      <c r="H934" s="38"/>
      <c r="I934" s="191"/>
      <c r="J934" s="191"/>
      <c r="K934" s="38"/>
      <c r="L934" s="38"/>
      <c r="M934" s="41"/>
      <c r="N934" s="192"/>
      <c r="O934" s="193"/>
      <c r="P934" s="66"/>
      <c r="Q934" s="66"/>
      <c r="R934" s="66"/>
      <c r="S934" s="66"/>
      <c r="T934" s="66"/>
      <c r="U934" s="66"/>
      <c r="V934" s="66"/>
      <c r="W934" s="66"/>
      <c r="X934" s="66"/>
      <c r="Y934" s="67"/>
      <c r="Z934" s="36"/>
      <c r="AA934" s="36"/>
      <c r="AB934" s="36"/>
      <c r="AC934" s="36"/>
      <c r="AD934" s="36"/>
      <c r="AE934" s="36"/>
      <c r="AT934" s="19" t="s">
        <v>162</v>
      </c>
      <c r="AU934" s="19" t="s">
        <v>84</v>
      </c>
    </row>
    <row r="935" spans="1:65" s="2" customFormat="1" ht="16.5" customHeight="1">
      <c r="A935" s="36"/>
      <c r="B935" s="37"/>
      <c r="C935" s="218" t="s">
        <v>1733</v>
      </c>
      <c r="D935" s="218" t="s">
        <v>180</v>
      </c>
      <c r="E935" s="219" t="s">
        <v>1734</v>
      </c>
      <c r="F935" s="220" t="s">
        <v>1735</v>
      </c>
      <c r="G935" s="221" t="s">
        <v>386</v>
      </c>
      <c r="H935" s="222">
        <v>1</v>
      </c>
      <c r="I935" s="223"/>
      <c r="J935" s="224"/>
      <c r="K935" s="225">
        <f>ROUND(P935*H935,2)</f>
        <v>0</v>
      </c>
      <c r="L935" s="224"/>
      <c r="M935" s="226"/>
      <c r="N935" s="227" t="s">
        <v>20</v>
      </c>
      <c r="O935" s="183" t="s">
        <v>43</v>
      </c>
      <c r="P935" s="184">
        <f>I935+J935</f>
        <v>0</v>
      </c>
      <c r="Q935" s="184">
        <f>ROUND(I935*H935,2)</f>
        <v>0</v>
      </c>
      <c r="R935" s="184">
        <f>ROUND(J935*H935,2)</f>
        <v>0</v>
      </c>
      <c r="S935" s="66"/>
      <c r="T935" s="185">
        <f>S935*H935</f>
        <v>0</v>
      </c>
      <c r="U935" s="185">
        <v>3.8999999999999999E-4</v>
      </c>
      <c r="V935" s="185">
        <f>U935*H935</f>
        <v>3.8999999999999999E-4</v>
      </c>
      <c r="W935" s="185">
        <v>0</v>
      </c>
      <c r="X935" s="185">
        <f>W935*H935</f>
        <v>0</v>
      </c>
      <c r="Y935" s="186" t="s">
        <v>20</v>
      </c>
      <c r="Z935" s="36"/>
      <c r="AA935" s="36"/>
      <c r="AB935" s="36"/>
      <c r="AC935" s="36"/>
      <c r="AD935" s="36"/>
      <c r="AE935" s="36"/>
      <c r="AR935" s="187" t="s">
        <v>184</v>
      </c>
      <c r="AT935" s="187" t="s">
        <v>180</v>
      </c>
      <c r="AU935" s="187" t="s">
        <v>84</v>
      </c>
      <c r="AY935" s="19" t="s">
        <v>155</v>
      </c>
      <c r="BE935" s="188">
        <f>IF(O935="základní",K935,0)</f>
        <v>0</v>
      </c>
      <c r="BF935" s="188">
        <f>IF(O935="snížená",K935,0)</f>
        <v>0</v>
      </c>
      <c r="BG935" s="188">
        <f>IF(O935="zákl. přenesená",K935,0)</f>
        <v>0</v>
      </c>
      <c r="BH935" s="188">
        <f>IF(O935="sníž. přenesená",K935,0)</f>
        <v>0</v>
      </c>
      <c r="BI935" s="188">
        <f>IF(O935="nulová",K935,0)</f>
        <v>0</v>
      </c>
      <c r="BJ935" s="19" t="s">
        <v>82</v>
      </c>
      <c r="BK935" s="188">
        <f>ROUND(P935*H935,2)</f>
        <v>0</v>
      </c>
      <c r="BL935" s="19" t="s">
        <v>185</v>
      </c>
      <c r="BM935" s="187" t="s">
        <v>1736</v>
      </c>
    </row>
    <row r="936" spans="1:65" s="2" customFormat="1" ht="16.5" customHeight="1">
      <c r="A936" s="36"/>
      <c r="B936" s="37"/>
      <c r="C936" s="218" t="s">
        <v>1737</v>
      </c>
      <c r="D936" s="218" t="s">
        <v>180</v>
      </c>
      <c r="E936" s="219" t="s">
        <v>1738</v>
      </c>
      <c r="F936" s="220" t="s">
        <v>1739</v>
      </c>
      <c r="G936" s="221" t="s">
        <v>386</v>
      </c>
      <c r="H936" s="222">
        <v>1</v>
      </c>
      <c r="I936" s="223"/>
      <c r="J936" s="224"/>
      <c r="K936" s="225">
        <f>ROUND(P936*H936,2)</f>
        <v>0</v>
      </c>
      <c r="L936" s="224"/>
      <c r="M936" s="226"/>
      <c r="N936" s="227" t="s">
        <v>20</v>
      </c>
      <c r="O936" s="183" t="s">
        <v>43</v>
      </c>
      <c r="P936" s="184">
        <f>I936+J936</f>
        <v>0</v>
      </c>
      <c r="Q936" s="184">
        <f>ROUND(I936*H936,2)</f>
        <v>0</v>
      </c>
      <c r="R936" s="184">
        <f>ROUND(J936*H936,2)</f>
        <v>0</v>
      </c>
      <c r="S936" s="66"/>
      <c r="T936" s="185">
        <f>S936*H936</f>
        <v>0</v>
      </c>
      <c r="U936" s="185">
        <v>7.3000000000000001E-3</v>
      </c>
      <c r="V936" s="185">
        <f>U936*H936</f>
        <v>7.3000000000000001E-3</v>
      </c>
      <c r="W936" s="185">
        <v>0</v>
      </c>
      <c r="X936" s="185">
        <f>W936*H936</f>
        <v>0</v>
      </c>
      <c r="Y936" s="186" t="s">
        <v>20</v>
      </c>
      <c r="Z936" s="36"/>
      <c r="AA936" s="36"/>
      <c r="AB936" s="36"/>
      <c r="AC936" s="36"/>
      <c r="AD936" s="36"/>
      <c r="AE936" s="36"/>
      <c r="AR936" s="187" t="s">
        <v>184</v>
      </c>
      <c r="AT936" s="187" t="s">
        <v>180</v>
      </c>
      <c r="AU936" s="187" t="s">
        <v>84</v>
      </c>
      <c r="AY936" s="19" t="s">
        <v>155</v>
      </c>
      <c r="BE936" s="188">
        <f>IF(O936="základní",K936,0)</f>
        <v>0</v>
      </c>
      <c r="BF936" s="188">
        <f>IF(O936="snížená",K936,0)</f>
        <v>0</v>
      </c>
      <c r="BG936" s="188">
        <f>IF(O936="zákl. přenesená",K936,0)</f>
        <v>0</v>
      </c>
      <c r="BH936" s="188">
        <f>IF(O936="sníž. přenesená",K936,0)</f>
        <v>0</v>
      </c>
      <c r="BI936" s="188">
        <f>IF(O936="nulová",K936,0)</f>
        <v>0</v>
      </c>
      <c r="BJ936" s="19" t="s">
        <v>82</v>
      </c>
      <c r="BK936" s="188">
        <f>ROUND(P936*H936,2)</f>
        <v>0</v>
      </c>
      <c r="BL936" s="19" t="s">
        <v>185</v>
      </c>
      <c r="BM936" s="187" t="s">
        <v>1740</v>
      </c>
    </row>
    <row r="937" spans="1:65" s="2" customFormat="1" ht="24.2" customHeight="1">
      <c r="A937" s="36"/>
      <c r="B937" s="37"/>
      <c r="C937" s="174" t="s">
        <v>1741</v>
      </c>
      <c r="D937" s="174" t="s">
        <v>157</v>
      </c>
      <c r="E937" s="175" t="s">
        <v>1696</v>
      </c>
      <c r="F937" s="176" t="s">
        <v>1697</v>
      </c>
      <c r="G937" s="177" t="s">
        <v>183</v>
      </c>
      <c r="H937" s="178">
        <v>5</v>
      </c>
      <c r="I937" s="179"/>
      <c r="J937" s="179"/>
      <c r="K937" s="180">
        <f>ROUND(P937*H937,2)</f>
        <v>0</v>
      </c>
      <c r="L937" s="181"/>
      <c r="M937" s="41"/>
      <c r="N937" s="182" t="s">
        <v>20</v>
      </c>
      <c r="O937" s="183" t="s">
        <v>43</v>
      </c>
      <c r="P937" s="184">
        <f>I937+J937</f>
        <v>0</v>
      </c>
      <c r="Q937" s="184">
        <f>ROUND(I937*H937,2)</f>
        <v>0</v>
      </c>
      <c r="R937" s="184">
        <f>ROUND(J937*H937,2)</f>
        <v>0</v>
      </c>
      <c r="S937" s="66"/>
      <c r="T937" s="185">
        <f>S937*H937</f>
        <v>0</v>
      </c>
      <c r="U937" s="185">
        <v>0</v>
      </c>
      <c r="V937" s="185">
        <f>U937*H937</f>
        <v>0</v>
      </c>
      <c r="W937" s="185">
        <v>0</v>
      </c>
      <c r="X937" s="185">
        <f>W937*H937</f>
        <v>0</v>
      </c>
      <c r="Y937" s="186" t="s">
        <v>20</v>
      </c>
      <c r="Z937" s="36"/>
      <c r="AA937" s="36"/>
      <c r="AB937" s="36"/>
      <c r="AC937" s="36"/>
      <c r="AD937" s="36"/>
      <c r="AE937" s="36"/>
      <c r="AR937" s="187" t="s">
        <v>185</v>
      </c>
      <c r="AT937" s="187" t="s">
        <v>157</v>
      </c>
      <c r="AU937" s="187" t="s">
        <v>84</v>
      </c>
      <c r="AY937" s="19" t="s">
        <v>155</v>
      </c>
      <c r="BE937" s="188">
        <f>IF(O937="základní",K937,0)</f>
        <v>0</v>
      </c>
      <c r="BF937" s="188">
        <f>IF(O937="snížená",K937,0)</f>
        <v>0</v>
      </c>
      <c r="BG937" s="188">
        <f>IF(O937="zákl. přenesená",K937,0)</f>
        <v>0</v>
      </c>
      <c r="BH937" s="188">
        <f>IF(O937="sníž. přenesená",K937,0)</f>
        <v>0</v>
      </c>
      <c r="BI937" s="188">
        <f>IF(O937="nulová",K937,0)</f>
        <v>0</v>
      </c>
      <c r="BJ937" s="19" t="s">
        <v>82</v>
      </c>
      <c r="BK937" s="188">
        <f>ROUND(P937*H937,2)</f>
        <v>0</v>
      </c>
      <c r="BL937" s="19" t="s">
        <v>185</v>
      </c>
      <c r="BM937" s="187" t="s">
        <v>1742</v>
      </c>
    </row>
    <row r="938" spans="1:65" s="2" customFormat="1" ht="11.25">
      <c r="A938" s="36"/>
      <c r="B938" s="37"/>
      <c r="C938" s="38"/>
      <c r="D938" s="189" t="s">
        <v>162</v>
      </c>
      <c r="E938" s="38"/>
      <c r="F938" s="190" t="s">
        <v>1699</v>
      </c>
      <c r="G938" s="38"/>
      <c r="H938" s="38"/>
      <c r="I938" s="191"/>
      <c r="J938" s="191"/>
      <c r="K938" s="38"/>
      <c r="L938" s="38"/>
      <c r="M938" s="41"/>
      <c r="N938" s="192"/>
      <c r="O938" s="193"/>
      <c r="P938" s="66"/>
      <c r="Q938" s="66"/>
      <c r="R938" s="66"/>
      <c r="S938" s="66"/>
      <c r="T938" s="66"/>
      <c r="U938" s="66"/>
      <c r="V938" s="66"/>
      <c r="W938" s="66"/>
      <c r="X938" s="66"/>
      <c r="Y938" s="67"/>
      <c r="Z938" s="36"/>
      <c r="AA938" s="36"/>
      <c r="AB938" s="36"/>
      <c r="AC938" s="36"/>
      <c r="AD938" s="36"/>
      <c r="AE938" s="36"/>
      <c r="AT938" s="19" t="s">
        <v>162</v>
      </c>
      <c r="AU938" s="19" t="s">
        <v>84</v>
      </c>
    </row>
    <row r="939" spans="1:65" s="2" customFormat="1" ht="16.5" customHeight="1">
      <c r="A939" s="36"/>
      <c r="B939" s="37"/>
      <c r="C939" s="218" t="s">
        <v>1743</v>
      </c>
      <c r="D939" s="218" t="s">
        <v>180</v>
      </c>
      <c r="E939" s="219" t="s">
        <v>1701</v>
      </c>
      <c r="F939" s="220" t="s">
        <v>1702</v>
      </c>
      <c r="G939" s="221" t="s">
        <v>183</v>
      </c>
      <c r="H939" s="222">
        <v>5.25</v>
      </c>
      <c r="I939" s="223"/>
      <c r="J939" s="224"/>
      <c r="K939" s="225">
        <f>ROUND(P939*H939,2)</f>
        <v>0</v>
      </c>
      <c r="L939" s="224"/>
      <c r="M939" s="226"/>
      <c r="N939" s="227" t="s">
        <v>20</v>
      </c>
      <c r="O939" s="183" t="s">
        <v>43</v>
      </c>
      <c r="P939" s="184">
        <f>I939+J939</f>
        <v>0</v>
      </c>
      <c r="Q939" s="184">
        <f>ROUND(I939*H939,2)</f>
        <v>0</v>
      </c>
      <c r="R939" s="184">
        <f>ROUND(J939*H939,2)</f>
        <v>0</v>
      </c>
      <c r="S939" s="66"/>
      <c r="T939" s="185">
        <f>S939*H939</f>
        <v>0</v>
      </c>
      <c r="U939" s="185">
        <v>2.2000000000000001E-4</v>
      </c>
      <c r="V939" s="185">
        <f>U939*H939</f>
        <v>1.155E-3</v>
      </c>
      <c r="W939" s="185">
        <v>0</v>
      </c>
      <c r="X939" s="185">
        <f>W939*H939</f>
        <v>0</v>
      </c>
      <c r="Y939" s="186" t="s">
        <v>20</v>
      </c>
      <c r="Z939" s="36"/>
      <c r="AA939" s="36"/>
      <c r="AB939" s="36"/>
      <c r="AC939" s="36"/>
      <c r="AD939" s="36"/>
      <c r="AE939" s="36"/>
      <c r="AR939" s="187" t="s">
        <v>184</v>
      </c>
      <c r="AT939" s="187" t="s">
        <v>180</v>
      </c>
      <c r="AU939" s="187" t="s">
        <v>84</v>
      </c>
      <c r="AY939" s="19" t="s">
        <v>155</v>
      </c>
      <c r="BE939" s="188">
        <f>IF(O939="základní",K939,0)</f>
        <v>0</v>
      </c>
      <c r="BF939" s="188">
        <f>IF(O939="snížená",K939,0)</f>
        <v>0</v>
      </c>
      <c r="BG939" s="188">
        <f>IF(O939="zákl. přenesená",K939,0)</f>
        <v>0</v>
      </c>
      <c r="BH939" s="188">
        <f>IF(O939="sníž. přenesená",K939,0)</f>
        <v>0</v>
      </c>
      <c r="BI939" s="188">
        <f>IF(O939="nulová",K939,0)</f>
        <v>0</v>
      </c>
      <c r="BJ939" s="19" t="s">
        <v>82</v>
      </c>
      <c r="BK939" s="188">
        <f>ROUND(P939*H939,2)</f>
        <v>0</v>
      </c>
      <c r="BL939" s="19" t="s">
        <v>185</v>
      </c>
      <c r="BM939" s="187" t="s">
        <v>1744</v>
      </c>
    </row>
    <row r="940" spans="1:65" s="13" customFormat="1" ht="11.25">
      <c r="B940" s="194"/>
      <c r="C940" s="195"/>
      <c r="D940" s="196" t="s">
        <v>164</v>
      </c>
      <c r="E940" s="195"/>
      <c r="F940" s="198" t="s">
        <v>1745</v>
      </c>
      <c r="G940" s="195"/>
      <c r="H940" s="199">
        <v>5.25</v>
      </c>
      <c r="I940" s="200"/>
      <c r="J940" s="200"/>
      <c r="K940" s="195"/>
      <c r="L940" s="195"/>
      <c r="M940" s="201"/>
      <c r="N940" s="202"/>
      <c r="O940" s="203"/>
      <c r="P940" s="203"/>
      <c r="Q940" s="203"/>
      <c r="R940" s="203"/>
      <c r="S940" s="203"/>
      <c r="T940" s="203"/>
      <c r="U940" s="203"/>
      <c r="V940" s="203"/>
      <c r="W940" s="203"/>
      <c r="X940" s="203"/>
      <c r="Y940" s="204"/>
      <c r="AT940" s="205" t="s">
        <v>164</v>
      </c>
      <c r="AU940" s="205" t="s">
        <v>84</v>
      </c>
      <c r="AV940" s="13" t="s">
        <v>84</v>
      </c>
      <c r="AW940" s="13" t="s">
        <v>4</v>
      </c>
      <c r="AX940" s="13" t="s">
        <v>82</v>
      </c>
      <c r="AY940" s="205" t="s">
        <v>155</v>
      </c>
    </row>
    <row r="941" spans="1:65" s="2" customFormat="1" ht="16.5" customHeight="1">
      <c r="A941" s="36"/>
      <c r="B941" s="37"/>
      <c r="C941" s="174" t="s">
        <v>1746</v>
      </c>
      <c r="D941" s="174" t="s">
        <v>157</v>
      </c>
      <c r="E941" s="175" t="s">
        <v>1747</v>
      </c>
      <c r="F941" s="176" t="s">
        <v>1748</v>
      </c>
      <c r="G941" s="177" t="s">
        <v>183</v>
      </c>
      <c r="H941" s="178">
        <v>5</v>
      </c>
      <c r="I941" s="179"/>
      <c r="J941" s="179"/>
      <c r="K941" s="180">
        <f>ROUND(P941*H941,2)</f>
        <v>0</v>
      </c>
      <c r="L941" s="181"/>
      <c r="M941" s="41"/>
      <c r="N941" s="182" t="s">
        <v>20</v>
      </c>
      <c r="O941" s="183" t="s">
        <v>43</v>
      </c>
      <c r="P941" s="184">
        <f>I941+J941</f>
        <v>0</v>
      </c>
      <c r="Q941" s="184">
        <f>ROUND(I941*H941,2)</f>
        <v>0</v>
      </c>
      <c r="R941" s="184">
        <f>ROUND(J941*H941,2)</f>
        <v>0</v>
      </c>
      <c r="S941" s="66"/>
      <c r="T941" s="185">
        <f>S941*H941</f>
        <v>0</v>
      </c>
      <c r="U941" s="185">
        <v>0</v>
      </c>
      <c r="V941" s="185">
        <f>U941*H941</f>
        <v>0</v>
      </c>
      <c r="W941" s="185">
        <v>0</v>
      </c>
      <c r="X941" s="185">
        <f>W941*H941</f>
        <v>0</v>
      </c>
      <c r="Y941" s="186" t="s">
        <v>20</v>
      </c>
      <c r="Z941" s="36"/>
      <c r="AA941" s="36"/>
      <c r="AB941" s="36"/>
      <c r="AC941" s="36"/>
      <c r="AD941" s="36"/>
      <c r="AE941" s="36"/>
      <c r="AR941" s="187" t="s">
        <v>185</v>
      </c>
      <c r="AT941" s="187" t="s">
        <v>157</v>
      </c>
      <c r="AU941" s="187" t="s">
        <v>84</v>
      </c>
      <c r="AY941" s="19" t="s">
        <v>155</v>
      </c>
      <c r="BE941" s="188">
        <f>IF(O941="základní",K941,0)</f>
        <v>0</v>
      </c>
      <c r="BF941" s="188">
        <f>IF(O941="snížená",K941,0)</f>
        <v>0</v>
      </c>
      <c r="BG941" s="188">
        <f>IF(O941="zákl. přenesená",K941,0)</f>
        <v>0</v>
      </c>
      <c r="BH941" s="188">
        <f>IF(O941="sníž. přenesená",K941,0)</f>
        <v>0</v>
      </c>
      <c r="BI941" s="188">
        <f>IF(O941="nulová",K941,0)</f>
        <v>0</v>
      </c>
      <c r="BJ941" s="19" t="s">
        <v>82</v>
      </c>
      <c r="BK941" s="188">
        <f>ROUND(P941*H941,2)</f>
        <v>0</v>
      </c>
      <c r="BL941" s="19" t="s">
        <v>185</v>
      </c>
      <c r="BM941" s="187" t="s">
        <v>1749</v>
      </c>
    </row>
    <row r="942" spans="1:65" s="2" customFormat="1" ht="11.25">
      <c r="A942" s="36"/>
      <c r="B942" s="37"/>
      <c r="C942" s="38"/>
      <c r="D942" s="189" t="s">
        <v>162</v>
      </c>
      <c r="E942" s="38"/>
      <c r="F942" s="190" t="s">
        <v>1750</v>
      </c>
      <c r="G942" s="38"/>
      <c r="H942" s="38"/>
      <c r="I942" s="191"/>
      <c r="J942" s="191"/>
      <c r="K942" s="38"/>
      <c r="L942" s="38"/>
      <c r="M942" s="41"/>
      <c r="N942" s="192"/>
      <c r="O942" s="193"/>
      <c r="P942" s="66"/>
      <c r="Q942" s="66"/>
      <c r="R942" s="66"/>
      <c r="S942" s="66"/>
      <c r="T942" s="66"/>
      <c r="U942" s="66"/>
      <c r="V942" s="66"/>
      <c r="W942" s="66"/>
      <c r="X942" s="66"/>
      <c r="Y942" s="67"/>
      <c r="Z942" s="36"/>
      <c r="AA942" s="36"/>
      <c r="AB942" s="36"/>
      <c r="AC942" s="36"/>
      <c r="AD942" s="36"/>
      <c r="AE942" s="36"/>
      <c r="AT942" s="19" t="s">
        <v>162</v>
      </c>
      <c r="AU942" s="19" t="s">
        <v>84</v>
      </c>
    </row>
    <row r="943" spans="1:65" s="2" customFormat="1" ht="16.5" customHeight="1">
      <c r="A943" s="36"/>
      <c r="B943" s="37"/>
      <c r="C943" s="218" t="s">
        <v>1751</v>
      </c>
      <c r="D943" s="218" t="s">
        <v>180</v>
      </c>
      <c r="E943" s="219" t="s">
        <v>1752</v>
      </c>
      <c r="F943" s="220" t="s">
        <v>1753</v>
      </c>
      <c r="G943" s="221" t="s">
        <v>183</v>
      </c>
      <c r="H943" s="222">
        <v>5</v>
      </c>
      <c r="I943" s="223"/>
      <c r="J943" s="224"/>
      <c r="K943" s="225">
        <f>ROUND(P943*H943,2)</f>
        <v>0</v>
      </c>
      <c r="L943" s="224"/>
      <c r="M943" s="226"/>
      <c r="N943" s="227" t="s">
        <v>20</v>
      </c>
      <c r="O943" s="183" t="s">
        <v>43</v>
      </c>
      <c r="P943" s="184">
        <f>I943+J943</f>
        <v>0</v>
      </c>
      <c r="Q943" s="184">
        <f>ROUND(I943*H943,2)</f>
        <v>0</v>
      </c>
      <c r="R943" s="184">
        <f>ROUND(J943*H943,2)</f>
        <v>0</v>
      </c>
      <c r="S943" s="66"/>
      <c r="T943" s="185">
        <f>S943*H943</f>
        <v>0</v>
      </c>
      <c r="U943" s="185">
        <v>2.8300000000000001E-3</v>
      </c>
      <c r="V943" s="185">
        <f>U943*H943</f>
        <v>1.4149999999999999E-2</v>
      </c>
      <c r="W943" s="185">
        <v>0</v>
      </c>
      <c r="X943" s="185">
        <f>W943*H943</f>
        <v>0</v>
      </c>
      <c r="Y943" s="186" t="s">
        <v>20</v>
      </c>
      <c r="Z943" s="36"/>
      <c r="AA943" s="36"/>
      <c r="AB943" s="36"/>
      <c r="AC943" s="36"/>
      <c r="AD943" s="36"/>
      <c r="AE943" s="36"/>
      <c r="AR943" s="187" t="s">
        <v>184</v>
      </c>
      <c r="AT943" s="187" t="s">
        <v>180</v>
      </c>
      <c r="AU943" s="187" t="s">
        <v>84</v>
      </c>
      <c r="AY943" s="19" t="s">
        <v>155</v>
      </c>
      <c r="BE943" s="188">
        <f>IF(O943="základní",K943,0)</f>
        <v>0</v>
      </c>
      <c r="BF943" s="188">
        <f>IF(O943="snížená",K943,0)</f>
        <v>0</v>
      </c>
      <c r="BG943" s="188">
        <f>IF(O943="zákl. přenesená",K943,0)</f>
        <v>0</v>
      </c>
      <c r="BH943" s="188">
        <f>IF(O943="sníž. přenesená",K943,0)</f>
        <v>0</v>
      </c>
      <c r="BI943" s="188">
        <f>IF(O943="nulová",K943,0)</f>
        <v>0</v>
      </c>
      <c r="BJ943" s="19" t="s">
        <v>82</v>
      </c>
      <c r="BK943" s="188">
        <f>ROUND(P943*H943,2)</f>
        <v>0</v>
      </c>
      <c r="BL943" s="19" t="s">
        <v>185</v>
      </c>
      <c r="BM943" s="187" t="s">
        <v>1754</v>
      </c>
    </row>
    <row r="944" spans="1:65" s="2" customFormat="1" ht="24.2" customHeight="1">
      <c r="A944" s="36"/>
      <c r="B944" s="37"/>
      <c r="C944" s="174" t="s">
        <v>1755</v>
      </c>
      <c r="D944" s="174" t="s">
        <v>157</v>
      </c>
      <c r="E944" s="175" t="s">
        <v>1715</v>
      </c>
      <c r="F944" s="176" t="s">
        <v>1716</v>
      </c>
      <c r="G944" s="177" t="s">
        <v>386</v>
      </c>
      <c r="H944" s="178">
        <v>12</v>
      </c>
      <c r="I944" s="179"/>
      <c r="J944" s="179"/>
      <c r="K944" s="180">
        <f>ROUND(P944*H944,2)</f>
        <v>0</v>
      </c>
      <c r="L944" s="181"/>
      <c r="M944" s="41"/>
      <c r="N944" s="182" t="s">
        <v>20</v>
      </c>
      <c r="O944" s="183" t="s">
        <v>43</v>
      </c>
      <c r="P944" s="184">
        <f>I944+J944</f>
        <v>0</v>
      </c>
      <c r="Q944" s="184">
        <f>ROUND(I944*H944,2)</f>
        <v>0</v>
      </c>
      <c r="R944" s="184">
        <f>ROUND(J944*H944,2)</f>
        <v>0</v>
      </c>
      <c r="S944" s="66"/>
      <c r="T944" s="185">
        <f>S944*H944</f>
        <v>0</v>
      </c>
      <c r="U944" s="185">
        <v>0</v>
      </c>
      <c r="V944" s="185">
        <f>U944*H944</f>
        <v>0</v>
      </c>
      <c r="W944" s="185">
        <v>0</v>
      </c>
      <c r="X944" s="185">
        <f>W944*H944</f>
        <v>0</v>
      </c>
      <c r="Y944" s="186" t="s">
        <v>20</v>
      </c>
      <c r="Z944" s="36"/>
      <c r="AA944" s="36"/>
      <c r="AB944" s="36"/>
      <c r="AC944" s="36"/>
      <c r="AD944" s="36"/>
      <c r="AE944" s="36"/>
      <c r="AR944" s="187" t="s">
        <v>185</v>
      </c>
      <c r="AT944" s="187" t="s">
        <v>157</v>
      </c>
      <c r="AU944" s="187" t="s">
        <v>84</v>
      </c>
      <c r="AY944" s="19" t="s">
        <v>155</v>
      </c>
      <c r="BE944" s="188">
        <f>IF(O944="základní",K944,0)</f>
        <v>0</v>
      </c>
      <c r="BF944" s="188">
        <f>IF(O944="snížená",K944,0)</f>
        <v>0</v>
      </c>
      <c r="BG944" s="188">
        <f>IF(O944="zákl. přenesená",K944,0)</f>
        <v>0</v>
      </c>
      <c r="BH944" s="188">
        <f>IF(O944="sníž. přenesená",K944,0)</f>
        <v>0</v>
      </c>
      <c r="BI944" s="188">
        <f>IF(O944="nulová",K944,0)</f>
        <v>0</v>
      </c>
      <c r="BJ944" s="19" t="s">
        <v>82</v>
      </c>
      <c r="BK944" s="188">
        <f>ROUND(P944*H944,2)</f>
        <v>0</v>
      </c>
      <c r="BL944" s="19" t="s">
        <v>185</v>
      </c>
      <c r="BM944" s="187" t="s">
        <v>1756</v>
      </c>
    </row>
    <row r="945" spans="1:65" s="2" customFormat="1" ht="11.25">
      <c r="A945" s="36"/>
      <c r="B945" s="37"/>
      <c r="C945" s="38"/>
      <c r="D945" s="189" t="s">
        <v>162</v>
      </c>
      <c r="E945" s="38"/>
      <c r="F945" s="190" t="s">
        <v>1718</v>
      </c>
      <c r="G945" s="38"/>
      <c r="H945" s="38"/>
      <c r="I945" s="191"/>
      <c r="J945" s="191"/>
      <c r="K945" s="38"/>
      <c r="L945" s="38"/>
      <c r="M945" s="41"/>
      <c r="N945" s="192"/>
      <c r="O945" s="193"/>
      <c r="P945" s="66"/>
      <c r="Q945" s="66"/>
      <c r="R945" s="66"/>
      <c r="S945" s="66"/>
      <c r="T945" s="66"/>
      <c r="U945" s="66"/>
      <c r="V945" s="66"/>
      <c r="W945" s="66"/>
      <c r="X945" s="66"/>
      <c r="Y945" s="67"/>
      <c r="Z945" s="36"/>
      <c r="AA945" s="36"/>
      <c r="AB945" s="36"/>
      <c r="AC945" s="36"/>
      <c r="AD945" s="36"/>
      <c r="AE945" s="36"/>
      <c r="AT945" s="19" t="s">
        <v>162</v>
      </c>
      <c r="AU945" s="19" t="s">
        <v>84</v>
      </c>
    </row>
    <row r="946" spans="1:65" s="2" customFormat="1" ht="16.5" customHeight="1">
      <c r="A946" s="36"/>
      <c r="B946" s="37"/>
      <c r="C946" s="218" t="s">
        <v>1757</v>
      </c>
      <c r="D946" s="218" t="s">
        <v>180</v>
      </c>
      <c r="E946" s="219" t="s">
        <v>1758</v>
      </c>
      <c r="F946" s="220" t="s">
        <v>1759</v>
      </c>
      <c r="G946" s="221" t="s">
        <v>386</v>
      </c>
      <c r="H946" s="222">
        <v>12</v>
      </c>
      <c r="I946" s="223"/>
      <c r="J946" s="224"/>
      <c r="K946" s="225">
        <f>ROUND(P946*H946,2)</f>
        <v>0</v>
      </c>
      <c r="L946" s="224"/>
      <c r="M946" s="226"/>
      <c r="N946" s="227" t="s">
        <v>20</v>
      </c>
      <c r="O946" s="183" t="s">
        <v>43</v>
      </c>
      <c r="P946" s="184">
        <f>I946+J946</f>
        <v>0</v>
      </c>
      <c r="Q946" s="184">
        <f>ROUND(I946*H946,2)</f>
        <v>0</v>
      </c>
      <c r="R946" s="184">
        <f>ROUND(J946*H946,2)</f>
        <v>0</v>
      </c>
      <c r="S946" s="66"/>
      <c r="T946" s="185">
        <f>S946*H946</f>
        <v>0</v>
      </c>
      <c r="U946" s="185">
        <v>9.0000000000000006E-5</v>
      </c>
      <c r="V946" s="185">
        <f>U946*H946</f>
        <v>1.08E-3</v>
      </c>
      <c r="W946" s="185">
        <v>0</v>
      </c>
      <c r="X946" s="185">
        <f>W946*H946</f>
        <v>0</v>
      </c>
      <c r="Y946" s="186" t="s">
        <v>20</v>
      </c>
      <c r="Z946" s="36"/>
      <c r="AA946" s="36"/>
      <c r="AB946" s="36"/>
      <c r="AC946" s="36"/>
      <c r="AD946" s="36"/>
      <c r="AE946" s="36"/>
      <c r="AR946" s="187" t="s">
        <v>184</v>
      </c>
      <c r="AT946" s="187" t="s">
        <v>180</v>
      </c>
      <c r="AU946" s="187" t="s">
        <v>84</v>
      </c>
      <c r="AY946" s="19" t="s">
        <v>155</v>
      </c>
      <c r="BE946" s="188">
        <f>IF(O946="základní",K946,0)</f>
        <v>0</v>
      </c>
      <c r="BF946" s="188">
        <f>IF(O946="snížená",K946,0)</f>
        <v>0</v>
      </c>
      <c r="BG946" s="188">
        <f>IF(O946="zákl. přenesená",K946,0)</f>
        <v>0</v>
      </c>
      <c r="BH946" s="188">
        <f>IF(O946="sníž. přenesená",K946,0)</f>
        <v>0</v>
      </c>
      <c r="BI946" s="188">
        <f>IF(O946="nulová",K946,0)</f>
        <v>0</v>
      </c>
      <c r="BJ946" s="19" t="s">
        <v>82</v>
      </c>
      <c r="BK946" s="188">
        <f>ROUND(P946*H946,2)</f>
        <v>0</v>
      </c>
      <c r="BL946" s="19" t="s">
        <v>185</v>
      </c>
      <c r="BM946" s="187" t="s">
        <v>1760</v>
      </c>
    </row>
    <row r="947" spans="1:65" s="2" customFormat="1" ht="16.5" customHeight="1">
      <c r="A947" s="36"/>
      <c r="B947" s="37"/>
      <c r="C947" s="218" t="s">
        <v>1761</v>
      </c>
      <c r="D947" s="218" t="s">
        <v>180</v>
      </c>
      <c r="E947" s="219" t="s">
        <v>1762</v>
      </c>
      <c r="F947" s="220" t="s">
        <v>1763</v>
      </c>
      <c r="G947" s="221" t="s">
        <v>386</v>
      </c>
      <c r="H947" s="222">
        <v>102</v>
      </c>
      <c r="I947" s="223"/>
      <c r="J947" s="224"/>
      <c r="K947" s="225">
        <f>ROUND(P947*H947,2)</f>
        <v>0</v>
      </c>
      <c r="L947" s="224"/>
      <c r="M947" s="226"/>
      <c r="N947" s="227" t="s">
        <v>20</v>
      </c>
      <c r="O947" s="183" t="s">
        <v>43</v>
      </c>
      <c r="P947" s="184">
        <f>I947+J947</f>
        <v>0</v>
      </c>
      <c r="Q947" s="184">
        <f>ROUND(I947*H947,2)</f>
        <v>0</v>
      </c>
      <c r="R947" s="184">
        <f>ROUND(J947*H947,2)</f>
        <v>0</v>
      </c>
      <c r="S947" s="66"/>
      <c r="T947" s="185">
        <f>S947*H947</f>
        <v>0</v>
      </c>
      <c r="U947" s="185">
        <v>5.0000000000000002E-5</v>
      </c>
      <c r="V947" s="185">
        <f>U947*H947</f>
        <v>5.1000000000000004E-3</v>
      </c>
      <c r="W947" s="185">
        <v>0</v>
      </c>
      <c r="X947" s="185">
        <f>W947*H947</f>
        <v>0</v>
      </c>
      <c r="Y947" s="186" t="s">
        <v>20</v>
      </c>
      <c r="Z947" s="36"/>
      <c r="AA947" s="36"/>
      <c r="AB947" s="36"/>
      <c r="AC947" s="36"/>
      <c r="AD947" s="36"/>
      <c r="AE947" s="36"/>
      <c r="AR947" s="187" t="s">
        <v>184</v>
      </c>
      <c r="AT947" s="187" t="s">
        <v>180</v>
      </c>
      <c r="AU947" s="187" t="s">
        <v>84</v>
      </c>
      <c r="AY947" s="19" t="s">
        <v>155</v>
      </c>
      <c r="BE947" s="188">
        <f>IF(O947="základní",K947,0)</f>
        <v>0</v>
      </c>
      <c r="BF947" s="188">
        <f>IF(O947="snížená",K947,0)</f>
        <v>0</v>
      </c>
      <c r="BG947" s="188">
        <f>IF(O947="zákl. přenesená",K947,0)</f>
        <v>0</v>
      </c>
      <c r="BH947" s="188">
        <f>IF(O947="sníž. přenesená",K947,0)</f>
        <v>0</v>
      </c>
      <c r="BI947" s="188">
        <f>IF(O947="nulová",K947,0)</f>
        <v>0</v>
      </c>
      <c r="BJ947" s="19" t="s">
        <v>82</v>
      </c>
      <c r="BK947" s="188">
        <f>ROUND(P947*H947,2)</f>
        <v>0</v>
      </c>
      <c r="BL947" s="19" t="s">
        <v>185</v>
      </c>
      <c r="BM947" s="187" t="s">
        <v>1764</v>
      </c>
    </row>
    <row r="948" spans="1:65" s="2" customFormat="1" ht="24.2" customHeight="1">
      <c r="A948" s="36"/>
      <c r="B948" s="37"/>
      <c r="C948" s="174" t="s">
        <v>1765</v>
      </c>
      <c r="D948" s="174" t="s">
        <v>157</v>
      </c>
      <c r="E948" s="175" t="s">
        <v>1766</v>
      </c>
      <c r="F948" s="176" t="s">
        <v>1767</v>
      </c>
      <c r="G948" s="177" t="s">
        <v>183</v>
      </c>
      <c r="H948" s="178">
        <v>60</v>
      </c>
      <c r="I948" s="179"/>
      <c r="J948" s="179"/>
      <c r="K948" s="180">
        <f>ROUND(P948*H948,2)</f>
        <v>0</v>
      </c>
      <c r="L948" s="181"/>
      <c r="M948" s="41"/>
      <c r="N948" s="182" t="s">
        <v>20</v>
      </c>
      <c r="O948" s="183" t="s">
        <v>43</v>
      </c>
      <c r="P948" s="184">
        <f>I948+J948</f>
        <v>0</v>
      </c>
      <c r="Q948" s="184">
        <f>ROUND(I948*H948,2)</f>
        <v>0</v>
      </c>
      <c r="R948" s="184">
        <f>ROUND(J948*H948,2)</f>
        <v>0</v>
      </c>
      <c r="S948" s="66"/>
      <c r="T948" s="185">
        <f>S948*H948</f>
        <v>0</v>
      </c>
      <c r="U948" s="185">
        <v>0</v>
      </c>
      <c r="V948" s="185">
        <f>U948*H948</f>
        <v>0</v>
      </c>
      <c r="W948" s="185">
        <v>0</v>
      </c>
      <c r="X948" s="185">
        <f>W948*H948</f>
        <v>0</v>
      </c>
      <c r="Y948" s="186" t="s">
        <v>20</v>
      </c>
      <c r="Z948" s="36"/>
      <c r="AA948" s="36"/>
      <c r="AB948" s="36"/>
      <c r="AC948" s="36"/>
      <c r="AD948" s="36"/>
      <c r="AE948" s="36"/>
      <c r="AR948" s="187" t="s">
        <v>185</v>
      </c>
      <c r="AT948" s="187" t="s">
        <v>157</v>
      </c>
      <c r="AU948" s="187" t="s">
        <v>84</v>
      </c>
      <c r="AY948" s="19" t="s">
        <v>155</v>
      </c>
      <c r="BE948" s="188">
        <f>IF(O948="základní",K948,0)</f>
        <v>0</v>
      </c>
      <c r="BF948" s="188">
        <f>IF(O948="snížená",K948,0)</f>
        <v>0</v>
      </c>
      <c r="BG948" s="188">
        <f>IF(O948="zákl. přenesená",K948,0)</f>
        <v>0</v>
      </c>
      <c r="BH948" s="188">
        <f>IF(O948="sníž. přenesená",K948,0)</f>
        <v>0</v>
      </c>
      <c r="BI948" s="188">
        <f>IF(O948="nulová",K948,0)</f>
        <v>0</v>
      </c>
      <c r="BJ948" s="19" t="s">
        <v>82</v>
      </c>
      <c r="BK948" s="188">
        <f>ROUND(P948*H948,2)</f>
        <v>0</v>
      </c>
      <c r="BL948" s="19" t="s">
        <v>185</v>
      </c>
      <c r="BM948" s="187" t="s">
        <v>1768</v>
      </c>
    </row>
    <row r="949" spans="1:65" s="2" customFormat="1" ht="11.25">
      <c r="A949" s="36"/>
      <c r="B949" s="37"/>
      <c r="C949" s="38"/>
      <c r="D949" s="189" t="s">
        <v>162</v>
      </c>
      <c r="E949" s="38"/>
      <c r="F949" s="190" t="s">
        <v>1769</v>
      </c>
      <c r="G949" s="38"/>
      <c r="H949" s="38"/>
      <c r="I949" s="191"/>
      <c r="J949" s="191"/>
      <c r="K949" s="38"/>
      <c r="L949" s="38"/>
      <c r="M949" s="41"/>
      <c r="N949" s="192"/>
      <c r="O949" s="193"/>
      <c r="P949" s="66"/>
      <c r="Q949" s="66"/>
      <c r="R949" s="66"/>
      <c r="S949" s="66"/>
      <c r="T949" s="66"/>
      <c r="U949" s="66"/>
      <c r="V949" s="66"/>
      <c r="W949" s="66"/>
      <c r="X949" s="66"/>
      <c r="Y949" s="67"/>
      <c r="Z949" s="36"/>
      <c r="AA949" s="36"/>
      <c r="AB949" s="36"/>
      <c r="AC949" s="36"/>
      <c r="AD949" s="36"/>
      <c r="AE949" s="36"/>
      <c r="AT949" s="19" t="s">
        <v>162</v>
      </c>
      <c r="AU949" s="19" t="s">
        <v>84</v>
      </c>
    </row>
    <row r="950" spans="1:65" s="2" customFormat="1" ht="16.5" customHeight="1">
      <c r="A950" s="36"/>
      <c r="B950" s="37"/>
      <c r="C950" s="218" t="s">
        <v>1770</v>
      </c>
      <c r="D950" s="218" t="s">
        <v>180</v>
      </c>
      <c r="E950" s="219" t="s">
        <v>1771</v>
      </c>
      <c r="F950" s="220" t="s">
        <v>1772</v>
      </c>
      <c r="G950" s="221" t="s">
        <v>183</v>
      </c>
      <c r="H950" s="222">
        <v>69</v>
      </c>
      <c r="I950" s="223"/>
      <c r="J950" s="224"/>
      <c r="K950" s="225">
        <f>ROUND(P950*H950,2)</f>
        <v>0</v>
      </c>
      <c r="L950" s="224"/>
      <c r="M950" s="226"/>
      <c r="N950" s="227" t="s">
        <v>20</v>
      </c>
      <c r="O950" s="183" t="s">
        <v>43</v>
      </c>
      <c r="P950" s="184">
        <f>I950+J950</f>
        <v>0</v>
      </c>
      <c r="Q950" s="184">
        <f>ROUND(I950*H950,2)</f>
        <v>0</v>
      </c>
      <c r="R950" s="184">
        <f>ROUND(J950*H950,2)</f>
        <v>0</v>
      </c>
      <c r="S950" s="66"/>
      <c r="T950" s="185">
        <f>S950*H950</f>
        <v>0</v>
      </c>
      <c r="U950" s="185">
        <v>5.0000000000000002E-5</v>
      </c>
      <c r="V950" s="185">
        <f>U950*H950</f>
        <v>3.4500000000000004E-3</v>
      </c>
      <c r="W950" s="185">
        <v>0</v>
      </c>
      <c r="X950" s="185">
        <f>W950*H950</f>
        <v>0</v>
      </c>
      <c r="Y950" s="186" t="s">
        <v>20</v>
      </c>
      <c r="Z950" s="36"/>
      <c r="AA950" s="36"/>
      <c r="AB950" s="36"/>
      <c r="AC950" s="36"/>
      <c r="AD950" s="36"/>
      <c r="AE950" s="36"/>
      <c r="AR950" s="187" t="s">
        <v>184</v>
      </c>
      <c r="AT950" s="187" t="s">
        <v>180</v>
      </c>
      <c r="AU950" s="187" t="s">
        <v>84</v>
      </c>
      <c r="AY950" s="19" t="s">
        <v>155</v>
      </c>
      <c r="BE950" s="188">
        <f>IF(O950="základní",K950,0)</f>
        <v>0</v>
      </c>
      <c r="BF950" s="188">
        <f>IF(O950="snížená",K950,0)</f>
        <v>0</v>
      </c>
      <c r="BG950" s="188">
        <f>IF(O950="zákl. přenesená",K950,0)</f>
        <v>0</v>
      </c>
      <c r="BH950" s="188">
        <f>IF(O950="sníž. přenesená",K950,0)</f>
        <v>0</v>
      </c>
      <c r="BI950" s="188">
        <f>IF(O950="nulová",K950,0)</f>
        <v>0</v>
      </c>
      <c r="BJ950" s="19" t="s">
        <v>82</v>
      </c>
      <c r="BK950" s="188">
        <f>ROUND(P950*H950,2)</f>
        <v>0</v>
      </c>
      <c r="BL950" s="19" t="s">
        <v>185</v>
      </c>
      <c r="BM950" s="187" t="s">
        <v>1773</v>
      </c>
    </row>
    <row r="951" spans="1:65" s="13" customFormat="1" ht="11.25">
      <c r="B951" s="194"/>
      <c r="C951" s="195"/>
      <c r="D951" s="196" t="s">
        <v>164</v>
      </c>
      <c r="E951" s="195"/>
      <c r="F951" s="198" t="s">
        <v>1774</v>
      </c>
      <c r="G951" s="195"/>
      <c r="H951" s="199">
        <v>69</v>
      </c>
      <c r="I951" s="200"/>
      <c r="J951" s="200"/>
      <c r="K951" s="195"/>
      <c r="L951" s="195"/>
      <c r="M951" s="201"/>
      <c r="N951" s="202"/>
      <c r="O951" s="203"/>
      <c r="P951" s="203"/>
      <c r="Q951" s="203"/>
      <c r="R951" s="203"/>
      <c r="S951" s="203"/>
      <c r="T951" s="203"/>
      <c r="U951" s="203"/>
      <c r="V951" s="203"/>
      <c r="W951" s="203"/>
      <c r="X951" s="203"/>
      <c r="Y951" s="204"/>
      <c r="AT951" s="205" t="s">
        <v>164</v>
      </c>
      <c r="AU951" s="205" t="s">
        <v>84</v>
      </c>
      <c r="AV951" s="13" t="s">
        <v>84</v>
      </c>
      <c r="AW951" s="13" t="s">
        <v>4</v>
      </c>
      <c r="AX951" s="13" t="s">
        <v>82</v>
      </c>
      <c r="AY951" s="205" t="s">
        <v>155</v>
      </c>
    </row>
    <row r="952" spans="1:65" s="2" customFormat="1" ht="24.2" customHeight="1">
      <c r="A952" s="36"/>
      <c r="B952" s="37"/>
      <c r="C952" s="174" t="s">
        <v>1775</v>
      </c>
      <c r="D952" s="174" t="s">
        <v>157</v>
      </c>
      <c r="E952" s="175" t="s">
        <v>1776</v>
      </c>
      <c r="F952" s="176" t="s">
        <v>1777</v>
      </c>
      <c r="G952" s="177" t="s">
        <v>183</v>
      </c>
      <c r="H952" s="178">
        <v>55</v>
      </c>
      <c r="I952" s="179"/>
      <c r="J952" s="179"/>
      <c r="K952" s="180">
        <f>ROUND(P952*H952,2)</f>
        <v>0</v>
      </c>
      <c r="L952" s="181"/>
      <c r="M952" s="41"/>
      <c r="N952" s="182" t="s">
        <v>20</v>
      </c>
      <c r="O952" s="183" t="s">
        <v>43</v>
      </c>
      <c r="P952" s="184">
        <f>I952+J952</f>
        <v>0</v>
      </c>
      <c r="Q952" s="184">
        <f>ROUND(I952*H952,2)</f>
        <v>0</v>
      </c>
      <c r="R952" s="184">
        <f>ROUND(J952*H952,2)</f>
        <v>0</v>
      </c>
      <c r="S952" s="66"/>
      <c r="T952" s="185">
        <f>S952*H952</f>
        <v>0</v>
      </c>
      <c r="U952" s="185">
        <v>0</v>
      </c>
      <c r="V952" s="185">
        <f>U952*H952</f>
        <v>0</v>
      </c>
      <c r="W952" s="185">
        <v>0</v>
      </c>
      <c r="X952" s="185">
        <f>W952*H952</f>
        <v>0</v>
      </c>
      <c r="Y952" s="186" t="s">
        <v>20</v>
      </c>
      <c r="Z952" s="36"/>
      <c r="AA952" s="36"/>
      <c r="AB952" s="36"/>
      <c r="AC952" s="36"/>
      <c r="AD952" s="36"/>
      <c r="AE952" s="36"/>
      <c r="AR952" s="187" t="s">
        <v>185</v>
      </c>
      <c r="AT952" s="187" t="s">
        <v>157</v>
      </c>
      <c r="AU952" s="187" t="s">
        <v>84</v>
      </c>
      <c r="AY952" s="19" t="s">
        <v>155</v>
      </c>
      <c r="BE952" s="188">
        <f>IF(O952="základní",K952,0)</f>
        <v>0</v>
      </c>
      <c r="BF952" s="188">
        <f>IF(O952="snížená",K952,0)</f>
        <v>0</v>
      </c>
      <c r="BG952" s="188">
        <f>IF(O952="zákl. přenesená",K952,0)</f>
        <v>0</v>
      </c>
      <c r="BH952" s="188">
        <f>IF(O952="sníž. přenesená",K952,0)</f>
        <v>0</v>
      </c>
      <c r="BI952" s="188">
        <f>IF(O952="nulová",K952,0)</f>
        <v>0</v>
      </c>
      <c r="BJ952" s="19" t="s">
        <v>82</v>
      </c>
      <c r="BK952" s="188">
        <f>ROUND(P952*H952,2)</f>
        <v>0</v>
      </c>
      <c r="BL952" s="19" t="s">
        <v>185</v>
      </c>
      <c r="BM952" s="187" t="s">
        <v>1778</v>
      </c>
    </row>
    <row r="953" spans="1:65" s="2" customFormat="1" ht="11.25">
      <c r="A953" s="36"/>
      <c r="B953" s="37"/>
      <c r="C953" s="38"/>
      <c r="D953" s="189" t="s">
        <v>162</v>
      </c>
      <c r="E953" s="38"/>
      <c r="F953" s="190" t="s">
        <v>1779</v>
      </c>
      <c r="G953" s="38"/>
      <c r="H953" s="38"/>
      <c r="I953" s="191"/>
      <c r="J953" s="191"/>
      <c r="K953" s="38"/>
      <c r="L953" s="38"/>
      <c r="M953" s="41"/>
      <c r="N953" s="192"/>
      <c r="O953" s="193"/>
      <c r="P953" s="66"/>
      <c r="Q953" s="66"/>
      <c r="R953" s="66"/>
      <c r="S953" s="66"/>
      <c r="T953" s="66"/>
      <c r="U953" s="66"/>
      <c r="V953" s="66"/>
      <c r="W953" s="66"/>
      <c r="X953" s="66"/>
      <c r="Y953" s="67"/>
      <c r="Z953" s="36"/>
      <c r="AA953" s="36"/>
      <c r="AB953" s="36"/>
      <c r="AC953" s="36"/>
      <c r="AD953" s="36"/>
      <c r="AE953" s="36"/>
      <c r="AT953" s="19" t="s">
        <v>162</v>
      </c>
      <c r="AU953" s="19" t="s">
        <v>84</v>
      </c>
    </row>
    <row r="954" spans="1:65" s="2" customFormat="1" ht="16.5" customHeight="1">
      <c r="A954" s="36"/>
      <c r="B954" s="37"/>
      <c r="C954" s="218" t="s">
        <v>1780</v>
      </c>
      <c r="D954" s="218" t="s">
        <v>180</v>
      </c>
      <c r="E954" s="219" t="s">
        <v>1781</v>
      </c>
      <c r="F954" s="220" t="s">
        <v>1782</v>
      </c>
      <c r="G954" s="221" t="s">
        <v>183</v>
      </c>
      <c r="H954" s="222">
        <v>63.25</v>
      </c>
      <c r="I954" s="223"/>
      <c r="J954" s="224"/>
      <c r="K954" s="225">
        <f>ROUND(P954*H954,2)</f>
        <v>0</v>
      </c>
      <c r="L954" s="224"/>
      <c r="M954" s="226"/>
      <c r="N954" s="227" t="s">
        <v>20</v>
      </c>
      <c r="O954" s="183" t="s">
        <v>43</v>
      </c>
      <c r="P954" s="184">
        <f>I954+J954</f>
        <v>0</v>
      </c>
      <c r="Q954" s="184">
        <f>ROUND(I954*H954,2)</f>
        <v>0</v>
      </c>
      <c r="R954" s="184">
        <f>ROUND(J954*H954,2)</f>
        <v>0</v>
      </c>
      <c r="S954" s="66"/>
      <c r="T954" s="185">
        <f>S954*H954</f>
        <v>0</v>
      </c>
      <c r="U954" s="185">
        <v>1.1E-4</v>
      </c>
      <c r="V954" s="185">
        <f>U954*H954</f>
        <v>6.9575000000000001E-3</v>
      </c>
      <c r="W954" s="185">
        <v>0</v>
      </c>
      <c r="X954" s="185">
        <f>W954*H954</f>
        <v>0</v>
      </c>
      <c r="Y954" s="186" t="s">
        <v>20</v>
      </c>
      <c r="Z954" s="36"/>
      <c r="AA954" s="36"/>
      <c r="AB954" s="36"/>
      <c r="AC954" s="36"/>
      <c r="AD954" s="36"/>
      <c r="AE954" s="36"/>
      <c r="AR954" s="187" t="s">
        <v>184</v>
      </c>
      <c r="AT954" s="187" t="s">
        <v>180</v>
      </c>
      <c r="AU954" s="187" t="s">
        <v>84</v>
      </c>
      <c r="AY954" s="19" t="s">
        <v>155</v>
      </c>
      <c r="BE954" s="188">
        <f>IF(O954="základní",K954,0)</f>
        <v>0</v>
      </c>
      <c r="BF954" s="188">
        <f>IF(O954="snížená",K954,0)</f>
        <v>0</v>
      </c>
      <c r="BG954" s="188">
        <f>IF(O954="zákl. přenesená",K954,0)</f>
        <v>0</v>
      </c>
      <c r="BH954" s="188">
        <f>IF(O954="sníž. přenesená",K954,0)</f>
        <v>0</v>
      </c>
      <c r="BI954" s="188">
        <f>IF(O954="nulová",K954,0)</f>
        <v>0</v>
      </c>
      <c r="BJ954" s="19" t="s">
        <v>82</v>
      </c>
      <c r="BK954" s="188">
        <f>ROUND(P954*H954,2)</f>
        <v>0</v>
      </c>
      <c r="BL954" s="19" t="s">
        <v>185</v>
      </c>
      <c r="BM954" s="187" t="s">
        <v>1783</v>
      </c>
    </row>
    <row r="955" spans="1:65" s="13" customFormat="1" ht="11.25">
      <c r="B955" s="194"/>
      <c r="C955" s="195"/>
      <c r="D955" s="196" t="s">
        <v>164</v>
      </c>
      <c r="E955" s="195"/>
      <c r="F955" s="198" t="s">
        <v>1784</v>
      </c>
      <c r="G955" s="195"/>
      <c r="H955" s="199">
        <v>63.25</v>
      </c>
      <c r="I955" s="200"/>
      <c r="J955" s="200"/>
      <c r="K955" s="195"/>
      <c r="L955" s="195"/>
      <c r="M955" s="201"/>
      <c r="N955" s="202"/>
      <c r="O955" s="203"/>
      <c r="P955" s="203"/>
      <c r="Q955" s="203"/>
      <c r="R955" s="203"/>
      <c r="S955" s="203"/>
      <c r="T955" s="203"/>
      <c r="U955" s="203"/>
      <c r="V955" s="203"/>
      <c r="W955" s="203"/>
      <c r="X955" s="203"/>
      <c r="Y955" s="204"/>
      <c r="AT955" s="205" t="s">
        <v>164</v>
      </c>
      <c r="AU955" s="205" t="s">
        <v>84</v>
      </c>
      <c r="AV955" s="13" t="s">
        <v>84</v>
      </c>
      <c r="AW955" s="13" t="s">
        <v>4</v>
      </c>
      <c r="AX955" s="13" t="s">
        <v>82</v>
      </c>
      <c r="AY955" s="205" t="s">
        <v>155</v>
      </c>
    </row>
    <row r="956" spans="1:65" s="2" customFormat="1" ht="24.2" customHeight="1">
      <c r="A956" s="36"/>
      <c r="B956" s="37"/>
      <c r="C956" s="174" t="s">
        <v>1785</v>
      </c>
      <c r="D956" s="174" t="s">
        <v>157</v>
      </c>
      <c r="E956" s="175" t="s">
        <v>1786</v>
      </c>
      <c r="F956" s="176" t="s">
        <v>1787</v>
      </c>
      <c r="G956" s="177" t="s">
        <v>183</v>
      </c>
      <c r="H956" s="178">
        <v>2</v>
      </c>
      <c r="I956" s="179"/>
      <c r="J956" s="179"/>
      <c r="K956" s="180">
        <f>ROUND(P956*H956,2)</f>
        <v>0</v>
      </c>
      <c r="L956" s="181"/>
      <c r="M956" s="41"/>
      <c r="N956" s="182" t="s">
        <v>20</v>
      </c>
      <c r="O956" s="183" t="s">
        <v>43</v>
      </c>
      <c r="P956" s="184">
        <f>I956+J956</f>
        <v>0</v>
      </c>
      <c r="Q956" s="184">
        <f>ROUND(I956*H956,2)</f>
        <v>0</v>
      </c>
      <c r="R956" s="184">
        <f>ROUND(J956*H956,2)</f>
        <v>0</v>
      </c>
      <c r="S956" s="66"/>
      <c r="T956" s="185">
        <f>S956*H956</f>
        <v>0</v>
      </c>
      <c r="U956" s="185">
        <v>0</v>
      </c>
      <c r="V956" s="185">
        <f>U956*H956</f>
        <v>0</v>
      </c>
      <c r="W956" s="185">
        <v>0</v>
      </c>
      <c r="X956" s="185">
        <f>W956*H956</f>
        <v>0</v>
      </c>
      <c r="Y956" s="186" t="s">
        <v>20</v>
      </c>
      <c r="Z956" s="36"/>
      <c r="AA956" s="36"/>
      <c r="AB956" s="36"/>
      <c r="AC956" s="36"/>
      <c r="AD956" s="36"/>
      <c r="AE956" s="36"/>
      <c r="AR956" s="187" t="s">
        <v>185</v>
      </c>
      <c r="AT956" s="187" t="s">
        <v>157</v>
      </c>
      <c r="AU956" s="187" t="s">
        <v>84</v>
      </c>
      <c r="AY956" s="19" t="s">
        <v>155</v>
      </c>
      <c r="BE956" s="188">
        <f>IF(O956="základní",K956,0)</f>
        <v>0</v>
      </c>
      <c r="BF956" s="188">
        <f>IF(O956="snížená",K956,0)</f>
        <v>0</v>
      </c>
      <c r="BG956" s="188">
        <f>IF(O956="zákl. přenesená",K956,0)</f>
        <v>0</v>
      </c>
      <c r="BH956" s="188">
        <f>IF(O956="sníž. přenesená",K956,0)</f>
        <v>0</v>
      </c>
      <c r="BI956" s="188">
        <f>IF(O956="nulová",K956,0)</f>
        <v>0</v>
      </c>
      <c r="BJ956" s="19" t="s">
        <v>82</v>
      </c>
      <c r="BK956" s="188">
        <f>ROUND(P956*H956,2)</f>
        <v>0</v>
      </c>
      <c r="BL956" s="19" t="s">
        <v>185</v>
      </c>
      <c r="BM956" s="187" t="s">
        <v>1788</v>
      </c>
    </row>
    <row r="957" spans="1:65" s="2" customFormat="1" ht="11.25">
      <c r="A957" s="36"/>
      <c r="B957" s="37"/>
      <c r="C957" s="38"/>
      <c r="D957" s="189" t="s">
        <v>162</v>
      </c>
      <c r="E957" s="38"/>
      <c r="F957" s="190" t="s">
        <v>1789</v>
      </c>
      <c r="G957" s="38"/>
      <c r="H957" s="38"/>
      <c r="I957" s="191"/>
      <c r="J957" s="191"/>
      <c r="K957" s="38"/>
      <c r="L957" s="38"/>
      <c r="M957" s="41"/>
      <c r="N957" s="192"/>
      <c r="O957" s="193"/>
      <c r="P957" s="66"/>
      <c r="Q957" s="66"/>
      <c r="R957" s="66"/>
      <c r="S957" s="66"/>
      <c r="T957" s="66"/>
      <c r="U957" s="66"/>
      <c r="V957" s="66"/>
      <c r="W957" s="66"/>
      <c r="X957" s="66"/>
      <c r="Y957" s="67"/>
      <c r="Z957" s="36"/>
      <c r="AA957" s="36"/>
      <c r="AB957" s="36"/>
      <c r="AC957" s="36"/>
      <c r="AD957" s="36"/>
      <c r="AE957" s="36"/>
      <c r="AT957" s="19" t="s">
        <v>162</v>
      </c>
      <c r="AU957" s="19" t="s">
        <v>84</v>
      </c>
    </row>
    <row r="958" spans="1:65" s="2" customFormat="1" ht="21.75" customHeight="1">
      <c r="A958" s="36"/>
      <c r="B958" s="37"/>
      <c r="C958" s="218" t="s">
        <v>1790</v>
      </c>
      <c r="D958" s="218" t="s">
        <v>180</v>
      </c>
      <c r="E958" s="219" t="s">
        <v>1791</v>
      </c>
      <c r="F958" s="220" t="s">
        <v>1792</v>
      </c>
      <c r="G958" s="221" t="s">
        <v>183</v>
      </c>
      <c r="H958" s="222">
        <v>2.2999999999999998</v>
      </c>
      <c r="I958" s="223"/>
      <c r="J958" s="224"/>
      <c r="K958" s="225">
        <f>ROUND(P958*H958,2)</f>
        <v>0</v>
      </c>
      <c r="L958" s="224"/>
      <c r="M958" s="226"/>
      <c r="N958" s="227" t="s">
        <v>20</v>
      </c>
      <c r="O958" s="183" t="s">
        <v>43</v>
      </c>
      <c r="P958" s="184">
        <f>I958+J958</f>
        <v>0</v>
      </c>
      <c r="Q958" s="184">
        <f>ROUND(I958*H958,2)</f>
        <v>0</v>
      </c>
      <c r="R958" s="184">
        <f>ROUND(J958*H958,2)</f>
        <v>0</v>
      </c>
      <c r="S958" s="66"/>
      <c r="T958" s="185">
        <f>S958*H958</f>
        <v>0</v>
      </c>
      <c r="U958" s="185">
        <v>2.2000000000000001E-4</v>
      </c>
      <c r="V958" s="185">
        <f>U958*H958</f>
        <v>5.0599999999999994E-4</v>
      </c>
      <c r="W958" s="185">
        <v>0</v>
      </c>
      <c r="X958" s="185">
        <f>W958*H958</f>
        <v>0</v>
      </c>
      <c r="Y958" s="186" t="s">
        <v>20</v>
      </c>
      <c r="Z958" s="36"/>
      <c r="AA958" s="36"/>
      <c r="AB958" s="36"/>
      <c r="AC958" s="36"/>
      <c r="AD958" s="36"/>
      <c r="AE958" s="36"/>
      <c r="AR958" s="187" t="s">
        <v>1546</v>
      </c>
      <c r="AT958" s="187" t="s">
        <v>180</v>
      </c>
      <c r="AU958" s="187" t="s">
        <v>84</v>
      </c>
      <c r="AY958" s="19" t="s">
        <v>155</v>
      </c>
      <c r="BE958" s="188">
        <f>IF(O958="základní",K958,0)</f>
        <v>0</v>
      </c>
      <c r="BF958" s="188">
        <f>IF(O958="snížená",K958,0)</f>
        <v>0</v>
      </c>
      <c r="BG958" s="188">
        <f>IF(O958="zákl. přenesená",K958,0)</f>
        <v>0</v>
      </c>
      <c r="BH958" s="188">
        <f>IF(O958="sníž. přenesená",K958,0)</f>
        <v>0</v>
      </c>
      <c r="BI958" s="188">
        <f>IF(O958="nulová",K958,0)</f>
        <v>0</v>
      </c>
      <c r="BJ958" s="19" t="s">
        <v>82</v>
      </c>
      <c r="BK958" s="188">
        <f>ROUND(P958*H958,2)</f>
        <v>0</v>
      </c>
      <c r="BL958" s="19" t="s">
        <v>442</v>
      </c>
      <c r="BM958" s="187" t="s">
        <v>1793</v>
      </c>
    </row>
    <row r="959" spans="1:65" s="13" customFormat="1" ht="11.25">
      <c r="B959" s="194"/>
      <c r="C959" s="195"/>
      <c r="D959" s="196" t="s">
        <v>164</v>
      </c>
      <c r="E959" s="195"/>
      <c r="F959" s="198" t="s">
        <v>1794</v>
      </c>
      <c r="G959" s="195"/>
      <c r="H959" s="199">
        <v>2.2999999999999998</v>
      </c>
      <c r="I959" s="200"/>
      <c r="J959" s="200"/>
      <c r="K959" s="195"/>
      <c r="L959" s="195"/>
      <c r="M959" s="201"/>
      <c r="N959" s="202"/>
      <c r="O959" s="203"/>
      <c r="P959" s="203"/>
      <c r="Q959" s="203"/>
      <c r="R959" s="203"/>
      <c r="S959" s="203"/>
      <c r="T959" s="203"/>
      <c r="U959" s="203"/>
      <c r="V959" s="203"/>
      <c r="W959" s="203"/>
      <c r="X959" s="203"/>
      <c r="Y959" s="204"/>
      <c r="AT959" s="205" t="s">
        <v>164</v>
      </c>
      <c r="AU959" s="205" t="s">
        <v>84</v>
      </c>
      <c r="AV959" s="13" t="s">
        <v>84</v>
      </c>
      <c r="AW959" s="13" t="s">
        <v>4</v>
      </c>
      <c r="AX959" s="13" t="s">
        <v>82</v>
      </c>
      <c r="AY959" s="205" t="s">
        <v>155</v>
      </c>
    </row>
    <row r="960" spans="1:65" s="2" customFormat="1" ht="24.2" customHeight="1">
      <c r="A960" s="36"/>
      <c r="B960" s="37"/>
      <c r="C960" s="174" t="s">
        <v>1795</v>
      </c>
      <c r="D960" s="174" t="s">
        <v>157</v>
      </c>
      <c r="E960" s="175" t="s">
        <v>1796</v>
      </c>
      <c r="F960" s="176" t="s">
        <v>1797</v>
      </c>
      <c r="G960" s="177" t="s">
        <v>183</v>
      </c>
      <c r="H960" s="178">
        <v>70</v>
      </c>
      <c r="I960" s="179"/>
      <c r="J960" s="179"/>
      <c r="K960" s="180">
        <f>ROUND(P960*H960,2)</f>
        <v>0</v>
      </c>
      <c r="L960" s="181"/>
      <c r="M960" s="41"/>
      <c r="N960" s="182" t="s">
        <v>20</v>
      </c>
      <c r="O960" s="183" t="s">
        <v>43</v>
      </c>
      <c r="P960" s="184">
        <f>I960+J960</f>
        <v>0</v>
      </c>
      <c r="Q960" s="184">
        <f>ROUND(I960*H960,2)</f>
        <v>0</v>
      </c>
      <c r="R960" s="184">
        <f>ROUND(J960*H960,2)</f>
        <v>0</v>
      </c>
      <c r="S960" s="66"/>
      <c r="T960" s="185">
        <f>S960*H960</f>
        <v>0</v>
      </c>
      <c r="U960" s="185">
        <v>0</v>
      </c>
      <c r="V960" s="185">
        <f>U960*H960</f>
        <v>0</v>
      </c>
      <c r="W960" s="185">
        <v>0</v>
      </c>
      <c r="X960" s="185">
        <f>W960*H960</f>
        <v>0</v>
      </c>
      <c r="Y960" s="186" t="s">
        <v>20</v>
      </c>
      <c r="Z960" s="36"/>
      <c r="AA960" s="36"/>
      <c r="AB960" s="36"/>
      <c r="AC960" s="36"/>
      <c r="AD960" s="36"/>
      <c r="AE960" s="36"/>
      <c r="AR960" s="187" t="s">
        <v>185</v>
      </c>
      <c r="AT960" s="187" t="s">
        <v>157</v>
      </c>
      <c r="AU960" s="187" t="s">
        <v>84</v>
      </c>
      <c r="AY960" s="19" t="s">
        <v>155</v>
      </c>
      <c r="BE960" s="188">
        <f>IF(O960="základní",K960,0)</f>
        <v>0</v>
      </c>
      <c r="BF960" s="188">
        <f>IF(O960="snížená",K960,0)</f>
        <v>0</v>
      </c>
      <c r="BG960" s="188">
        <f>IF(O960="zákl. přenesená",K960,0)</f>
        <v>0</v>
      </c>
      <c r="BH960" s="188">
        <f>IF(O960="sníž. přenesená",K960,0)</f>
        <v>0</v>
      </c>
      <c r="BI960" s="188">
        <f>IF(O960="nulová",K960,0)</f>
        <v>0</v>
      </c>
      <c r="BJ960" s="19" t="s">
        <v>82</v>
      </c>
      <c r="BK960" s="188">
        <f>ROUND(P960*H960,2)</f>
        <v>0</v>
      </c>
      <c r="BL960" s="19" t="s">
        <v>185</v>
      </c>
      <c r="BM960" s="187" t="s">
        <v>1798</v>
      </c>
    </row>
    <row r="961" spans="1:65" s="2" customFormat="1" ht="11.25">
      <c r="A961" s="36"/>
      <c r="B961" s="37"/>
      <c r="C961" s="38"/>
      <c r="D961" s="189" t="s">
        <v>162</v>
      </c>
      <c r="E961" s="38"/>
      <c r="F961" s="190" t="s">
        <v>1799</v>
      </c>
      <c r="G961" s="38"/>
      <c r="H961" s="38"/>
      <c r="I961" s="191"/>
      <c r="J961" s="191"/>
      <c r="K961" s="38"/>
      <c r="L961" s="38"/>
      <c r="M961" s="41"/>
      <c r="N961" s="192"/>
      <c r="O961" s="193"/>
      <c r="P961" s="66"/>
      <c r="Q961" s="66"/>
      <c r="R961" s="66"/>
      <c r="S961" s="66"/>
      <c r="T961" s="66"/>
      <c r="U961" s="66"/>
      <c r="V961" s="66"/>
      <c r="W961" s="66"/>
      <c r="X961" s="66"/>
      <c r="Y961" s="67"/>
      <c r="Z961" s="36"/>
      <c r="AA961" s="36"/>
      <c r="AB961" s="36"/>
      <c r="AC961" s="36"/>
      <c r="AD961" s="36"/>
      <c r="AE961" s="36"/>
      <c r="AT961" s="19" t="s">
        <v>162</v>
      </c>
      <c r="AU961" s="19" t="s">
        <v>84</v>
      </c>
    </row>
    <row r="962" spans="1:65" s="2" customFormat="1" ht="16.5" customHeight="1">
      <c r="A962" s="36"/>
      <c r="B962" s="37"/>
      <c r="C962" s="218" t="s">
        <v>1800</v>
      </c>
      <c r="D962" s="218" t="s">
        <v>180</v>
      </c>
      <c r="E962" s="219" t="s">
        <v>1801</v>
      </c>
      <c r="F962" s="220" t="s">
        <v>1802</v>
      </c>
      <c r="G962" s="221" t="s">
        <v>183</v>
      </c>
      <c r="H962" s="222">
        <v>80.5</v>
      </c>
      <c r="I962" s="223"/>
      <c r="J962" s="224"/>
      <c r="K962" s="225">
        <f>ROUND(P962*H962,2)</f>
        <v>0</v>
      </c>
      <c r="L962" s="224"/>
      <c r="M962" s="226"/>
      <c r="N962" s="227" t="s">
        <v>20</v>
      </c>
      <c r="O962" s="183" t="s">
        <v>43</v>
      </c>
      <c r="P962" s="184">
        <f>I962+J962</f>
        <v>0</v>
      </c>
      <c r="Q962" s="184">
        <f>ROUND(I962*H962,2)</f>
        <v>0</v>
      </c>
      <c r="R962" s="184">
        <f>ROUND(J962*H962,2)</f>
        <v>0</v>
      </c>
      <c r="S962" s="66"/>
      <c r="T962" s="185">
        <f>S962*H962</f>
        <v>0</v>
      </c>
      <c r="U962" s="185">
        <v>1E-4</v>
      </c>
      <c r="V962" s="185">
        <f>U962*H962</f>
        <v>8.0499999999999999E-3</v>
      </c>
      <c r="W962" s="185">
        <v>0</v>
      </c>
      <c r="X962" s="185">
        <f>W962*H962</f>
        <v>0</v>
      </c>
      <c r="Y962" s="186" t="s">
        <v>20</v>
      </c>
      <c r="Z962" s="36"/>
      <c r="AA962" s="36"/>
      <c r="AB962" s="36"/>
      <c r="AC962" s="36"/>
      <c r="AD962" s="36"/>
      <c r="AE962" s="36"/>
      <c r="AR962" s="187" t="s">
        <v>184</v>
      </c>
      <c r="AT962" s="187" t="s">
        <v>180</v>
      </c>
      <c r="AU962" s="187" t="s">
        <v>84</v>
      </c>
      <c r="AY962" s="19" t="s">
        <v>155</v>
      </c>
      <c r="BE962" s="188">
        <f>IF(O962="základní",K962,0)</f>
        <v>0</v>
      </c>
      <c r="BF962" s="188">
        <f>IF(O962="snížená",K962,0)</f>
        <v>0</v>
      </c>
      <c r="BG962" s="188">
        <f>IF(O962="zákl. přenesená",K962,0)</f>
        <v>0</v>
      </c>
      <c r="BH962" s="188">
        <f>IF(O962="sníž. přenesená",K962,0)</f>
        <v>0</v>
      </c>
      <c r="BI962" s="188">
        <f>IF(O962="nulová",K962,0)</f>
        <v>0</v>
      </c>
      <c r="BJ962" s="19" t="s">
        <v>82</v>
      </c>
      <c r="BK962" s="188">
        <f>ROUND(P962*H962,2)</f>
        <v>0</v>
      </c>
      <c r="BL962" s="19" t="s">
        <v>185</v>
      </c>
      <c r="BM962" s="187" t="s">
        <v>1803</v>
      </c>
    </row>
    <row r="963" spans="1:65" s="13" customFormat="1" ht="11.25">
      <c r="B963" s="194"/>
      <c r="C963" s="195"/>
      <c r="D963" s="196" t="s">
        <v>164</v>
      </c>
      <c r="E963" s="195"/>
      <c r="F963" s="198" t="s">
        <v>1804</v>
      </c>
      <c r="G963" s="195"/>
      <c r="H963" s="199">
        <v>80.5</v>
      </c>
      <c r="I963" s="200"/>
      <c r="J963" s="200"/>
      <c r="K963" s="195"/>
      <c r="L963" s="195"/>
      <c r="M963" s="201"/>
      <c r="N963" s="202"/>
      <c r="O963" s="203"/>
      <c r="P963" s="203"/>
      <c r="Q963" s="203"/>
      <c r="R963" s="203"/>
      <c r="S963" s="203"/>
      <c r="T963" s="203"/>
      <c r="U963" s="203"/>
      <c r="V963" s="203"/>
      <c r="W963" s="203"/>
      <c r="X963" s="203"/>
      <c r="Y963" s="204"/>
      <c r="AT963" s="205" t="s">
        <v>164</v>
      </c>
      <c r="AU963" s="205" t="s">
        <v>84</v>
      </c>
      <c r="AV963" s="13" t="s">
        <v>84</v>
      </c>
      <c r="AW963" s="13" t="s">
        <v>4</v>
      </c>
      <c r="AX963" s="13" t="s">
        <v>82</v>
      </c>
      <c r="AY963" s="205" t="s">
        <v>155</v>
      </c>
    </row>
    <row r="964" spans="1:65" s="2" customFormat="1" ht="24.2" customHeight="1">
      <c r="A964" s="36"/>
      <c r="B964" s="37"/>
      <c r="C964" s="174" t="s">
        <v>1805</v>
      </c>
      <c r="D964" s="174" t="s">
        <v>157</v>
      </c>
      <c r="E964" s="175" t="s">
        <v>1806</v>
      </c>
      <c r="F964" s="176" t="s">
        <v>1807</v>
      </c>
      <c r="G964" s="177" t="s">
        <v>183</v>
      </c>
      <c r="H964" s="178">
        <v>470</v>
      </c>
      <c r="I964" s="179"/>
      <c r="J964" s="179"/>
      <c r="K964" s="180">
        <f>ROUND(P964*H964,2)</f>
        <v>0</v>
      </c>
      <c r="L964" s="181"/>
      <c r="M964" s="41"/>
      <c r="N964" s="182" t="s">
        <v>20</v>
      </c>
      <c r="O964" s="183" t="s">
        <v>43</v>
      </c>
      <c r="P964" s="184">
        <f>I964+J964</f>
        <v>0</v>
      </c>
      <c r="Q964" s="184">
        <f>ROUND(I964*H964,2)</f>
        <v>0</v>
      </c>
      <c r="R964" s="184">
        <f>ROUND(J964*H964,2)</f>
        <v>0</v>
      </c>
      <c r="S964" s="66"/>
      <c r="T964" s="185">
        <f>S964*H964</f>
        <v>0</v>
      </c>
      <c r="U964" s="185">
        <v>0</v>
      </c>
      <c r="V964" s="185">
        <f>U964*H964</f>
        <v>0</v>
      </c>
      <c r="W964" s="185">
        <v>0</v>
      </c>
      <c r="X964" s="185">
        <f>W964*H964</f>
        <v>0</v>
      </c>
      <c r="Y964" s="186" t="s">
        <v>20</v>
      </c>
      <c r="Z964" s="36"/>
      <c r="AA964" s="36"/>
      <c r="AB964" s="36"/>
      <c r="AC964" s="36"/>
      <c r="AD964" s="36"/>
      <c r="AE964" s="36"/>
      <c r="AR964" s="187" t="s">
        <v>185</v>
      </c>
      <c r="AT964" s="187" t="s">
        <v>157</v>
      </c>
      <c r="AU964" s="187" t="s">
        <v>84</v>
      </c>
      <c r="AY964" s="19" t="s">
        <v>155</v>
      </c>
      <c r="BE964" s="188">
        <f>IF(O964="základní",K964,0)</f>
        <v>0</v>
      </c>
      <c r="BF964" s="188">
        <f>IF(O964="snížená",K964,0)</f>
        <v>0</v>
      </c>
      <c r="BG964" s="188">
        <f>IF(O964="zákl. přenesená",K964,0)</f>
        <v>0</v>
      </c>
      <c r="BH964" s="188">
        <f>IF(O964="sníž. přenesená",K964,0)</f>
        <v>0</v>
      </c>
      <c r="BI964" s="188">
        <f>IF(O964="nulová",K964,0)</f>
        <v>0</v>
      </c>
      <c r="BJ964" s="19" t="s">
        <v>82</v>
      </c>
      <c r="BK964" s="188">
        <f>ROUND(P964*H964,2)</f>
        <v>0</v>
      </c>
      <c r="BL964" s="19" t="s">
        <v>185</v>
      </c>
      <c r="BM964" s="187" t="s">
        <v>1808</v>
      </c>
    </row>
    <row r="965" spans="1:65" s="2" customFormat="1" ht="11.25">
      <c r="A965" s="36"/>
      <c r="B965" s="37"/>
      <c r="C965" s="38"/>
      <c r="D965" s="189" t="s">
        <v>162</v>
      </c>
      <c r="E965" s="38"/>
      <c r="F965" s="190" t="s">
        <v>1809</v>
      </c>
      <c r="G965" s="38"/>
      <c r="H965" s="38"/>
      <c r="I965" s="191"/>
      <c r="J965" s="191"/>
      <c r="K965" s="38"/>
      <c r="L965" s="38"/>
      <c r="M965" s="41"/>
      <c r="N965" s="192"/>
      <c r="O965" s="193"/>
      <c r="P965" s="66"/>
      <c r="Q965" s="66"/>
      <c r="R965" s="66"/>
      <c r="S965" s="66"/>
      <c r="T965" s="66"/>
      <c r="U965" s="66"/>
      <c r="V965" s="66"/>
      <c r="W965" s="66"/>
      <c r="X965" s="66"/>
      <c r="Y965" s="67"/>
      <c r="Z965" s="36"/>
      <c r="AA965" s="36"/>
      <c r="AB965" s="36"/>
      <c r="AC965" s="36"/>
      <c r="AD965" s="36"/>
      <c r="AE965" s="36"/>
      <c r="AT965" s="19" t="s">
        <v>162</v>
      </c>
      <c r="AU965" s="19" t="s">
        <v>84</v>
      </c>
    </row>
    <row r="966" spans="1:65" s="2" customFormat="1" ht="16.5" customHeight="1">
      <c r="A966" s="36"/>
      <c r="B966" s="37"/>
      <c r="C966" s="218" t="s">
        <v>1810</v>
      </c>
      <c r="D966" s="218" t="s">
        <v>180</v>
      </c>
      <c r="E966" s="219" t="s">
        <v>1811</v>
      </c>
      <c r="F966" s="220" t="s">
        <v>1812</v>
      </c>
      <c r="G966" s="221" t="s">
        <v>183</v>
      </c>
      <c r="H966" s="222">
        <v>540.5</v>
      </c>
      <c r="I966" s="223"/>
      <c r="J966" s="224"/>
      <c r="K966" s="225">
        <f>ROUND(P966*H966,2)</f>
        <v>0</v>
      </c>
      <c r="L966" s="224"/>
      <c r="M966" s="226"/>
      <c r="N966" s="227" t="s">
        <v>20</v>
      </c>
      <c r="O966" s="183" t="s">
        <v>43</v>
      </c>
      <c r="P966" s="184">
        <f>I966+J966</f>
        <v>0</v>
      </c>
      <c r="Q966" s="184">
        <f>ROUND(I966*H966,2)</f>
        <v>0</v>
      </c>
      <c r="R966" s="184">
        <f>ROUND(J966*H966,2)</f>
        <v>0</v>
      </c>
      <c r="S966" s="66"/>
      <c r="T966" s="185">
        <f>S966*H966</f>
        <v>0</v>
      </c>
      <c r="U966" s="185">
        <v>1.2E-4</v>
      </c>
      <c r="V966" s="185">
        <f>U966*H966</f>
        <v>6.4860000000000001E-2</v>
      </c>
      <c r="W966" s="185">
        <v>0</v>
      </c>
      <c r="X966" s="185">
        <f>W966*H966</f>
        <v>0</v>
      </c>
      <c r="Y966" s="186" t="s">
        <v>20</v>
      </c>
      <c r="Z966" s="36"/>
      <c r="AA966" s="36"/>
      <c r="AB966" s="36"/>
      <c r="AC966" s="36"/>
      <c r="AD966" s="36"/>
      <c r="AE966" s="36"/>
      <c r="AR966" s="187" t="s">
        <v>1546</v>
      </c>
      <c r="AT966" s="187" t="s">
        <v>180</v>
      </c>
      <c r="AU966" s="187" t="s">
        <v>84</v>
      </c>
      <c r="AY966" s="19" t="s">
        <v>155</v>
      </c>
      <c r="BE966" s="188">
        <f>IF(O966="základní",K966,0)</f>
        <v>0</v>
      </c>
      <c r="BF966" s="188">
        <f>IF(O966="snížená",K966,0)</f>
        <v>0</v>
      </c>
      <c r="BG966" s="188">
        <f>IF(O966="zákl. přenesená",K966,0)</f>
        <v>0</v>
      </c>
      <c r="BH966" s="188">
        <f>IF(O966="sníž. přenesená",K966,0)</f>
        <v>0</v>
      </c>
      <c r="BI966" s="188">
        <f>IF(O966="nulová",K966,0)</f>
        <v>0</v>
      </c>
      <c r="BJ966" s="19" t="s">
        <v>82</v>
      </c>
      <c r="BK966" s="188">
        <f>ROUND(P966*H966,2)</f>
        <v>0</v>
      </c>
      <c r="BL966" s="19" t="s">
        <v>442</v>
      </c>
      <c r="BM966" s="187" t="s">
        <v>1813</v>
      </c>
    </row>
    <row r="967" spans="1:65" s="13" customFormat="1" ht="11.25">
      <c r="B967" s="194"/>
      <c r="C967" s="195"/>
      <c r="D967" s="196" t="s">
        <v>164</v>
      </c>
      <c r="E967" s="195"/>
      <c r="F967" s="198" t="s">
        <v>1814</v>
      </c>
      <c r="G967" s="195"/>
      <c r="H967" s="199">
        <v>540.5</v>
      </c>
      <c r="I967" s="200"/>
      <c r="J967" s="200"/>
      <c r="K967" s="195"/>
      <c r="L967" s="195"/>
      <c r="M967" s="201"/>
      <c r="N967" s="202"/>
      <c r="O967" s="203"/>
      <c r="P967" s="203"/>
      <c r="Q967" s="203"/>
      <c r="R967" s="203"/>
      <c r="S967" s="203"/>
      <c r="T967" s="203"/>
      <c r="U967" s="203"/>
      <c r="V967" s="203"/>
      <c r="W967" s="203"/>
      <c r="X967" s="203"/>
      <c r="Y967" s="204"/>
      <c r="AT967" s="205" t="s">
        <v>164</v>
      </c>
      <c r="AU967" s="205" t="s">
        <v>84</v>
      </c>
      <c r="AV967" s="13" t="s">
        <v>84</v>
      </c>
      <c r="AW967" s="13" t="s">
        <v>4</v>
      </c>
      <c r="AX967" s="13" t="s">
        <v>82</v>
      </c>
      <c r="AY967" s="205" t="s">
        <v>155</v>
      </c>
    </row>
    <row r="968" spans="1:65" s="2" customFormat="1" ht="24.2" customHeight="1">
      <c r="A968" s="36"/>
      <c r="B968" s="37"/>
      <c r="C968" s="174" t="s">
        <v>1815</v>
      </c>
      <c r="D968" s="174" t="s">
        <v>157</v>
      </c>
      <c r="E968" s="175" t="s">
        <v>1816</v>
      </c>
      <c r="F968" s="176" t="s">
        <v>1817</v>
      </c>
      <c r="G968" s="177" t="s">
        <v>183</v>
      </c>
      <c r="H968" s="178">
        <v>520</v>
      </c>
      <c r="I968" s="179"/>
      <c r="J968" s="179"/>
      <c r="K968" s="180">
        <f>ROUND(P968*H968,2)</f>
        <v>0</v>
      </c>
      <c r="L968" s="181"/>
      <c r="M968" s="41"/>
      <c r="N968" s="182" t="s">
        <v>20</v>
      </c>
      <c r="O968" s="183" t="s">
        <v>43</v>
      </c>
      <c r="P968" s="184">
        <f>I968+J968</f>
        <v>0</v>
      </c>
      <c r="Q968" s="184">
        <f>ROUND(I968*H968,2)</f>
        <v>0</v>
      </c>
      <c r="R968" s="184">
        <f>ROUND(J968*H968,2)</f>
        <v>0</v>
      </c>
      <c r="S968" s="66"/>
      <c r="T968" s="185">
        <f>S968*H968</f>
        <v>0</v>
      </c>
      <c r="U968" s="185">
        <v>0</v>
      </c>
      <c r="V968" s="185">
        <f>U968*H968</f>
        <v>0</v>
      </c>
      <c r="W968" s="185">
        <v>0</v>
      </c>
      <c r="X968" s="185">
        <f>W968*H968</f>
        <v>0</v>
      </c>
      <c r="Y968" s="186" t="s">
        <v>20</v>
      </c>
      <c r="Z968" s="36"/>
      <c r="AA968" s="36"/>
      <c r="AB968" s="36"/>
      <c r="AC968" s="36"/>
      <c r="AD968" s="36"/>
      <c r="AE968" s="36"/>
      <c r="AR968" s="187" t="s">
        <v>185</v>
      </c>
      <c r="AT968" s="187" t="s">
        <v>157</v>
      </c>
      <c r="AU968" s="187" t="s">
        <v>84</v>
      </c>
      <c r="AY968" s="19" t="s">
        <v>155</v>
      </c>
      <c r="BE968" s="188">
        <f>IF(O968="základní",K968,0)</f>
        <v>0</v>
      </c>
      <c r="BF968" s="188">
        <f>IF(O968="snížená",K968,0)</f>
        <v>0</v>
      </c>
      <c r="BG968" s="188">
        <f>IF(O968="zákl. přenesená",K968,0)</f>
        <v>0</v>
      </c>
      <c r="BH968" s="188">
        <f>IF(O968="sníž. přenesená",K968,0)</f>
        <v>0</v>
      </c>
      <c r="BI968" s="188">
        <f>IF(O968="nulová",K968,0)</f>
        <v>0</v>
      </c>
      <c r="BJ968" s="19" t="s">
        <v>82</v>
      </c>
      <c r="BK968" s="188">
        <f>ROUND(P968*H968,2)</f>
        <v>0</v>
      </c>
      <c r="BL968" s="19" t="s">
        <v>185</v>
      </c>
      <c r="BM968" s="187" t="s">
        <v>1818</v>
      </c>
    </row>
    <row r="969" spans="1:65" s="2" customFormat="1" ht="11.25">
      <c r="A969" s="36"/>
      <c r="B969" s="37"/>
      <c r="C969" s="38"/>
      <c r="D969" s="189" t="s">
        <v>162</v>
      </c>
      <c r="E969" s="38"/>
      <c r="F969" s="190" t="s">
        <v>1819</v>
      </c>
      <c r="G969" s="38"/>
      <c r="H969" s="38"/>
      <c r="I969" s="191"/>
      <c r="J969" s="191"/>
      <c r="K969" s="38"/>
      <c r="L969" s="38"/>
      <c r="M969" s="41"/>
      <c r="N969" s="192"/>
      <c r="O969" s="193"/>
      <c r="P969" s="66"/>
      <c r="Q969" s="66"/>
      <c r="R969" s="66"/>
      <c r="S969" s="66"/>
      <c r="T969" s="66"/>
      <c r="U969" s="66"/>
      <c r="V969" s="66"/>
      <c r="W969" s="66"/>
      <c r="X969" s="66"/>
      <c r="Y969" s="67"/>
      <c r="Z969" s="36"/>
      <c r="AA969" s="36"/>
      <c r="AB969" s="36"/>
      <c r="AC969" s="36"/>
      <c r="AD969" s="36"/>
      <c r="AE969" s="36"/>
      <c r="AT969" s="19" t="s">
        <v>162</v>
      </c>
      <c r="AU969" s="19" t="s">
        <v>84</v>
      </c>
    </row>
    <row r="970" spans="1:65" s="2" customFormat="1" ht="16.5" customHeight="1">
      <c r="A970" s="36"/>
      <c r="B970" s="37"/>
      <c r="C970" s="218" t="s">
        <v>1820</v>
      </c>
      <c r="D970" s="218" t="s">
        <v>180</v>
      </c>
      <c r="E970" s="219" t="s">
        <v>1821</v>
      </c>
      <c r="F970" s="220" t="s">
        <v>1822</v>
      </c>
      <c r="G970" s="221" t="s">
        <v>183</v>
      </c>
      <c r="H970" s="222">
        <v>598</v>
      </c>
      <c r="I970" s="223"/>
      <c r="J970" s="224"/>
      <c r="K970" s="225">
        <f>ROUND(P970*H970,2)</f>
        <v>0</v>
      </c>
      <c r="L970" s="224"/>
      <c r="M970" s="226"/>
      <c r="N970" s="227" t="s">
        <v>20</v>
      </c>
      <c r="O970" s="183" t="s">
        <v>43</v>
      </c>
      <c r="P970" s="184">
        <f>I970+J970</f>
        <v>0</v>
      </c>
      <c r="Q970" s="184">
        <f>ROUND(I970*H970,2)</f>
        <v>0</v>
      </c>
      <c r="R970" s="184">
        <f>ROUND(J970*H970,2)</f>
        <v>0</v>
      </c>
      <c r="S970" s="66"/>
      <c r="T970" s="185">
        <f>S970*H970</f>
        <v>0</v>
      </c>
      <c r="U970" s="185">
        <v>1.7000000000000001E-4</v>
      </c>
      <c r="V970" s="185">
        <f>U970*H970</f>
        <v>0.10166</v>
      </c>
      <c r="W970" s="185">
        <v>0</v>
      </c>
      <c r="X970" s="185">
        <f>W970*H970</f>
        <v>0</v>
      </c>
      <c r="Y970" s="186" t="s">
        <v>20</v>
      </c>
      <c r="Z970" s="36"/>
      <c r="AA970" s="36"/>
      <c r="AB970" s="36"/>
      <c r="AC970" s="36"/>
      <c r="AD970" s="36"/>
      <c r="AE970" s="36"/>
      <c r="AR970" s="187" t="s">
        <v>184</v>
      </c>
      <c r="AT970" s="187" t="s">
        <v>180</v>
      </c>
      <c r="AU970" s="187" t="s">
        <v>84</v>
      </c>
      <c r="AY970" s="19" t="s">
        <v>155</v>
      </c>
      <c r="BE970" s="188">
        <f>IF(O970="základní",K970,0)</f>
        <v>0</v>
      </c>
      <c r="BF970" s="188">
        <f>IF(O970="snížená",K970,0)</f>
        <v>0</v>
      </c>
      <c r="BG970" s="188">
        <f>IF(O970="zákl. přenesená",K970,0)</f>
        <v>0</v>
      </c>
      <c r="BH970" s="188">
        <f>IF(O970="sníž. přenesená",K970,0)</f>
        <v>0</v>
      </c>
      <c r="BI970" s="188">
        <f>IF(O970="nulová",K970,0)</f>
        <v>0</v>
      </c>
      <c r="BJ970" s="19" t="s">
        <v>82</v>
      </c>
      <c r="BK970" s="188">
        <f>ROUND(P970*H970,2)</f>
        <v>0</v>
      </c>
      <c r="BL970" s="19" t="s">
        <v>185</v>
      </c>
      <c r="BM970" s="187" t="s">
        <v>1823</v>
      </c>
    </row>
    <row r="971" spans="1:65" s="13" customFormat="1" ht="11.25">
      <c r="B971" s="194"/>
      <c r="C971" s="195"/>
      <c r="D971" s="196" t="s">
        <v>164</v>
      </c>
      <c r="E971" s="195"/>
      <c r="F971" s="198" t="s">
        <v>1824</v>
      </c>
      <c r="G971" s="195"/>
      <c r="H971" s="199">
        <v>598</v>
      </c>
      <c r="I971" s="200"/>
      <c r="J971" s="200"/>
      <c r="K971" s="195"/>
      <c r="L971" s="195"/>
      <c r="M971" s="201"/>
      <c r="N971" s="202"/>
      <c r="O971" s="203"/>
      <c r="P971" s="203"/>
      <c r="Q971" s="203"/>
      <c r="R971" s="203"/>
      <c r="S971" s="203"/>
      <c r="T971" s="203"/>
      <c r="U971" s="203"/>
      <c r="V971" s="203"/>
      <c r="W971" s="203"/>
      <c r="X971" s="203"/>
      <c r="Y971" s="204"/>
      <c r="AT971" s="205" t="s">
        <v>164</v>
      </c>
      <c r="AU971" s="205" t="s">
        <v>84</v>
      </c>
      <c r="AV971" s="13" t="s">
        <v>84</v>
      </c>
      <c r="AW971" s="13" t="s">
        <v>4</v>
      </c>
      <c r="AX971" s="13" t="s">
        <v>82</v>
      </c>
      <c r="AY971" s="205" t="s">
        <v>155</v>
      </c>
    </row>
    <row r="972" spans="1:65" s="2" customFormat="1" ht="24.2" customHeight="1">
      <c r="A972" s="36"/>
      <c r="B972" s="37"/>
      <c r="C972" s="174" t="s">
        <v>1825</v>
      </c>
      <c r="D972" s="174" t="s">
        <v>157</v>
      </c>
      <c r="E972" s="175" t="s">
        <v>1826</v>
      </c>
      <c r="F972" s="176" t="s">
        <v>1827</v>
      </c>
      <c r="G972" s="177" t="s">
        <v>183</v>
      </c>
      <c r="H972" s="178">
        <v>12</v>
      </c>
      <c r="I972" s="179"/>
      <c r="J972" s="179"/>
      <c r="K972" s="180">
        <f>ROUND(P972*H972,2)</f>
        <v>0</v>
      </c>
      <c r="L972" s="181"/>
      <c r="M972" s="41"/>
      <c r="N972" s="182" t="s">
        <v>20</v>
      </c>
      <c r="O972" s="183" t="s">
        <v>43</v>
      </c>
      <c r="P972" s="184">
        <f>I972+J972</f>
        <v>0</v>
      </c>
      <c r="Q972" s="184">
        <f>ROUND(I972*H972,2)</f>
        <v>0</v>
      </c>
      <c r="R972" s="184">
        <f>ROUND(J972*H972,2)</f>
        <v>0</v>
      </c>
      <c r="S972" s="66"/>
      <c r="T972" s="185">
        <f>S972*H972</f>
        <v>0</v>
      </c>
      <c r="U972" s="185">
        <v>0</v>
      </c>
      <c r="V972" s="185">
        <f>U972*H972</f>
        <v>0</v>
      </c>
      <c r="W972" s="185">
        <v>0</v>
      </c>
      <c r="X972" s="185">
        <f>W972*H972</f>
        <v>0</v>
      </c>
      <c r="Y972" s="186" t="s">
        <v>20</v>
      </c>
      <c r="Z972" s="36"/>
      <c r="AA972" s="36"/>
      <c r="AB972" s="36"/>
      <c r="AC972" s="36"/>
      <c r="AD972" s="36"/>
      <c r="AE972" s="36"/>
      <c r="AR972" s="187" t="s">
        <v>185</v>
      </c>
      <c r="AT972" s="187" t="s">
        <v>157</v>
      </c>
      <c r="AU972" s="187" t="s">
        <v>84</v>
      </c>
      <c r="AY972" s="19" t="s">
        <v>155</v>
      </c>
      <c r="BE972" s="188">
        <f>IF(O972="základní",K972,0)</f>
        <v>0</v>
      </c>
      <c r="BF972" s="188">
        <f>IF(O972="snížená",K972,0)</f>
        <v>0</v>
      </c>
      <c r="BG972" s="188">
        <f>IF(O972="zákl. přenesená",K972,0)</f>
        <v>0</v>
      </c>
      <c r="BH972" s="188">
        <f>IF(O972="sníž. přenesená",K972,0)</f>
        <v>0</v>
      </c>
      <c r="BI972" s="188">
        <f>IF(O972="nulová",K972,0)</f>
        <v>0</v>
      </c>
      <c r="BJ972" s="19" t="s">
        <v>82</v>
      </c>
      <c r="BK972" s="188">
        <f>ROUND(P972*H972,2)</f>
        <v>0</v>
      </c>
      <c r="BL972" s="19" t="s">
        <v>185</v>
      </c>
      <c r="BM972" s="187" t="s">
        <v>1828</v>
      </c>
    </row>
    <row r="973" spans="1:65" s="2" customFormat="1" ht="11.25">
      <c r="A973" s="36"/>
      <c r="B973" s="37"/>
      <c r="C973" s="38"/>
      <c r="D973" s="189" t="s">
        <v>162</v>
      </c>
      <c r="E973" s="38"/>
      <c r="F973" s="190" t="s">
        <v>1829</v>
      </c>
      <c r="G973" s="38"/>
      <c r="H973" s="38"/>
      <c r="I973" s="191"/>
      <c r="J973" s="191"/>
      <c r="K973" s="38"/>
      <c r="L973" s="38"/>
      <c r="M973" s="41"/>
      <c r="N973" s="192"/>
      <c r="O973" s="193"/>
      <c r="P973" s="66"/>
      <c r="Q973" s="66"/>
      <c r="R973" s="66"/>
      <c r="S973" s="66"/>
      <c r="T973" s="66"/>
      <c r="U973" s="66"/>
      <c r="V973" s="66"/>
      <c r="W973" s="66"/>
      <c r="X973" s="66"/>
      <c r="Y973" s="67"/>
      <c r="Z973" s="36"/>
      <c r="AA973" s="36"/>
      <c r="AB973" s="36"/>
      <c r="AC973" s="36"/>
      <c r="AD973" s="36"/>
      <c r="AE973" s="36"/>
      <c r="AT973" s="19" t="s">
        <v>162</v>
      </c>
      <c r="AU973" s="19" t="s">
        <v>84</v>
      </c>
    </row>
    <row r="974" spans="1:65" s="2" customFormat="1" ht="16.5" customHeight="1">
      <c r="A974" s="36"/>
      <c r="B974" s="37"/>
      <c r="C974" s="218" t="s">
        <v>1830</v>
      </c>
      <c r="D974" s="218" t="s">
        <v>180</v>
      </c>
      <c r="E974" s="219" t="s">
        <v>1831</v>
      </c>
      <c r="F974" s="220" t="s">
        <v>1832</v>
      </c>
      <c r="G974" s="221" t="s">
        <v>183</v>
      </c>
      <c r="H974" s="222">
        <v>13.8</v>
      </c>
      <c r="I974" s="223"/>
      <c r="J974" s="224"/>
      <c r="K974" s="225">
        <f>ROUND(P974*H974,2)</f>
        <v>0</v>
      </c>
      <c r="L974" s="224"/>
      <c r="M974" s="226"/>
      <c r="N974" s="227" t="s">
        <v>20</v>
      </c>
      <c r="O974" s="183" t="s">
        <v>43</v>
      </c>
      <c r="P974" s="184">
        <f>I974+J974</f>
        <v>0</v>
      </c>
      <c r="Q974" s="184">
        <f>ROUND(I974*H974,2)</f>
        <v>0</v>
      </c>
      <c r="R974" s="184">
        <f>ROUND(J974*H974,2)</f>
        <v>0</v>
      </c>
      <c r="S974" s="66"/>
      <c r="T974" s="185">
        <f>S974*H974</f>
        <v>0</v>
      </c>
      <c r="U974" s="185">
        <v>6.4000000000000005E-4</v>
      </c>
      <c r="V974" s="185">
        <f>U974*H974</f>
        <v>8.8320000000000013E-3</v>
      </c>
      <c r="W974" s="185">
        <v>0</v>
      </c>
      <c r="X974" s="185">
        <f>W974*H974</f>
        <v>0</v>
      </c>
      <c r="Y974" s="186" t="s">
        <v>20</v>
      </c>
      <c r="Z974" s="36"/>
      <c r="AA974" s="36"/>
      <c r="AB974" s="36"/>
      <c r="AC974" s="36"/>
      <c r="AD974" s="36"/>
      <c r="AE974" s="36"/>
      <c r="AR974" s="187" t="s">
        <v>184</v>
      </c>
      <c r="AT974" s="187" t="s">
        <v>180</v>
      </c>
      <c r="AU974" s="187" t="s">
        <v>84</v>
      </c>
      <c r="AY974" s="19" t="s">
        <v>155</v>
      </c>
      <c r="BE974" s="188">
        <f>IF(O974="základní",K974,0)</f>
        <v>0</v>
      </c>
      <c r="BF974" s="188">
        <f>IF(O974="snížená",K974,0)</f>
        <v>0</v>
      </c>
      <c r="BG974" s="188">
        <f>IF(O974="zákl. přenesená",K974,0)</f>
        <v>0</v>
      </c>
      <c r="BH974" s="188">
        <f>IF(O974="sníž. přenesená",K974,0)</f>
        <v>0</v>
      </c>
      <c r="BI974" s="188">
        <f>IF(O974="nulová",K974,0)</f>
        <v>0</v>
      </c>
      <c r="BJ974" s="19" t="s">
        <v>82</v>
      </c>
      <c r="BK974" s="188">
        <f>ROUND(P974*H974,2)</f>
        <v>0</v>
      </c>
      <c r="BL974" s="19" t="s">
        <v>185</v>
      </c>
      <c r="BM974" s="187" t="s">
        <v>1833</v>
      </c>
    </row>
    <row r="975" spans="1:65" s="13" customFormat="1" ht="11.25">
      <c r="B975" s="194"/>
      <c r="C975" s="195"/>
      <c r="D975" s="196" t="s">
        <v>164</v>
      </c>
      <c r="E975" s="195"/>
      <c r="F975" s="198" t="s">
        <v>1834</v>
      </c>
      <c r="G975" s="195"/>
      <c r="H975" s="199">
        <v>13.8</v>
      </c>
      <c r="I975" s="200"/>
      <c r="J975" s="200"/>
      <c r="K975" s="195"/>
      <c r="L975" s="195"/>
      <c r="M975" s="201"/>
      <c r="N975" s="202"/>
      <c r="O975" s="203"/>
      <c r="P975" s="203"/>
      <c r="Q975" s="203"/>
      <c r="R975" s="203"/>
      <c r="S975" s="203"/>
      <c r="T975" s="203"/>
      <c r="U975" s="203"/>
      <c r="V975" s="203"/>
      <c r="W975" s="203"/>
      <c r="X975" s="203"/>
      <c r="Y975" s="204"/>
      <c r="AT975" s="205" t="s">
        <v>164</v>
      </c>
      <c r="AU975" s="205" t="s">
        <v>84</v>
      </c>
      <c r="AV975" s="13" t="s">
        <v>84</v>
      </c>
      <c r="AW975" s="13" t="s">
        <v>4</v>
      </c>
      <c r="AX975" s="13" t="s">
        <v>82</v>
      </c>
      <c r="AY975" s="205" t="s">
        <v>155</v>
      </c>
    </row>
    <row r="976" spans="1:65" s="2" customFormat="1" ht="24.2" customHeight="1">
      <c r="A976" s="36"/>
      <c r="B976" s="37"/>
      <c r="C976" s="174" t="s">
        <v>1835</v>
      </c>
      <c r="D976" s="174" t="s">
        <v>157</v>
      </c>
      <c r="E976" s="175" t="s">
        <v>1836</v>
      </c>
      <c r="F976" s="176" t="s">
        <v>1837</v>
      </c>
      <c r="G976" s="177" t="s">
        <v>183</v>
      </c>
      <c r="H976" s="178">
        <v>250</v>
      </c>
      <c r="I976" s="179"/>
      <c r="J976" s="179"/>
      <c r="K976" s="180">
        <f>ROUND(P976*H976,2)</f>
        <v>0</v>
      </c>
      <c r="L976" s="181"/>
      <c r="M976" s="41"/>
      <c r="N976" s="182" t="s">
        <v>20</v>
      </c>
      <c r="O976" s="183" t="s">
        <v>43</v>
      </c>
      <c r="P976" s="184">
        <f>I976+J976</f>
        <v>0</v>
      </c>
      <c r="Q976" s="184">
        <f>ROUND(I976*H976,2)</f>
        <v>0</v>
      </c>
      <c r="R976" s="184">
        <f>ROUND(J976*H976,2)</f>
        <v>0</v>
      </c>
      <c r="S976" s="66"/>
      <c r="T976" s="185">
        <f>S976*H976</f>
        <v>0</v>
      </c>
      <c r="U976" s="185">
        <v>0</v>
      </c>
      <c r="V976" s="185">
        <f>U976*H976</f>
        <v>0</v>
      </c>
      <c r="W976" s="185">
        <v>0</v>
      </c>
      <c r="X976" s="185">
        <f>W976*H976</f>
        <v>0</v>
      </c>
      <c r="Y976" s="186" t="s">
        <v>20</v>
      </c>
      <c r="Z976" s="36"/>
      <c r="AA976" s="36"/>
      <c r="AB976" s="36"/>
      <c r="AC976" s="36"/>
      <c r="AD976" s="36"/>
      <c r="AE976" s="36"/>
      <c r="AR976" s="187" t="s">
        <v>185</v>
      </c>
      <c r="AT976" s="187" t="s">
        <v>157</v>
      </c>
      <c r="AU976" s="187" t="s">
        <v>84</v>
      </c>
      <c r="AY976" s="19" t="s">
        <v>155</v>
      </c>
      <c r="BE976" s="188">
        <f>IF(O976="základní",K976,0)</f>
        <v>0</v>
      </c>
      <c r="BF976" s="188">
        <f>IF(O976="snížená",K976,0)</f>
        <v>0</v>
      </c>
      <c r="BG976" s="188">
        <f>IF(O976="zákl. přenesená",K976,0)</f>
        <v>0</v>
      </c>
      <c r="BH976" s="188">
        <f>IF(O976="sníž. přenesená",K976,0)</f>
        <v>0</v>
      </c>
      <c r="BI976" s="188">
        <f>IF(O976="nulová",K976,0)</f>
        <v>0</v>
      </c>
      <c r="BJ976" s="19" t="s">
        <v>82</v>
      </c>
      <c r="BK976" s="188">
        <f>ROUND(P976*H976,2)</f>
        <v>0</v>
      </c>
      <c r="BL976" s="19" t="s">
        <v>185</v>
      </c>
      <c r="BM976" s="187" t="s">
        <v>1838</v>
      </c>
    </row>
    <row r="977" spans="1:65" s="2" customFormat="1" ht="11.25">
      <c r="A977" s="36"/>
      <c r="B977" s="37"/>
      <c r="C977" s="38"/>
      <c r="D977" s="189" t="s">
        <v>162</v>
      </c>
      <c r="E977" s="38"/>
      <c r="F977" s="190" t="s">
        <v>1839</v>
      </c>
      <c r="G977" s="38"/>
      <c r="H977" s="38"/>
      <c r="I977" s="191"/>
      <c r="J977" s="191"/>
      <c r="K977" s="38"/>
      <c r="L977" s="38"/>
      <c r="M977" s="41"/>
      <c r="N977" s="192"/>
      <c r="O977" s="193"/>
      <c r="P977" s="66"/>
      <c r="Q977" s="66"/>
      <c r="R977" s="66"/>
      <c r="S977" s="66"/>
      <c r="T977" s="66"/>
      <c r="U977" s="66"/>
      <c r="V977" s="66"/>
      <c r="W977" s="66"/>
      <c r="X977" s="66"/>
      <c r="Y977" s="67"/>
      <c r="Z977" s="36"/>
      <c r="AA977" s="36"/>
      <c r="AB977" s="36"/>
      <c r="AC977" s="36"/>
      <c r="AD977" s="36"/>
      <c r="AE977" s="36"/>
      <c r="AT977" s="19" t="s">
        <v>162</v>
      </c>
      <c r="AU977" s="19" t="s">
        <v>84</v>
      </c>
    </row>
    <row r="978" spans="1:65" s="13" customFormat="1" ht="11.25">
      <c r="B978" s="194"/>
      <c r="C978" s="195"/>
      <c r="D978" s="196" t="s">
        <v>164</v>
      </c>
      <c r="E978" s="197" t="s">
        <v>20</v>
      </c>
      <c r="F978" s="198" t="s">
        <v>1840</v>
      </c>
      <c r="G978" s="195"/>
      <c r="H978" s="199">
        <v>250</v>
      </c>
      <c r="I978" s="200"/>
      <c r="J978" s="200"/>
      <c r="K978" s="195"/>
      <c r="L978" s="195"/>
      <c r="M978" s="201"/>
      <c r="N978" s="202"/>
      <c r="O978" s="203"/>
      <c r="P978" s="203"/>
      <c r="Q978" s="203"/>
      <c r="R978" s="203"/>
      <c r="S978" s="203"/>
      <c r="T978" s="203"/>
      <c r="U978" s="203"/>
      <c r="V978" s="203"/>
      <c r="W978" s="203"/>
      <c r="X978" s="203"/>
      <c r="Y978" s="204"/>
      <c r="AT978" s="205" t="s">
        <v>164</v>
      </c>
      <c r="AU978" s="205" t="s">
        <v>84</v>
      </c>
      <c r="AV978" s="13" t="s">
        <v>84</v>
      </c>
      <c r="AW978" s="13" t="s">
        <v>5</v>
      </c>
      <c r="AX978" s="13" t="s">
        <v>82</v>
      </c>
      <c r="AY978" s="205" t="s">
        <v>155</v>
      </c>
    </row>
    <row r="979" spans="1:65" s="2" customFormat="1" ht="16.5" customHeight="1">
      <c r="A979" s="36"/>
      <c r="B979" s="37"/>
      <c r="C979" s="218" t="s">
        <v>1841</v>
      </c>
      <c r="D979" s="218" t="s">
        <v>180</v>
      </c>
      <c r="E979" s="219" t="s">
        <v>1842</v>
      </c>
      <c r="F979" s="220" t="s">
        <v>1843</v>
      </c>
      <c r="G979" s="221" t="s">
        <v>183</v>
      </c>
      <c r="H979" s="222">
        <v>195.5</v>
      </c>
      <c r="I979" s="223"/>
      <c r="J979" s="224"/>
      <c r="K979" s="225">
        <f>ROUND(P979*H979,2)</f>
        <v>0</v>
      </c>
      <c r="L979" s="224"/>
      <c r="M979" s="226"/>
      <c r="N979" s="227" t="s">
        <v>20</v>
      </c>
      <c r="O979" s="183" t="s">
        <v>43</v>
      </c>
      <c r="P979" s="184">
        <f>I979+J979</f>
        <v>0</v>
      </c>
      <c r="Q979" s="184">
        <f>ROUND(I979*H979,2)</f>
        <v>0</v>
      </c>
      <c r="R979" s="184">
        <f>ROUND(J979*H979,2)</f>
        <v>0</v>
      </c>
      <c r="S979" s="66"/>
      <c r="T979" s="185">
        <f>S979*H979</f>
        <v>0</v>
      </c>
      <c r="U979" s="185">
        <v>1.6000000000000001E-4</v>
      </c>
      <c r="V979" s="185">
        <f>U979*H979</f>
        <v>3.1280000000000002E-2</v>
      </c>
      <c r="W979" s="185">
        <v>0</v>
      </c>
      <c r="X979" s="185">
        <f>W979*H979</f>
        <v>0</v>
      </c>
      <c r="Y979" s="186" t="s">
        <v>20</v>
      </c>
      <c r="Z979" s="36"/>
      <c r="AA979" s="36"/>
      <c r="AB979" s="36"/>
      <c r="AC979" s="36"/>
      <c r="AD979" s="36"/>
      <c r="AE979" s="36"/>
      <c r="AR979" s="187" t="s">
        <v>184</v>
      </c>
      <c r="AT979" s="187" t="s">
        <v>180</v>
      </c>
      <c r="AU979" s="187" t="s">
        <v>84</v>
      </c>
      <c r="AY979" s="19" t="s">
        <v>155</v>
      </c>
      <c r="BE979" s="188">
        <f>IF(O979="základní",K979,0)</f>
        <v>0</v>
      </c>
      <c r="BF979" s="188">
        <f>IF(O979="snížená",K979,0)</f>
        <v>0</v>
      </c>
      <c r="BG979" s="188">
        <f>IF(O979="zákl. přenesená",K979,0)</f>
        <v>0</v>
      </c>
      <c r="BH979" s="188">
        <f>IF(O979="sníž. přenesená",K979,0)</f>
        <v>0</v>
      </c>
      <c r="BI979" s="188">
        <f>IF(O979="nulová",K979,0)</f>
        <v>0</v>
      </c>
      <c r="BJ979" s="19" t="s">
        <v>82</v>
      </c>
      <c r="BK979" s="188">
        <f>ROUND(P979*H979,2)</f>
        <v>0</v>
      </c>
      <c r="BL979" s="19" t="s">
        <v>185</v>
      </c>
      <c r="BM979" s="187" t="s">
        <v>1844</v>
      </c>
    </row>
    <row r="980" spans="1:65" s="13" customFormat="1" ht="11.25">
      <c r="B980" s="194"/>
      <c r="C980" s="195"/>
      <c r="D980" s="196" t="s">
        <v>164</v>
      </c>
      <c r="E980" s="197" t="s">
        <v>20</v>
      </c>
      <c r="F980" s="198" t="s">
        <v>1104</v>
      </c>
      <c r="G980" s="195"/>
      <c r="H980" s="199">
        <v>170</v>
      </c>
      <c r="I980" s="200"/>
      <c r="J980" s="200"/>
      <c r="K980" s="195"/>
      <c r="L980" s="195"/>
      <c r="M980" s="201"/>
      <c r="N980" s="202"/>
      <c r="O980" s="203"/>
      <c r="P980" s="203"/>
      <c r="Q980" s="203"/>
      <c r="R980" s="203"/>
      <c r="S980" s="203"/>
      <c r="T980" s="203"/>
      <c r="U980" s="203"/>
      <c r="V980" s="203"/>
      <c r="W980" s="203"/>
      <c r="X980" s="203"/>
      <c r="Y980" s="204"/>
      <c r="AT980" s="205" t="s">
        <v>164</v>
      </c>
      <c r="AU980" s="205" t="s">
        <v>84</v>
      </c>
      <c r="AV980" s="13" t="s">
        <v>84</v>
      </c>
      <c r="AW980" s="13" t="s">
        <v>5</v>
      </c>
      <c r="AX980" s="13" t="s">
        <v>82</v>
      </c>
      <c r="AY980" s="205" t="s">
        <v>155</v>
      </c>
    </row>
    <row r="981" spans="1:65" s="13" customFormat="1" ht="11.25">
      <c r="B981" s="194"/>
      <c r="C981" s="195"/>
      <c r="D981" s="196" t="s">
        <v>164</v>
      </c>
      <c r="E981" s="195"/>
      <c r="F981" s="198" t="s">
        <v>1845</v>
      </c>
      <c r="G981" s="195"/>
      <c r="H981" s="199">
        <v>195.5</v>
      </c>
      <c r="I981" s="200"/>
      <c r="J981" s="200"/>
      <c r="K981" s="195"/>
      <c r="L981" s="195"/>
      <c r="M981" s="201"/>
      <c r="N981" s="202"/>
      <c r="O981" s="203"/>
      <c r="P981" s="203"/>
      <c r="Q981" s="203"/>
      <c r="R981" s="203"/>
      <c r="S981" s="203"/>
      <c r="T981" s="203"/>
      <c r="U981" s="203"/>
      <c r="V981" s="203"/>
      <c r="W981" s="203"/>
      <c r="X981" s="203"/>
      <c r="Y981" s="204"/>
      <c r="AT981" s="205" t="s">
        <v>164</v>
      </c>
      <c r="AU981" s="205" t="s">
        <v>84</v>
      </c>
      <c r="AV981" s="13" t="s">
        <v>84</v>
      </c>
      <c r="AW981" s="13" t="s">
        <v>4</v>
      </c>
      <c r="AX981" s="13" t="s">
        <v>82</v>
      </c>
      <c r="AY981" s="205" t="s">
        <v>155</v>
      </c>
    </row>
    <row r="982" spans="1:65" s="2" customFormat="1" ht="16.5" customHeight="1">
      <c r="A982" s="36"/>
      <c r="B982" s="37"/>
      <c r="C982" s="218" t="s">
        <v>1846</v>
      </c>
      <c r="D982" s="218" t="s">
        <v>180</v>
      </c>
      <c r="E982" s="219" t="s">
        <v>1847</v>
      </c>
      <c r="F982" s="220" t="s">
        <v>1848</v>
      </c>
      <c r="G982" s="221" t="s">
        <v>183</v>
      </c>
      <c r="H982" s="222">
        <v>92</v>
      </c>
      <c r="I982" s="223"/>
      <c r="J982" s="224"/>
      <c r="K982" s="225">
        <f>ROUND(P982*H982,2)</f>
        <v>0</v>
      </c>
      <c r="L982" s="224"/>
      <c r="M982" s="226"/>
      <c r="N982" s="227" t="s">
        <v>20</v>
      </c>
      <c r="O982" s="183" t="s">
        <v>43</v>
      </c>
      <c r="P982" s="184">
        <f>I982+J982</f>
        <v>0</v>
      </c>
      <c r="Q982" s="184">
        <f>ROUND(I982*H982,2)</f>
        <v>0</v>
      </c>
      <c r="R982" s="184">
        <f>ROUND(J982*H982,2)</f>
        <v>0</v>
      </c>
      <c r="S982" s="66"/>
      <c r="T982" s="185">
        <f>S982*H982</f>
        <v>0</v>
      </c>
      <c r="U982" s="185">
        <v>2.5000000000000001E-4</v>
      </c>
      <c r="V982" s="185">
        <f>U982*H982</f>
        <v>2.3E-2</v>
      </c>
      <c r="W982" s="185">
        <v>0</v>
      </c>
      <c r="X982" s="185">
        <f>W982*H982</f>
        <v>0</v>
      </c>
      <c r="Y982" s="186" t="s">
        <v>20</v>
      </c>
      <c r="Z982" s="36"/>
      <c r="AA982" s="36"/>
      <c r="AB982" s="36"/>
      <c r="AC982" s="36"/>
      <c r="AD982" s="36"/>
      <c r="AE982" s="36"/>
      <c r="AR982" s="187" t="s">
        <v>184</v>
      </c>
      <c r="AT982" s="187" t="s">
        <v>180</v>
      </c>
      <c r="AU982" s="187" t="s">
        <v>84</v>
      </c>
      <c r="AY982" s="19" t="s">
        <v>155</v>
      </c>
      <c r="BE982" s="188">
        <f>IF(O982="základní",K982,0)</f>
        <v>0</v>
      </c>
      <c r="BF982" s="188">
        <f>IF(O982="snížená",K982,0)</f>
        <v>0</v>
      </c>
      <c r="BG982" s="188">
        <f>IF(O982="zákl. přenesená",K982,0)</f>
        <v>0</v>
      </c>
      <c r="BH982" s="188">
        <f>IF(O982="sníž. přenesená",K982,0)</f>
        <v>0</v>
      </c>
      <c r="BI982" s="188">
        <f>IF(O982="nulová",K982,0)</f>
        <v>0</v>
      </c>
      <c r="BJ982" s="19" t="s">
        <v>82</v>
      </c>
      <c r="BK982" s="188">
        <f>ROUND(P982*H982,2)</f>
        <v>0</v>
      </c>
      <c r="BL982" s="19" t="s">
        <v>185</v>
      </c>
      <c r="BM982" s="187" t="s">
        <v>1849</v>
      </c>
    </row>
    <row r="983" spans="1:65" s="13" customFormat="1" ht="11.25">
      <c r="B983" s="194"/>
      <c r="C983" s="195"/>
      <c r="D983" s="196" t="s">
        <v>164</v>
      </c>
      <c r="E983" s="197" t="s">
        <v>20</v>
      </c>
      <c r="F983" s="198" t="s">
        <v>597</v>
      </c>
      <c r="G983" s="195"/>
      <c r="H983" s="199">
        <v>80</v>
      </c>
      <c r="I983" s="200"/>
      <c r="J983" s="200"/>
      <c r="K983" s="195"/>
      <c r="L983" s="195"/>
      <c r="M983" s="201"/>
      <c r="N983" s="202"/>
      <c r="O983" s="203"/>
      <c r="P983" s="203"/>
      <c r="Q983" s="203"/>
      <c r="R983" s="203"/>
      <c r="S983" s="203"/>
      <c r="T983" s="203"/>
      <c r="U983" s="203"/>
      <c r="V983" s="203"/>
      <c r="W983" s="203"/>
      <c r="X983" s="203"/>
      <c r="Y983" s="204"/>
      <c r="AT983" s="205" t="s">
        <v>164</v>
      </c>
      <c r="AU983" s="205" t="s">
        <v>84</v>
      </c>
      <c r="AV983" s="13" t="s">
        <v>84</v>
      </c>
      <c r="AW983" s="13" t="s">
        <v>5</v>
      </c>
      <c r="AX983" s="13" t="s">
        <v>82</v>
      </c>
      <c r="AY983" s="205" t="s">
        <v>155</v>
      </c>
    </row>
    <row r="984" spans="1:65" s="13" customFormat="1" ht="11.25">
      <c r="B984" s="194"/>
      <c r="C984" s="195"/>
      <c r="D984" s="196" t="s">
        <v>164</v>
      </c>
      <c r="E984" s="195"/>
      <c r="F984" s="198" t="s">
        <v>1850</v>
      </c>
      <c r="G984" s="195"/>
      <c r="H984" s="199">
        <v>92</v>
      </c>
      <c r="I984" s="200"/>
      <c r="J984" s="200"/>
      <c r="K984" s="195"/>
      <c r="L984" s="195"/>
      <c r="M984" s="201"/>
      <c r="N984" s="202"/>
      <c r="O984" s="203"/>
      <c r="P984" s="203"/>
      <c r="Q984" s="203"/>
      <c r="R984" s="203"/>
      <c r="S984" s="203"/>
      <c r="T984" s="203"/>
      <c r="U984" s="203"/>
      <c r="V984" s="203"/>
      <c r="W984" s="203"/>
      <c r="X984" s="203"/>
      <c r="Y984" s="204"/>
      <c r="AT984" s="205" t="s">
        <v>164</v>
      </c>
      <c r="AU984" s="205" t="s">
        <v>84</v>
      </c>
      <c r="AV984" s="13" t="s">
        <v>84</v>
      </c>
      <c r="AW984" s="13" t="s">
        <v>4</v>
      </c>
      <c r="AX984" s="13" t="s">
        <v>82</v>
      </c>
      <c r="AY984" s="205" t="s">
        <v>155</v>
      </c>
    </row>
    <row r="985" spans="1:65" s="2" customFormat="1" ht="24.2" customHeight="1">
      <c r="A985" s="36"/>
      <c r="B985" s="37"/>
      <c r="C985" s="174" t="s">
        <v>1851</v>
      </c>
      <c r="D985" s="174" t="s">
        <v>157</v>
      </c>
      <c r="E985" s="175" t="s">
        <v>1852</v>
      </c>
      <c r="F985" s="176" t="s">
        <v>1853</v>
      </c>
      <c r="G985" s="177" t="s">
        <v>183</v>
      </c>
      <c r="H985" s="178">
        <v>40</v>
      </c>
      <c r="I985" s="179"/>
      <c r="J985" s="179"/>
      <c r="K985" s="180">
        <f>ROUND(P985*H985,2)</f>
        <v>0</v>
      </c>
      <c r="L985" s="181"/>
      <c r="M985" s="41"/>
      <c r="N985" s="182" t="s">
        <v>20</v>
      </c>
      <c r="O985" s="183" t="s">
        <v>43</v>
      </c>
      <c r="P985" s="184">
        <f>I985+J985</f>
        <v>0</v>
      </c>
      <c r="Q985" s="184">
        <f>ROUND(I985*H985,2)</f>
        <v>0</v>
      </c>
      <c r="R985" s="184">
        <f>ROUND(J985*H985,2)</f>
        <v>0</v>
      </c>
      <c r="S985" s="66"/>
      <c r="T985" s="185">
        <f>S985*H985</f>
        <v>0</v>
      </c>
      <c r="U985" s="185">
        <v>0</v>
      </c>
      <c r="V985" s="185">
        <f>U985*H985</f>
        <v>0</v>
      </c>
      <c r="W985" s="185">
        <v>0</v>
      </c>
      <c r="X985" s="185">
        <f>W985*H985</f>
        <v>0</v>
      </c>
      <c r="Y985" s="186" t="s">
        <v>20</v>
      </c>
      <c r="Z985" s="36"/>
      <c r="AA985" s="36"/>
      <c r="AB985" s="36"/>
      <c r="AC985" s="36"/>
      <c r="AD985" s="36"/>
      <c r="AE985" s="36"/>
      <c r="AR985" s="187" t="s">
        <v>185</v>
      </c>
      <c r="AT985" s="187" t="s">
        <v>157</v>
      </c>
      <c r="AU985" s="187" t="s">
        <v>84</v>
      </c>
      <c r="AY985" s="19" t="s">
        <v>155</v>
      </c>
      <c r="BE985" s="188">
        <f>IF(O985="základní",K985,0)</f>
        <v>0</v>
      </c>
      <c r="BF985" s="188">
        <f>IF(O985="snížená",K985,0)</f>
        <v>0</v>
      </c>
      <c r="BG985" s="188">
        <f>IF(O985="zákl. přenesená",K985,0)</f>
        <v>0</v>
      </c>
      <c r="BH985" s="188">
        <f>IF(O985="sníž. přenesená",K985,0)</f>
        <v>0</v>
      </c>
      <c r="BI985" s="188">
        <f>IF(O985="nulová",K985,0)</f>
        <v>0</v>
      </c>
      <c r="BJ985" s="19" t="s">
        <v>82</v>
      </c>
      <c r="BK985" s="188">
        <f>ROUND(P985*H985,2)</f>
        <v>0</v>
      </c>
      <c r="BL985" s="19" t="s">
        <v>185</v>
      </c>
      <c r="BM985" s="187" t="s">
        <v>1854</v>
      </c>
    </row>
    <row r="986" spans="1:65" s="2" customFormat="1" ht="11.25">
      <c r="A986" s="36"/>
      <c r="B986" s="37"/>
      <c r="C986" s="38"/>
      <c r="D986" s="189" t="s">
        <v>162</v>
      </c>
      <c r="E986" s="38"/>
      <c r="F986" s="190" t="s">
        <v>1855</v>
      </c>
      <c r="G986" s="38"/>
      <c r="H986" s="38"/>
      <c r="I986" s="191"/>
      <c r="J986" s="191"/>
      <c r="K986" s="38"/>
      <c r="L986" s="38"/>
      <c r="M986" s="41"/>
      <c r="N986" s="192"/>
      <c r="O986" s="193"/>
      <c r="P986" s="66"/>
      <c r="Q986" s="66"/>
      <c r="R986" s="66"/>
      <c r="S986" s="66"/>
      <c r="T986" s="66"/>
      <c r="U986" s="66"/>
      <c r="V986" s="66"/>
      <c r="W986" s="66"/>
      <c r="X986" s="66"/>
      <c r="Y986" s="67"/>
      <c r="Z986" s="36"/>
      <c r="AA986" s="36"/>
      <c r="AB986" s="36"/>
      <c r="AC986" s="36"/>
      <c r="AD986" s="36"/>
      <c r="AE986" s="36"/>
      <c r="AT986" s="19" t="s">
        <v>162</v>
      </c>
      <c r="AU986" s="19" t="s">
        <v>84</v>
      </c>
    </row>
    <row r="987" spans="1:65" s="2" customFormat="1" ht="16.5" customHeight="1">
      <c r="A987" s="36"/>
      <c r="B987" s="37"/>
      <c r="C987" s="218" t="s">
        <v>1856</v>
      </c>
      <c r="D987" s="218" t="s">
        <v>180</v>
      </c>
      <c r="E987" s="219" t="s">
        <v>1857</v>
      </c>
      <c r="F987" s="220" t="s">
        <v>1858</v>
      </c>
      <c r="G987" s="221" t="s">
        <v>183</v>
      </c>
      <c r="H987" s="222">
        <v>46</v>
      </c>
      <c r="I987" s="223"/>
      <c r="J987" s="224"/>
      <c r="K987" s="225">
        <f>ROUND(P987*H987,2)</f>
        <v>0</v>
      </c>
      <c r="L987" s="224"/>
      <c r="M987" s="226"/>
      <c r="N987" s="227" t="s">
        <v>20</v>
      </c>
      <c r="O987" s="183" t="s">
        <v>43</v>
      </c>
      <c r="P987" s="184">
        <f>I987+J987</f>
        <v>0</v>
      </c>
      <c r="Q987" s="184">
        <f>ROUND(I987*H987,2)</f>
        <v>0</v>
      </c>
      <c r="R987" s="184">
        <f>ROUND(J987*H987,2)</f>
        <v>0</v>
      </c>
      <c r="S987" s="66"/>
      <c r="T987" s="185">
        <f>S987*H987</f>
        <v>0</v>
      </c>
      <c r="U987" s="185">
        <v>5.2999999999999998E-4</v>
      </c>
      <c r="V987" s="185">
        <f>U987*H987</f>
        <v>2.4379999999999999E-2</v>
      </c>
      <c r="W987" s="185">
        <v>0</v>
      </c>
      <c r="X987" s="185">
        <f>W987*H987</f>
        <v>0</v>
      </c>
      <c r="Y987" s="186" t="s">
        <v>20</v>
      </c>
      <c r="Z987" s="36"/>
      <c r="AA987" s="36"/>
      <c r="AB987" s="36"/>
      <c r="AC987" s="36"/>
      <c r="AD987" s="36"/>
      <c r="AE987" s="36"/>
      <c r="AR987" s="187" t="s">
        <v>184</v>
      </c>
      <c r="AT987" s="187" t="s">
        <v>180</v>
      </c>
      <c r="AU987" s="187" t="s">
        <v>84</v>
      </c>
      <c r="AY987" s="19" t="s">
        <v>155</v>
      </c>
      <c r="BE987" s="188">
        <f>IF(O987="základní",K987,0)</f>
        <v>0</v>
      </c>
      <c r="BF987" s="188">
        <f>IF(O987="snížená",K987,0)</f>
        <v>0</v>
      </c>
      <c r="BG987" s="188">
        <f>IF(O987="zákl. přenesená",K987,0)</f>
        <v>0</v>
      </c>
      <c r="BH987" s="188">
        <f>IF(O987="sníž. přenesená",K987,0)</f>
        <v>0</v>
      </c>
      <c r="BI987" s="188">
        <f>IF(O987="nulová",K987,0)</f>
        <v>0</v>
      </c>
      <c r="BJ987" s="19" t="s">
        <v>82</v>
      </c>
      <c r="BK987" s="188">
        <f>ROUND(P987*H987,2)</f>
        <v>0</v>
      </c>
      <c r="BL987" s="19" t="s">
        <v>185</v>
      </c>
      <c r="BM987" s="187" t="s">
        <v>1859</v>
      </c>
    </row>
    <row r="988" spans="1:65" s="13" customFormat="1" ht="11.25">
      <c r="B988" s="194"/>
      <c r="C988" s="195"/>
      <c r="D988" s="196" t="s">
        <v>164</v>
      </c>
      <c r="E988" s="195"/>
      <c r="F988" s="198" t="s">
        <v>1860</v>
      </c>
      <c r="G988" s="195"/>
      <c r="H988" s="199">
        <v>46</v>
      </c>
      <c r="I988" s="200"/>
      <c r="J988" s="200"/>
      <c r="K988" s="195"/>
      <c r="L988" s="195"/>
      <c r="M988" s="201"/>
      <c r="N988" s="202"/>
      <c r="O988" s="203"/>
      <c r="P988" s="203"/>
      <c r="Q988" s="203"/>
      <c r="R988" s="203"/>
      <c r="S988" s="203"/>
      <c r="T988" s="203"/>
      <c r="U988" s="203"/>
      <c r="V988" s="203"/>
      <c r="W988" s="203"/>
      <c r="X988" s="203"/>
      <c r="Y988" s="204"/>
      <c r="AT988" s="205" t="s">
        <v>164</v>
      </c>
      <c r="AU988" s="205" t="s">
        <v>84</v>
      </c>
      <c r="AV988" s="13" t="s">
        <v>84</v>
      </c>
      <c r="AW988" s="13" t="s">
        <v>4</v>
      </c>
      <c r="AX988" s="13" t="s">
        <v>82</v>
      </c>
      <c r="AY988" s="205" t="s">
        <v>155</v>
      </c>
    </row>
    <row r="989" spans="1:65" s="2" customFormat="1" ht="24.2" customHeight="1">
      <c r="A989" s="36"/>
      <c r="B989" s="37"/>
      <c r="C989" s="174" t="s">
        <v>1861</v>
      </c>
      <c r="D989" s="174" t="s">
        <v>157</v>
      </c>
      <c r="E989" s="175" t="s">
        <v>1862</v>
      </c>
      <c r="F989" s="176" t="s">
        <v>1863</v>
      </c>
      <c r="G989" s="177" t="s">
        <v>183</v>
      </c>
      <c r="H989" s="178">
        <v>70</v>
      </c>
      <c r="I989" s="179"/>
      <c r="J989" s="179"/>
      <c r="K989" s="180">
        <f>ROUND(P989*H989,2)</f>
        <v>0</v>
      </c>
      <c r="L989" s="181"/>
      <c r="M989" s="41"/>
      <c r="N989" s="182" t="s">
        <v>20</v>
      </c>
      <c r="O989" s="183" t="s">
        <v>43</v>
      </c>
      <c r="P989" s="184">
        <f>I989+J989</f>
        <v>0</v>
      </c>
      <c r="Q989" s="184">
        <f>ROUND(I989*H989,2)</f>
        <v>0</v>
      </c>
      <c r="R989" s="184">
        <f>ROUND(J989*H989,2)</f>
        <v>0</v>
      </c>
      <c r="S989" s="66"/>
      <c r="T989" s="185">
        <f>S989*H989</f>
        <v>0</v>
      </c>
      <c r="U989" s="185">
        <v>0</v>
      </c>
      <c r="V989" s="185">
        <f>U989*H989</f>
        <v>0</v>
      </c>
      <c r="W989" s="185">
        <v>0</v>
      </c>
      <c r="X989" s="185">
        <f>W989*H989</f>
        <v>0</v>
      </c>
      <c r="Y989" s="186" t="s">
        <v>20</v>
      </c>
      <c r="Z989" s="36"/>
      <c r="AA989" s="36"/>
      <c r="AB989" s="36"/>
      <c r="AC989" s="36"/>
      <c r="AD989" s="36"/>
      <c r="AE989" s="36"/>
      <c r="AR989" s="187" t="s">
        <v>185</v>
      </c>
      <c r="AT989" s="187" t="s">
        <v>157</v>
      </c>
      <c r="AU989" s="187" t="s">
        <v>84</v>
      </c>
      <c r="AY989" s="19" t="s">
        <v>155</v>
      </c>
      <c r="BE989" s="188">
        <f>IF(O989="základní",K989,0)</f>
        <v>0</v>
      </c>
      <c r="BF989" s="188">
        <f>IF(O989="snížená",K989,0)</f>
        <v>0</v>
      </c>
      <c r="BG989" s="188">
        <f>IF(O989="zákl. přenesená",K989,0)</f>
        <v>0</v>
      </c>
      <c r="BH989" s="188">
        <f>IF(O989="sníž. přenesená",K989,0)</f>
        <v>0</v>
      </c>
      <c r="BI989" s="188">
        <f>IF(O989="nulová",K989,0)</f>
        <v>0</v>
      </c>
      <c r="BJ989" s="19" t="s">
        <v>82</v>
      </c>
      <c r="BK989" s="188">
        <f>ROUND(P989*H989,2)</f>
        <v>0</v>
      </c>
      <c r="BL989" s="19" t="s">
        <v>185</v>
      </c>
      <c r="BM989" s="187" t="s">
        <v>1864</v>
      </c>
    </row>
    <row r="990" spans="1:65" s="2" customFormat="1" ht="11.25">
      <c r="A990" s="36"/>
      <c r="B990" s="37"/>
      <c r="C990" s="38"/>
      <c r="D990" s="189" t="s">
        <v>162</v>
      </c>
      <c r="E990" s="38"/>
      <c r="F990" s="190" t="s">
        <v>1865</v>
      </c>
      <c r="G990" s="38"/>
      <c r="H990" s="38"/>
      <c r="I990" s="191"/>
      <c r="J990" s="191"/>
      <c r="K990" s="38"/>
      <c r="L990" s="38"/>
      <c r="M990" s="41"/>
      <c r="N990" s="192"/>
      <c r="O990" s="193"/>
      <c r="P990" s="66"/>
      <c r="Q990" s="66"/>
      <c r="R990" s="66"/>
      <c r="S990" s="66"/>
      <c r="T990" s="66"/>
      <c r="U990" s="66"/>
      <c r="V990" s="66"/>
      <c r="W990" s="66"/>
      <c r="X990" s="66"/>
      <c r="Y990" s="67"/>
      <c r="Z990" s="36"/>
      <c r="AA990" s="36"/>
      <c r="AB990" s="36"/>
      <c r="AC990" s="36"/>
      <c r="AD990" s="36"/>
      <c r="AE990" s="36"/>
      <c r="AT990" s="19" t="s">
        <v>162</v>
      </c>
      <c r="AU990" s="19" t="s">
        <v>84</v>
      </c>
    </row>
    <row r="991" spans="1:65" s="2" customFormat="1" ht="16.5" customHeight="1">
      <c r="A991" s="36"/>
      <c r="B991" s="37"/>
      <c r="C991" s="218" t="s">
        <v>1866</v>
      </c>
      <c r="D991" s="218" t="s">
        <v>180</v>
      </c>
      <c r="E991" s="219" t="s">
        <v>1867</v>
      </c>
      <c r="F991" s="220" t="s">
        <v>1868</v>
      </c>
      <c r="G991" s="221" t="s">
        <v>183</v>
      </c>
      <c r="H991" s="222">
        <v>80.5</v>
      </c>
      <c r="I991" s="223"/>
      <c r="J991" s="224"/>
      <c r="K991" s="225">
        <f>ROUND(P991*H991,2)</f>
        <v>0</v>
      </c>
      <c r="L991" s="224"/>
      <c r="M991" s="226"/>
      <c r="N991" s="227" t="s">
        <v>20</v>
      </c>
      <c r="O991" s="183" t="s">
        <v>43</v>
      </c>
      <c r="P991" s="184">
        <f>I991+J991</f>
        <v>0</v>
      </c>
      <c r="Q991" s="184">
        <f>ROUND(I991*H991,2)</f>
        <v>0</v>
      </c>
      <c r="R991" s="184">
        <f>ROUND(J991*H991,2)</f>
        <v>0</v>
      </c>
      <c r="S991" s="66"/>
      <c r="T991" s="185">
        <f>S991*H991</f>
        <v>0</v>
      </c>
      <c r="U991" s="185">
        <v>7.5000000000000002E-4</v>
      </c>
      <c r="V991" s="185">
        <f>U991*H991</f>
        <v>6.0374999999999998E-2</v>
      </c>
      <c r="W991" s="185">
        <v>0</v>
      </c>
      <c r="X991" s="185">
        <f>W991*H991</f>
        <v>0</v>
      </c>
      <c r="Y991" s="186" t="s">
        <v>20</v>
      </c>
      <c r="Z991" s="36"/>
      <c r="AA991" s="36"/>
      <c r="AB991" s="36"/>
      <c r="AC991" s="36"/>
      <c r="AD991" s="36"/>
      <c r="AE991" s="36"/>
      <c r="AR991" s="187" t="s">
        <v>184</v>
      </c>
      <c r="AT991" s="187" t="s">
        <v>180</v>
      </c>
      <c r="AU991" s="187" t="s">
        <v>84</v>
      </c>
      <c r="AY991" s="19" t="s">
        <v>155</v>
      </c>
      <c r="BE991" s="188">
        <f>IF(O991="základní",K991,0)</f>
        <v>0</v>
      </c>
      <c r="BF991" s="188">
        <f>IF(O991="snížená",K991,0)</f>
        <v>0</v>
      </c>
      <c r="BG991" s="188">
        <f>IF(O991="zákl. přenesená",K991,0)</f>
        <v>0</v>
      </c>
      <c r="BH991" s="188">
        <f>IF(O991="sníž. přenesená",K991,0)</f>
        <v>0</v>
      </c>
      <c r="BI991" s="188">
        <f>IF(O991="nulová",K991,0)</f>
        <v>0</v>
      </c>
      <c r="BJ991" s="19" t="s">
        <v>82</v>
      </c>
      <c r="BK991" s="188">
        <f>ROUND(P991*H991,2)</f>
        <v>0</v>
      </c>
      <c r="BL991" s="19" t="s">
        <v>185</v>
      </c>
      <c r="BM991" s="187" t="s">
        <v>1869</v>
      </c>
    </row>
    <row r="992" spans="1:65" s="13" customFormat="1" ht="11.25">
      <c r="B992" s="194"/>
      <c r="C992" s="195"/>
      <c r="D992" s="196" t="s">
        <v>164</v>
      </c>
      <c r="E992" s="195"/>
      <c r="F992" s="198" t="s">
        <v>1804</v>
      </c>
      <c r="G992" s="195"/>
      <c r="H992" s="199">
        <v>80.5</v>
      </c>
      <c r="I992" s="200"/>
      <c r="J992" s="200"/>
      <c r="K992" s="195"/>
      <c r="L992" s="195"/>
      <c r="M992" s="201"/>
      <c r="N992" s="202"/>
      <c r="O992" s="203"/>
      <c r="P992" s="203"/>
      <c r="Q992" s="203"/>
      <c r="R992" s="203"/>
      <c r="S992" s="203"/>
      <c r="T992" s="203"/>
      <c r="U992" s="203"/>
      <c r="V992" s="203"/>
      <c r="W992" s="203"/>
      <c r="X992" s="203"/>
      <c r="Y992" s="204"/>
      <c r="AT992" s="205" t="s">
        <v>164</v>
      </c>
      <c r="AU992" s="205" t="s">
        <v>84</v>
      </c>
      <c r="AV992" s="13" t="s">
        <v>84</v>
      </c>
      <c r="AW992" s="13" t="s">
        <v>4</v>
      </c>
      <c r="AX992" s="13" t="s">
        <v>82</v>
      </c>
      <c r="AY992" s="205" t="s">
        <v>155</v>
      </c>
    </row>
    <row r="993" spans="1:65" s="2" customFormat="1" ht="21.75" customHeight="1">
      <c r="A993" s="36"/>
      <c r="B993" s="37"/>
      <c r="C993" s="174" t="s">
        <v>1870</v>
      </c>
      <c r="D993" s="174" t="s">
        <v>157</v>
      </c>
      <c r="E993" s="175" t="s">
        <v>1871</v>
      </c>
      <c r="F993" s="176" t="s">
        <v>1872</v>
      </c>
      <c r="G993" s="177" t="s">
        <v>386</v>
      </c>
      <c r="H993" s="178">
        <v>48</v>
      </c>
      <c r="I993" s="179"/>
      <c r="J993" s="179"/>
      <c r="K993" s="180">
        <f>ROUND(P993*H993,2)</f>
        <v>0</v>
      </c>
      <c r="L993" s="181"/>
      <c r="M993" s="41"/>
      <c r="N993" s="182" t="s">
        <v>20</v>
      </c>
      <c r="O993" s="183" t="s">
        <v>43</v>
      </c>
      <c r="P993" s="184">
        <f>I993+J993</f>
        <v>0</v>
      </c>
      <c r="Q993" s="184">
        <f>ROUND(I993*H993,2)</f>
        <v>0</v>
      </c>
      <c r="R993" s="184">
        <f>ROUND(J993*H993,2)</f>
        <v>0</v>
      </c>
      <c r="S993" s="66"/>
      <c r="T993" s="185">
        <f>S993*H993</f>
        <v>0</v>
      </c>
      <c r="U993" s="185">
        <v>0</v>
      </c>
      <c r="V993" s="185">
        <f>U993*H993</f>
        <v>0</v>
      </c>
      <c r="W993" s="185">
        <v>0</v>
      </c>
      <c r="X993" s="185">
        <f>W993*H993</f>
        <v>0</v>
      </c>
      <c r="Y993" s="186" t="s">
        <v>20</v>
      </c>
      <c r="Z993" s="36"/>
      <c r="AA993" s="36"/>
      <c r="AB993" s="36"/>
      <c r="AC993" s="36"/>
      <c r="AD993" s="36"/>
      <c r="AE993" s="36"/>
      <c r="AR993" s="187" t="s">
        <v>185</v>
      </c>
      <c r="AT993" s="187" t="s">
        <v>157</v>
      </c>
      <c r="AU993" s="187" t="s">
        <v>84</v>
      </c>
      <c r="AY993" s="19" t="s">
        <v>155</v>
      </c>
      <c r="BE993" s="188">
        <f>IF(O993="základní",K993,0)</f>
        <v>0</v>
      </c>
      <c r="BF993" s="188">
        <f>IF(O993="snížená",K993,0)</f>
        <v>0</v>
      </c>
      <c r="BG993" s="188">
        <f>IF(O993="zákl. přenesená",K993,0)</f>
        <v>0</v>
      </c>
      <c r="BH993" s="188">
        <f>IF(O993="sníž. přenesená",K993,0)</f>
        <v>0</v>
      </c>
      <c r="BI993" s="188">
        <f>IF(O993="nulová",K993,0)</f>
        <v>0</v>
      </c>
      <c r="BJ993" s="19" t="s">
        <v>82</v>
      </c>
      <c r="BK993" s="188">
        <f>ROUND(P993*H993,2)</f>
        <v>0</v>
      </c>
      <c r="BL993" s="19" t="s">
        <v>185</v>
      </c>
      <c r="BM993" s="187" t="s">
        <v>1873</v>
      </c>
    </row>
    <row r="994" spans="1:65" s="2" customFormat="1" ht="11.25">
      <c r="A994" s="36"/>
      <c r="B994" s="37"/>
      <c r="C994" s="38"/>
      <c r="D994" s="189" t="s">
        <v>162</v>
      </c>
      <c r="E994" s="38"/>
      <c r="F994" s="190" t="s">
        <v>1874</v>
      </c>
      <c r="G994" s="38"/>
      <c r="H994" s="38"/>
      <c r="I994" s="191"/>
      <c r="J994" s="191"/>
      <c r="K994" s="38"/>
      <c r="L994" s="38"/>
      <c r="M994" s="41"/>
      <c r="N994" s="192"/>
      <c r="O994" s="193"/>
      <c r="P994" s="66"/>
      <c r="Q994" s="66"/>
      <c r="R994" s="66"/>
      <c r="S994" s="66"/>
      <c r="T994" s="66"/>
      <c r="U994" s="66"/>
      <c r="V994" s="66"/>
      <c r="W994" s="66"/>
      <c r="X994" s="66"/>
      <c r="Y994" s="67"/>
      <c r="Z994" s="36"/>
      <c r="AA994" s="36"/>
      <c r="AB994" s="36"/>
      <c r="AC994" s="36"/>
      <c r="AD994" s="36"/>
      <c r="AE994" s="36"/>
      <c r="AT994" s="19" t="s">
        <v>162</v>
      </c>
      <c r="AU994" s="19" t="s">
        <v>84</v>
      </c>
    </row>
    <row r="995" spans="1:65" s="2" customFormat="1" ht="21.75" customHeight="1">
      <c r="A995" s="36"/>
      <c r="B995" s="37"/>
      <c r="C995" s="174" t="s">
        <v>194</v>
      </c>
      <c r="D995" s="174" t="s">
        <v>157</v>
      </c>
      <c r="E995" s="175" t="s">
        <v>1875</v>
      </c>
      <c r="F995" s="176" t="s">
        <v>1876</v>
      </c>
      <c r="G995" s="177" t="s">
        <v>386</v>
      </c>
      <c r="H995" s="178">
        <v>2</v>
      </c>
      <c r="I995" s="179"/>
      <c r="J995" s="179"/>
      <c r="K995" s="180">
        <f>ROUND(P995*H995,2)</f>
        <v>0</v>
      </c>
      <c r="L995" s="181"/>
      <c r="M995" s="41"/>
      <c r="N995" s="182" t="s">
        <v>20</v>
      </c>
      <c r="O995" s="183" t="s">
        <v>43</v>
      </c>
      <c r="P995" s="184">
        <f>I995+J995</f>
        <v>0</v>
      </c>
      <c r="Q995" s="184">
        <f>ROUND(I995*H995,2)</f>
        <v>0</v>
      </c>
      <c r="R995" s="184">
        <f>ROUND(J995*H995,2)</f>
        <v>0</v>
      </c>
      <c r="S995" s="66"/>
      <c r="T995" s="185">
        <f>S995*H995</f>
        <v>0</v>
      </c>
      <c r="U995" s="185">
        <v>0</v>
      </c>
      <c r="V995" s="185">
        <f>U995*H995</f>
        <v>0</v>
      </c>
      <c r="W995" s="185">
        <v>0</v>
      </c>
      <c r="X995" s="185">
        <f>W995*H995</f>
        <v>0</v>
      </c>
      <c r="Y995" s="186" t="s">
        <v>20</v>
      </c>
      <c r="Z995" s="36"/>
      <c r="AA995" s="36"/>
      <c r="AB995" s="36"/>
      <c r="AC995" s="36"/>
      <c r="AD995" s="36"/>
      <c r="AE995" s="36"/>
      <c r="AR995" s="187" t="s">
        <v>185</v>
      </c>
      <c r="AT995" s="187" t="s">
        <v>157</v>
      </c>
      <c r="AU995" s="187" t="s">
        <v>84</v>
      </c>
      <c r="AY995" s="19" t="s">
        <v>155</v>
      </c>
      <c r="BE995" s="188">
        <f>IF(O995="základní",K995,0)</f>
        <v>0</v>
      </c>
      <c r="BF995" s="188">
        <f>IF(O995="snížená",K995,0)</f>
        <v>0</v>
      </c>
      <c r="BG995" s="188">
        <f>IF(O995="zákl. přenesená",K995,0)</f>
        <v>0</v>
      </c>
      <c r="BH995" s="188">
        <f>IF(O995="sníž. přenesená",K995,0)</f>
        <v>0</v>
      </c>
      <c r="BI995" s="188">
        <f>IF(O995="nulová",K995,0)</f>
        <v>0</v>
      </c>
      <c r="BJ995" s="19" t="s">
        <v>82</v>
      </c>
      <c r="BK995" s="188">
        <f>ROUND(P995*H995,2)</f>
        <v>0</v>
      </c>
      <c r="BL995" s="19" t="s">
        <v>185</v>
      </c>
      <c r="BM995" s="187" t="s">
        <v>1877</v>
      </c>
    </row>
    <row r="996" spans="1:65" s="2" customFormat="1" ht="11.25">
      <c r="A996" s="36"/>
      <c r="B996" s="37"/>
      <c r="C996" s="38"/>
      <c r="D996" s="189" t="s">
        <v>162</v>
      </c>
      <c r="E996" s="38"/>
      <c r="F996" s="190" t="s">
        <v>1878</v>
      </c>
      <c r="G996" s="38"/>
      <c r="H996" s="38"/>
      <c r="I996" s="191"/>
      <c r="J996" s="191"/>
      <c r="K996" s="38"/>
      <c r="L996" s="38"/>
      <c r="M996" s="41"/>
      <c r="N996" s="192"/>
      <c r="O996" s="193"/>
      <c r="P996" s="66"/>
      <c r="Q996" s="66"/>
      <c r="R996" s="66"/>
      <c r="S996" s="66"/>
      <c r="T996" s="66"/>
      <c r="U996" s="66"/>
      <c r="V996" s="66"/>
      <c r="W996" s="66"/>
      <c r="X996" s="66"/>
      <c r="Y996" s="67"/>
      <c r="Z996" s="36"/>
      <c r="AA996" s="36"/>
      <c r="AB996" s="36"/>
      <c r="AC996" s="36"/>
      <c r="AD996" s="36"/>
      <c r="AE996" s="36"/>
      <c r="AT996" s="19" t="s">
        <v>162</v>
      </c>
      <c r="AU996" s="19" t="s">
        <v>84</v>
      </c>
    </row>
    <row r="997" spans="1:65" s="2" customFormat="1" ht="24.2" customHeight="1">
      <c r="A997" s="36"/>
      <c r="B997" s="37"/>
      <c r="C997" s="174" t="s">
        <v>1879</v>
      </c>
      <c r="D997" s="174" t="s">
        <v>157</v>
      </c>
      <c r="E997" s="175" t="s">
        <v>1724</v>
      </c>
      <c r="F997" s="176" t="s">
        <v>1725</v>
      </c>
      <c r="G997" s="177" t="s">
        <v>386</v>
      </c>
      <c r="H997" s="178">
        <v>240</v>
      </c>
      <c r="I997" s="179"/>
      <c r="J997" s="179"/>
      <c r="K997" s="180">
        <f>ROUND(P997*H997,2)</f>
        <v>0</v>
      </c>
      <c r="L997" s="181"/>
      <c r="M997" s="41"/>
      <c r="N997" s="182" t="s">
        <v>20</v>
      </c>
      <c r="O997" s="183" t="s">
        <v>43</v>
      </c>
      <c r="P997" s="184">
        <f>I997+J997</f>
        <v>0</v>
      </c>
      <c r="Q997" s="184">
        <f>ROUND(I997*H997,2)</f>
        <v>0</v>
      </c>
      <c r="R997" s="184">
        <f>ROUND(J997*H997,2)</f>
        <v>0</v>
      </c>
      <c r="S997" s="66"/>
      <c r="T997" s="185">
        <f>S997*H997</f>
        <v>0</v>
      </c>
      <c r="U997" s="185">
        <v>0</v>
      </c>
      <c r="V997" s="185">
        <f>U997*H997</f>
        <v>0</v>
      </c>
      <c r="W997" s="185">
        <v>0</v>
      </c>
      <c r="X997" s="185">
        <f>W997*H997</f>
        <v>0</v>
      </c>
      <c r="Y997" s="186" t="s">
        <v>20</v>
      </c>
      <c r="Z997" s="36"/>
      <c r="AA997" s="36"/>
      <c r="AB997" s="36"/>
      <c r="AC997" s="36"/>
      <c r="AD997" s="36"/>
      <c r="AE997" s="36"/>
      <c r="AR997" s="187" t="s">
        <v>185</v>
      </c>
      <c r="AT997" s="187" t="s">
        <v>157</v>
      </c>
      <c r="AU997" s="187" t="s">
        <v>84</v>
      </c>
      <c r="AY997" s="19" t="s">
        <v>155</v>
      </c>
      <c r="BE997" s="188">
        <f>IF(O997="základní",K997,0)</f>
        <v>0</v>
      </c>
      <c r="BF997" s="188">
        <f>IF(O997="snížená",K997,0)</f>
        <v>0</v>
      </c>
      <c r="BG997" s="188">
        <f>IF(O997="zákl. přenesená",K997,0)</f>
        <v>0</v>
      </c>
      <c r="BH997" s="188">
        <f>IF(O997="sníž. přenesená",K997,0)</f>
        <v>0</v>
      </c>
      <c r="BI997" s="188">
        <f>IF(O997="nulová",K997,0)</f>
        <v>0</v>
      </c>
      <c r="BJ997" s="19" t="s">
        <v>82</v>
      </c>
      <c r="BK997" s="188">
        <f>ROUND(P997*H997,2)</f>
        <v>0</v>
      </c>
      <c r="BL997" s="19" t="s">
        <v>185</v>
      </c>
      <c r="BM997" s="187" t="s">
        <v>1880</v>
      </c>
    </row>
    <row r="998" spans="1:65" s="2" customFormat="1" ht="11.25">
      <c r="A998" s="36"/>
      <c r="B998" s="37"/>
      <c r="C998" s="38"/>
      <c r="D998" s="189" t="s">
        <v>162</v>
      </c>
      <c r="E998" s="38"/>
      <c r="F998" s="190" t="s">
        <v>1727</v>
      </c>
      <c r="G998" s="38"/>
      <c r="H998" s="38"/>
      <c r="I998" s="191"/>
      <c r="J998" s="191"/>
      <c r="K998" s="38"/>
      <c r="L998" s="38"/>
      <c r="M998" s="41"/>
      <c r="N998" s="192"/>
      <c r="O998" s="193"/>
      <c r="P998" s="66"/>
      <c r="Q998" s="66"/>
      <c r="R998" s="66"/>
      <c r="S998" s="66"/>
      <c r="T998" s="66"/>
      <c r="U998" s="66"/>
      <c r="V998" s="66"/>
      <c r="W998" s="66"/>
      <c r="X998" s="66"/>
      <c r="Y998" s="67"/>
      <c r="Z998" s="36"/>
      <c r="AA998" s="36"/>
      <c r="AB998" s="36"/>
      <c r="AC998" s="36"/>
      <c r="AD998" s="36"/>
      <c r="AE998" s="36"/>
      <c r="AT998" s="19" t="s">
        <v>162</v>
      </c>
      <c r="AU998" s="19" t="s">
        <v>84</v>
      </c>
    </row>
    <row r="999" spans="1:65" s="2" customFormat="1" ht="24.2" customHeight="1">
      <c r="A999" s="36"/>
      <c r="B999" s="37"/>
      <c r="C999" s="174" t="s">
        <v>1881</v>
      </c>
      <c r="D999" s="174" t="s">
        <v>157</v>
      </c>
      <c r="E999" s="175" t="s">
        <v>1882</v>
      </c>
      <c r="F999" s="176" t="s">
        <v>1883</v>
      </c>
      <c r="G999" s="177" t="s">
        <v>386</v>
      </c>
      <c r="H999" s="178">
        <v>16</v>
      </c>
      <c r="I999" s="179"/>
      <c r="J999" s="179"/>
      <c r="K999" s="180">
        <f>ROUND(P999*H999,2)</f>
        <v>0</v>
      </c>
      <c r="L999" s="181"/>
      <c r="M999" s="41"/>
      <c r="N999" s="182" t="s">
        <v>20</v>
      </c>
      <c r="O999" s="183" t="s">
        <v>43</v>
      </c>
      <c r="P999" s="184">
        <f>I999+J999</f>
        <v>0</v>
      </c>
      <c r="Q999" s="184">
        <f>ROUND(I999*H999,2)</f>
        <v>0</v>
      </c>
      <c r="R999" s="184">
        <f>ROUND(J999*H999,2)</f>
        <v>0</v>
      </c>
      <c r="S999" s="66"/>
      <c r="T999" s="185">
        <f>S999*H999</f>
        <v>0</v>
      </c>
      <c r="U999" s="185">
        <v>0</v>
      </c>
      <c r="V999" s="185">
        <f>U999*H999</f>
        <v>0</v>
      </c>
      <c r="W999" s="185">
        <v>0</v>
      </c>
      <c r="X999" s="185">
        <f>W999*H999</f>
        <v>0</v>
      </c>
      <c r="Y999" s="186" t="s">
        <v>20</v>
      </c>
      <c r="Z999" s="36"/>
      <c r="AA999" s="36"/>
      <c r="AB999" s="36"/>
      <c r="AC999" s="36"/>
      <c r="AD999" s="36"/>
      <c r="AE999" s="36"/>
      <c r="AR999" s="187" t="s">
        <v>185</v>
      </c>
      <c r="AT999" s="187" t="s">
        <v>157</v>
      </c>
      <c r="AU999" s="187" t="s">
        <v>84</v>
      </c>
      <c r="AY999" s="19" t="s">
        <v>155</v>
      </c>
      <c r="BE999" s="188">
        <f>IF(O999="základní",K999,0)</f>
        <v>0</v>
      </c>
      <c r="BF999" s="188">
        <f>IF(O999="snížená",K999,0)</f>
        <v>0</v>
      </c>
      <c r="BG999" s="188">
        <f>IF(O999="zákl. přenesená",K999,0)</f>
        <v>0</v>
      </c>
      <c r="BH999" s="188">
        <f>IF(O999="sníž. přenesená",K999,0)</f>
        <v>0</v>
      </c>
      <c r="BI999" s="188">
        <f>IF(O999="nulová",K999,0)</f>
        <v>0</v>
      </c>
      <c r="BJ999" s="19" t="s">
        <v>82</v>
      </c>
      <c r="BK999" s="188">
        <f>ROUND(P999*H999,2)</f>
        <v>0</v>
      </c>
      <c r="BL999" s="19" t="s">
        <v>185</v>
      </c>
      <c r="BM999" s="187" t="s">
        <v>1884</v>
      </c>
    </row>
    <row r="1000" spans="1:65" s="2" customFormat="1" ht="11.25">
      <c r="A1000" s="36"/>
      <c r="B1000" s="37"/>
      <c r="C1000" s="38"/>
      <c r="D1000" s="189" t="s">
        <v>162</v>
      </c>
      <c r="E1000" s="38"/>
      <c r="F1000" s="190" t="s">
        <v>1885</v>
      </c>
      <c r="G1000" s="38"/>
      <c r="H1000" s="38"/>
      <c r="I1000" s="191"/>
      <c r="J1000" s="191"/>
      <c r="K1000" s="38"/>
      <c r="L1000" s="38"/>
      <c r="M1000" s="41"/>
      <c r="N1000" s="192"/>
      <c r="O1000" s="193"/>
      <c r="P1000" s="66"/>
      <c r="Q1000" s="66"/>
      <c r="R1000" s="66"/>
      <c r="S1000" s="66"/>
      <c r="T1000" s="66"/>
      <c r="U1000" s="66"/>
      <c r="V1000" s="66"/>
      <c r="W1000" s="66"/>
      <c r="X1000" s="66"/>
      <c r="Y1000" s="67"/>
      <c r="Z1000" s="36"/>
      <c r="AA1000" s="36"/>
      <c r="AB1000" s="36"/>
      <c r="AC1000" s="36"/>
      <c r="AD1000" s="36"/>
      <c r="AE1000" s="36"/>
      <c r="AT1000" s="19" t="s">
        <v>162</v>
      </c>
      <c r="AU1000" s="19" t="s">
        <v>84</v>
      </c>
    </row>
    <row r="1001" spans="1:65" s="2" customFormat="1" ht="29.25">
      <c r="A1001" s="36"/>
      <c r="B1001" s="37"/>
      <c r="C1001" s="38"/>
      <c r="D1001" s="196" t="s">
        <v>177</v>
      </c>
      <c r="E1001" s="38"/>
      <c r="F1001" s="217" t="s">
        <v>1886</v>
      </c>
      <c r="G1001" s="38"/>
      <c r="H1001" s="38"/>
      <c r="I1001" s="191"/>
      <c r="J1001" s="191"/>
      <c r="K1001" s="38"/>
      <c r="L1001" s="38"/>
      <c r="M1001" s="41"/>
      <c r="N1001" s="192"/>
      <c r="O1001" s="193"/>
      <c r="P1001" s="66"/>
      <c r="Q1001" s="66"/>
      <c r="R1001" s="66"/>
      <c r="S1001" s="66"/>
      <c r="T1001" s="66"/>
      <c r="U1001" s="66"/>
      <c r="V1001" s="66"/>
      <c r="W1001" s="66"/>
      <c r="X1001" s="66"/>
      <c r="Y1001" s="67"/>
      <c r="Z1001" s="36"/>
      <c r="AA1001" s="36"/>
      <c r="AB1001" s="36"/>
      <c r="AC1001" s="36"/>
      <c r="AD1001" s="36"/>
      <c r="AE1001" s="36"/>
      <c r="AT1001" s="19" t="s">
        <v>177</v>
      </c>
      <c r="AU1001" s="19" t="s">
        <v>84</v>
      </c>
    </row>
    <row r="1002" spans="1:65" s="2" customFormat="1" ht="24.2" customHeight="1">
      <c r="A1002" s="36"/>
      <c r="B1002" s="37"/>
      <c r="C1002" s="174" t="s">
        <v>1887</v>
      </c>
      <c r="D1002" s="174" t="s">
        <v>157</v>
      </c>
      <c r="E1002" s="175" t="s">
        <v>1888</v>
      </c>
      <c r="F1002" s="176" t="s">
        <v>1889</v>
      </c>
      <c r="G1002" s="177" t="s">
        <v>386</v>
      </c>
      <c r="H1002" s="178">
        <v>1</v>
      </c>
      <c r="I1002" s="179"/>
      <c r="J1002" s="179"/>
      <c r="K1002" s="180">
        <f>ROUND(P1002*H1002,2)</f>
        <v>0</v>
      </c>
      <c r="L1002" s="181"/>
      <c r="M1002" s="41"/>
      <c r="N1002" s="182" t="s">
        <v>20</v>
      </c>
      <c r="O1002" s="183" t="s">
        <v>43</v>
      </c>
      <c r="P1002" s="184">
        <f>I1002+J1002</f>
        <v>0</v>
      </c>
      <c r="Q1002" s="184">
        <f>ROUND(I1002*H1002,2)</f>
        <v>0</v>
      </c>
      <c r="R1002" s="184">
        <f>ROUND(J1002*H1002,2)</f>
        <v>0</v>
      </c>
      <c r="S1002" s="66"/>
      <c r="T1002" s="185">
        <f>S1002*H1002</f>
        <v>0</v>
      </c>
      <c r="U1002" s="185">
        <v>0</v>
      </c>
      <c r="V1002" s="185">
        <f>U1002*H1002</f>
        <v>0</v>
      </c>
      <c r="W1002" s="185">
        <v>0</v>
      </c>
      <c r="X1002" s="185">
        <f>W1002*H1002</f>
        <v>0</v>
      </c>
      <c r="Y1002" s="186" t="s">
        <v>20</v>
      </c>
      <c r="Z1002" s="36"/>
      <c r="AA1002" s="36"/>
      <c r="AB1002" s="36"/>
      <c r="AC1002" s="36"/>
      <c r="AD1002" s="36"/>
      <c r="AE1002" s="36"/>
      <c r="AR1002" s="187" t="s">
        <v>185</v>
      </c>
      <c r="AT1002" s="187" t="s">
        <v>157</v>
      </c>
      <c r="AU1002" s="187" t="s">
        <v>84</v>
      </c>
      <c r="AY1002" s="19" t="s">
        <v>155</v>
      </c>
      <c r="BE1002" s="188">
        <f>IF(O1002="základní",K1002,0)</f>
        <v>0</v>
      </c>
      <c r="BF1002" s="188">
        <f>IF(O1002="snížená",K1002,0)</f>
        <v>0</v>
      </c>
      <c r="BG1002" s="188">
        <f>IF(O1002="zákl. přenesená",K1002,0)</f>
        <v>0</v>
      </c>
      <c r="BH1002" s="188">
        <f>IF(O1002="sníž. přenesená",K1002,0)</f>
        <v>0</v>
      </c>
      <c r="BI1002" s="188">
        <f>IF(O1002="nulová",K1002,0)</f>
        <v>0</v>
      </c>
      <c r="BJ1002" s="19" t="s">
        <v>82</v>
      </c>
      <c r="BK1002" s="188">
        <f>ROUND(P1002*H1002,2)</f>
        <v>0</v>
      </c>
      <c r="BL1002" s="19" t="s">
        <v>185</v>
      </c>
      <c r="BM1002" s="187" t="s">
        <v>1890</v>
      </c>
    </row>
    <row r="1003" spans="1:65" s="2" customFormat="1" ht="11.25">
      <c r="A1003" s="36"/>
      <c r="B1003" s="37"/>
      <c r="C1003" s="38"/>
      <c r="D1003" s="189" t="s">
        <v>162</v>
      </c>
      <c r="E1003" s="38"/>
      <c r="F1003" s="190" t="s">
        <v>1891</v>
      </c>
      <c r="G1003" s="38"/>
      <c r="H1003" s="38"/>
      <c r="I1003" s="191"/>
      <c r="J1003" s="191"/>
      <c r="K1003" s="38"/>
      <c r="L1003" s="38"/>
      <c r="M1003" s="41"/>
      <c r="N1003" s="192"/>
      <c r="O1003" s="193"/>
      <c r="P1003" s="66"/>
      <c r="Q1003" s="66"/>
      <c r="R1003" s="66"/>
      <c r="S1003" s="66"/>
      <c r="T1003" s="66"/>
      <c r="U1003" s="66"/>
      <c r="V1003" s="66"/>
      <c r="W1003" s="66"/>
      <c r="X1003" s="66"/>
      <c r="Y1003" s="67"/>
      <c r="Z1003" s="36"/>
      <c r="AA1003" s="36"/>
      <c r="AB1003" s="36"/>
      <c r="AC1003" s="36"/>
      <c r="AD1003" s="36"/>
      <c r="AE1003" s="36"/>
      <c r="AT1003" s="19" t="s">
        <v>162</v>
      </c>
      <c r="AU1003" s="19" t="s">
        <v>84</v>
      </c>
    </row>
    <row r="1004" spans="1:65" s="2" customFormat="1" ht="16.5" customHeight="1">
      <c r="A1004" s="36"/>
      <c r="B1004" s="37"/>
      <c r="C1004" s="218" t="s">
        <v>1892</v>
      </c>
      <c r="D1004" s="218" t="s">
        <v>180</v>
      </c>
      <c r="E1004" s="219" t="s">
        <v>1893</v>
      </c>
      <c r="F1004" s="220" t="s">
        <v>1894</v>
      </c>
      <c r="G1004" s="221" t="s">
        <v>386</v>
      </c>
      <c r="H1004" s="222">
        <v>1</v>
      </c>
      <c r="I1004" s="223"/>
      <c r="J1004" s="224"/>
      <c r="K1004" s="225">
        <f>ROUND(P1004*H1004,2)</f>
        <v>0</v>
      </c>
      <c r="L1004" s="224"/>
      <c r="M1004" s="226"/>
      <c r="N1004" s="227" t="s">
        <v>20</v>
      </c>
      <c r="O1004" s="183" t="s">
        <v>43</v>
      </c>
      <c r="P1004" s="184">
        <f>I1004+J1004</f>
        <v>0</v>
      </c>
      <c r="Q1004" s="184">
        <f>ROUND(I1004*H1004,2)</f>
        <v>0</v>
      </c>
      <c r="R1004" s="184">
        <f>ROUND(J1004*H1004,2)</f>
        <v>0</v>
      </c>
      <c r="S1004" s="66"/>
      <c r="T1004" s="185">
        <f>S1004*H1004</f>
        <v>0</v>
      </c>
      <c r="U1004" s="185">
        <v>1.0000000000000001E-5</v>
      </c>
      <c r="V1004" s="185">
        <f>U1004*H1004</f>
        <v>1.0000000000000001E-5</v>
      </c>
      <c r="W1004" s="185">
        <v>0</v>
      </c>
      <c r="X1004" s="185">
        <f>W1004*H1004</f>
        <v>0</v>
      </c>
      <c r="Y1004" s="186" t="s">
        <v>20</v>
      </c>
      <c r="Z1004" s="36"/>
      <c r="AA1004" s="36"/>
      <c r="AB1004" s="36"/>
      <c r="AC1004" s="36"/>
      <c r="AD1004" s="36"/>
      <c r="AE1004" s="36"/>
      <c r="AR1004" s="187" t="s">
        <v>184</v>
      </c>
      <c r="AT1004" s="187" t="s">
        <v>180</v>
      </c>
      <c r="AU1004" s="187" t="s">
        <v>84</v>
      </c>
      <c r="AY1004" s="19" t="s">
        <v>155</v>
      </c>
      <c r="BE1004" s="188">
        <f>IF(O1004="základní",K1004,0)</f>
        <v>0</v>
      </c>
      <c r="BF1004" s="188">
        <f>IF(O1004="snížená",K1004,0)</f>
        <v>0</v>
      </c>
      <c r="BG1004" s="188">
        <f>IF(O1004="zákl. přenesená",K1004,0)</f>
        <v>0</v>
      </c>
      <c r="BH1004" s="188">
        <f>IF(O1004="sníž. přenesená",K1004,0)</f>
        <v>0</v>
      </c>
      <c r="BI1004" s="188">
        <f>IF(O1004="nulová",K1004,0)</f>
        <v>0</v>
      </c>
      <c r="BJ1004" s="19" t="s">
        <v>82</v>
      </c>
      <c r="BK1004" s="188">
        <f>ROUND(P1004*H1004,2)</f>
        <v>0</v>
      </c>
      <c r="BL1004" s="19" t="s">
        <v>185</v>
      </c>
      <c r="BM1004" s="187" t="s">
        <v>1895</v>
      </c>
    </row>
    <row r="1005" spans="1:65" s="2" customFormat="1" ht="21.75" customHeight="1">
      <c r="A1005" s="36"/>
      <c r="B1005" s="37"/>
      <c r="C1005" s="174" t="s">
        <v>1896</v>
      </c>
      <c r="D1005" s="174" t="s">
        <v>157</v>
      </c>
      <c r="E1005" s="175" t="s">
        <v>1897</v>
      </c>
      <c r="F1005" s="176" t="s">
        <v>1898</v>
      </c>
      <c r="G1005" s="177" t="s">
        <v>386</v>
      </c>
      <c r="H1005" s="178">
        <v>1</v>
      </c>
      <c r="I1005" s="179"/>
      <c r="J1005" s="179"/>
      <c r="K1005" s="180">
        <f>ROUND(P1005*H1005,2)</f>
        <v>0</v>
      </c>
      <c r="L1005" s="181"/>
      <c r="M1005" s="41"/>
      <c r="N1005" s="182" t="s">
        <v>20</v>
      </c>
      <c r="O1005" s="183" t="s">
        <v>43</v>
      </c>
      <c r="P1005" s="184">
        <f>I1005+J1005</f>
        <v>0</v>
      </c>
      <c r="Q1005" s="184">
        <f>ROUND(I1005*H1005,2)</f>
        <v>0</v>
      </c>
      <c r="R1005" s="184">
        <f>ROUND(J1005*H1005,2)</f>
        <v>0</v>
      </c>
      <c r="S1005" s="66"/>
      <c r="T1005" s="185">
        <f>S1005*H1005</f>
        <v>0</v>
      </c>
      <c r="U1005" s="185">
        <v>0</v>
      </c>
      <c r="V1005" s="185">
        <f>U1005*H1005</f>
        <v>0</v>
      </c>
      <c r="W1005" s="185">
        <v>0</v>
      </c>
      <c r="X1005" s="185">
        <f>W1005*H1005</f>
        <v>0</v>
      </c>
      <c r="Y1005" s="186" t="s">
        <v>20</v>
      </c>
      <c r="Z1005" s="36"/>
      <c r="AA1005" s="36"/>
      <c r="AB1005" s="36"/>
      <c r="AC1005" s="36"/>
      <c r="AD1005" s="36"/>
      <c r="AE1005" s="36"/>
      <c r="AR1005" s="187" t="s">
        <v>185</v>
      </c>
      <c r="AT1005" s="187" t="s">
        <v>157</v>
      </c>
      <c r="AU1005" s="187" t="s">
        <v>84</v>
      </c>
      <c r="AY1005" s="19" t="s">
        <v>155</v>
      </c>
      <c r="BE1005" s="188">
        <f>IF(O1005="základní",K1005,0)</f>
        <v>0</v>
      </c>
      <c r="BF1005" s="188">
        <f>IF(O1005="snížená",K1005,0)</f>
        <v>0</v>
      </c>
      <c r="BG1005" s="188">
        <f>IF(O1005="zákl. přenesená",K1005,0)</f>
        <v>0</v>
      </c>
      <c r="BH1005" s="188">
        <f>IF(O1005="sníž. přenesená",K1005,0)</f>
        <v>0</v>
      </c>
      <c r="BI1005" s="188">
        <f>IF(O1005="nulová",K1005,0)</f>
        <v>0</v>
      </c>
      <c r="BJ1005" s="19" t="s">
        <v>82</v>
      </c>
      <c r="BK1005" s="188">
        <f>ROUND(P1005*H1005,2)</f>
        <v>0</v>
      </c>
      <c r="BL1005" s="19" t="s">
        <v>185</v>
      </c>
      <c r="BM1005" s="187" t="s">
        <v>1899</v>
      </c>
    </row>
    <row r="1006" spans="1:65" s="2" customFormat="1" ht="11.25">
      <c r="A1006" s="36"/>
      <c r="B1006" s="37"/>
      <c r="C1006" s="38"/>
      <c r="D1006" s="189" t="s">
        <v>162</v>
      </c>
      <c r="E1006" s="38"/>
      <c r="F1006" s="190" t="s">
        <v>1900</v>
      </c>
      <c r="G1006" s="38"/>
      <c r="H1006" s="38"/>
      <c r="I1006" s="191"/>
      <c r="J1006" s="191"/>
      <c r="K1006" s="38"/>
      <c r="L1006" s="38"/>
      <c r="M1006" s="41"/>
      <c r="N1006" s="192"/>
      <c r="O1006" s="193"/>
      <c r="P1006" s="66"/>
      <c r="Q1006" s="66"/>
      <c r="R1006" s="66"/>
      <c r="S1006" s="66"/>
      <c r="T1006" s="66"/>
      <c r="U1006" s="66"/>
      <c r="V1006" s="66"/>
      <c r="W1006" s="66"/>
      <c r="X1006" s="66"/>
      <c r="Y1006" s="67"/>
      <c r="Z1006" s="36"/>
      <c r="AA1006" s="36"/>
      <c r="AB1006" s="36"/>
      <c r="AC1006" s="36"/>
      <c r="AD1006" s="36"/>
      <c r="AE1006" s="36"/>
      <c r="AT1006" s="19" t="s">
        <v>162</v>
      </c>
      <c r="AU1006" s="19" t="s">
        <v>84</v>
      </c>
    </row>
    <row r="1007" spans="1:65" s="2" customFormat="1" ht="16.5" customHeight="1">
      <c r="A1007" s="36"/>
      <c r="B1007" s="37"/>
      <c r="C1007" s="218" t="s">
        <v>1901</v>
      </c>
      <c r="D1007" s="218" t="s">
        <v>180</v>
      </c>
      <c r="E1007" s="219" t="s">
        <v>1902</v>
      </c>
      <c r="F1007" s="220" t="s">
        <v>1903</v>
      </c>
      <c r="G1007" s="221" t="s">
        <v>386</v>
      </c>
      <c r="H1007" s="222">
        <v>1</v>
      </c>
      <c r="I1007" s="223"/>
      <c r="J1007" s="224"/>
      <c r="K1007" s="225">
        <f>ROUND(P1007*H1007,2)</f>
        <v>0</v>
      </c>
      <c r="L1007" s="224"/>
      <c r="M1007" s="226"/>
      <c r="N1007" s="227" t="s">
        <v>20</v>
      </c>
      <c r="O1007" s="183" t="s">
        <v>43</v>
      </c>
      <c r="P1007" s="184">
        <f>I1007+J1007</f>
        <v>0</v>
      </c>
      <c r="Q1007" s="184">
        <f>ROUND(I1007*H1007,2)</f>
        <v>0</v>
      </c>
      <c r="R1007" s="184">
        <f>ROUND(J1007*H1007,2)</f>
        <v>0</v>
      </c>
      <c r="S1007" s="66"/>
      <c r="T1007" s="185">
        <f>S1007*H1007</f>
        <v>0</v>
      </c>
      <c r="U1007" s="185">
        <v>0.1016</v>
      </c>
      <c r="V1007" s="185">
        <f>U1007*H1007</f>
        <v>0.1016</v>
      </c>
      <c r="W1007" s="185">
        <v>0</v>
      </c>
      <c r="X1007" s="185">
        <f>W1007*H1007</f>
        <v>0</v>
      </c>
      <c r="Y1007" s="186" t="s">
        <v>20</v>
      </c>
      <c r="Z1007" s="36"/>
      <c r="AA1007" s="36"/>
      <c r="AB1007" s="36"/>
      <c r="AC1007" s="36"/>
      <c r="AD1007" s="36"/>
      <c r="AE1007" s="36"/>
      <c r="AR1007" s="187" t="s">
        <v>184</v>
      </c>
      <c r="AT1007" s="187" t="s">
        <v>180</v>
      </c>
      <c r="AU1007" s="187" t="s">
        <v>84</v>
      </c>
      <c r="AY1007" s="19" t="s">
        <v>155</v>
      </c>
      <c r="BE1007" s="188">
        <f>IF(O1007="základní",K1007,0)</f>
        <v>0</v>
      </c>
      <c r="BF1007" s="188">
        <f>IF(O1007="snížená",K1007,0)</f>
        <v>0</v>
      </c>
      <c r="BG1007" s="188">
        <f>IF(O1007="zákl. přenesená",K1007,0)</f>
        <v>0</v>
      </c>
      <c r="BH1007" s="188">
        <f>IF(O1007="sníž. přenesená",K1007,0)</f>
        <v>0</v>
      </c>
      <c r="BI1007" s="188">
        <f>IF(O1007="nulová",K1007,0)</f>
        <v>0</v>
      </c>
      <c r="BJ1007" s="19" t="s">
        <v>82</v>
      </c>
      <c r="BK1007" s="188">
        <f>ROUND(P1007*H1007,2)</f>
        <v>0</v>
      </c>
      <c r="BL1007" s="19" t="s">
        <v>185</v>
      </c>
      <c r="BM1007" s="187" t="s">
        <v>1904</v>
      </c>
    </row>
    <row r="1008" spans="1:65" s="2" customFormat="1" ht="33" customHeight="1">
      <c r="A1008" s="36"/>
      <c r="B1008" s="37"/>
      <c r="C1008" s="218" t="s">
        <v>1905</v>
      </c>
      <c r="D1008" s="218" t="s">
        <v>180</v>
      </c>
      <c r="E1008" s="219" t="s">
        <v>1906</v>
      </c>
      <c r="F1008" s="220" t="s">
        <v>1907</v>
      </c>
      <c r="G1008" s="221" t="s">
        <v>386</v>
      </c>
      <c r="H1008" s="222">
        <v>1</v>
      </c>
      <c r="I1008" s="223"/>
      <c r="J1008" s="224"/>
      <c r="K1008" s="225">
        <f>ROUND(P1008*H1008,2)</f>
        <v>0</v>
      </c>
      <c r="L1008" s="224"/>
      <c r="M1008" s="226"/>
      <c r="N1008" s="227" t="s">
        <v>20</v>
      </c>
      <c r="O1008" s="183" t="s">
        <v>43</v>
      </c>
      <c r="P1008" s="184">
        <f>I1008+J1008</f>
        <v>0</v>
      </c>
      <c r="Q1008" s="184">
        <f>ROUND(I1008*H1008,2)</f>
        <v>0</v>
      </c>
      <c r="R1008" s="184">
        <f>ROUND(J1008*H1008,2)</f>
        <v>0</v>
      </c>
      <c r="S1008" s="66"/>
      <c r="T1008" s="185">
        <f>S1008*H1008</f>
        <v>0</v>
      </c>
      <c r="U1008" s="185">
        <v>1.2E-2</v>
      </c>
      <c r="V1008" s="185">
        <f>U1008*H1008</f>
        <v>1.2E-2</v>
      </c>
      <c r="W1008" s="185">
        <v>0</v>
      </c>
      <c r="X1008" s="185">
        <f>W1008*H1008</f>
        <v>0</v>
      </c>
      <c r="Y1008" s="186" t="s">
        <v>20</v>
      </c>
      <c r="Z1008" s="36"/>
      <c r="AA1008" s="36"/>
      <c r="AB1008" s="36"/>
      <c r="AC1008" s="36"/>
      <c r="AD1008" s="36"/>
      <c r="AE1008" s="36"/>
      <c r="AR1008" s="187" t="s">
        <v>184</v>
      </c>
      <c r="AT1008" s="187" t="s">
        <v>180</v>
      </c>
      <c r="AU1008" s="187" t="s">
        <v>84</v>
      </c>
      <c r="AY1008" s="19" t="s">
        <v>155</v>
      </c>
      <c r="BE1008" s="188">
        <f>IF(O1008="základní",K1008,0)</f>
        <v>0</v>
      </c>
      <c r="BF1008" s="188">
        <f>IF(O1008="snížená",K1008,0)</f>
        <v>0</v>
      </c>
      <c r="BG1008" s="188">
        <f>IF(O1008="zákl. přenesená",K1008,0)</f>
        <v>0</v>
      </c>
      <c r="BH1008" s="188">
        <f>IF(O1008="sníž. přenesená",K1008,0)</f>
        <v>0</v>
      </c>
      <c r="BI1008" s="188">
        <f>IF(O1008="nulová",K1008,0)</f>
        <v>0</v>
      </c>
      <c r="BJ1008" s="19" t="s">
        <v>82</v>
      </c>
      <c r="BK1008" s="188">
        <f>ROUND(P1008*H1008,2)</f>
        <v>0</v>
      </c>
      <c r="BL1008" s="19" t="s">
        <v>185</v>
      </c>
      <c r="BM1008" s="187" t="s">
        <v>1908</v>
      </c>
    </row>
    <row r="1009" spans="1:65" s="2" customFormat="1" ht="16.5" customHeight="1">
      <c r="A1009" s="36"/>
      <c r="B1009" s="37"/>
      <c r="C1009" s="218" t="s">
        <v>1909</v>
      </c>
      <c r="D1009" s="218" t="s">
        <v>180</v>
      </c>
      <c r="E1009" s="219" t="s">
        <v>1910</v>
      </c>
      <c r="F1009" s="220" t="s">
        <v>1911</v>
      </c>
      <c r="G1009" s="221" t="s">
        <v>386</v>
      </c>
      <c r="H1009" s="222">
        <v>1</v>
      </c>
      <c r="I1009" s="223"/>
      <c r="J1009" s="224"/>
      <c r="K1009" s="225">
        <f>ROUND(P1009*H1009,2)</f>
        <v>0</v>
      </c>
      <c r="L1009" s="224"/>
      <c r="M1009" s="226"/>
      <c r="N1009" s="227" t="s">
        <v>20</v>
      </c>
      <c r="O1009" s="183" t="s">
        <v>43</v>
      </c>
      <c r="P1009" s="184">
        <f>I1009+J1009</f>
        <v>0</v>
      </c>
      <c r="Q1009" s="184">
        <f>ROUND(I1009*H1009,2)</f>
        <v>0</v>
      </c>
      <c r="R1009" s="184">
        <f>ROUND(J1009*H1009,2)</f>
        <v>0</v>
      </c>
      <c r="S1009" s="66"/>
      <c r="T1009" s="185">
        <f>S1009*H1009</f>
        <v>0</v>
      </c>
      <c r="U1009" s="185">
        <v>3.96E-3</v>
      </c>
      <c r="V1009" s="185">
        <f>U1009*H1009</f>
        <v>3.96E-3</v>
      </c>
      <c r="W1009" s="185">
        <v>0</v>
      </c>
      <c r="X1009" s="185">
        <f>W1009*H1009</f>
        <v>0</v>
      </c>
      <c r="Y1009" s="186" t="s">
        <v>20</v>
      </c>
      <c r="Z1009" s="36"/>
      <c r="AA1009" s="36"/>
      <c r="AB1009" s="36"/>
      <c r="AC1009" s="36"/>
      <c r="AD1009" s="36"/>
      <c r="AE1009" s="36"/>
      <c r="AR1009" s="187" t="s">
        <v>184</v>
      </c>
      <c r="AT1009" s="187" t="s">
        <v>180</v>
      </c>
      <c r="AU1009" s="187" t="s">
        <v>84</v>
      </c>
      <c r="AY1009" s="19" t="s">
        <v>155</v>
      </c>
      <c r="BE1009" s="188">
        <f>IF(O1009="základní",K1009,0)</f>
        <v>0</v>
      </c>
      <c r="BF1009" s="188">
        <f>IF(O1009="snížená",K1009,0)</f>
        <v>0</v>
      </c>
      <c r="BG1009" s="188">
        <f>IF(O1009="zákl. přenesená",K1009,0)</f>
        <v>0</v>
      </c>
      <c r="BH1009" s="188">
        <f>IF(O1009="sníž. přenesená",K1009,0)</f>
        <v>0</v>
      </c>
      <c r="BI1009" s="188">
        <f>IF(O1009="nulová",K1009,0)</f>
        <v>0</v>
      </c>
      <c r="BJ1009" s="19" t="s">
        <v>82</v>
      </c>
      <c r="BK1009" s="188">
        <f>ROUND(P1009*H1009,2)</f>
        <v>0</v>
      </c>
      <c r="BL1009" s="19" t="s">
        <v>185</v>
      </c>
      <c r="BM1009" s="187" t="s">
        <v>1912</v>
      </c>
    </row>
    <row r="1010" spans="1:65" s="2" customFormat="1" ht="16.5" customHeight="1">
      <c r="A1010" s="36"/>
      <c r="B1010" s="37"/>
      <c r="C1010" s="174" t="s">
        <v>1913</v>
      </c>
      <c r="D1010" s="174" t="s">
        <v>157</v>
      </c>
      <c r="E1010" s="175" t="s">
        <v>1914</v>
      </c>
      <c r="F1010" s="176" t="s">
        <v>1915</v>
      </c>
      <c r="G1010" s="177" t="s">
        <v>386</v>
      </c>
      <c r="H1010" s="178">
        <v>1</v>
      </c>
      <c r="I1010" s="179"/>
      <c r="J1010" s="179"/>
      <c r="K1010" s="180">
        <f>ROUND(P1010*H1010,2)</f>
        <v>0</v>
      </c>
      <c r="L1010" s="181"/>
      <c r="M1010" s="41"/>
      <c r="N1010" s="182" t="s">
        <v>20</v>
      </c>
      <c r="O1010" s="183" t="s">
        <v>43</v>
      </c>
      <c r="P1010" s="184">
        <f>I1010+J1010</f>
        <v>0</v>
      </c>
      <c r="Q1010" s="184">
        <f>ROUND(I1010*H1010,2)</f>
        <v>0</v>
      </c>
      <c r="R1010" s="184">
        <f>ROUND(J1010*H1010,2)</f>
        <v>0</v>
      </c>
      <c r="S1010" s="66"/>
      <c r="T1010" s="185">
        <f>S1010*H1010</f>
        <v>0</v>
      </c>
      <c r="U1010" s="185">
        <v>0</v>
      </c>
      <c r="V1010" s="185">
        <f>U1010*H1010</f>
        <v>0</v>
      </c>
      <c r="W1010" s="185">
        <v>0</v>
      </c>
      <c r="X1010" s="185">
        <f>W1010*H1010</f>
        <v>0</v>
      </c>
      <c r="Y1010" s="186" t="s">
        <v>20</v>
      </c>
      <c r="Z1010" s="36"/>
      <c r="AA1010" s="36"/>
      <c r="AB1010" s="36"/>
      <c r="AC1010" s="36"/>
      <c r="AD1010" s="36"/>
      <c r="AE1010" s="36"/>
      <c r="AR1010" s="187" t="s">
        <v>185</v>
      </c>
      <c r="AT1010" s="187" t="s">
        <v>157</v>
      </c>
      <c r="AU1010" s="187" t="s">
        <v>84</v>
      </c>
      <c r="AY1010" s="19" t="s">
        <v>155</v>
      </c>
      <c r="BE1010" s="188">
        <f>IF(O1010="základní",K1010,0)</f>
        <v>0</v>
      </c>
      <c r="BF1010" s="188">
        <f>IF(O1010="snížená",K1010,0)</f>
        <v>0</v>
      </c>
      <c r="BG1010" s="188">
        <f>IF(O1010="zákl. přenesená",K1010,0)</f>
        <v>0</v>
      </c>
      <c r="BH1010" s="188">
        <f>IF(O1010="sníž. přenesená",K1010,0)</f>
        <v>0</v>
      </c>
      <c r="BI1010" s="188">
        <f>IF(O1010="nulová",K1010,0)</f>
        <v>0</v>
      </c>
      <c r="BJ1010" s="19" t="s">
        <v>82</v>
      </c>
      <c r="BK1010" s="188">
        <f>ROUND(P1010*H1010,2)</f>
        <v>0</v>
      </c>
      <c r="BL1010" s="19" t="s">
        <v>185</v>
      </c>
      <c r="BM1010" s="187" t="s">
        <v>1916</v>
      </c>
    </row>
    <row r="1011" spans="1:65" s="2" customFormat="1" ht="11.25">
      <c r="A1011" s="36"/>
      <c r="B1011" s="37"/>
      <c r="C1011" s="38"/>
      <c r="D1011" s="189" t="s">
        <v>162</v>
      </c>
      <c r="E1011" s="38"/>
      <c r="F1011" s="190" t="s">
        <v>1917</v>
      </c>
      <c r="G1011" s="38"/>
      <c r="H1011" s="38"/>
      <c r="I1011" s="191"/>
      <c r="J1011" s="191"/>
      <c r="K1011" s="38"/>
      <c r="L1011" s="38"/>
      <c r="M1011" s="41"/>
      <c r="N1011" s="192"/>
      <c r="O1011" s="193"/>
      <c r="P1011" s="66"/>
      <c r="Q1011" s="66"/>
      <c r="R1011" s="66"/>
      <c r="S1011" s="66"/>
      <c r="T1011" s="66"/>
      <c r="U1011" s="66"/>
      <c r="V1011" s="66"/>
      <c r="W1011" s="66"/>
      <c r="X1011" s="66"/>
      <c r="Y1011" s="67"/>
      <c r="Z1011" s="36"/>
      <c r="AA1011" s="36"/>
      <c r="AB1011" s="36"/>
      <c r="AC1011" s="36"/>
      <c r="AD1011" s="36"/>
      <c r="AE1011" s="36"/>
      <c r="AT1011" s="19" t="s">
        <v>162</v>
      </c>
      <c r="AU1011" s="19" t="s">
        <v>84</v>
      </c>
    </row>
    <row r="1012" spans="1:65" s="2" customFormat="1" ht="16.5" customHeight="1">
      <c r="A1012" s="36"/>
      <c r="B1012" s="37"/>
      <c r="C1012" s="218" t="s">
        <v>1918</v>
      </c>
      <c r="D1012" s="218" t="s">
        <v>180</v>
      </c>
      <c r="E1012" s="219" t="s">
        <v>1919</v>
      </c>
      <c r="F1012" s="220" t="s">
        <v>1920</v>
      </c>
      <c r="G1012" s="221" t="s">
        <v>386</v>
      </c>
      <c r="H1012" s="222">
        <v>1</v>
      </c>
      <c r="I1012" s="223"/>
      <c r="J1012" s="224"/>
      <c r="K1012" s="225">
        <f>ROUND(P1012*H1012,2)</f>
        <v>0</v>
      </c>
      <c r="L1012" s="224"/>
      <c r="M1012" s="226"/>
      <c r="N1012" s="227" t="s">
        <v>20</v>
      </c>
      <c r="O1012" s="183" t="s">
        <v>43</v>
      </c>
      <c r="P1012" s="184">
        <f>I1012+J1012</f>
        <v>0</v>
      </c>
      <c r="Q1012" s="184">
        <f>ROUND(I1012*H1012,2)</f>
        <v>0</v>
      </c>
      <c r="R1012" s="184">
        <f>ROUND(J1012*H1012,2)</f>
        <v>0</v>
      </c>
      <c r="S1012" s="66"/>
      <c r="T1012" s="185">
        <f>S1012*H1012</f>
        <v>0</v>
      </c>
      <c r="U1012" s="185">
        <v>6.9999999999999994E-5</v>
      </c>
      <c r="V1012" s="185">
        <f>U1012*H1012</f>
        <v>6.9999999999999994E-5</v>
      </c>
      <c r="W1012" s="185">
        <v>0</v>
      </c>
      <c r="X1012" s="185">
        <f>W1012*H1012</f>
        <v>0</v>
      </c>
      <c r="Y1012" s="186" t="s">
        <v>20</v>
      </c>
      <c r="Z1012" s="36"/>
      <c r="AA1012" s="36"/>
      <c r="AB1012" s="36"/>
      <c r="AC1012" s="36"/>
      <c r="AD1012" s="36"/>
      <c r="AE1012" s="36"/>
      <c r="AR1012" s="187" t="s">
        <v>184</v>
      </c>
      <c r="AT1012" s="187" t="s">
        <v>180</v>
      </c>
      <c r="AU1012" s="187" t="s">
        <v>84</v>
      </c>
      <c r="AY1012" s="19" t="s">
        <v>155</v>
      </c>
      <c r="BE1012" s="188">
        <f>IF(O1012="základní",K1012,0)</f>
        <v>0</v>
      </c>
      <c r="BF1012" s="188">
        <f>IF(O1012="snížená",K1012,0)</f>
        <v>0</v>
      </c>
      <c r="BG1012" s="188">
        <f>IF(O1012="zákl. přenesená",K1012,0)</f>
        <v>0</v>
      </c>
      <c r="BH1012" s="188">
        <f>IF(O1012="sníž. přenesená",K1012,0)</f>
        <v>0</v>
      </c>
      <c r="BI1012" s="188">
        <f>IF(O1012="nulová",K1012,0)</f>
        <v>0</v>
      </c>
      <c r="BJ1012" s="19" t="s">
        <v>82</v>
      </c>
      <c r="BK1012" s="188">
        <f>ROUND(P1012*H1012,2)</f>
        <v>0</v>
      </c>
      <c r="BL1012" s="19" t="s">
        <v>185</v>
      </c>
      <c r="BM1012" s="187" t="s">
        <v>1921</v>
      </c>
    </row>
    <row r="1013" spans="1:65" s="2" customFormat="1" ht="24.2" customHeight="1">
      <c r="A1013" s="36"/>
      <c r="B1013" s="37"/>
      <c r="C1013" s="174" t="s">
        <v>1922</v>
      </c>
      <c r="D1013" s="174" t="s">
        <v>157</v>
      </c>
      <c r="E1013" s="175" t="s">
        <v>1923</v>
      </c>
      <c r="F1013" s="176" t="s">
        <v>1924</v>
      </c>
      <c r="G1013" s="177" t="s">
        <v>386</v>
      </c>
      <c r="H1013" s="178">
        <v>1</v>
      </c>
      <c r="I1013" s="179"/>
      <c r="J1013" s="179"/>
      <c r="K1013" s="180">
        <f>ROUND(P1013*H1013,2)</f>
        <v>0</v>
      </c>
      <c r="L1013" s="181"/>
      <c r="M1013" s="41"/>
      <c r="N1013" s="182" t="s">
        <v>20</v>
      </c>
      <c r="O1013" s="183" t="s">
        <v>43</v>
      </c>
      <c r="P1013" s="184">
        <f>I1013+J1013</f>
        <v>0</v>
      </c>
      <c r="Q1013" s="184">
        <f>ROUND(I1013*H1013,2)</f>
        <v>0</v>
      </c>
      <c r="R1013" s="184">
        <f>ROUND(J1013*H1013,2)</f>
        <v>0</v>
      </c>
      <c r="S1013" s="66"/>
      <c r="T1013" s="185">
        <f>S1013*H1013</f>
        <v>0</v>
      </c>
      <c r="U1013" s="185">
        <v>0</v>
      </c>
      <c r="V1013" s="185">
        <f>U1013*H1013</f>
        <v>0</v>
      </c>
      <c r="W1013" s="185">
        <v>0</v>
      </c>
      <c r="X1013" s="185">
        <f>W1013*H1013</f>
        <v>0</v>
      </c>
      <c r="Y1013" s="186" t="s">
        <v>20</v>
      </c>
      <c r="Z1013" s="36"/>
      <c r="AA1013" s="36"/>
      <c r="AB1013" s="36"/>
      <c r="AC1013" s="36"/>
      <c r="AD1013" s="36"/>
      <c r="AE1013" s="36"/>
      <c r="AR1013" s="187" t="s">
        <v>185</v>
      </c>
      <c r="AT1013" s="187" t="s">
        <v>157</v>
      </c>
      <c r="AU1013" s="187" t="s">
        <v>84</v>
      </c>
      <c r="AY1013" s="19" t="s">
        <v>155</v>
      </c>
      <c r="BE1013" s="188">
        <f>IF(O1013="základní",K1013,0)</f>
        <v>0</v>
      </c>
      <c r="BF1013" s="188">
        <f>IF(O1013="snížená",K1013,0)</f>
        <v>0</v>
      </c>
      <c r="BG1013" s="188">
        <f>IF(O1013="zákl. přenesená",K1013,0)</f>
        <v>0</v>
      </c>
      <c r="BH1013" s="188">
        <f>IF(O1013="sníž. přenesená",K1013,0)</f>
        <v>0</v>
      </c>
      <c r="BI1013" s="188">
        <f>IF(O1013="nulová",K1013,0)</f>
        <v>0</v>
      </c>
      <c r="BJ1013" s="19" t="s">
        <v>82</v>
      </c>
      <c r="BK1013" s="188">
        <f>ROUND(P1013*H1013,2)</f>
        <v>0</v>
      </c>
      <c r="BL1013" s="19" t="s">
        <v>185</v>
      </c>
      <c r="BM1013" s="187" t="s">
        <v>1925</v>
      </c>
    </row>
    <row r="1014" spans="1:65" s="2" customFormat="1" ht="11.25">
      <c r="A1014" s="36"/>
      <c r="B1014" s="37"/>
      <c r="C1014" s="38"/>
      <c r="D1014" s="189" t="s">
        <v>162</v>
      </c>
      <c r="E1014" s="38"/>
      <c r="F1014" s="190" t="s">
        <v>1926</v>
      </c>
      <c r="G1014" s="38"/>
      <c r="H1014" s="38"/>
      <c r="I1014" s="191"/>
      <c r="J1014" s="191"/>
      <c r="K1014" s="38"/>
      <c r="L1014" s="38"/>
      <c r="M1014" s="41"/>
      <c r="N1014" s="192"/>
      <c r="O1014" s="193"/>
      <c r="P1014" s="66"/>
      <c r="Q1014" s="66"/>
      <c r="R1014" s="66"/>
      <c r="S1014" s="66"/>
      <c r="T1014" s="66"/>
      <c r="U1014" s="66"/>
      <c r="V1014" s="66"/>
      <c r="W1014" s="66"/>
      <c r="X1014" s="66"/>
      <c r="Y1014" s="67"/>
      <c r="Z1014" s="36"/>
      <c r="AA1014" s="36"/>
      <c r="AB1014" s="36"/>
      <c r="AC1014" s="36"/>
      <c r="AD1014" s="36"/>
      <c r="AE1014" s="36"/>
      <c r="AT1014" s="19" t="s">
        <v>162</v>
      </c>
      <c r="AU1014" s="19" t="s">
        <v>84</v>
      </c>
    </row>
    <row r="1015" spans="1:65" s="2" customFormat="1" ht="16.5" customHeight="1">
      <c r="A1015" s="36"/>
      <c r="B1015" s="37"/>
      <c r="C1015" s="218" t="s">
        <v>1927</v>
      </c>
      <c r="D1015" s="218" t="s">
        <v>180</v>
      </c>
      <c r="E1015" s="219" t="s">
        <v>1928</v>
      </c>
      <c r="F1015" s="220" t="s">
        <v>1929</v>
      </c>
      <c r="G1015" s="221" t="s">
        <v>386</v>
      </c>
      <c r="H1015" s="222">
        <v>1</v>
      </c>
      <c r="I1015" s="223"/>
      <c r="J1015" s="224"/>
      <c r="K1015" s="225">
        <f>ROUND(P1015*H1015,2)</f>
        <v>0</v>
      </c>
      <c r="L1015" s="224"/>
      <c r="M1015" s="226"/>
      <c r="N1015" s="227" t="s">
        <v>20</v>
      </c>
      <c r="O1015" s="183" t="s">
        <v>43</v>
      </c>
      <c r="P1015" s="184">
        <f>I1015+J1015</f>
        <v>0</v>
      </c>
      <c r="Q1015" s="184">
        <f>ROUND(I1015*H1015,2)</f>
        <v>0</v>
      </c>
      <c r="R1015" s="184">
        <f>ROUND(J1015*H1015,2)</f>
        <v>0</v>
      </c>
      <c r="S1015" s="66"/>
      <c r="T1015" s="185">
        <f>S1015*H1015</f>
        <v>0</v>
      </c>
      <c r="U1015" s="185">
        <v>1.2E-4</v>
      </c>
      <c r="V1015" s="185">
        <f>U1015*H1015</f>
        <v>1.2E-4</v>
      </c>
      <c r="W1015" s="185">
        <v>0</v>
      </c>
      <c r="X1015" s="185">
        <f>W1015*H1015</f>
        <v>0</v>
      </c>
      <c r="Y1015" s="186" t="s">
        <v>20</v>
      </c>
      <c r="Z1015" s="36"/>
      <c r="AA1015" s="36"/>
      <c r="AB1015" s="36"/>
      <c r="AC1015" s="36"/>
      <c r="AD1015" s="36"/>
      <c r="AE1015" s="36"/>
      <c r="AR1015" s="187" t="s">
        <v>184</v>
      </c>
      <c r="AT1015" s="187" t="s">
        <v>180</v>
      </c>
      <c r="AU1015" s="187" t="s">
        <v>84</v>
      </c>
      <c r="AY1015" s="19" t="s">
        <v>155</v>
      </c>
      <c r="BE1015" s="188">
        <f>IF(O1015="základní",K1015,0)</f>
        <v>0</v>
      </c>
      <c r="BF1015" s="188">
        <f>IF(O1015="snížená",K1015,0)</f>
        <v>0</v>
      </c>
      <c r="BG1015" s="188">
        <f>IF(O1015="zákl. přenesená",K1015,0)</f>
        <v>0</v>
      </c>
      <c r="BH1015" s="188">
        <f>IF(O1015="sníž. přenesená",K1015,0)</f>
        <v>0</v>
      </c>
      <c r="BI1015" s="188">
        <f>IF(O1015="nulová",K1015,0)</f>
        <v>0</v>
      </c>
      <c r="BJ1015" s="19" t="s">
        <v>82</v>
      </c>
      <c r="BK1015" s="188">
        <f>ROUND(P1015*H1015,2)</f>
        <v>0</v>
      </c>
      <c r="BL1015" s="19" t="s">
        <v>185</v>
      </c>
      <c r="BM1015" s="187" t="s">
        <v>1930</v>
      </c>
    </row>
    <row r="1016" spans="1:65" s="2" customFormat="1" ht="24.2" customHeight="1">
      <c r="A1016" s="36"/>
      <c r="B1016" s="37"/>
      <c r="C1016" s="174" t="s">
        <v>1931</v>
      </c>
      <c r="D1016" s="174" t="s">
        <v>157</v>
      </c>
      <c r="E1016" s="175" t="s">
        <v>1932</v>
      </c>
      <c r="F1016" s="176" t="s">
        <v>1933</v>
      </c>
      <c r="G1016" s="177" t="s">
        <v>386</v>
      </c>
      <c r="H1016" s="178">
        <v>7</v>
      </c>
      <c r="I1016" s="179"/>
      <c r="J1016" s="179"/>
      <c r="K1016" s="180">
        <f>ROUND(P1016*H1016,2)</f>
        <v>0</v>
      </c>
      <c r="L1016" s="181"/>
      <c r="M1016" s="41"/>
      <c r="N1016" s="182" t="s">
        <v>20</v>
      </c>
      <c r="O1016" s="183" t="s">
        <v>43</v>
      </c>
      <c r="P1016" s="184">
        <f>I1016+J1016</f>
        <v>0</v>
      </c>
      <c r="Q1016" s="184">
        <f>ROUND(I1016*H1016,2)</f>
        <v>0</v>
      </c>
      <c r="R1016" s="184">
        <f>ROUND(J1016*H1016,2)</f>
        <v>0</v>
      </c>
      <c r="S1016" s="66"/>
      <c r="T1016" s="185">
        <f>S1016*H1016</f>
        <v>0</v>
      </c>
      <c r="U1016" s="185">
        <v>0</v>
      </c>
      <c r="V1016" s="185">
        <f>U1016*H1016</f>
        <v>0</v>
      </c>
      <c r="W1016" s="185">
        <v>0</v>
      </c>
      <c r="X1016" s="185">
        <f>W1016*H1016</f>
        <v>0</v>
      </c>
      <c r="Y1016" s="186" t="s">
        <v>20</v>
      </c>
      <c r="Z1016" s="36"/>
      <c r="AA1016" s="36"/>
      <c r="AB1016" s="36"/>
      <c r="AC1016" s="36"/>
      <c r="AD1016" s="36"/>
      <c r="AE1016" s="36"/>
      <c r="AR1016" s="187" t="s">
        <v>185</v>
      </c>
      <c r="AT1016" s="187" t="s">
        <v>157</v>
      </c>
      <c r="AU1016" s="187" t="s">
        <v>84</v>
      </c>
      <c r="AY1016" s="19" t="s">
        <v>155</v>
      </c>
      <c r="BE1016" s="188">
        <f>IF(O1016="základní",K1016,0)</f>
        <v>0</v>
      </c>
      <c r="BF1016" s="188">
        <f>IF(O1016="snížená",K1016,0)</f>
        <v>0</v>
      </c>
      <c r="BG1016" s="188">
        <f>IF(O1016="zákl. přenesená",K1016,0)</f>
        <v>0</v>
      </c>
      <c r="BH1016" s="188">
        <f>IF(O1016="sníž. přenesená",K1016,0)</f>
        <v>0</v>
      </c>
      <c r="BI1016" s="188">
        <f>IF(O1016="nulová",K1016,0)</f>
        <v>0</v>
      </c>
      <c r="BJ1016" s="19" t="s">
        <v>82</v>
      </c>
      <c r="BK1016" s="188">
        <f>ROUND(P1016*H1016,2)</f>
        <v>0</v>
      </c>
      <c r="BL1016" s="19" t="s">
        <v>185</v>
      </c>
      <c r="BM1016" s="187" t="s">
        <v>1934</v>
      </c>
    </row>
    <row r="1017" spans="1:65" s="2" customFormat="1" ht="11.25">
      <c r="A1017" s="36"/>
      <c r="B1017" s="37"/>
      <c r="C1017" s="38"/>
      <c r="D1017" s="189" t="s">
        <v>162</v>
      </c>
      <c r="E1017" s="38"/>
      <c r="F1017" s="190" t="s">
        <v>1935</v>
      </c>
      <c r="G1017" s="38"/>
      <c r="H1017" s="38"/>
      <c r="I1017" s="191"/>
      <c r="J1017" s="191"/>
      <c r="K1017" s="38"/>
      <c r="L1017" s="38"/>
      <c r="M1017" s="41"/>
      <c r="N1017" s="192"/>
      <c r="O1017" s="193"/>
      <c r="P1017" s="66"/>
      <c r="Q1017" s="66"/>
      <c r="R1017" s="66"/>
      <c r="S1017" s="66"/>
      <c r="T1017" s="66"/>
      <c r="U1017" s="66"/>
      <c r="V1017" s="66"/>
      <c r="W1017" s="66"/>
      <c r="X1017" s="66"/>
      <c r="Y1017" s="67"/>
      <c r="Z1017" s="36"/>
      <c r="AA1017" s="36"/>
      <c r="AB1017" s="36"/>
      <c r="AC1017" s="36"/>
      <c r="AD1017" s="36"/>
      <c r="AE1017" s="36"/>
      <c r="AT1017" s="19" t="s">
        <v>162</v>
      </c>
      <c r="AU1017" s="19" t="s">
        <v>84</v>
      </c>
    </row>
    <row r="1018" spans="1:65" s="2" customFormat="1" ht="16.5" customHeight="1">
      <c r="A1018" s="36"/>
      <c r="B1018" s="37"/>
      <c r="C1018" s="218" t="s">
        <v>1936</v>
      </c>
      <c r="D1018" s="218" t="s">
        <v>180</v>
      </c>
      <c r="E1018" s="219" t="s">
        <v>1937</v>
      </c>
      <c r="F1018" s="220" t="s">
        <v>1938</v>
      </c>
      <c r="G1018" s="221" t="s">
        <v>386</v>
      </c>
      <c r="H1018" s="222">
        <v>7</v>
      </c>
      <c r="I1018" s="223"/>
      <c r="J1018" s="224"/>
      <c r="K1018" s="225">
        <f>ROUND(P1018*H1018,2)</f>
        <v>0</v>
      </c>
      <c r="L1018" s="224"/>
      <c r="M1018" s="226"/>
      <c r="N1018" s="227" t="s">
        <v>20</v>
      </c>
      <c r="O1018" s="183" t="s">
        <v>43</v>
      </c>
      <c r="P1018" s="184">
        <f>I1018+J1018</f>
        <v>0</v>
      </c>
      <c r="Q1018" s="184">
        <f>ROUND(I1018*H1018,2)</f>
        <v>0</v>
      </c>
      <c r="R1018" s="184">
        <f>ROUND(J1018*H1018,2)</f>
        <v>0</v>
      </c>
      <c r="S1018" s="66"/>
      <c r="T1018" s="185">
        <f>S1018*H1018</f>
        <v>0</v>
      </c>
      <c r="U1018" s="185">
        <v>1.2E-4</v>
      </c>
      <c r="V1018" s="185">
        <f>U1018*H1018</f>
        <v>8.4000000000000003E-4</v>
      </c>
      <c r="W1018" s="185">
        <v>0</v>
      </c>
      <c r="X1018" s="185">
        <f>W1018*H1018</f>
        <v>0</v>
      </c>
      <c r="Y1018" s="186" t="s">
        <v>20</v>
      </c>
      <c r="Z1018" s="36"/>
      <c r="AA1018" s="36"/>
      <c r="AB1018" s="36"/>
      <c r="AC1018" s="36"/>
      <c r="AD1018" s="36"/>
      <c r="AE1018" s="36"/>
      <c r="AR1018" s="187" t="s">
        <v>184</v>
      </c>
      <c r="AT1018" s="187" t="s">
        <v>180</v>
      </c>
      <c r="AU1018" s="187" t="s">
        <v>84</v>
      </c>
      <c r="AY1018" s="19" t="s">
        <v>155</v>
      </c>
      <c r="BE1018" s="188">
        <f>IF(O1018="základní",K1018,0)</f>
        <v>0</v>
      </c>
      <c r="BF1018" s="188">
        <f>IF(O1018="snížená",K1018,0)</f>
        <v>0</v>
      </c>
      <c r="BG1018" s="188">
        <f>IF(O1018="zákl. přenesená",K1018,0)</f>
        <v>0</v>
      </c>
      <c r="BH1018" s="188">
        <f>IF(O1018="sníž. přenesená",K1018,0)</f>
        <v>0</v>
      </c>
      <c r="BI1018" s="188">
        <f>IF(O1018="nulová",K1018,0)</f>
        <v>0</v>
      </c>
      <c r="BJ1018" s="19" t="s">
        <v>82</v>
      </c>
      <c r="BK1018" s="188">
        <f>ROUND(P1018*H1018,2)</f>
        <v>0</v>
      </c>
      <c r="BL1018" s="19" t="s">
        <v>185</v>
      </c>
      <c r="BM1018" s="187" t="s">
        <v>1939</v>
      </c>
    </row>
    <row r="1019" spans="1:65" s="2" customFormat="1" ht="24.2" customHeight="1">
      <c r="A1019" s="36"/>
      <c r="B1019" s="37"/>
      <c r="C1019" s="174" t="s">
        <v>1940</v>
      </c>
      <c r="D1019" s="174" t="s">
        <v>157</v>
      </c>
      <c r="E1019" s="175" t="s">
        <v>1941</v>
      </c>
      <c r="F1019" s="176" t="s">
        <v>1942</v>
      </c>
      <c r="G1019" s="177" t="s">
        <v>386</v>
      </c>
      <c r="H1019" s="178">
        <v>4</v>
      </c>
      <c r="I1019" s="179"/>
      <c r="J1019" s="179"/>
      <c r="K1019" s="180">
        <f>ROUND(P1019*H1019,2)</f>
        <v>0</v>
      </c>
      <c r="L1019" s="181"/>
      <c r="M1019" s="41"/>
      <c r="N1019" s="182" t="s">
        <v>20</v>
      </c>
      <c r="O1019" s="183" t="s">
        <v>43</v>
      </c>
      <c r="P1019" s="184">
        <f>I1019+J1019</f>
        <v>0</v>
      </c>
      <c r="Q1019" s="184">
        <f>ROUND(I1019*H1019,2)</f>
        <v>0</v>
      </c>
      <c r="R1019" s="184">
        <f>ROUND(J1019*H1019,2)</f>
        <v>0</v>
      </c>
      <c r="S1019" s="66"/>
      <c r="T1019" s="185">
        <f>S1019*H1019</f>
        <v>0</v>
      </c>
      <c r="U1019" s="185">
        <v>0</v>
      </c>
      <c r="V1019" s="185">
        <f>U1019*H1019</f>
        <v>0</v>
      </c>
      <c r="W1019" s="185">
        <v>0</v>
      </c>
      <c r="X1019" s="185">
        <f>W1019*H1019</f>
        <v>0</v>
      </c>
      <c r="Y1019" s="186" t="s">
        <v>20</v>
      </c>
      <c r="Z1019" s="36"/>
      <c r="AA1019" s="36"/>
      <c r="AB1019" s="36"/>
      <c r="AC1019" s="36"/>
      <c r="AD1019" s="36"/>
      <c r="AE1019" s="36"/>
      <c r="AR1019" s="187" t="s">
        <v>185</v>
      </c>
      <c r="AT1019" s="187" t="s">
        <v>157</v>
      </c>
      <c r="AU1019" s="187" t="s">
        <v>84</v>
      </c>
      <c r="AY1019" s="19" t="s">
        <v>155</v>
      </c>
      <c r="BE1019" s="188">
        <f>IF(O1019="základní",K1019,0)</f>
        <v>0</v>
      </c>
      <c r="BF1019" s="188">
        <f>IF(O1019="snížená",K1019,0)</f>
        <v>0</v>
      </c>
      <c r="BG1019" s="188">
        <f>IF(O1019="zákl. přenesená",K1019,0)</f>
        <v>0</v>
      </c>
      <c r="BH1019" s="188">
        <f>IF(O1019="sníž. přenesená",K1019,0)</f>
        <v>0</v>
      </c>
      <c r="BI1019" s="188">
        <f>IF(O1019="nulová",K1019,0)</f>
        <v>0</v>
      </c>
      <c r="BJ1019" s="19" t="s">
        <v>82</v>
      </c>
      <c r="BK1019" s="188">
        <f>ROUND(P1019*H1019,2)</f>
        <v>0</v>
      </c>
      <c r="BL1019" s="19" t="s">
        <v>185</v>
      </c>
      <c r="BM1019" s="187" t="s">
        <v>1943</v>
      </c>
    </row>
    <row r="1020" spans="1:65" s="2" customFormat="1" ht="11.25">
      <c r="A1020" s="36"/>
      <c r="B1020" s="37"/>
      <c r="C1020" s="38"/>
      <c r="D1020" s="189" t="s">
        <v>162</v>
      </c>
      <c r="E1020" s="38"/>
      <c r="F1020" s="190" t="s">
        <v>1944</v>
      </c>
      <c r="G1020" s="38"/>
      <c r="H1020" s="38"/>
      <c r="I1020" s="191"/>
      <c r="J1020" s="191"/>
      <c r="K1020" s="38"/>
      <c r="L1020" s="38"/>
      <c r="M1020" s="41"/>
      <c r="N1020" s="192"/>
      <c r="O1020" s="193"/>
      <c r="P1020" s="66"/>
      <c r="Q1020" s="66"/>
      <c r="R1020" s="66"/>
      <c r="S1020" s="66"/>
      <c r="T1020" s="66"/>
      <c r="U1020" s="66"/>
      <c r="V1020" s="66"/>
      <c r="W1020" s="66"/>
      <c r="X1020" s="66"/>
      <c r="Y1020" s="67"/>
      <c r="Z1020" s="36"/>
      <c r="AA1020" s="36"/>
      <c r="AB1020" s="36"/>
      <c r="AC1020" s="36"/>
      <c r="AD1020" s="36"/>
      <c r="AE1020" s="36"/>
      <c r="AT1020" s="19" t="s">
        <v>162</v>
      </c>
      <c r="AU1020" s="19" t="s">
        <v>84</v>
      </c>
    </row>
    <row r="1021" spans="1:65" s="2" customFormat="1" ht="16.5" customHeight="1">
      <c r="A1021" s="36"/>
      <c r="B1021" s="37"/>
      <c r="C1021" s="218" t="s">
        <v>1945</v>
      </c>
      <c r="D1021" s="218" t="s">
        <v>180</v>
      </c>
      <c r="E1021" s="219" t="s">
        <v>1946</v>
      </c>
      <c r="F1021" s="220" t="s">
        <v>1947</v>
      </c>
      <c r="G1021" s="221" t="s">
        <v>386</v>
      </c>
      <c r="H1021" s="222">
        <v>4</v>
      </c>
      <c r="I1021" s="223"/>
      <c r="J1021" s="224"/>
      <c r="K1021" s="225">
        <f>ROUND(P1021*H1021,2)</f>
        <v>0</v>
      </c>
      <c r="L1021" s="224"/>
      <c r="M1021" s="226"/>
      <c r="N1021" s="227" t="s">
        <v>20</v>
      </c>
      <c r="O1021" s="183" t="s">
        <v>43</v>
      </c>
      <c r="P1021" s="184">
        <f>I1021+J1021</f>
        <v>0</v>
      </c>
      <c r="Q1021" s="184">
        <f>ROUND(I1021*H1021,2)</f>
        <v>0</v>
      </c>
      <c r="R1021" s="184">
        <f>ROUND(J1021*H1021,2)</f>
        <v>0</v>
      </c>
      <c r="S1021" s="66"/>
      <c r="T1021" s="185">
        <f>S1021*H1021</f>
        <v>0</v>
      </c>
      <c r="U1021" s="185">
        <v>1E-4</v>
      </c>
      <c r="V1021" s="185">
        <f>U1021*H1021</f>
        <v>4.0000000000000002E-4</v>
      </c>
      <c r="W1021" s="185">
        <v>0</v>
      </c>
      <c r="X1021" s="185">
        <f>W1021*H1021</f>
        <v>0</v>
      </c>
      <c r="Y1021" s="186" t="s">
        <v>20</v>
      </c>
      <c r="Z1021" s="36"/>
      <c r="AA1021" s="36"/>
      <c r="AB1021" s="36"/>
      <c r="AC1021" s="36"/>
      <c r="AD1021" s="36"/>
      <c r="AE1021" s="36"/>
      <c r="AR1021" s="187" t="s">
        <v>184</v>
      </c>
      <c r="AT1021" s="187" t="s">
        <v>180</v>
      </c>
      <c r="AU1021" s="187" t="s">
        <v>84</v>
      </c>
      <c r="AY1021" s="19" t="s">
        <v>155</v>
      </c>
      <c r="BE1021" s="188">
        <f>IF(O1021="základní",K1021,0)</f>
        <v>0</v>
      </c>
      <c r="BF1021" s="188">
        <f>IF(O1021="snížená",K1021,0)</f>
        <v>0</v>
      </c>
      <c r="BG1021" s="188">
        <f>IF(O1021="zákl. přenesená",K1021,0)</f>
        <v>0</v>
      </c>
      <c r="BH1021" s="188">
        <f>IF(O1021="sníž. přenesená",K1021,0)</f>
        <v>0</v>
      </c>
      <c r="BI1021" s="188">
        <f>IF(O1021="nulová",K1021,0)</f>
        <v>0</v>
      </c>
      <c r="BJ1021" s="19" t="s">
        <v>82</v>
      </c>
      <c r="BK1021" s="188">
        <f>ROUND(P1021*H1021,2)</f>
        <v>0</v>
      </c>
      <c r="BL1021" s="19" t="s">
        <v>185</v>
      </c>
      <c r="BM1021" s="187" t="s">
        <v>1948</v>
      </c>
    </row>
    <row r="1022" spans="1:65" s="2" customFormat="1" ht="24.2" customHeight="1">
      <c r="A1022" s="36"/>
      <c r="B1022" s="37"/>
      <c r="C1022" s="174" t="s">
        <v>1949</v>
      </c>
      <c r="D1022" s="174" t="s">
        <v>157</v>
      </c>
      <c r="E1022" s="175" t="s">
        <v>1950</v>
      </c>
      <c r="F1022" s="176" t="s">
        <v>1951</v>
      </c>
      <c r="G1022" s="177" t="s">
        <v>386</v>
      </c>
      <c r="H1022" s="178">
        <v>1</v>
      </c>
      <c r="I1022" s="179"/>
      <c r="J1022" s="179"/>
      <c r="K1022" s="180">
        <f>ROUND(P1022*H1022,2)</f>
        <v>0</v>
      </c>
      <c r="L1022" s="181"/>
      <c r="M1022" s="41"/>
      <c r="N1022" s="182" t="s">
        <v>20</v>
      </c>
      <c r="O1022" s="183" t="s">
        <v>43</v>
      </c>
      <c r="P1022" s="184">
        <f>I1022+J1022</f>
        <v>0</v>
      </c>
      <c r="Q1022" s="184">
        <f>ROUND(I1022*H1022,2)</f>
        <v>0</v>
      </c>
      <c r="R1022" s="184">
        <f>ROUND(J1022*H1022,2)</f>
        <v>0</v>
      </c>
      <c r="S1022" s="66"/>
      <c r="T1022" s="185">
        <f>S1022*H1022</f>
        <v>0</v>
      </c>
      <c r="U1022" s="185">
        <v>0</v>
      </c>
      <c r="V1022" s="185">
        <f>U1022*H1022</f>
        <v>0</v>
      </c>
      <c r="W1022" s="185">
        <v>0</v>
      </c>
      <c r="X1022" s="185">
        <f>W1022*H1022</f>
        <v>0</v>
      </c>
      <c r="Y1022" s="186" t="s">
        <v>20</v>
      </c>
      <c r="Z1022" s="36"/>
      <c r="AA1022" s="36"/>
      <c r="AB1022" s="36"/>
      <c r="AC1022" s="36"/>
      <c r="AD1022" s="36"/>
      <c r="AE1022" s="36"/>
      <c r="AR1022" s="187" t="s">
        <v>185</v>
      </c>
      <c r="AT1022" s="187" t="s">
        <v>157</v>
      </c>
      <c r="AU1022" s="187" t="s">
        <v>84</v>
      </c>
      <c r="AY1022" s="19" t="s">
        <v>155</v>
      </c>
      <c r="BE1022" s="188">
        <f>IF(O1022="základní",K1022,0)</f>
        <v>0</v>
      </c>
      <c r="BF1022" s="188">
        <f>IF(O1022="snížená",K1022,0)</f>
        <v>0</v>
      </c>
      <c r="BG1022" s="188">
        <f>IF(O1022="zákl. přenesená",K1022,0)</f>
        <v>0</v>
      </c>
      <c r="BH1022" s="188">
        <f>IF(O1022="sníž. přenesená",K1022,0)</f>
        <v>0</v>
      </c>
      <c r="BI1022" s="188">
        <f>IF(O1022="nulová",K1022,0)</f>
        <v>0</v>
      </c>
      <c r="BJ1022" s="19" t="s">
        <v>82</v>
      </c>
      <c r="BK1022" s="188">
        <f>ROUND(P1022*H1022,2)</f>
        <v>0</v>
      </c>
      <c r="BL1022" s="19" t="s">
        <v>185</v>
      </c>
      <c r="BM1022" s="187" t="s">
        <v>1952</v>
      </c>
    </row>
    <row r="1023" spans="1:65" s="2" customFormat="1" ht="11.25">
      <c r="A1023" s="36"/>
      <c r="B1023" s="37"/>
      <c r="C1023" s="38"/>
      <c r="D1023" s="189" t="s">
        <v>162</v>
      </c>
      <c r="E1023" s="38"/>
      <c r="F1023" s="190" t="s">
        <v>1953</v>
      </c>
      <c r="G1023" s="38"/>
      <c r="H1023" s="38"/>
      <c r="I1023" s="191"/>
      <c r="J1023" s="191"/>
      <c r="K1023" s="38"/>
      <c r="L1023" s="38"/>
      <c r="M1023" s="41"/>
      <c r="N1023" s="192"/>
      <c r="O1023" s="193"/>
      <c r="P1023" s="66"/>
      <c r="Q1023" s="66"/>
      <c r="R1023" s="66"/>
      <c r="S1023" s="66"/>
      <c r="T1023" s="66"/>
      <c r="U1023" s="66"/>
      <c r="V1023" s="66"/>
      <c r="W1023" s="66"/>
      <c r="X1023" s="66"/>
      <c r="Y1023" s="67"/>
      <c r="Z1023" s="36"/>
      <c r="AA1023" s="36"/>
      <c r="AB1023" s="36"/>
      <c r="AC1023" s="36"/>
      <c r="AD1023" s="36"/>
      <c r="AE1023" s="36"/>
      <c r="AT1023" s="19" t="s">
        <v>162</v>
      </c>
      <c r="AU1023" s="19" t="s">
        <v>84</v>
      </c>
    </row>
    <row r="1024" spans="1:65" s="2" customFormat="1" ht="16.5" customHeight="1">
      <c r="A1024" s="36"/>
      <c r="B1024" s="37"/>
      <c r="C1024" s="218" t="s">
        <v>1954</v>
      </c>
      <c r="D1024" s="218" t="s">
        <v>180</v>
      </c>
      <c r="E1024" s="219" t="s">
        <v>1955</v>
      </c>
      <c r="F1024" s="220" t="s">
        <v>1956</v>
      </c>
      <c r="G1024" s="221" t="s">
        <v>386</v>
      </c>
      <c r="H1024" s="222">
        <v>1</v>
      </c>
      <c r="I1024" s="223"/>
      <c r="J1024" s="224"/>
      <c r="K1024" s="225">
        <f>ROUND(P1024*H1024,2)</f>
        <v>0</v>
      </c>
      <c r="L1024" s="224"/>
      <c r="M1024" s="226"/>
      <c r="N1024" s="227" t="s">
        <v>20</v>
      </c>
      <c r="O1024" s="183" t="s">
        <v>43</v>
      </c>
      <c r="P1024" s="184">
        <f>I1024+J1024</f>
        <v>0</v>
      </c>
      <c r="Q1024" s="184">
        <f>ROUND(I1024*H1024,2)</f>
        <v>0</v>
      </c>
      <c r="R1024" s="184">
        <f>ROUND(J1024*H1024,2)</f>
        <v>0</v>
      </c>
      <c r="S1024" s="66"/>
      <c r="T1024" s="185">
        <f>S1024*H1024</f>
        <v>0</v>
      </c>
      <c r="U1024" s="185">
        <v>9.0000000000000006E-5</v>
      </c>
      <c r="V1024" s="185">
        <f>U1024*H1024</f>
        <v>9.0000000000000006E-5</v>
      </c>
      <c r="W1024" s="185">
        <v>0</v>
      </c>
      <c r="X1024" s="185">
        <f>W1024*H1024</f>
        <v>0</v>
      </c>
      <c r="Y1024" s="186" t="s">
        <v>20</v>
      </c>
      <c r="Z1024" s="36"/>
      <c r="AA1024" s="36"/>
      <c r="AB1024" s="36"/>
      <c r="AC1024" s="36"/>
      <c r="AD1024" s="36"/>
      <c r="AE1024" s="36"/>
      <c r="AR1024" s="187" t="s">
        <v>184</v>
      </c>
      <c r="AT1024" s="187" t="s">
        <v>180</v>
      </c>
      <c r="AU1024" s="187" t="s">
        <v>84</v>
      </c>
      <c r="AY1024" s="19" t="s">
        <v>155</v>
      </c>
      <c r="BE1024" s="188">
        <f>IF(O1024="základní",K1024,0)</f>
        <v>0</v>
      </c>
      <c r="BF1024" s="188">
        <f>IF(O1024="snížená",K1024,0)</f>
        <v>0</v>
      </c>
      <c r="BG1024" s="188">
        <f>IF(O1024="zákl. přenesená",K1024,0)</f>
        <v>0</v>
      </c>
      <c r="BH1024" s="188">
        <f>IF(O1024="sníž. přenesená",K1024,0)</f>
        <v>0</v>
      </c>
      <c r="BI1024" s="188">
        <f>IF(O1024="nulová",K1024,0)</f>
        <v>0</v>
      </c>
      <c r="BJ1024" s="19" t="s">
        <v>82</v>
      </c>
      <c r="BK1024" s="188">
        <f>ROUND(P1024*H1024,2)</f>
        <v>0</v>
      </c>
      <c r="BL1024" s="19" t="s">
        <v>185</v>
      </c>
      <c r="BM1024" s="187" t="s">
        <v>1957</v>
      </c>
    </row>
    <row r="1025" spans="1:65" s="2" customFormat="1" ht="24.2" customHeight="1">
      <c r="A1025" s="36"/>
      <c r="B1025" s="37"/>
      <c r="C1025" s="174" t="s">
        <v>1958</v>
      </c>
      <c r="D1025" s="174" t="s">
        <v>157</v>
      </c>
      <c r="E1025" s="175" t="s">
        <v>1959</v>
      </c>
      <c r="F1025" s="176" t="s">
        <v>1960</v>
      </c>
      <c r="G1025" s="177" t="s">
        <v>386</v>
      </c>
      <c r="H1025" s="178">
        <v>10</v>
      </c>
      <c r="I1025" s="179"/>
      <c r="J1025" s="179"/>
      <c r="K1025" s="180">
        <f>ROUND(P1025*H1025,2)</f>
        <v>0</v>
      </c>
      <c r="L1025" s="181"/>
      <c r="M1025" s="41"/>
      <c r="N1025" s="182" t="s">
        <v>20</v>
      </c>
      <c r="O1025" s="183" t="s">
        <v>43</v>
      </c>
      <c r="P1025" s="184">
        <f>I1025+J1025</f>
        <v>0</v>
      </c>
      <c r="Q1025" s="184">
        <f>ROUND(I1025*H1025,2)</f>
        <v>0</v>
      </c>
      <c r="R1025" s="184">
        <f>ROUND(J1025*H1025,2)</f>
        <v>0</v>
      </c>
      <c r="S1025" s="66"/>
      <c r="T1025" s="185">
        <f>S1025*H1025</f>
        <v>0</v>
      </c>
      <c r="U1025" s="185">
        <v>0</v>
      </c>
      <c r="V1025" s="185">
        <f>U1025*H1025</f>
        <v>0</v>
      </c>
      <c r="W1025" s="185">
        <v>0</v>
      </c>
      <c r="X1025" s="185">
        <f>W1025*H1025</f>
        <v>0</v>
      </c>
      <c r="Y1025" s="186" t="s">
        <v>20</v>
      </c>
      <c r="Z1025" s="36"/>
      <c r="AA1025" s="36"/>
      <c r="AB1025" s="36"/>
      <c r="AC1025" s="36"/>
      <c r="AD1025" s="36"/>
      <c r="AE1025" s="36"/>
      <c r="AR1025" s="187" t="s">
        <v>185</v>
      </c>
      <c r="AT1025" s="187" t="s">
        <v>157</v>
      </c>
      <c r="AU1025" s="187" t="s">
        <v>84</v>
      </c>
      <c r="AY1025" s="19" t="s">
        <v>155</v>
      </c>
      <c r="BE1025" s="188">
        <f>IF(O1025="základní",K1025,0)</f>
        <v>0</v>
      </c>
      <c r="BF1025" s="188">
        <f>IF(O1025="snížená",K1025,0)</f>
        <v>0</v>
      </c>
      <c r="BG1025" s="188">
        <f>IF(O1025="zákl. přenesená",K1025,0)</f>
        <v>0</v>
      </c>
      <c r="BH1025" s="188">
        <f>IF(O1025="sníž. přenesená",K1025,0)</f>
        <v>0</v>
      </c>
      <c r="BI1025" s="188">
        <f>IF(O1025="nulová",K1025,0)</f>
        <v>0</v>
      </c>
      <c r="BJ1025" s="19" t="s">
        <v>82</v>
      </c>
      <c r="BK1025" s="188">
        <f>ROUND(P1025*H1025,2)</f>
        <v>0</v>
      </c>
      <c r="BL1025" s="19" t="s">
        <v>185</v>
      </c>
      <c r="BM1025" s="187" t="s">
        <v>1961</v>
      </c>
    </row>
    <row r="1026" spans="1:65" s="2" customFormat="1" ht="11.25">
      <c r="A1026" s="36"/>
      <c r="B1026" s="37"/>
      <c r="C1026" s="38"/>
      <c r="D1026" s="189" t="s">
        <v>162</v>
      </c>
      <c r="E1026" s="38"/>
      <c r="F1026" s="190" t="s">
        <v>1962</v>
      </c>
      <c r="G1026" s="38"/>
      <c r="H1026" s="38"/>
      <c r="I1026" s="191"/>
      <c r="J1026" s="191"/>
      <c r="K1026" s="38"/>
      <c r="L1026" s="38"/>
      <c r="M1026" s="41"/>
      <c r="N1026" s="192"/>
      <c r="O1026" s="193"/>
      <c r="P1026" s="66"/>
      <c r="Q1026" s="66"/>
      <c r="R1026" s="66"/>
      <c r="S1026" s="66"/>
      <c r="T1026" s="66"/>
      <c r="U1026" s="66"/>
      <c r="V1026" s="66"/>
      <c r="W1026" s="66"/>
      <c r="X1026" s="66"/>
      <c r="Y1026" s="67"/>
      <c r="Z1026" s="36"/>
      <c r="AA1026" s="36"/>
      <c r="AB1026" s="36"/>
      <c r="AC1026" s="36"/>
      <c r="AD1026" s="36"/>
      <c r="AE1026" s="36"/>
      <c r="AT1026" s="19" t="s">
        <v>162</v>
      </c>
      <c r="AU1026" s="19" t="s">
        <v>84</v>
      </c>
    </row>
    <row r="1027" spans="1:65" s="2" customFormat="1" ht="16.5" customHeight="1">
      <c r="A1027" s="36"/>
      <c r="B1027" s="37"/>
      <c r="C1027" s="218" t="s">
        <v>1963</v>
      </c>
      <c r="D1027" s="218" t="s">
        <v>180</v>
      </c>
      <c r="E1027" s="219" t="s">
        <v>1964</v>
      </c>
      <c r="F1027" s="220" t="s">
        <v>1965</v>
      </c>
      <c r="G1027" s="221" t="s">
        <v>386</v>
      </c>
      <c r="H1027" s="222">
        <v>10</v>
      </c>
      <c r="I1027" s="223"/>
      <c r="J1027" s="224"/>
      <c r="K1027" s="225">
        <f>ROUND(P1027*H1027,2)</f>
        <v>0</v>
      </c>
      <c r="L1027" s="224"/>
      <c r="M1027" s="226"/>
      <c r="N1027" s="227" t="s">
        <v>20</v>
      </c>
      <c r="O1027" s="183" t="s">
        <v>43</v>
      </c>
      <c r="P1027" s="184">
        <f>I1027+J1027</f>
        <v>0</v>
      </c>
      <c r="Q1027" s="184">
        <f>ROUND(I1027*H1027,2)</f>
        <v>0</v>
      </c>
      <c r="R1027" s="184">
        <f>ROUND(J1027*H1027,2)</f>
        <v>0</v>
      </c>
      <c r="S1027" s="66"/>
      <c r="T1027" s="185">
        <f>S1027*H1027</f>
        <v>0</v>
      </c>
      <c r="U1027" s="185">
        <v>4.0000000000000003E-5</v>
      </c>
      <c r="V1027" s="185">
        <f>U1027*H1027</f>
        <v>4.0000000000000002E-4</v>
      </c>
      <c r="W1027" s="185">
        <v>0</v>
      </c>
      <c r="X1027" s="185">
        <f>W1027*H1027</f>
        <v>0</v>
      </c>
      <c r="Y1027" s="186" t="s">
        <v>20</v>
      </c>
      <c r="Z1027" s="36"/>
      <c r="AA1027" s="36"/>
      <c r="AB1027" s="36"/>
      <c r="AC1027" s="36"/>
      <c r="AD1027" s="36"/>
      <c r="AE1027" s="36"/>
      <c r="AR1027" s="187" t="s">
        <v>184</v>
      </c>
      <c r="AT1027" s="187" t="s">
        <v>180</v>
      </c>
      <c r="AU1027" s="187" t="s">
        <v>84</v>
      </c>
      <c r="AY1027" s="19" t="s">
        <v>155</v>
      </c>
      <c r="BE1027" s="188">
        <f>IF(O1027="základní",K1027,0)</f>
        <v>0</v>
      </c>
      <c r="BF1027" s="188">
        <f>IF(O1027="snížená",K1027,0)</f>
        <v>0</v>
      </c>
      <c r="BG1027" s="188">
        <f>IF(O1027="zákl. přenesená",K1027,0)</f>
        <v>0</v>
      </c>
      <c r="BH1027" s="188">
        <f>IF(O1027="sníž. přenesená",K1027,0)</f>
        <v>0</v>
      </c>
      <c r="BI1027" s="188">
        <f>IF(O1027="nulová",K1027,0)</f>
        <v>0</v>
      </c>
      <c r="BJ1027" s="19" t="s">
        <v>82</v>
      </c>
      <c r="BK1027" s="188">
        <f>ROUND(P1027*H1027,2)</f>
        <v>0</v>
      </c>
      <c r="BL1027" s="19" t="s">
        <v>185</v>
      </c>
      <c r="BM1027" s="187" t="s">
        <v>1966</v>
      </c>
    </row>
    <row r="1028" spans="1:65" s="2" customFormat="1" ht="24.2" customHeight="1">
      <c r="A1028" s="36"/>
      <c r="B1028" s="37"/>
      <c r="C1028" s="174" t="s">
        <v>1967</v>
      </c>
      <c r="D1028" s="174" t="s">
        <v>157</v>
      </c>
      <c r="E1028" s="175" t="s">
        <v>1968</v>
      </c>
      <c r="F1028" s="176" t="s">
        <v>1969</v>
      </c>
      <c r="G1028" s="177" t="s">
        <v>386</v>
      </c>
      <c r="H1028" s="178">
        <v>2</v>
      </c>
      <c r="I1028" s="179"/>
      <c r="J1028" s="179"/>
      <c r="K1028" s="180">
        <f>ROUND(P1028*H1028,2)</f>
        <v>0</v>
      </c>
      <c r="L1028" s="181"/>
      <c r="M1028" s="41"/>
      <c r="N1028" s="182" t="s">
        <v>20</v>
      </c>
      <c r="O1028" s="183" t="s">
        <v>43</v>
      </c>
      <c r="P1028" s="184">
        <f>I1028+J1028</f>
        <v>0</v>
      </c>
      <c r="Q1028" s="184">
        <f>ROUND(I1028*H1028,2)</f>
        <v>0</v>
      </c>
      <c r="R1028" s="184">
        <f>ROUND(J1028*H1028,2)</f>
        <v>0</v>
      </c>
      <c r="S1028" s="66"/>
      <c r="T1028" s="185">
        <f>S1028*H1028</f>
        <v>0</v>
      </c>
      <c r="U1028" s="185">
        <v>0</v>
      </c>
      <c r="V1028" s="185">
        <f>U1028*H1028</f>
        <v>0</v>
      </c>
      <c r="W1028" s="185">
        <v>0</v>
      </c>
      <c r="X1028" s="185">
        <f>W1028*H1028</f>
        <v>0</v>
      </c>
      <c r="Y1028" s="186" t="s">
        <v>20</v>
      </c>
      <c r="Z1028" s="36"/>
      <c r="AA1028" s="36"/>
      <c r="AB1028" s="36"/>
      <c r="AC1028" s="36"/>
      <c r="AD1028" s="36"/>
      <c r="AE1028" s="36"/>
      <c r="AR1028" s="187" t="s">
        <v>185</v>
      </c>
      <c r="AT1028" s="187" t="s">
        <v>157</v>
      </c>
      <c r="AU1028" s="187" t="s">
        <v>84</v>
      </c>
      <c r="AY1028" s="19" t="s">
        <v>155</v>
      </c>
      <c r="BE1028" s="188">
        <f>IF(O1028="základní",K1028,0)</f>
        <v>0</v>
      </c>
      <c r="BF1028" s="188">
        <f>IF(O1028="snížená",K1028,0)</f>
        <v>0</v>
      </c>
      <c r="BG1028" s="188">
        <f>IF(O1028="zákl. přenesená",K1028,0)</f>
        <v>0</v>
      </c>
      <c r="BH1028" s="188">
        <f>IF(O1028="sníž. přenesená",K1028,0)</f>
        <v>0</v>
      </c>
      <c r="BI1028" s="188">
        <f>IF(O1028="nulová",K1028,0)</f>
        <v>0</v>
      </c>
      <c r="BJ1028" s="19" t="s">
        <v>82</v>
      </c>
      <c r="BK1028" s="188">
        <f>ROUND(P1028*H1028,2)</f>
        <v>0</v>
      </c>
      <c r="BL1028" s="19" t="s">
        <v>185</v>
      </c>
      <c r="BM1028" s="187" t="s">
        <v>1970</v>
      </c>
    </row>
    <row r="1029" spans="1:65" s="2" customFormat="1" ht="11.25">
      <c r="A1029" s="36"/>
      <c r="B1029" s="37"/>
      <c r="C1029" s="38"/>
      <c r="D1029" s="189" t="s">
        <v>162</v>
      </c>
      <c r="E1029" s="38"/>
      <c r="F1029" s="190" t="s">
        <v>1971</v>
      </c>
      <c r="G1029" s="38"/>
      <c r="H1029" s="38"/>
      <c r="I1029" s="191"/>
      <c r="J1029" s="191"/>
      <c r="K1029" s="38"/>
      <c r="L1029" s="38"/>
      <c r="M1029" s="41"/>
      <c r="N1029" s="192"/>
      <c r="O1029" s="193"/>
      <c r="P1029" s="66"/>
      <c r="Q1029" s="66"/>
      <c r="R1029" s="66"/>
      <c r="S1029" s="66"/>
      <c r="T1029" s="66"/>
      <c r="U1029" s="66"/>
      <c r="V1029" s="66"/>
      <c r="W1029" s="66"/>
      <c r="X1029" s="66"/>
      <c r="Y1029" s="67"/>
      <c r="Z1029" s="36"/>
      <c r="AA1029" s="36"/>
      <c r="AB1029" s="36"/>
      <c r="AC1029" s="36"/>
      <c r="AD1029" s="36"/>
      <c r="AE1029" s="36"/>
      <c r="AT1029" s="19" t="s">
        <v>162</v>
      </c>
      <c r="AU1029" s="19" t="s">
        <v>84</v>
      </c>
    </row>
    <row r="1030" spans="1:65" s="2" customFormat="1" ht="16.5" customHeight="1">
      <c r="A1030" s="36"/>
      <c r="B1030" s="37"/>
      <c r="C1030" s="218" t="s">
        <v>1972</v>
      </c>
      <c r="D1030" s="218" t="s">
        <v>180</v>
      </c>
      <c r="E1030" s="219" t="s">
        <v>1973</v>
      </c>
      <c r="F1030" s="220" t="s">
        <v>1974</v>
      </c>
      <c r="G1030" s="221" t="s">
        <v>386</v>
      </c>
      <c r="H1030" s="222">
        <v>2</v>
      </c>
      <c r="I1030" s="223"/>
      <c r="J1030" s="224"/>
      <c r="K1030" s="225">
        <f>ROUND(P1030*H1030,2)</f>
        <v>0</v>
      </c>
      <c r="L1030" s="224"/>
      <c r="M1030" s="226"/>
      <c r="N1030" s="227" t="s">
        <v>20</v>
      </c>
      <c r="O1030" s="183" t="s">
        <v>43</v>
      </c>
      <c r="P1030" s="184">
        <f>I1030+J1030</f>
        <v>0</v>
      </c>
      <c r="Q1030" s="184">
        <f>ROUND(I1030*H1030,2)</f>
        <v>0</v>
      </c>
      <c r="R1030" s="184">
        <f>ROUND(J1030*H1030,2)</f>
        <v>0</v>
      </c>
      <c r="S1030" s="66"/>
      <c r="T1030" s="185">
        <f>S1030*H1030</f>
        <v>0</v>
      </c>
      <c r="U1030" s="185">
        <v>5.9000000000000003E-4</v>
      </c>
      <c r="V1030" s="185">
        <f>U1030*H1030</f>
        <v>1.1800000000000001E-3</v>
      </c>
      <c r="W1030" s="185">
        <v>0</v>
      </c>
      <c r="X1030" s="185">
        <f>W1030*H1030</f>
        <v>0</v>
      </c>
      <c r="Y1030" s="186" t="s">
        <v>20</v>
      </c>
      <c r="Z1030" s="36"/>
      <c r="AA1030" s="36"/>
      <c r="AB1030" s="36"/>
      <c r="AC1030" s="36"/>
      <c r="AD1030" s="36"/>
      <c r="AE1030" s="36"/>
      <c r="AR1030" s="187" t="s">
        <v>184</v>
      </c>
      <c r="AT1030" s="187" t="s">
        <v>180</v>
      </c>
      <c r="AU1030" s="187" t="s">
        <v>84</v>
      </c>
      <c r="AY1030" s="19" t="s">
        <v>155</v>
      </c>
      <c r="BE1030" s="188">
        <f>IF(O1030="základní",K1030,0)</f>
        <v>0</v>
      </c>
      <c r="BF1030" s="188">
        <f>IF(O1030="snížená",K1030,0)</f>
        <v>0</v>
      </c>
      <c r="BG1030" s="188">
        <f>IF(O1030="zákl. přenesená",K1030,0)</f>
        <v>0</v>
      </c>
      <c r="BH1030" s="188">
        <f>IF(O1030="sníž. přenesená",K1030,0)</f>
        <v>0</v>
      </c>
      <c r="BI1030" s="188">
        <f>IF(O1030="nulová",K1030,0)</f>
        <v>0</v>
      </c>
      <c r="BJ1030" s="19" t="s">
        <v>82</v>
      </c>
      <c r="BK1030" s="188">
        <f>ROUND(P1030*H1030,2)</f>
        <v>0</v>
      </c>
      <c r="BL1030" s="19" t="s">
        <v>185</v>
      </c>
      <c r="BM1030" s="187" t="s">
        <v>1975</v>
      </c>
    </row>
    <row r="1031" spans="1:65" s="2" customFormat="1" ht="24.2" customHeight="1">
      <c r="A1031" s="36"/>
      <c r="B1031" s="37"/>
      <c r="C1031" s="174" t="s">
        <v>1976</v>
      </c>
      <c r="D1031" s="174" t="s">
        <v>157</v>
      </c>
      <c r="E1031" s="175" t="s">
        <v>1977</v>
      </c>
      <c r="F1031" s="176" t="s">
        <v>1978</v>
      </c>
      <c r="G1031" s="177" t="s">
        <v>386</v>
      </c>
      <c r="H1031" s="178">
        <v>1</v>
      </c>
      <c r="I1031" s="179"/>
      <c r="J1031" s="179"/>
      <c r="K1031" s="180">
        <f>ROUND(P1031*H1031,2)</f>
        <v>0</v>
      </c>
      <c r="L1031" s="181"/>
      <c r="M1031" s="41"/>
      <c r="N1031" s="182" t="s">
        <v>20</v>
      </c>
      <c r="O1031" s="183" t="s">
        <v>43</v>
      </c>
      <c r="P1031" s="184">
        <f>I1031+J1031</f>
        <v>0</v>
      </c>
      <c r="Q1031" s="184">
        <f>ROUND(I1031*H1031,2)</f>
        <v>0</v>
      </c>
      <c r="R1031" s="184">
        <f>ROUND(J1031*H1031,2)</f>
        <v>0</v>
      </c>
      <c r="S1031" s="66"/>
      <c r="T1031" s="185">
        <f>S1031*H1031</f>
        <v>0</v>
      </c>
      <c r="U1031" s="185">
        <v>0</v>
      </c>
      <c r="V1031" s="185">
        <f>U1031*H1031</f>
        <v>0</v>
      </c>
      <c r="W1031" s="185">
        <v>0</v>
      </c>
      <c r="X1031" s="185">
        <f>W1031*H1031</f>
        <v>0</v>
      </c>
      <c r="Y1031" s="186" t="s">
        <v>20</v>
      </c>
      <c r="Z1031" s="36"/>
      <c r="AA1031" s="36"/>
      <c r="AB1031" s="36"/>
      <c r="AC1031" s="36"/>
      <c r="AD1031" s="36"/>
      <c r="AE1031" s="36"/>
      <c r="AR1031" s="187" t="s">
        <v>185</v>
      </c>
      <c r="AT1031" s="187" t="s">
        <v>157</v>
      </c>
      <c r="AU1031" s="187" t="s">
        <v>84</v>
      </c>
      <c r="AY1031" s="19" t="s">
        <v>155</v>
      </c>
      <c r="BE1031" s="188">
        <f>IF(O1031="základní",K1031,0)</f>
        <v>0</v>
      </c>
      <c r="BF1031" s="188">
        <f>IF(O1031="snížená",K1031,0)</f>
        <v>0</v>
      </c>
      <c r="BG1031" s="188">
        <f>IF(O1031="zákl. přenesená",K1031,0)</f>
        <v>0</v>
      </c>
      <c r="BH1031" s="188">
        <f>IF(O1031="sníž. přenesená",K1031,0)</f>
        <v>0</v>
      </c>
      <c r="BI1031" s="188">
        <f>IF(O1031="nulová",K1031,0)</f>
        <v>0</v>
      </c>
      <c r="BJ1031" s="19" t="s">
        <v>82</v>
      </c>
      <c r="BK1031" s="188">
        <f>ROUND(P1031*H1031,2)</f>
        <v>0</v>
      </c>
      <c r="BL1031" s="19" t="s">
        <v>185</v>
      </c>
      <c r="BM1031" s="187" t="s">
        <v>1979</v>
      </c>
    </row>
    <row r="1032" spans="1:65" s="2" customFormat="1" ht="11.25">
      <c r="A1032" s="36"/>
      <c r="B1032" s="37"/>
      <c r="C1032" s="38"/>
      <c r="D1032" s="189" t="s">
        <v>162</v>
      </c>
      <c r="E1032" s="38"/>
      <c r="F1032" s="190" t="s">
        <v>1980</v>
      </c>
      <c r="G1032" s="38"/>
      <c r="H1032" s="38"/>
      <c r="I1032" s="191"/>
      <c r="J1032" s="191"/>
      <c r="K1032" s="38"/>
      <c r="L1032" s="38"/>
      <c r="M1032" s="41"/>
      <c r="N1032" s="192"/>
      <c r="O1032" s="193"/>
      <c r="P1032" s="66"/>
      <c r="Q1032" s="66"/>
      <c r="R1032" s="66"/>
      <c r="S1032" s="66"/>
      <c r="T1032" s="66"/>
      <c r="U1032" s="66"/>
      <c r="V1032" s="66"/>
      <c r="W1032" s="66"/>
      <c r="X1032" s="66"/>
      <c r="Y1032" s="67"/>
      <c r="Z1032" s="36"/>
      <c r="AA1032" s="36"/>
      <c r="AB1032" s="36"/>
      <c r="AC1032" s="36"/>
      <c r="AD1032" s="36"/>
      <c r="AE1032" s="36"/>
      <c r="AT1032" s="19" t="s">
        <v>162</v>
      </c>
      <c r="AU1032" s="19" t="s">
        <v>84</v>
      </c>
    </row>
    <row r="1033" spans="1:65" s="2" customFormat="1" ht="16.5" customHeight="1">
      <c r="A1033" s="36"/>
      <c r="B1033" s="37"/>
      <c r="C1033" s="218" t="s">
        <v>1981</v>
      </c>
      <c r="D1033" s="218" t="s">
        <v>180</v>
      </c>
      <c r="E1033" s="219" t="s">
        <v>1982</v>
      </c>
      <c r="F1033" s="220" t="s">
        <v>1983</v>
      </c>
      <c r="G1033" s="221" t="s">
        <v>386</v>
      </c>
      <c r="H1033" s="222">
        <v>1</v>
      </c>
      <c r="I1033" s="223"/>
      <c r="J1033" s="224"/>
      <c r="K1033" s="225">
        <f>ROUND(P1033*H1033,2)</f>
        <v>0</v>
      </c>
      <c r="L1033" s="224"/>
      <c r="M1033" s="226"/>
      <c r="N1033" s="227" t="s">
        <v>20</v>
      </c>
      <c r="O1033" s="183" t="s">
        <v>43</v>
      </c>
      <c r="P1033" s="184">
        <f>I1033+J1033</f>
        <v>0</v>
      </c>
      <c r="Q1033" s="184">
        <f>ROUND(I1033*H1033,2)</f>
        <v>0</v>
      </c>
      <c r="R1033" s="184">
        <f>ROUND(J1033*H1033,2)</f>
        <v>0</v>
      </c>
      <c r="S1033" s="66"/>
      <c r="T1033" s="185">
        <f>S1033*H1033</f>
        <v>0</v>
      </c>
      <c r="U1033" s="185">
        <v>1.2999999999999999E-4</v>
      </c>
      <c r="V1033" s="185">
        <f>U1033*H1033</f>
        <v>1.2999999999999999E-4</v>
      </c>
      <c r="W1033" s="185">
        <v>0</v>
      </c>
      <c r="X1033" s="185">
        <f>W1033*H1033</f>
        <v>0</v>
      </c>
      <c r="Y1033" s="186" t="s">
        <v>20</v>
      </c>
      <c r="Z1033" s="36"/>
      <c r="AA1033" s="36"/>
      <c r="AB1033" s="36"/>
      <c r="AC1033" s="36"/>
      <c r="AD1033" s="36"/>
      <c r="AE1033" s="36"/>
      <c r="AR1033" s="187" t="s">
        <v>184</v>
      </c>
      <c r="AT1033" s="187" t="s">
        <v>180</v>
      </c>
      <c r="AU1033" s="187" t="s">
        <v>84</v>
      </c>
      <c r="AY1033" s="19" t="s">
        <v>155</v>
      </c>
      <c r="BE1033" s="188">
        <f>IF(O1033="základní",K1033,0)</f>
        <v>0</v>
      </c>
      <c r="BF1033" s="188">
        <f>IF(O1033="snížená",K1033,0)</f>
        <v>0</v>
      </c>
      <c r="BG1033" s="188">
        <f>IF(O1033="zákl. přenesená",K1033,0)</f>
        <v>0</v>
      </c>
      <c r="BH1033" s="188">
        <f>IF(O1033="sníž. přenesená",K1033,0)</f>
        <v>0</v>
      </c>
      <c r="BI1033" s="188">
        <f>IF(O1033="nulová",K1033,0)</f>
        <v>0</v>
      </c>
      <c r="BJ1033" s="19" t="s">
        <v>82</v>
      </c>
      <c r="BK1033" s="188">
        <f>ROUND(P1033*H1033,2)</f>
        <v>0</v>
      </c>
      <c r="BL1033" s="19" t="s">
        <v>185</v>
      </c>
      <c r="BM1033" s="187" t="s">
        <v>1984</v>
      </c>
    </row>
    <row r="1034" spans="1:65" s="2" customFormat="1" ht="16.5" customHeight="1">
      <c r="A1034" s="36"/>
      <c r="B1034" s="37"/>
      <c r="C1034" s="174" t="s">
        <v>1985</v>
      </c>
      <c r="D1034" s="174" t="s">
        <v>157</v>
      </c>
      <c r="E1034" s="175" t="s">
        <v>1986</v>
      </c>
      <c r="F1034" s="176" t="s">
        <v>1987</v>
      </c>
      <c r="G1034" s="177" t="s">
        <v>386</v>
      </c>
      <c r="H1034" s="178">
        <v>6</v>
      </c>
      <c r="I1034" s="179"/>
      <c r="J1034" s="179"/>
      <c r="K1034" s="180">
        <f>ROUND(P1034*H1034,2)</f>
        <v>0</v>
      </c>
      <c r="L1034" s="181"/>
      <c r="M1034" s="41"/>
      <c r="N1034" s="182" t="s">
        <v>20</v>
      </c>
      <c r="O1034" s="183" t="s">
        <v>43</v>
      </c>
      <c r="P1034" s="184">
        <f>I1034+J1034</f>
        <v>0</v>
      </c>
      <c r="Q1034" s="184">
        <f>ROUND(I1034*H1034,2)</f>
        <v>0</v>
      </c>
      <c r="R1034" s="184">
        <f>ROUND(J1034*H1034,2)</f>
        <v>0</v>
      </c>
      <c r="S1034" s="66"/>
      <c r="T1034" s="185">
        <f>S1034*H1034</f>
        <v>0</v>
      </c>
      <c r="U1034" s="185">
        <v>0</v>
      </c>
      <c r="V1034" s="185">
        <f>U1034*H1034</f>
        <v>0</v>
      </c>
      <c r="W1034" s="185">
        <v>0</v>
      </c>
      <c r="X1034" s="185">
        <f>W1034*H1034</f>
        <v>0</v>
      </c>
      <c r="Y1034" s="186" t="s">
        <v>20</v>
      </c>
      <c r="Z1034" s="36"/>
      <c r="AA1034" s="36"/>
      <c r="AB1034" s="36"/>
      <c r="AC1034" s="36"/>
      <c r="AD1034" s="36"/>
      <c r="AE1034" s="36"/>
      <c r="AR1034" s="187" t="s">
        <v>185</v>
      </c>
      <c r="AT1034" s="187" t="s">
        <v>157</v>
      </c>
      <c r="AU1034" s="187" t="s">
        <v>84</v>
      </c>
      <c r="AY1034" s="19" t="s">
        <v>155</v>
      </c>
      <c r="BE1034" s="188">
        <f>IF(O1034="základní",K1034,0)</f>
        <v>0</v>
      </c>
      <c r="BF1034" s="188">
        <f>IF(O1034="snížená",K1034,0)</f>
        <v>0</v>
      </c>
      <c r="BG1034" s="188">
        <f>IF(O1034="zákl. přenesená",K1034,0)</f>
        <v>0</v>
      </c>
      <c r="BH1034" s="188">
        <f>IF(O1034="sníž. přenesená",K1034,0)</f>
        <v>0</v>
      </c>
      <c r="BI1034" s="188">
        <f>IF(O1034="nulová",K1034,0)</f>
        <v>0</v>
      </c>
      <c r="BJ1034" s="19" t="s">
        <v>82</v>
      </c>
      <c r="BK1034" s="188">
        <f>ROUND(P1034*H1034,2)</f>
        <v>0</v>
      </c>
      <c r="BL1034" s="19" t="s">
        <v>185</v>
      </c>
      <c r="BM1034" s="187" t="s">
        <v>1988</v>
      </c>
    </row>
    <row r="1035" spans="1:65" s="2" customFormat="1" ht="11.25">
      <c r="A1035" s="36"/>
      <c r="B1035" s="37"/>
      <c r="C1035" s="38"/>
      <c r="D1035" s="189" t="s">
        <v>162</v>
      </c>
      <c r="E1035" s="38"/>
      <c r="F1035" s="190" t="s">
        <v>1989</v>
      </c>
      <c r="G1035" s="38"/>
      <c r="H1035" s="38"/>
      <c r="I1035" s="191"/>
      <c r="J1035" s="191"/>
      <c r="K1035" s="38"/>
      <c r="L1035" s="38"/>
      <c r="M1035" s="41"/>
      <c r="N1035" s="192"/>
      <c r="O1035" s="193"/>
      <c r="P1035" s="66"/>
      <c r="Q1035" s="66"/>
      <c r="R1035" s="66"/>
      <c r="S1035" s="66"/>
      <c r="T1035" s="66"/>
      <c r="U1035" s="66"/>
      <c r="V1035" s="66"/>
      <c r="W1035" s="66"/>
      <c r="X1035" s="66"/>
      <c r="Y1035" s="67"/>
      <c r="Z1035" s="36"/>
      <c r="AA1035" s="36"/>
      <c r="AB1035" s="36"/>
      <c r="AC1035" s="36"/>
      <c r="AD1035" s="36"/>
      <c r="AE1035" s="36"/>
      <c r="AT1035" s="19" t="s">
        <v>162</v>
      </c>
      <c r="AU1035" s="19" t="s">
        <v>84</v>
      </c>
    </row>
    <row r="1036" spans="1:65" s="2" customFormat="1" ht="16.5" customHeight="1">
      <c r="A1036" s="36"/>
      <c r="B1036" s="37"/>
      <c r="C1036" s="218" t="s">
        <v>1990</v>
      </c>
      <c r="D1036" s="218" t="s">
        <v>180</v>
      </c>
      <c r="E1036" s="219" t="s">
        <v>1991</v>
      </c>
      <c r="F1036" s="220" t="s">
        <v>1992</v>
      </c>
      <c r="G1036" s="221" t="s">
        <v>386</v>
      </c>
      <c r="H1036" s="222">
        <v>5</v>
      </c>
      <c r="I1036" s="223"/>
      <c r="J1036" s="224"/>
      <c r="K1036" s="225">
        <f>ROUND(P1036*H1036,2)</f>
        <v>0</v>
      </c>
      <c r="L1036" s="224"/>
      <c r="M1036" s="226"/>
      <c r="N1036" s="227" t="s">
        <v>20</v>
      </c>
      <c r="O1036" s="183" t="s">
        <v>43</v>
      </c>
      <c r="P1036" s="184">
        <f>I1036+J1036</f>
        <v>0</v>
      </c>
      <c r="Q1036" s="184">
        <f>ROUND(I1036*H1036,2)</f>
        <v>0</v>
      </c>
      <c r="R1036" s="184">
        <f>ROUND(J1036*H1036,2)</f>
        <v>0</v>
      </c>
      <c r="S1036" s="66"/>
      <c r="T1036" s="185">
        <f>S1036*H1036</f>
        <v>0</v>
      </c>
      <c r="U1036" s="185">
        <v>1E-4</v>
      </c>
      <c r="V1036" s="185">
        <f>U1036*H1036</f>
        <v>5.0000000000000001E-4</v>
      </c>
      <c r="W1036" s="185">
        <v>0</v>
      </c>
      <c r="X1036" s="185">
        <f>W1036*H1036</f>
        <v>0</v>
      </c>
      <c r="Y1036" s="186" t="s">
        <v>20</v>
      </c>
      <c r="Z1036" s="36"/>
      <c r="AA1036" s="36"/>
      <c r="AB1036" s="36"/>
      <c r="AC1036" s="36"/>
      <c r="AD1036" s="36"/>
      <c r="AE1036" s="36"/>
      <c r="AR1036" s="187" t="s">
        <v>184</v>
      </c>
      <c r="AT1036" s="187" t="s">
        <v>180</v>
      </c>
      <c r="AU1036" s="187" t="s">
        <v>84</v>
      </c>
      <c r="AY1036" s="19" t="s">
        <v>155</v>
      </c>
      <c r="BE1036" s="188">
        <f>IF(O1036="základní",K1036,0)</f>
        <v>0</v>
      </c>
      <c r="BF1036" s="188">
        <f>IF(O1036="snížená",K1036,0)</f>
        <v>0</v>
      </c>
      <c r="BG1036" s="188">
        <f>IF(O1036="zákl. přenesená",K1036,0)</f>
        <v>0</v>
      </c>
      <c r="BH1036" s="188">
        <f>IF(O1036="sníž. přenesená",K1036,0)</f>
        <v>0</v>
      </c>
      <c r="BI1036" s="188">
        <f>IF(O1036="nulová",K1036,0)</f>
        <v>0</v>
      </c>
      <c r="BJ1036" s="19" t="s">
        <v>82</v>
      </c>
      <c r="BK1036" s="188">
        <f>ROUND(P1036*H1036,2)</f>
        <v>0</v>
      </c>
      <c r="BL1036" s="19" t="s">
        <v>185</v>
      </c>
      <c r="BM1036" s="187" t="s">
        <v>1993</v>
      </c>
    </row>
    <row r="1037" spans="1:65" s="2" customFormat="1" ht="16.5" customHeight="1">
      <c r="A1037" s="36"/>
      <c r="B1037" s="37"/>
      <c r="C1037" s="218" t="s">
        <v>1994</v>
      </c>
      <c r="D1037" s="218" t="s">
        <v>180</v>
      </c>
      <c r="E1037" s="219" t="s">
        <v>1995</v>
      </c>
      <c r="F1037" s="220" t="s">
        <v>1996</v>
      </c>
      <c r="G1037" s="221" t="s">
        <v>386</v>
      </c>
      <c r="H1037" s="222">
        <v>1</v>
      </c>
      <c r="I1037" s="223"/>
      <c r="J1037" s="224"/>
      <c r="K1037" s="225">
        <f>ROUND(P1037*H1037,2)</f>
        <v>0</v>
      </c>
      <c r="L1037" s="224"/>
      <c r="M1037" s="226"/>
      <c r="N1037" s="227" t="s">
        <v>20</v>
      </c>
      <c r="O1037" s="183" t="s">
        <v>43</v>
      </c>
      <c r="P1037" s="184">
        <f>I1037+J1037</f>
        <v>0</v>
      </c>
      <c r="Q1037" s="184">
        <f>ROUND(I1037*H1037,2)</f>
        <v>0</v>
      </c>
      <c r="R1037" s="184">
        <f>ROUND(J1037*H1037,2)</f>
        <v>0</v>
      </c>
      <c r="S1037" s="66"/>
      <c r="T1037" s="185">
        <f>S1037*H1037</f>
        <v>0</v>
      </c>
      <c r="U1037" s="185">
        <v>1.2E-4</v>
      </c>
      <c r="V1037" s="185">
        <f>U1037*H1037</f>
        <v>1.2E-4</v>
      </c>
      <c r="W1037" s="185">
        <v>0</v>
      </c>
      <c r="X1037" s="185">
        <f>W1037*H1037</f>
        <v>0</v>
      </c>
      <c r="Y1037" s="186" t="s">
        <v>20</v>
      </c>
      <c r="Z1037" s="36"/>
      <c r="AA1037" s="36"/>
      <c r="AB1037" s="36"/>
      <c r="AC1037" s="36"/>
      <c r="AD1037" s="36"/>
      <c r="AE1037" s="36"/>
      <c r="AR1037" s="187" t="s">
        <v>184</v>
      </c>
      <c r="AT1037" s="187" t="s">
        <v>180</v>
      </c>
      <c r="AU1037" s="187" t="s">
        <v>84</v>
      </c>
      <c r="AY1037" s="19" t="s">
        <v>155</v>
      </c>
      <c r="BE1037" s="188">
        <f>IF(O1037="základní",K1037,0)</f>
        <v>0</v>
      </c>
      <c r="BF1037" s="188">
        <f>IF(O1037="snížená",K1037,0)</f>
        <v>0</v>
      </c>
      <c r="BG1037" s="188">
        <f>IF(O1037="zákl. přenesená",K1037,0)</f>
        <v>0</v>
      </c>
      <c r="BH1037" s="188">
        <f>IF(O1037="sníž. přenesená",K1037,0)</f>
        <v>0</v>
      </c>
      <c r="BI1037" s="188">
        <f>IF(O1037="nulová",K1037,0)</f>
        <v>0</v>
      </c>
      <c r="BJ1037" s="19" t="s">
        <v>82</v>
      </c>
      <c r="BK1037" s="188">
        <f>ROUND(P1037*H1037,2)</f>
        <v>0</v>
      </c>
      <c r="BL1037" s="19" t="s">
        <v>185</v>
      </c>
      <c r="BM1037" s="187" t="s">
        <v>1997</v>
      </c>
    </row>
    <row r="1038" spans="1:65" s="2" customFormat="1" ht="16.5" customHeight="1">
      <c r="A1038" s="36"/>
      <c r="B1038" s="37"/>
      <c r="C1038" s="218" t="s">
        <v>1998</v>
      </c>
      <c r="D1038" s="218" t="s">
        <v>180</v>
      </c>
      <c r="E1038" s="219" t="s">
        <v>1999</v>
      </c>
      <c r="F1038" s="220" t="s">
        <v>1735</v>
      </c>
      <c r="G1038" s="221" t="s">
        <v>386</v>
      </c>
      <c r="H1038" s="222">
        <v>3</v>
      </c>
      <c r="I1038" s="223"/>
      <c r="J1038" s="224"/>
      <c r="K1038" s="225">
        <f>ROUND(P1038*H1038,2)</f>
        <v>0</v>
      </c>
      <c r="L1038" s="224"/>
      <c r="M1038" s="226"/>
      <c r="N1038" s="227" t="s">
        <v>20</v>
      </c>
      <c r="O1038" s="183" t="s">
        <v>43</v>
      </c>
      <c r="P1038" s="184">
        <f>I1038+J1038</f>
        <v>0</v>
      </c>
      <c r="Q1038" s="184">
        <f>ROUND(I1038*H1038,2)</f>
        <v>0</v>
      </c>
      <c r="R1038" s="184">
        <f>ROUND(J1038*H1038,2)</f>
        <v>0</v>
      </c>
      <c r="S1038" s="66"/>
      <c r="T1038" s="185">
        <f>S1038*H1038</f>
        <v>0</v>
      </c>
      <c r="U1038" s="185">
        <v>3.8999999999999999E-4</v>
      </c>
      <c r="V1038" s="185">
        <f>U1038*H1038</f>
        <v>1.17E-3</v>
      </c>
      <c r="W1038" s="185">
        <v>0</v>
      </c>
      <c r="X1038" s="185">
        <f>W1038*H1038</f>
        <v>0</v>
      </c>
      <c r="Y1038" s="186" t="s">
        <v>20</v>
      </c>
      <c r="Z1038" s="36"/>
      <c r="AA1038" s="36"/>
      <c r="AB1038" s="36"/>
      <c r="AC1038" s="36"/>
      <c r="AD1038" s="36"/>
      <c r="AE1038" s="36"/>
      <c r="AR1038" s="187" t="s">
        <v>184</v>
      </c>
      <c r="AT1038" s="187" t="s">
        <v>180</v>
      </c>
      <c r="AU1038" s="187" t="s">
        <v>84</v>
      </c>
      <c r="AY1038" s="19" t="s">
        <v>155</v>
      </c>
      <c r="BE1038" s="188">
        <f>IF(O1038="základní",K1038,0)</f>
        <v>0</v>
      </c>
      <c r="BF1038" s="188">
        <f>IF(O1038="snížená",K1038,0)</f>
        <v>0</v>
      </c>
      <c r="BG1038" s="188">
        <f>IF(O1038="zákl. přenesená",K1038,0)</f>
        <v>0</v>
      </c>
      <c r="BH1038" s="188">
        <f>IF(O1038="sníž. přenesená",K1038,0)</f>
        <v>0</v>
      </c>
      <c r="BI1038" s="188">
        <f>IF(O1038="nulová",K1038,0)</f>
        <v>0</v>
      </c>
      <c r="BJ1038" s="19" t="s">
        <v>82</v>
      </c>
      <c r="BK1038" s="188">
        <f>ROUND(P1038*H1038,2)</f>
        <v>0</v>
      </c>
      <c r="BL1038" s="19" t="s">
        <v>185</v>
      </c>
      <c r="BM1038" s="187" t="s">
        <v>2000</v>
      </c>
    </row>
    <row r="1039" spans="1:65" s="2" customFormat="1" ht="24.2" customHeight="1">
      <c r="A1039" s="36"/>
      <c r="B1039" s="37"/>
      <c r="C1039" s="174" t="s">
        <v>2001</v>
      </c>
      <c r="D1039" s="174" t="s">
        <v>157</v>
      </c>
      <c r="E1039" s="175" t="s">
        <v>2002</v>
      </c>
      <c r="F1039" s="176" t="s">
        <v>2003</v>
      </c>
      <c r="G1039" s="177" t="s">
        <v>386</v>
      </c>
      <c r="H1039" s="178">
        <v>60</v>
      </c>
      <c r="I1039" s="179"/>
      <c r="J1039" s="179"/>
      <c r="K1039" s="180">
        <f>ROUND(P1039*H1039,2)</f>
        <v>0</v>
      </c>
      <c r="L1039" s="181"/>
      <c r="M1039" s="41"/>
      <c r="N1039" s="182" t="s">
        <v>20</v>
      </c>
      <c r="O1039" s="183" t="s">
        <v>43</v>
      </c>
      <c r="P1039" s="184">
        <f>I1039+J1039</f>
        <v>0</v>
      </c>
      <c r="Q1039" s="184">
        <f>ROUND(I1039*H1039,2)</f>
        <v>0</v>
      </c>
      <c r="R1039" s="184">
        <f>ROUND(J1039*H1039,2)</f>
        <v>0</v>
      </c>
      <c r="S1039" s="66"/>
      <c r="T1039" s="185">
        <f>S1039*H1039</f>
        <v>0</v>
      </c>
      <c r="U1039" s="185">
        <v>0</v>
      </c>
      <c r="V1039" s="185">
        <f>U1039*H1039</f>
        <v>0</v>
      </c>
      <c r="W1039" s="185">
        <v>0</v>
      </c>
      <c r="X1039" s="185">
        <f>W1039*H1039</f>
        <v>0</v>
      </c>
      <c r="Y1039" s="186" t="s">
        <v>20</v>
      </c>
      <c r="Z1039" s="36"/>
      <c r="AA1039" s="36"/>
      <c r="AB1039" s="36"/>
      <c r="AC1039" s="36"/>
      <c r="AD1039" s="36"/>
      <c r="AE1039" s="36"/>
      <c r="AR1039" s="187" t="s">
        <v>185</v>
      </c>
      <c r="AT1039" s="187" t="s">
        <v>157</v>
      </c>
      <c r="AU1039" s="187" t="s">
        <v>84</v>
      </c>
      <c r="AY1039" s="19" t="s">
        <v>155</v>
      </c>
      <c r="BE1039" s="188">
        <f>IF(O1039="základní",K1039,0)</f>
        <v>0</v>
      </c>
      <c r="BF1039" s="188">
        <f>IF(O1039="snížená",K1039,0)</f>
        <v>0</v>
      </c>
      <c r="BG1039" s="188">
        <f>IF(O1039="zákl. přenesená",K1039,0)</f>
        <v>0</v>
      </c>
      <c r="BH1039" s="188">
        <f>IF(O1039="sníž. přenesená",K1039,0)</f>
        <v>0</v>
      </c>
      <c r="BI1039" s="188">
        <f>IF(O1039="nulová",K1039,0)</f>
        <v>0</v>
      </c>
      <c r="BJ1039" s="19" t="s">
        <v>82</v>
      </c>
      <c r="BK1039" s="188">
        <f>ROUND(P1039*H1039,2)</f>
        <v>0</v>
      </c>
      <c r="BL1039" s="19" t="s">
        <v>185</v>
      </c>
      <c r="BM1039" s="187" t="s">
        <v>2004</v>
      </c>
    </row>
    <row r="1040" spans="1:65" s="2" customFormat="1" ht="11.25">
      <c r="A1040" s="36"/>
      <c r="B1040" s="37"/>
      <c r="C1040" s="38"/>
      <c r="D1040" s="189" t="s">
        <v>162</v>
      </c>
      <c r="E1040" s="38"/>
      <c r="F1040" s="190" t="s">
        <v>2005</v>
      </c>
      <c r="G1040" s="38"/>
      <c r="H1040" s="38"/>
      <c r="I1040" s="191"/>
      <c r="J1040" s="191"/>
      <c r="K1040" s="38"/>
      <c r="L1040" s="38"/>
      <c r="M1040" s="41"/>
      <c r="N1040" s="192"/>
      <c r="O1040" s="193"/>
      <c r="P1040" s="66"/>
      <c r="Q1040" s="66"/>
      <c r="R1040" s="66"/>
      <c r="S1040" s="66"/>
      <c r="T1040" s="66"/>
      <c r="U1040" s="66"/>
      <c r="V1040" s="66"/>
      <c r="W1040" s="66"/>
      <c r="X1040" s="66"/>
      <c r="Y1040" s="67"/>
      <c r="Z1040" s="36"/>
      <c r="AA1040" s="36"/>
      <c r="AB1040" s="36"/>
      <c r="AC1040" s="36"/>
      <c r="AD1040" s="36"/>
      <c r="AE1040" s="36"/>
      <c r="AT1040" s="19" t="s">
        <v>162</v>
      </c>
      <c r="AU1040" s="19" t="s">
        <v>84</v>
      </c>
    </row>
    <row r="1041" spans="1:65" s="2" customFormat="1" ht="16.5" customHeight="1">
      <c r="A1041" s="36"/>
      <c r="B1041" s="37"/>
      <c r="C1041" s="218" t="s">
        <v>2006</v>
      </c>
      <c r="D1041" s="218" t="s">
        <v>180</v>
      </c>
      <c r="E1041" s="219" t="s">
        <v>2007</v>
      </c>
      <c r="F1041" s="220" t="s">
        <v>2008</v>
      </c>
      <c r="G1041" s="221" t="s">
        <v>386</v>
      </c>
      <c r="H1041" s="222">
        <v>60</v>
      </c>
      <c r="I1041" s="223"/>
      <c r="J1041" s="224"/>
      <c r="K1041" s="225">
        <f>ROUND(P1041*H1041,2)</f>
        <v>0</v>
      </c>
      <c r="L1041" s="224"/>
      <c r="M1041" s="226"/>
      <c r="N1041" s="227" t="s">
        <v>20</v>
      </c>
      <c r="O1041" s="183" t="s">
        <v>43</v>
      </c>
      <c r="P1041" s="184">
        <f>I1041+J1041</f>
        <v>0</v>
      </c>
      <c r="Q1041" s="184">
        <f>ROUND(I1041*H1041,2)</f>
        <v>0</v>
      </c>
      <c r="R1041" s="184">
        <f>ROUND(J1041*H1041,2)</f>
        <v>0</v>
      </c>
      <c r="S1041" s="66"/>
      <c r="T1041" s="185">
        <f>S1041*H1041</f>
        <v>0</v>
      </c>
      <c r="U1041" s="185">
        <v>6.0000000000000002E-5</v>
      </c>
      <c r="V1041" s="185">
        <f>U1041*H1041</f>
        <v>3.5999999999999999E-3</v>
      </c>
      <c r="W1041" s="185">
        <v>0</v>
      </c>
      <c r="X1041" s="185">
        <f>W1041*H1041</f>
        <v>0</v>
      </c>
      <c r="Y1041" s="186" t="s">
        <v>20</v>
      </c>
      <c r="Z1041" s="36"/>
      <c r="AA1041" s="36"/>
      <c r="AB1041" s="36"/>
      <c r="AC1041" s="36"/>
      <c r="AD1041" s="36"/>
      <c r="AE1041" s="36"/>
      <c r="AR1041" s="187" t="s">
        <v>184</v>
      </c>
      <c r="AT1041" s="187" t="s">
        <v>180</v>
      </c>
      <c r="AU1041" s="187" t="s">
        <v>84</v>
      </c>
      <c r="AY1041" s="19" t="s">
        <v>155</v>
      </c>
      <c r="BE1041" s="188">
        <f>IF(O1041="základní",K1041,0)</f>
        <v>0</v>
      </c>
      <c r="BF1041" s="188">
        <f>IF(O1041="snížená",K1041,0)</f>
        <v>0</v>
      </c>
      <c r="BG1041" s="188">
        <f>IF(O1041="zákl. přenesená",K1041,0)</f>
        <v>0</v>
      </c>
      <c r="BH1041" s="188">
        <f>IF(O1041="sníž. přenesená",K1041,0)</f>
        <v>0</v>
      </c>
      <c r="BI1041" s="188">
        <f>IF(O1041="nulová",K1041,0)</f>
        <v>0</v>
      </c>
      <c r="BJ1041" s="19" t="s">
        <v>82</v>
      </c>
      <c r="BK1041" s="188">
        <f>ROUND(P1041*H1041,2)</f>
        <v>0</v>
      </c>
      <c r="BL1041" s="19" t="s">
        <v>185</v>
      </c>
      <c r="BM1041" s="187" t="s">
        <v>2009</v>
      </c>
    </row>
    <row r="1042" spans="1:65" s="2" customFormat="1" ht="24.2" customHeight="1">
      <c r="A1042" s="36"/>
      <c r="B1042" s="37"/>
      <c r="C1042" s="174" t="s">
        <v>2010</v>
      </c>
      <c r="D1042" s="174" t="s">
        <v>157</v>
      </c>
      <c r="E1042" s="175" t="s">
        <v>2011</v>
      </c>
      <c r="F1042" s="176" t="s">
        <v>2012</v>
      </c>
      <c r="G1042" s="177" t="s">
        <v>386</v>
      </c>
      <c r="H1042" s="178">
        <v>6</v>
      </c>
      <c r="I1042" s="179"/>
      <c r="J1042" s="179"/>
      <c r="K1042" s="180">
        <f>ROUND(P1042*H1042,2)</f>
        <v>0</v>
      </c>
      <c r="L1042" s="181"/>
      <c r="M1042" s="41"/>
      <c r="N1042" s="182" t="s">
        <v>20</v>
      </c>
      <c r="O1042" s="183" t="s">
        <v>43</v>
      </c>
      <c r="P1042" s="184">
        <f>I1042+J1042</f>
        <v>0</v>
      </c>
      <c r="Q1042" s="184">
        <f>ROUND(I1042*H1042,2)</f>
        <v>0</v>
      </c>
      <c r="R1042" s="184">
        <f>ROUND(J1042*H1042,2)</f>
        <v>0</v>
      </c>
      <c r="S1042" s="66"/>
      <c r="T1042" s="185">
        <f>S1042*H1042</f>
        <v>0</v>
      </c>
      <c r="U1042" s="185">
        <v>0</v>
      </c>
      <c r="V1042" s="185">
        <f>U1042*H1042</f>
        <v>0</v>
      </c>
      <c r="W1042" s="185">
        <v>0</v>
      </c>
      <c r="X1042" s="185">
        <f>W1042*H1042</f>
        <v>0</v>
      </c>
      <c r="Y1042" s="186" t="s">
        <v>20</v>
      </c>
      <c r="Z1042" s="36"/>
      <c r="AA1042" s="36"/>
      <c r="AB1042" s="36"/>
      <c r="AC1042" s="36"/>
      <c r="AD1042" s="36"/>
      <c r="AE1042" s="36"/>
      <c r="AR1042" s="187" t="s">
        <v>185</v>
      </c>
      <c r="AT1042" s="187" t="s">
        <v>157</v>
      </c>
      <c r="AU1042" s="187" t="s">
        <v>84</v>
      </c>
      <c r="AY1042" s="19" t="s">
        <v>155</v>
      </c>
      <c r="BE1042" s="188">
        <f>IF(O1042="základní",K1042,0)</f>
        <v>0</v>
      </c>
      <c r="BF1042" s="188">
        <f>IF(O1042="snížená",K1042,0)</f>
        <v>0</v>
      </c>
      <c r="BG1042" s="188">
        <f>IF(O1042="zákl. přenesená",K1042,0)</f>
        <v>0</v>
      </c>
      <c r="BH1042" s="188">
        <f>IF(O1042="sníž. přenesená",K1042,0)</f>
        <v>0</v>
      </c>
      <c r="BI1042" s="188">
        <f>IF(O1042="nulová",K1042,0)</f>
        <v>0</v>
      </c>
      <c r="BJ1042" s="19" t="s">
        <v>82</v>
      </c>
      <c r="BK1042" s="188">
        <f>ROUND(P1042*H1042,2)</f>
        <v>0</v>
      </c>
      <c r="BL1042" s="19" t="s">
        <v>185</v>
      </c>
      <c r="BM1042" s="187" t="s">
        <v>2013</v>
      </c>
    </row>
    <row r="1043" spans="1:65" s="2" customFormat="1" ht="11.25">
      <c r="A1043" s="36"/>
      <c r="B1043" s="37"/>
      <c r="C1043" s="38"/>
      <c r="D1043" s="189" t="s">
        <v>162</v>
      </c>
      <c r="E1043" s="38"/>
      <c r="F1043" s="190" t="s">
        <v>2014</v>
      </c>
      <c r="G1043" s="38"/>
      <c r="H1043" s="38"/>
      <c r="I1043" s="191"/>
      <c r="J1043" s="191"/>
      <c r="K1043" s="38"/>
      <c r="L1043" s="38"/>
      <c r="M1043" s="41"/>
      <c r="N1043" s="192"/>
      <c r="O1043" s="193"/>
      <c r="P1043" s="66"/>
      <c r="Q1043" s="66"/>
      <c r="R1043" s="66"/>
      <c r="S1043" s="66"/>
      <c r="T1043" s="66"/>
      <c r="U1043" s="66"/>
      <c r="V1043" s="66"/>
      <c r="W1043" s="66"/>
      <c r="X1043" s="66"/>
      <c r="Y1043" s="67"/>
      <c r="Z1043" s="36"/>
      <c r="AA1043" s="36"/>
      <c r="AB1043" s="36"/>
      <c r="AC1043" s="36"/>
      <c r="AD1043" s="36"/>
      <c r="AE1043" s="36"/>
      <c r="AT1043" s="19" t="s">
        <v>162</v>
      </c>
      <c r="AU1043" s="19" t="s">
        <v>84</v>
      </c>
    </row>
    <row r="1044" spans="1:65" s="2" customFormat="1" ht="24.2" customHeight="1">
      <c r="A1044" s="36"/>
      <c r="B1044" s="37"/>
      <c r="C1044" s="218" t="s">
        <v>2015</v>
      </c>
      <c r="D1044" s="218" t="s">
        <v>180</v>
      </c>
      <c r="E1044" s="219" t="s">
        <v>2016</v>
      </c>
      <c r="F1044" s="220" t="s">
        <v>2017</v>
      </c>
      <c r="G1044" s="221" t="s">
        <v>386</v>
      </c>
      <c r="H1044" s="222">
        <v>6</v>
      </c>
      <c r="I1044" s="223"/>
      <c r="J1044" s="224"/>
      <c r="K1044" s="225">
        <f>ROUND(P1044*H1044,2)</f>
        <v>0</v>
      </c>
      <c r="L1044" s="224"/>
      <c r="M1044" s="226"/>
      <c r="N1044" s="227" t="s">
        <v>20</v>
      </c>
      <c r="O1044" s="183" t="s">
        <v>43</v>
      </c>
      <c r="P1044" s="184">
        <f>I1044+J1044</f>
        <v>0</v>
      </c>
      <c r="Q1044" s="184">
        <f>ROUND(I1044*H1044,2)</f>
        <v>0</v>
      </c>
      <c r="R1044" s="184">
        <f>ROUND(J1044*H1044,2)</f>
        <v>0</v>
      </c>
      <c r="S1044" s="66"/>
      <c r="T1044" s="185">
        <f>S1044*H1044</f>
        <v>0</v>
      </c>
      <c r="U1044" s="185">
        <v>6.9999999999999994E-5</v>
      </c>
      <c r="V1044" s="185">
        <f>U1044*H1044</f>
        <v>4.1999999999999996E-4</v>
      </c>
      <c r="W1044" s="185">
        <v>0</v>
      </c>
      <c r="X1044" s="185">
        <f>W1044*H1044</f>
        <v>0</v>
      </c>
      <c r="Y1044" s="186" t="s">
        <v>20</v>
      </c>
      <c r="Z1044" s="36"/>
      <c r="AA1044" s="36"/>
      <c r="AB1044" s="36"/>
      <c r="AC1044" s="36"/>
      <c r="AD1044" s="36"/>
      <c r="AE1044" s="36"/>
      <c r="AR1044" s="187" t="s">
        <v>184</v>
      </c>
      <c r="AT1044" s="187" t="s">
        <v>180</v>
      </c>
      <c r="AU1044" s="187" t="s">
        <v>84</v>
      </c>
      <c r="AY1044" s="19" t="s">
        <v>155</v>
      </c>
      <c r="BE1044" s="188">
        <f>IF(O1044="základní",K1044,0)</f>
        <v>0</v>
      </c>
      <c r="BF1044" s="188">
        <f>IF(O1044="snížená",K1044,0)</f>
        <v>0</v>
      </c>
      <c r="BG1044" s="188">
        <f>IF(O1044="zákl. přenesená",K1044,0)</f>
        <v>0</v>
      </c>
      <c r="BH1044" s="188">
        <f>IF(O1044="sníž. přenesená",K1044,0)</f>
        <v>0</v>
      </c>
      <c r="BI1044" s="188">
        <f>IF(O1044="nulová",K1044,0)</f>
        <v>0</v>
      </c>
      <c r="BJ1044" s="19" t="s">
        <v>82</v>
      </c>
      <c r="BK1044" s="188">
        <f>ROUND(P1044*H1044,2)</f>
        <v>0</v>
      </c>
      <c r="BL1044" s="19" t="s">
        <v>185</v>
      </c>
      <c r="BM1044" s="187" t="s">
        <v>2018</v>
      </c>
    </row>
    <row r="1045" spans="1:65" s="2" customFormat="1" ht="16.5" customHeight="1">
      <c r="A1045" s="36"/>
      <c r="B1045" s="37"/>
      <c r="C1045" s="174" t="s">
        <v>2019</v>
      </c>
      <c r="D1045" s="174" t="s">
        <v>157</v>
      </c>
      <c r="E1045" s="175" t="s">
        <v>2020</v>
      </c>
      <c r="F1045" s="176" t="s">
        <v>2021</v>
      </c>
      <c r="G1045" s="177" t="s">
        <v>386</v>
      </c>
      <c r="H1045" s="178">
        <v>4</v>
      </c>
      <c r="I1045" s="179"/>
      <c r="J1045" s="179"/>
      <c r="K1045" s="180">
        <f>ROUND(P1045*H1045,2)</f>
        <v>0</v>
      </c>
      <c r="L1045" s="181"/>
      <c r="M1045" s="41"/>
      <c r="N1045" s="182" t="s">
        <v>20</v>
      </c>
      <c r="O1045" s="183" t="s">
        <v>43</v>
      </c>
      <c r="P1045" s="184">
        <f>I1045+J1045</f>
        <v>0</v>
      </c>
      <c r="Q1045" s="184">
        <f>ROUND(I1045*H1045,2)</f>
        <v>0</v>
      </c>
      <c r="R1045" s="184">
        <f>ROUND(J1045*H1045,2)</f>
        <v>0</v>
      </c>
      <c r="S1045" s="66"/>
      <c r="T1045" s="185">
        <f>S1045*H1045</f>
        <v>0</v>
      </c>
      <c r="U1045" s="185">
        <v>0</v>
      </c>
      <c r="V1045" s="185">
        <f>U1045*H1045</f>
        <v>0</v>
      </c>
      <c r="W1045" s="185">
        <v>0</v>
      </c>
      <c r="X1045" s="185">
        <f>W1045*H1045</f>
        <v>0</v>
      </c>
      <c r="Y1045" s="186" t="s">
        <v>20</v>
      </c>
      <c r="Z1045" s="36"/>
      <c r="AA1045" s="36"/>
      <c r="AB1045" s="36"/>
      <c r="AC1045" s="36"/>
      <c r="AD1045" s="36"/>
      <c r="AE1045" s="36"/>
      <c r="AR1045" s="187" t="s">
        <v>185</v>
      </c>
      <c r="AT1045" s="187" t="s">
        <v>157</v>
      </c>
      <c r="AU1045" s="187" t="s">
        <v>84</v>
      </c>
      <c r="AY1045" s="19" t="s">
        <v>155</v>
      </c>
      <c r="BE1045" s="188">
        <f>IF(O1045="základní",K1045,0)</f>
        <v>0</v>
      </c>
      <c r="BF1045" s="188">
        <f>IF(O1045="snížená",K1045,0)</f>
        <v>0</v>
      </c>
      <c r="BG1045" s="188">
        <f>IF(O1045="zákl. přenesená",K1045,0)</f>
        <v>0</v>
      </c>
      <c r="BH1045" s="188">
        <f>IF(O1045="sníž. přenesená",K1045,0)</f>
        <v>0</v>
      </c>
      <c r="BI1045" s="188">
        <f>IF(O1045="nulová",K1045,0)</f>
        <v>0</v>
      </c>
      <c r="BJ1045" s="19" t="s">
        <v>82</v>
      </c>
      <c r="BK1045" s="188">
        <f>ROUND(P1045*H1045,2)</f>
        <v>0</v>
      </c>
      <c r="BL1045" s="19" t="s">
        <v>185</v>
      </c>
      <c r="BM1045" s="187" t="s">
        <v>2022</v>
      </c>
    </row>
    <row r="1046" spans="1:65" s="2" customFormat="1" ht="11.25">
      <c r="A1046" s="36"/>
      <c r="B1046" s="37"/>
      <c r="C1046" s="38"/>
      <c r="D1046" s="189" t="s">
        <v>162</v>
      </c>
      <c r="E1046" s="38"/>
      <c r="F1046" s="190" t="s">
        <v>2023</v>
      </c>
      <c r="G1046" s="38"/>
      <c r="H1046" s="38"/>
      <c r="I1046" s="191"/>
      <c r="J1046" s="191"/>
      <c r="K1046" s="38"/>
      <c r="L1046" s="38"/>
      <c r="M1046" s="41"/>
      <c r="N1046" s="192"/>
      <c r="O1046" s="193"/>
      <c r="P1046" s="66"/>
      <c r="Q1046" s="66"/>
      <c r="R1046" s="66"/>
      <c r="S1046" s="66"/>
      <c r="T1046" s="66"/>
      <c r="U1046" s="66"/>
      <c r="V1046" s="66"/>
      <c r="W1046" s="66"/>
      <c r="X1046" s="66"/>
      <c r="Y1046" s="67"/>
      <c r="Z1046" s="36"/>
      <c r="AA1046" s="36"/>
      <c r="AB1046" s="36"/>
      <c r="AC1046" s="36"/>
      <c r="AD1046" s="36"/>
      <c r="AE1046" s="36"/>
      <c r="AT1046" s="19" t="s">
        <v>162</v>
      </c>
      <c r="AU1046" s="19" t="s">
        <v>84</v>
      </c>
    </row>
    <row r="1047" spans="1:65" s="2" customFormat="1" ht="16.5" customHeight="1">
      <c r="A1047" s="36"/>
      <c r="B1047" s="37"/>
      <c r="C1047" s="218" t="s">
        <v>2024</v>
      </c>
      <c r="D1047" s="218" t="s">
        <v>180</v>
      </c>
      <c r="E1047" s="219" t="s">
        <v>2025</v>
      </c>
      <c r="F1047" s="220" t="s">
        <v>2026</v>
      </c>
      <c r="G1047" s="221" t="s">
        <v>386</v>
      </c>
      <c r="H1047" s="222">
        <v>4</v>
      </c>
      <c r="I1047" s="223"/>
      <c r="J1047" s="224"/>
      <c r="K1047" s="225">
        <f>ROUND(P1047*H1047,2)</f>
        <v>0</v>
      </c>
      <c r="L1047" s="224"/>
      <c r="M1047" s="226"/>
      <c r="N1047" s="227" t="s">
        <v>20</v>
      </c>
      <c r="O1047" s="183" t="s">
        <v>43</v>
      </c>
      <c r="P1047" s="184">
        <f>I1047+J1047</f>
        <v>0</v>
      </c>
      <c r="Q1047" s="184">
        <f>ROUND(I1047*H1047,2)</f>
        <v>0</v>
      </c>
      <c r="R1047" s="184">
        <f>ROUND(J1047*H1047,2)</f>
        <v>0</v>
      </c>
      <c r="S1047" s="66"/>
      <c r="T1047" s="185">
        <f>S1047*H1047</f>
        <v>0</v>
      </c>
      <c r="U1047" s="185">
        <v>1.4999999999999999E-4</v>
      </c>
      <c r="V1047" s="185">
        <f>U1047*H1047</f>
        <v>5.9999999999999995E-4</v>
      </c>
      <c r="W1047" s="185">
        <v>0</v>
      </c>
      <c r="X1047" s="185">
        <f>W1047*H1047</f>
        <v>0</v>
      </c>
      <c r="Y1047" s="186" t="s">
        <v>20</v>
      </c>
      <c r="Z1047" s="36"/>
      <c r="AA1047" s="36"/>
      <c r="AB1047" s="36"/>
      <c r="AC1047" s="36"/>
      <c r="AD1047" s="36"/>
      <c r="AE1047" s="36"/>
      <c r="AR1047" s="187" t="s">
        <v>184</v>
      </c>
      <c r="AT1047" s="187" t="s">
        <v>180</v>
      </c>
      <c r="AU1047" s="187" t="s">
        <v>84</v>
      </c>
      <c r="AY1047" s="19" t="s">
        <v>155</v>
      </c>
      <c r="BE1047" s="188">
        <f>IF(O1047="základní",K1047,0)</f>
        <v>0</v>
      </c>
      <c r="BF1047" s="188">
        <f>IF(O1047="snížená",K1047,0)</f>
        <v>0</v>
      </c>
      <c r="BG1047" s="188">
        <f>IF(O1047="zákl. přenesená",K1047,0)</f>
        <v>0</v>
      </c>
      <c r="BH1047" s="188">
        <f>IF(O1047="sníž. přenesená",K1047,0)</f>
        <v>0</v>
      </c>
      <c r="BI1047" s="188">
        <f>IF(O1047="nulová",K1047,0)</f>
        <v>0</v>
      </c>
      <c r="BJ1047" s="19" t="s">
        <v>82</v>
      </c>
      <c r="BK1047" s="188">
        <f>ROUND(P1047*H1047,2)</f>
        <v>0</v>
      </c>
      <c r="BL1047" s="19" t="s">
        <v>185</v>
      </c>
      <c r="BM1047" s="187" t="s">
        <v>2027</v>
      </c>
    </row>
    <row r="1048" spans="1:65" s="2" customFormat="1" ht="16.5" customHeight="1">
      <c r="A1048" s="36"/>
      <c r="B1048" s="37"/>
      <c r="C1048" s="174" t="s">
        <v>2028</v>
      </c>
      <c r="D1048" s="174" t="s">
        <v>157</v>
      </c>
      <c r="E1048" s="175" t="s">
        <v>2029</v>
      </c>
      <c r="F1048" s="176" t="s">
        <v>2030</v>
      </c>
      <c r="G1048" s="177" t="s">
        <v>386</v>
      </c>
      <c r="H1048" s="178">
        <v>3</v>
      </c>
      <c r="I1048" s="179"/>
      <c r="J1048" s="179"/>
      <c r="K1048" s="180">
        <f>ROUND(P1048*H1048,2)</f>
        <v>0</v>
      </c>
      <c r="L1048" s="181"/>
      <c r="M1048" s="41"/>
      <c r="N1048" s="182" t="s">
        <v>20</v>
      </c>
      <c r="O1048" s="183" t="s">
        <v>43</v>
      </c>
      <c r="P1048" s="184">
        <f>I1048+J1048</f>
        <v>0</v>
      </c>
      <c r="Q1048" s="184">
        <f>ROUND(I1048*H1048,2)</f>
        <v>0</v>
      </c>
      <c r="R1048" s="184">
        <f>ROUND(J1048*H1048,2)</f>
        <v>0</v>
      </c>
      <c r="S1048" s="66"/>
      <c r="T1048" s="185">
        <f>S1048*H1048</f>
        <v>0</v>
      </c>
      <c r="U1048" s="185">
        <v>0</v>
      </c>
      <c r="V1048" s="185">
        <f>U1048*H1048</f>
        <v>0</v>
      </c>
      <c r="W1048" s="185">
        <v>0</v>
      </c>
      <c r="X1048" s="185">
        <f>W1048*H1048</f>
        <v>0</v>
      </c>
      <c r="Y1048" s="186" t="s">
        <v>20</v>
      </c>
      <c r="Z1048" s="36"/>
      <c r="AA1048" s="36"/>
      <c r="AB1048" s="36"/>
      <c r="AC1048" s="36"/>
      <c r="AD1048" s="36"/>
      <c r="AE1048" s="36"/>
      <c r="AR1048" s="187" t="s">
        <v>185</v>
      </c>
      <c r="AT1048" s="187" t="s">
        <v>157</v>
      </c>
      <c r="AU1048" s="187" t="s">
        <v>84</v>
      </c>
      <c r="AY1048" s="19" t="s">
        <v>155</v>
      </c>
      <c r="BE1048" s="188">
        <f>IF(O1048="základní",K1048,0)</f>
        <v>0</v>
      </c>
      <c r="BF1048" s="188">
        <f>IF(O1048="snížená",K1048,0)</f>
        <v>0</v>
      </c>
      <c r="BG1048" s="188">
        <f>IF(O1048="zákl. přenesená",K1048,0)</f>
        <v>0</v>
      </c>
      <c r="BH1048" s="188">
        <f>IF(O1048="sníž. přenesená",K1048,0)</f>
        <v>0</v>
      </c>
      <c r="BI1048" s="188">
        <f>IF(O1048="nulová",K1048,0)</f>
        <v>0</v>
      </c>
      <c r="BJ1048" s="19" t="s">
        <v>82</v>
      </c>
      <c r="BK1048" s="188">
        <f>ROUND(P1048*H1048,2)</f>
        <v>0</v>
      </c>
      <c r="BL1048" s="19" t="s">
        <v>185</v>
      </c>
      <c r="BM1048" s="187" t="s">
        <v>2031</v>
      </c>
    </row>
    <row r="1049" spans="1:65" s="2" customFormat="1" ht="11.25">
      <c r="A1049" s="36"/>
      <c r="B1049" s="37"/>
      <c r="C1049" s="38"/>
      <c r="D1049" s="189" t="s">
        <v>162</v>
      </c>
      <c r="E1049" s="38"/>
      <c r="F1049" s="190" t="s">
        <v>2032</v>
      </c>
      <c r="G1049" s="38"/>
      <c r="H1049" s="38"/>
      <c r="I1049" s="191"/>
      <c r="J1049" s="191"/>
      <c r="K1049" s="38"/>
      <c r="L1049" s="38"/>
      <c r="M1049" s="41"/>
      <c r="N1049" s="192"/>
      <c r="O1049" s="193"/>
      <c r="P1049" s="66"/>
      <c r="Q1049" s="66"/>
      <c r="R1049" s="66"/>
      <c r="S1049" s="66"/>
      <c r="T1049" s="66"/>
      <c r="U1049" s="66"/>
      <c r="V1049" s="66"/>
      <c r="W1049" s="66"/>
      <c r="X1049" s="66"/>
      <c r="Y1049" s="67"/>
      <c r="Z1049" s="36"/>
      <c r="AA1049" s="36"/>
      <c r="AB1049" s="36"/>
      <c r="AC1049" s="36"/>
      <c r="AD1049" s="36"/>
      <c r="AE1049" s="36"/>
      <c r="AT1049" s="19" t="s">
        <v>162</v>
      </c>
      <c r="AU1049" s="19" t="s">
        <v>84</v>
      </c>
    </row>
    <row r="1050" spans="1:65" s="2" customFormat="1" ht="16.5" customHeight="1">
      <c r="A1050" s="36"/>
      <c r="B1050" s="37"/>
      <c r="C1050" s="218" t="s">
        <v>2033</v>
      </c>
      <c r="D1050" s="218" t="s">
        <v>180</v>
      </c>
      <c r="E1050" s="219" t="s">
        <v>2034</v>
      </c>
      <c r="F1050" s="220" t="s">
        <v>2035</v>
      </c>
      <c r="G1050" s="221" t="s">
        <v>386</v>
      </c>
      <c r="H1050" s="222">
        <v>3</v>
      </c>
      <c r="I1050" s="223"/>
      <c r="J1050" s="224"/>
      <c r="K1050" s="225">
        <f>ROUND(P1050*H1050,2)</f>
        <v>0</v>
      </c>
      <c r="L1050" s="224"/>
      <c r="M1050" s="226"/>
      <c r="N1050" s="227" t="s">
        <v>20</v>
      </c>
      <c r="O1050" s="183" t="s">
        <v>43</v>
      </c>
      <c r="P1050" s="184">
        <f>I1050+J1050</f>
        <v>0</v>
      </c>
      <c r="Q1050" s="184">
        <f>ROUND(I1050*H1050,2)</f>
        <v>0</v>
      </c>
      <c r="R1050" s="184">
        <f>ROUND(J1050*H1050,2)</f>
        <v>0</v>
      </c>
      <c r="S1050" s="66"/>
      <c r="T1050" s="185">
        <f>S1050*H1050</f>
        <v>0</v>
      </c>
      <c r="U1050" s="185">
        <v>2.1000000000000001E-4</v>
      </c>
      <c r="V1050" s="185">
        <f>U1050*H1050</f>
        <v>6.3000000000000003E-4</v>
      </c>
      <c r="W1050" s="185">
        <v>0</v>
      </c>
      <c r="X1050" s="185">
        <f>W1050*H1050</f>
        <v>0</v>
      </c>
      <c r="Y1050" s="186" t="s">
        <v>20</v>
      </c>
      <c r="Z1050" s="36"/>
      <c r="AA1050" s="36"/>
      <c r="AB1050" s="36"/>
      <c r="AC1050" s="36"/>
      <c r="AD1050" s="36"/>
      <c r="AE1050" s="36"/>
      <c r="AR1050" s="187" t="s">
        <v>184</v>
      </c>
      <c r="AT1050" s="187" t="s">
        <v>180</v>
      </c>
      <c r="AU1050" s="187" t="s">
        <v>84</v>
      </c>
      <c r="AY1050" s="19" t="s">
        <v>155</v>
      </c>
      <c r="BE1050" s="188">
        <f>IF(O1050="základní",K1050,0)</f>
        <v>0</v>
      </c>
      <c r="BF1050" s="188">
        <f>IF(O1050="snížená",K1050,0)</f>
        <v>0</v>
      </c>
      <c r="BG1050" s="188">
        <f>IF(O1050="zákl. přenesená",K1050,0)</f>
        <v>0</v>
      </c>
      <c r="BH1050" s="188">
        <f>IF(O1050="sníž. přenesená",K1050,0)</f>
        <v>0</v>
      </c>
      <c r="BI1050" s="188">
        <f>IF(O1050="nulová",K1050,0)</f>
        <v>0</v>
      </c>
      <c r="BJ1050" s="19" t="s">
        <v>82</v>
      </c>
      <c r="BK1050" s="188">
        <f>ROUND(P1050*H1050,2)</f>
        <v>0</v>
      </c>
      <c r="BL1050" s="19" t="s">
        <v>185</v>
      </c>
      <c r="BM1050" s="187" t="s">
        <v>2036</v>
      </c>
    </row>
    <row r="1051" spans="1:65" s="2" customFormat="1" ht="16.5" customHeight="1">
      <c r="A1051" s="36"/>
      <c r="B1051" s="37"/>
      <c r="C1051" s="174" t="s">
        <v>2037</v>
      </c>
      <c r="D1051" s="174" t="s">
        <v>157</v>
      </c>
      <c r="E1051" s="175" t="s">
        <v>2038</v>
      </c>
      <c r="F1051" s="176" t="s">
        <v>2039</v>
      </c>
      <c r="G1051" s="177" t="s">
        <v>386</v>
      </c>
      <c r="H1051" s="178">
        <v>1</v>
      </c>
      <c r="I1051" s="179"/>
      <c r="J1051" s="179"/>
      <c r="K1051" s="180">
        <f>ROUND(P1051*H1051,2)</f>
        <v>0</v>
      </c>
      <c r="L1051" s="181"/>
      <c r="M1051" s="41"/>
      <c r="N1051" s="182" t="s">
        <v>20</v>
      </c>
      <c r="O1051" s="183" t="s">
        <v>43</v>
      </c>
      <c r="P1051" s="184">
        <f>I1051+J1051</f>
        <v>0</v>
      </c>
      <c r="Q1051" s="184">
        <f>ROUND(I1051*H1051,2)</f>
        <v>0</v>
      </c>
      <c r="R1051" s="184">
        <f>ROUND(J1051*H1051,2)</f>
        <v>0</v>
      </c>
      <c r="S1051" s="66"/>
      <c r="T1051" s="185">
        <f>S1051*H1051</f>
        <v>0</v>
      </c>
      <c r="U1051" s="185">
        <v>0</v>
      </c>
      <c r="V1051" s="185">
        <f>U1051*H1051</f>
        <v>0</v>
      </c>
      <c r="W1051" s="185">
        <v>0</v>
      </c>
      <c r="X1051" s="185">
        <f>W1051*H1051</f>
        <v>0</v>
      </c>
      <c r="Y1051" s="186" t="s">
        <v>20</v>
      </c>
      <c r="Z1051" s="36"/>
      <c r="AA1051" s="36"/>
      <c r="AB1051" s="36"/>
      <c r="AC1051" s="36"/>
      <c r="AD1051" s="36"/>
      <c r="AE1051" s="36"/>
      <c r="AR1051" s="187" t="s">
        <v>185</v>
      </c>
      <c r="AT1051" s="187" t="s">
        <v>157</v>
      </c>
      <c r="AU1051" s="187" t="s">
        <v>84</v>
      </c>
      <c r="AY1051" s="19" t="s">
        <v>155</v>
      </c>
      <c r="BE1051" s="188">
        <f>IF(O1051="základní",K1051,0)</f>
        <v>0</v>
      </c>
      <c r="BF1051" s="188">
        <f>IF(O1051="snížená",K1051,0)</f>
        <v>0</v>
      </c>
      <c r="BG1051" s="188">
        <f>IF(O1051="zákl. přenesená",K1051,0)</f>
        <v>0</v>
      </c>
      <c r="BH1051" s="188">
        <f>IF(O1051="sníž. přenesená",K1051,0)</f>
        <v>0</v>
      </c>
      <c r="BI1051" s="188">
        <f>IF(O1051="nulová",K1051,0)</f>
        <v>0</v>
      </c>
      <c r="BJ1051" s="19" t="s">
        <v>82</v>
      </c>
      <c r="BK1051" s="188">
        <f>ROUND(P1051*H1051,2)</f>
        <v>0</v>
      </c>
      <c r="BL1051" s="19" t="s">
        <v>185</v>
      </c>
      <c r="BM1051" s="187" t="s">
        <v>2040</v>
      </c>
    </row>
    <row r="1052" spans="1:65" s="2" customFormat="1" ht="11.25">
      <c r="A1052" s="36"/>
      <c r="B1052" s="37"/>
      <c r="C1052" s="38"/>
      <c r="D1052" s="189" t="s">
        <v>162</v>
      </c>
      <c r="E1052" s="38"/>
      <c r="F1052" s="190" t="s">
        <v>2041</v>
      </c>
      <c r="G1052" s="38"/>
      <c r="H1052" s="38"/>
      <c r="I1052" s="191"/>
      <c r="J1052" s="191"/>
      <c r="K1052" s="38"/>
      <c r="L1052" s="38"/>
      <c r="M1052" s="41"/>
      <c r="N1052" s="192"/>
      <c r="O1052" s="193"/>
      <c r="P1052" s="66"/>
      <c r="Q1052" s="66"/>
      <c r="R1052" s="66"/>
      <c r="S1052" s="66"/>
      <c r="T1052" s="66"/>
      <c r="U1052" s="66"/>
      <c r="V1052" s="66"/>
      <c r="W1052" s="66"/>
      <c r="X1052" s="66"/>
      <c r="Y1052" s="67"/>
      <c r="Z1052" s="36"/>
      <c r="AA1052" s="36"/>
      <c r="AB1052" s="36"/>
      <c r="AC1052" s="36"/>
      <c r="AD1052" s="36"/>
      <c r="AE1052" s="36"/>
      <c r="AT1052" s="19" t="s">
        <v>162</v>
      </c>
      <c r="AU1052" s="19" t="s">
        <v>84</v>
      </c>
    </row>
    <row r="1053" spans="1:65" s="2" customFormat="1" ht="16.5" customHeight="1">
      <c r="A1053" s="36"/>
      <c r="B1053" s="37"/>
      <c r="C1053" s="218" t="s">
        <v>2042</v>
      </c>
      <c r="D1053" s="218" t="s">
        <v>180</v>
      </c>
      <c r="E1053" s="219" t="s">
        <v>2043</v>
      </c>
      <c r="F1053" s="220" t="s">
        <v>2044</v>
      </c>
      <c r="G1053" s="221" t="s">
        <v>386</v>
      </c>
      <c r="H1053" s="222">
        <v>1</v>
      </c>
      <c r="I1053" s="223"/>
      <c r="J1053" s="224"/>
      <c r="K1053" s="225">
        <f>ROUND(P1053*H1053,2)</f>
        <v>0</v>
      </c>
      <c r="L1053" s="224"/>
      <c r="M1053" s="226"/>
      <c r="N1053" s="227" t="s">
        <v>20</v>
      </c>
      <c r="O1053" s="183" t="s">
        <v>43</v>
      </c>
      <c r="P1053" s="184">
        <f>I1053+J1053</f>
        <v>0</v>
      </c>
      <c r="Q1053" s="184">
        <f>ROUND(I1053*H1053,2)</f>
        <v>0</v>
      </c>
      <c r="R1053" s="184">
        <f>ROUND(J1053*H1053,2)</f>
        <v>0</v>
      </c>
      <c r="S1053" s="66"/>
      <c r="T1053" s="185">
        <f>S1053*H1053</f>
        <v>0</v>
      </c>
      <c r="U1053" s="185">
        <v>3.2000000000000003E-4</v>
      </c>
      <c r="V1053" s="185">
        <f>U1053*H1053</f>
        <v>3.2000000000000003E-4</v>
      </c>
      <c r="W1053" s="185">
        <v>0</v>
      </c>
      <c r="X1053" s="185">
        <f>W1053*H1053</f>
        <v>0</v>
      </c>
      <c r="Y1053" s="186" t="s">
        <v>20</v>
      </c>
      <c r="Z1053" s="36"/>
      <c r="AA1053" s="36"/>
      <c r="AB1053" s="36"/>
      <c r="AC1053" s="36"/>
      <c r="AD1053" s="36"/>
      <c r="AE1053" s="36"/>
      <c r="AR1053" s="187" t="s">
        <v>184</v>
      </c>
      <c r="AT1053" s="187" t="s">
        <v>180</v>
      </c>
      <c r="AU1053" s="187" t="s">
        <v>84</v>
      </c>
      <c r="AY1053" s="19" t="s">
        <v>155</v>
      </c>
      <c r="BE1053" s="188">
        <f>IF(O1053="základní",K1053,0)</f>
        <v>0</v>
      </c>
      <c r="BF1053" s="188">
        <f>IF(O1053="snížená",K1053,0)</f>
        <v>0</v>
      </c>
      <c r="BG1053" s="188">
        <f>IF(O1053="zákl. přenesená",K1053,0)</f>
        <v>0</v>
      </c>
      <c r="BH1053" s="188">
        <f>IF(O1053="sníž. přenesená",K1053,0)</f>
        <v>0</v>
      </c>
      <c r="BI1053" s="188">
        <f>IF(O1053="nulová",K1053,0)</f>
        <v>0</v>
      </c>
      <c r="BJ1053" s="19" t="s">
        <v>82</v>
      </c>
      <c r="BK1053" s="188">
        <f>ROUND(P1053*H1053,2)</f>
        <v>0</v>
      </c>
      <c r="BL1053" s="19" t="s">
        <v>185</v>
      </c>
      <c r="BM1053" s="187" t="s">
        <v>2045</v>
      </c>
    </row>
    <row r="1054" spans="1:65" s="2" customFormat="1" ht="16.5" customHeight="1">
      <c r="A1054" s="36"/>
      <c r="B1054" s="37"/>
      <c r="C1054" s="174" t="s">
        <v>2046</v>
      </c>
      <c r="D1054" s="174" t="s">
        <v>157</v>
      </c>
      <c r="E1054" s="175" t="s">
        <v>2047</v>
      </c>
      <c r="F1054" s="176" t="s">
        <v>2048</v>
      </c>
      <c r="G1054" s="177" t="s">
        <v>386</v>
      </c>
      <c r="H1054" s="178">
        <v>3</v>
      </c>
      <c r="I1054" s="179"/>
      <c r="J1054" s="179"/>
      <c r="K1054" s="180">
        <f>ROUND(P1054*H1054,2)</f>
        <v>0</v>
      </c>
      <c r="L1054" s="181"/>
      <c r="M1054" s="41"/>
      <c r="N1054" s="182" t="s">
        <v>20</v>
      </c>
      <c r="O1054" s="183" t="s">
        <v>43</v>
      </c>
      <c r="P1054" s="184">
        <f>I1054+J1054</f>
        <v>0</v>
      </c>
      <c r="Q1054" s="184">
        <f>ROUND(I1054*H1054,2)</f>
        <v>0</v>
      </c>
      <c r="R1054" s="184">
        <f>ROUND(J1054*H1054,2)</f>
        <v>0</v>
      </c>
      <c r="S1054" s="66"/>
      <c r="T1054" s="185">
        <f>S1054*H1054</f>
        <v>0</v>
      </c>
      <c r="U1054" s="185">
        <v>0</v>
      </c>
      <c r="V1054" s="185">
        <f>U1054*H1054</f>
        <v>0</v>
      </c>
      <c r="W1054" s="185">
        <v>0</v>
      </c>
      <c r="X1054" s="185">
        <f>W1054*H1054</f>
        <v>0</v>
      </c>
      <c r="Y1054" s="186" t="s">
        <v>20</v>
      </c>
      <c r="Z1054" s="36"/>
      <c r="AA1054" s="36"/>
      <c r="AB1054" s="36"/>
      <c r="AC1054" s="36"/>
      <c r="AD1054" s="36"/>
      <c r="AE1054" s="36"/>
      <c r="AR1054" s="187" t="s">
        <v>185</v>
      </c>
      <c r="AT1054" s="187" t="s">
        <v>157</v>
      </c>
      <c r="AU1054" s="187" t="s">
        <v>84</v>
      </c>
      <c r="AY1054" s="19" t="s">
        <v>155</v>
      </c>
      <c r="BE1054" s="188">
        <f>IF(O1054="základní",K1054,0)</f>
        <v>0</v>
      </c>
      <c r="BF1054" s="188">
        <f>IF(O1054="snížená",K1054,0)</f>
        <v>0</v>
      </c>
      <c r="BG1054" s="188">
        <f>IF(O1054="zákl. přenesená",K1054,0)</f>
        <v>0</v>
      </c>
      <c r="BH1054" s="188">
        <f>IF(O1054="sníž. přenesená",K1054,0)</f>
        <v>0</v>
      </c>
      <c r="BI1054" s="188">
        <f>IF(O1054="nulová",K1054,0)</f>
        <v>0</v>
      </c>
      <c r="BJ1054" s="19" t="s">
        <v>82</v>
      </c>
      <c r="BK1054" s="188">
        <f>ROUND(P1054*H1054,2)</f>
        <v>0</v>
      </c>
      <c r="BL1054" s="19" t="s">
        <v>185</v>
      </c>
      <c r="BM1054" s="187" t="s">
        <v>2049</v>
      </c>
    </row>
    <row r="1055" spans="1:65" s="2" customFormat="1" ht="11.25">
      <c r="A1055" s="36"/>
      <c r="B1055" s="37"/>
      <c r="C1055" s="38"/>
      <c r="D1055" s="189" t="s">
        <v>162</v>
      </c>
      <c r="E1055" s="38"/>
      <c r="F1055" s="190" t="s">
        <v>2050</v>
      </c>
      <c r="G1055" s="38"/>
      <c r="H1055" s="38"/>
      <c r="I1055" s="191"/>
      <c r="J1055" s="191"/>
      <c r="K1055" s="38"/>
      <c r="L1055" s="38"/>
      <c r="M1055" s="41"/>
      <c r="N1055" s="192"/>
      <c r="O1055" s="193"/>
      <c r="P1055" s="66"/>
      <c r="Q1055" s="66"/>
      <c r="R1055" s="66"/>
      <c r="S1055" s="66"/>
      <c r="T1055" s="66"/>
      <c r="U1055" s="66"/>
      <c r="V1055" s="66"/>
      <c r="W1055" s="66"/>
      <c r="X1055" s="66"/>
      <c r="Y1055" s="67"/>
      <c r="Z1055" s="36"/>
      <c r="AA1055" s="36"/>
      <c r="AB1055" s="36"/>
      <c r="AC1055" s="36"/>
      <c r="AD1055" s="36"/>
      <c r="AE1055" s="36"/>
      <c r="AT1055" s="19" t="s">
        <v>162</v>
      </c>
      <c r="AU1055" s="19" t="s">
        <v>84</v>
      </c>
    </row>
    <row r="1056" spans="1:65" s="2" customFormat="1" ht="16.5" customHeight="1">
      <c r="A1056" s="36"/>
      <c r="B1056" s="37"/>
      <c r="C1056" s="218" t="s">
        <v>2051</v>
      </c>
      <c r="D1056" s="218" t="s">
        <v>180</v>
      </c>
      <c r="E1056" s="219" t="s">
        <v>2052</v>
      </c>
      <c r="F1056" s="220" t="s">
        <v>2053</v>
      </c>
      <c r="G1056" s="221" t="s">
        <v>386</v>
      </c>
      <c r="H1056" s="222">
        <v>3</v>
      </c>
      <c r="I1056" s="223"/>
      <c r="J1056" s="224"/>
      <c r="K1056" s="225">
        <f>ROUND(P1056*H1056,2)</f>
        <v>0</v>
      </c>
      <c r="L1056" s="224"/>
      <c r="M1056" s="226"/>
      <c r="N1056" s="227" t="s">
        <v>20</v>
      </c>
      <c r="O1056" s="183" t="s">
        <v>43</v>
      </c>
      <c r="P1056" s="184">
        <f>I1056+J1056</f>
        <v>0</v>
      </c>
      <c r="Q1056" s="184">
        <f>ROUND(I1056*H1056,2)</f>
        <v>0</v>
      </c>
      <c r="R1056" s="184">
        <f>ROUND(J1056*H1056,2)</f>
        <v>0</v>
      </c>
      <c r="S1056" s="66"/>
      <c r="T1056" s="185">
        <f>S1056*H1056</f>
        <v>0</v>
      </c>
      <c r="U1056" s="185">
        <v>6.8000000000000005E-4</v>
      </c>
      <c r="V1056" s="185">
        <f>U1056*H1056</f>
        <v>2.0400000000000001E-3</v>
      </c>
      <c r="W1056" s="185">
        <v>0</v>
      </c>
      <c r="X1056" s="185">
        <f>W1056*H1056</f>
        <v>0</v>
      </c>
      <c r="Y1056" s="186" t="s">
        <v>20</v>
      </c>
      <c r="Z1056" s="36"/>
      <c r="AA1056" s="36"/>
      <c r="AB1056" s="36"/>
      <c r="AC1056" s="36"/>
      <c r="AD1056" s="36"/>
      <c r="AE1056" s="36"/>
      <c r="AR1056" s="187" t="s">
        <v>184</v>
      </c>
      <c r="AT1056" s="187" t="s">
        <v>180</v>
      </c>
      <c r="AU1056" s="187" t="s">
        <v>84</v>
      </c>
      <c r="AY1056" s="19" t="s">
        <v>155</v>
      </c>
      <c r="BE1056" s="188">
        <f>IF(O1056="základní",K1056,0)</f>
        <v>0</v>
      </c>
      <c r="BF1056" s="188">
        <f>IF(O1056="snížená",K1056,0)</f>
        <v>0</v>
      </c>
      <c r="BG1056" s="188">
        <f>IF(O1056="zákl. přenesená",K1056,0)</f>
        <v>0</v>
      </c>
      <c r="BH1056" s="188">
        <f>IF(O1056="sníž. přenesená",K1056,0)</f>
        <v>0</v>
      </c>
      <c r="BI1056" s="188">
        <f>IF(O1056="nulová",K1056,0)</f>
        <v>0</v>
      </c>
      <c r="BJ1056" s="19" t="s">
        <v>82</v>
      </c>
      <c r="BK1056" s="188">
        <f>ROUND(P1056*H1056,2)</f>
        <v>0</v>
      </c>
      <c r="BL1056" s="19" t="s">
        <v>185</v>
      </c>
      <c r="BM1056" s="187" t="s">
        <v>2054</v>
      </c>
    </row>
    <row r="1057" spans="1:65" s="2" customFormat="1" ht="24.2" customHeight="1">
      <c r="A1057" s="36"/>
      <c r="B1057" s="37"/>
      <c r="C1057" s="218" t="s">
        <v>2055</v>
      </c>
      <c r="D1057" s="218" t="s">
        <v>180</v>
      </c>
      <c r="E1057" s="219" t="s">
        <v>2056</v>
      </c>
      <c r="F1057" s="220" t="s">
        <v>2057</v>
      </c>
      <c r="G1057" s="221" t="s">
        <v>183</v>
      </c>
      <c r="H1057" s="222">
        <v>150</v>
      </c>
      <c r="I1057" s="223"/>
      <c r="J1057" s="224"/>
      <c r="K1057" s="225">
        <f>ROUND(P1057*H1057,2)</f>
        <v>0</v>
      </c>
      <c r="L1057" s="224"/>
      <c r="M1057" s="226"/>
      <c r="N1057" s="227" t="s">
        <v>20</v>
      </c>
      <c r="O1057" s="183" t="s">
        <v>43</v>
      </c>
      <c r="P1057" s="184">
        <f>I1057+J1057</f>
        <v>0</v>
      </c>
      <c r="Q1057" s="184">
        <f>ROUND(I1057*H1057,2)</f>
        <v>0</v>
      </c>
      <c r="R1057" s="184">
        <f>ROUND(J1057*H1057,2)</f>
        <v>0</v>
      </c>
      <c r="S1057" s="66"/>
      <c r="T1057" s="185">
        <f>S1057*H1057</f>
        <v>0</v>
      </c>
      <c r="U1057" s="185">
        <v>1.4999999999999999E-4</v>
      </c>
      <c r="V1057" s="185">
        <f>U1057*H1057</f>
        <v>2.2499999999999999E-2</v>
      </c>
      <c r="W1057" s="185">
        <v>0</v>
      </c>
      <c r="X1057" s="185">
        <f>W1057*H1057</f>
        <v>0</v>
      </c>
      <c r="Y1057" s="186" t="s">
        <v>20</v>
      </c>
      <c r="Z1057" s="36"/>
      <c r="AA1057" s="36"/>
      <c r="AB1057" s="36"/>
      <c r="AC1057" s="36"/>
      <c r="AD1057" s="36"/>
      <c r="AE1057" s="36"/>
      <c r="AR1057" s="187" t="s">
        <v>184</v>
      </c>
      <c r="AT1057" s="187" t="s">
        <v>180</v>
      </c>
      <c r="AU1057" s="187" t="s">
        <v>84</v>
      </c>
      <c r="AY1057" s="19" t="s">
        <v>155</v>
      </c>
      <c r="BE1057" s="188">
        <f>IF(O1057="základní",K1057,0)</f>
        <v>0</v>
      </c>
      <c r="BF1057" s="188">
        <f>IF(O1057="snížená",K1057,0)</f>
        <v>0</v>
      </c>
      <c r="BG1057" s="188">
        <f>IF(O1057="zákl. přenesená",K1057,0)</f>
        <v>0</v>
      </c>
      <c r="BH1057" s="188">
        <f>IF(O1057="sníž. přenesená",K1057,0)</f>
        <v>0</v>
      </c>
      <c r="BI1057" s="188">
        <f>IF(O1057="nulová",K1057,0)</f>
        <v>0</v>
      </c>
      <c r="BJ1057" s="19" t="s">
        <v>82</v>
      </c>
      <c r="BK1057" s="188">
        <f>ROUND(P1057*H1057,2)</f>
        <v>0</v>
      </c>
      <c r="BL1057" s="19" t="s">
        <v>185</v>
      </c>
      <c r="BM1057" s="187" t="s">
        <v>2058</v>
      </c>
    </row>
    <row r="1058" spans="1:65" s="2" customFormat="1" ht="16.5" customHeight="1">
      <c r="A1058" s="36"/>
      <c r="B1058" s="37"/>
      <c r="C1058" s="174" t="s">
        <v>2059</v>
      </c>
      <c r="D1058" s="174" t="s">
        <v>157</v>
      </c>
      <c r="E1058" s="175" t="s">
        <v>2060</v>
      </c>
      <c r="F1058" s="176" t="s">
        <v>2061</v>
      </c>
      <c r="G1058" s="177" t="s">
        <v>386</v>
      </c>
      <c r="H1058" s="178">
        <v>3</v>
      </c>
      <c r="I1058" s="179"/>
      <c r="J1058" s="179"/>
      <c r="K1058" s="180">
        <f>ROUND(P1058*H1058,2)</f>
        <v>0</v>
      </c>
      <c r="L1058" s="181"/>
      <c r="M1058" s="41"/>
      <c r="N1058" s="182" t="s">
        <v>20</v>
      </c>
      <c r="O1058" s="183" t="s">
        <v>43</v>
      </c>
      <c r="P1058" s="184">
        <f>I1058+J1058</f>
        <v>0</v>
      </c>
      <c r="Q1058" s="184">
        <f>ROUND(I1058*H1058,2)</f>
        <v>0</v>
      </c>
      <c r="R1058" s="184">
        <f>ROUND(J1058*H1058,2)</f>
        <v>0</v>
      </c>
      <c r="S1058" s="66"/>
      <c r="T1058" s="185">
        <f>S1058*H1058</f>
        <v>0</v>
      </c>
      <c r="U1058" s="185">
        <v>0</v>
      </c>
      <c r="V1058" s="185">
        <f>U1058*H1058</f>
        <v>0</v>
      </c>
      <c r="W1058" s="185">
        <v>0</v>
      </c>
      <c r="X1058" s="185">
        <f>W1058*H1058</f>
        <v>0</v>
      </c>
      <c r="Y1058" s="186" t="s">
        <v>20</v>
      </c>
      <c r="Z1058" s="36"/>
      <c r="AA1058" s="36"/>
      <c r="AB1058" s="36"/>
      <c r="AC1058" s="36"/>
      <c r="AD1058" s="36"/>
      <c r="AE1058" s="36"/>
      <c r="AR1058" s="187" t="s">
        <v>185</v>
      </c>
      <c r="AT1058" s="187" t="s">
        <v>157</v>
      </c>
      <c r="AU1058" s="187" t="s">
        <v>84</v>
      </c>
      <c r="AY1058" s="19" t="s">
        <v>155</v>
      </c>
      <c r="BE1058" s="188">
        <f>IF(O1058="základní",K1058,0)</f>
        <v>0</v>
      </c>
      <c r="BF1058" s="188">
        <f>IF(O1058="snížená",K1058,0)</f>
        <v>0</v>
      </c>
      <c r="BG1058" s="188">
        <f>IF(O1058="zákl. přenesená",K1058,0)</f>
        <v>0</v>
      </c>
      <c r="BH1058" s="188">
        <f>IF(O1058="sníž. přenesená",K1058,0)</f>
        <v>0</v>
      </c>
      <c r="BI1058" s="188">
        <f>IF(O1058="nulová",K1058,0)</f>
        <v>0</v>
      </c>
      <c r="BJ1058" s="19" t="s">
        <v>82</v>
      </c>
      <c r="BK1058" s="188">
        <f>ROUND(P1058*H1058,2)</f>
        <v>0</v>
      </c>
      <c r="BL1058" s="19" t="s">
        <v>185</v>
      </c>
      <c r="BM1058" s="187" t="s">
        <v>2062</v>
      </c>
    </row>
    <row r="1059" spans="1:65" s="2" customFormat="1" ht="11.25">
      <c r="A1059" s="36"/>
      <c r="B1059" s="37"/>
      <c r="C1059" s="38"/>
      <c r="D1059" s="189" t="s">
        <v>162</v>
      </c>
      <c r="E1059" s="38"/>
      <c r="F1059" s="190" t="s">
        <v>2063</v>
      </c>
      <c r="G1059" s="38"/>
      <c r="H1059" s="38"/>
      <c r="I1059" s="191"/>
      <c r="J1059" s="191"/>
      <c r="K1059" s="38"/>
      <c r="L1059" s="38"/>
      <c r="M1059" s="41"/>
      <c r="N1059" s="192"/>
      <c r="O1059" s="193"/>
      <c r="P1059" s="66"/>
      <c r="Q1059" s="66"/>
      <c r="R1059" s="66"/>
      <c r="S1059" s="66"/>
      <c r="T1059" s="66"/>
      <c r="U1059" s="66"/>
      <c r="V1059" s="66"/>
      <c r="W1059" s="66"/>
      <c r="X1059" s="66"/>
      <c r="Y1059" s="67"/>
      <c r="Z1059" s="36"/>
      <c r="AA1059" s="36"/>
      <c r="AB1059" s="36"/>
      <c r="AC1059" s="36"/>
      <c r="AD1059" s="36"/>
      <c r="AE1059" s="36"/>
      <c r="AT1059" s="19" t="s">
        <v>162</v>
      </c>
      <c r="AU1059" s="19" t="s">
        <v>84</v>
      </c>
    </row>
    <row r="1060" spans="1:65" s="2" customFormat="1" ht="21.75" customHeight="1">
      <c r="A1060" s="36"/>
      <c r="B1060" s="37"/>
      <c r="C1060" s="218" t="s">
        <v>2064</v>
      </c>
      <c r="D1060" s="218" t="s">
        <v>180</v>
      </c>
      <c r="E1060" s="219" t="s">
        <v>2065</v>
      </c>
      <c r="F1060" s="220" t="s">
        <v>2066</v>
      </c>
      <c r="G1060" s="221" t="s">
        <v>386</v>
      </c>
      <c r="H1060" s="222">
        <v>3</v>
      </c>
      <c r="I1060" s="223"/>
      <c r="J1060" s="224"/>
      <c r="K1060" s="225">
        <f>ROUND(P1060*H1060,2)</f>
        <v>0</v>
      </c>
      <c r="L1060" s="224"/>
      <c r="M1060" s="226"/>
      <c r="N1060" s="227" t="s">
        <v>20</v>
      </c>
      <c r="O1060" s="183" t="s">
        <v>43</v>
      </c>
      <c r="P1060" s="184">
        <f>I1060+J1060</f>
        <v>0</v>
      </c>
      <c r="Q1060" s="184">
        <f>ROUND(I1060*H1060,2)</f>
        <v>0</v>
      </c>
      <c r="R1060" s="184">
        <f>ROUND(J1060*H1060,2)</f>
        <v>0</v>
      </c>
      <c r="S1060" s="66"/>
      <c r="T1060" s="185">
        <f>S1060*H1060</f>
        <v>0</v>
      </c>
      <c r="U1060" s="185">
        <v>4.0000000000000003E-5</v>
      </c>
      <c r="V1060" s="185">
        <f>U1060*H1060</f>
        <v>1.2000000000000002E-4</v>
      </c>
      <c r="W1060" s="185">
        <v>0</v>
      </c>
      <c r="X1060" s="185">
        <f>W1060*H1060</f>
        <v>0</v>
      </c>
      <c r="Y1060" s="186" t="s">
        <v>20</v>
      </c>
      <c r="Z1060" s="36"/>
      <c r="AA1060" s="36"/>
      <c r="AB1060" s="36"/>
      <c r="AC1060" s="36"/>
      <c r="AD1060" s="36"/>
      <c r="AE1060" s="36"/>
      <c r="AR1060" s="187" t="s">
        <v>184</v>
      </c>
      <c r="AT1060" s="187" t="s">
        <v>180</v>
      </c>
      <c r="AU1060" s="187" t="s">
        <v>84</v>
      </c>
      <c r="AY1060" s="19" t="s">
        <v>155</v>
      </c>
      <c r="BE1060" s="188">
        <f>IF(O1060="základní",K1060,0)</f>
        <v>0</v>
      </c>
      <c r="BF1060" s="188">
        <f>IF(O1060="snížená",K1060,0)</f>
        <v>0</v>
      </c>
      <c r="BG1060" s="188">
        <f>IF(O1060="zákl. přenesená",K1060,0)</f>
        <v>0</v>
      </c>
      <c r="BH1060" s="188">
        <f>IF(O1060="sníž. přenesená",K1060,0)</f>
        <v>0</v>
      </c>
      <c r="BI1060" s="188">
        <f>IF(O1060="nulová",K1060,0)</f>
        <v>0</v>
      </c>
      <c r="BJ1060" s="19" t="s">
        <v>82</v>
      </c>
      <c r="BK1060" s="188">
        <f>ROUND(P1060*H1060,2)</f>
        <v>0</v>
      </c>
      <c r="BL1060" s="19" t="s">
        <v>185</v>
      </c>
      <c r="BM1060" s="187" t="s">
        <v>2067</v>
      </c>
    </row>
    <row r="1061" spans="1:65" s="2" customFormat="1" ht="21.75" customHeight="1">
      <c r="A1061" s="36"/>
      <c r="B1061" s="37"/>
      <c r="C1061" s="174" t="s">
        <v>2068</v>
      </c>
      <c r="D1061" s="174" t="s">
        <v>157</v>
      </c>
      <c r="E1061" s="175" t="s">
        <v>2069</v>
      </c>
      <c r="F1061" s="176" t="s">
        <v>2070</v>
      </c>
      <c r="G1061" s="177" t="s">
        <v>386</v>
      </c>
      <c r="H1061" s="178">
        <v>1</v>
      </c>
      <c r="I1061" s="179"/>
      <c r="J1061" s="179"/>
      <c r="K1061" s="180">
        <f>ROUND(P1061*H1061,2)</f>
        <v>0</v>
      </c>
      <c r="L1061" s="181"/>
      <c r="M1061" s="41"/>
      <c r="N1061" s="182" t="s">
        <v>20</v>
      </c>
      <c r="O1061" s="183" t="s">
        <v>43</v>
      </c>
      <c r="P1061" s="184">
        <f>I1061+J1061</f>
        <v>0</v>
      </c>
      <c r="Q1061" s="184">
        <f>ROUND(I1061*H1061,2)</f>
        <v>0</v>
      </c>
      <c r="R1061" s="184">
        <f>ROUND(J1061*H1061,2)</f>
        <v>0</v>
      </c>
      <c r="S1061" s="66"/>
      <c r="T1061" s="185">
        <f>S1061*H1061</f>
        <v>0</v>
      </c>
      <c r="U1061" s="185">
        <v>0</v>
      </c>
      <c r="V1061" s="185">
        <f>U1061*H1061</f>
        <v>0</v>
      </c>
      <c r="W1061" s="185">
        <v>0</v>
      </c>
      <c r="X1061" s="185">
        <f>W1061*H1061</f>
        <v>0</v>
      </c>
      <c r="Y1061" s="186" t="s">
        <v>20</v>
      </c>
      <c r="Z1061" s="36"/>
      <c r="AA1061" s="36"/>
      <c r="AB1061" s="36"/>
      <c r="AC1061" s="36"/>
      <c r="AD1061" s="36"/>
      <c r="AE1061" s="36"/>
      <c r="AR1061" s="187" t="s">
        <v>185</v>
      </c>
      <c r="AT1061" s="187" t="s">
        <v>157</v>
      </c>
      <c r="AU1061" s="187" t="s">
        <v>84</v>
      </c>
      <c r="AY1061" s="19" t="s">
        <v>155</v>
      </c>
      <c r="BE1061" s="188">
        <f>IF(O1061="základní",K1061,0)</f>
        <v>0</v>
      </c>
      <c r="BF1061" s="188">
        <f>IF(O1061="snížená",K1061,0)</f>
        <v>0</v>
      </c>
      <c r="BG1061" s="188">
        <f>IF(O1061="zákl. přenesená",K1061,0)</f>
        <v>0</v>
      </c>
      <c r="BH1061" s="188">
        <f>IF(O1061="sníž. přenesená",K1061,0)</f>
        <v>0</v>
      </c>
      <c r="BI1061" s="188">
        <f>IF(O1061="nulová",K1061,0)</f>
        <v>0</v>
      </c>
      <c r="BJ1061" s="19" t="s">
        <v>82</v>
      </c>
      <c r="BK1061" s="188">
        <f>ROUND(P1061*H1061,2)</f>
        <v>0</v>
      </c>
      <c r="BL1061" s="19" t="s">
        <v>185</v>
      </c>
      <c r="BM1061" s="187" t="s">
        <v>2071</v>
      </c>
    </row>
    <row r="1062" spans="1:65" s="2" customFormat="1" ht="11.25">
      <c r="A1062" s="36"/>
      <c r="B1062" s="37"/>
      <c r="C1062" s="38"/>
      <c r="D1062" s="189" t="s">
        <v>162</v>
      </c>
      <c r="E1062" s="38"/>
      <c r="F1062" s="190" t="s">
        <v>2072</v>
      </c>
      <c r="G1062" s="38"/>
      <c r="H1062" s="38"/>
      <c r="I1062" s="191"/>
      <c r="J1062" s="191"/>
      <c r="K1062" s="38"/>
      <c r="L1062" s="38"/>
      <c r="M1062" s="41"/>
      <c r="N1062" s="192"/>
      <c r="O1062" s="193"/>
      <c r="P1062" s="66"/>
      <c r="Q1062" s="66"/>
      <c r="R1062" s="66"/>
      <c r="S1062" s="66"/>
      <c r="T1062" s="66"/>
      <c r="U1062" s="66"/>
      <c r="V1062" s="66"/>
      <c r="W1062" s="66"/>
      <c r="X1062" s="66"/>
      <c r="Y1062" s="67"/>
      <c r="Z1062" s="36"/>
      <c r="AA1062" s="36"/>
      <c r="AB1062" s="36"/>
      <c r="AC1062" s="36"/>
      <c r="AD1062" s="36"/>
      <c r="AE1062" s="36"/>
      <c r="AT1062" s="19" t="s">
        <v>162</v>
      </c>
      <c r="AU1062" s="19" t="s">
        <v>84</v>
      </c>
    </row>
    <row r="1063" spans="1:65" s="2" customFormat="1" ht="16.5" customHeight="1">
      <c r="A1063" s="36"/>
      <c r="B1063" s="37"/>
      <c r="C1063" s="218" t="s">
        <v>2073</v>
      </c>
      <c r="D1063" s="218" t="s">
        <v>180</v>
      </c>
      <c r="E1063" s="219" t="s">
        <v>2074</v>
      </c>
      <c r="F1063" s="220" t="s">
        <v>2075</v>
      </c>
      <c r="G1063" s="221" t="s">
        <v>386</v>
      </c>
      <c r="H1063" s="222">
        <v>1</v>
      </c>
      <c r="I1063" s="223"/>
      <c r="J1063" s="224"/>
      <c r="K1063" s="225">
        <f>ROUND(P1063*H1063,2)</f>
        <v>0</v>
      </c>
      <c r="L1063" s="224"/>
      <c r="M1063" s="226"/>
      <c r="N1063" s="227" t="s">
        <v>20</v>
      </c>
      <c r="O1063" s="183" t="s">
        <v>43</v>
      </c>
      <c r="P1063" s="184">
        <f>I1063+J1063</f>
        <v>0</v>
      </c>
      <c r="Q1063" s="184">
        <f>ROUND(I1063*H1063,2)</f>
        <v>0</v>
      </c>
      <c r="R1063" s="184">
        <f>ROUND(J1063*H1063,2)</f>
        <v>0</v>
      </c>
      <c r="S1063" s="66"/>
      <c r="T1063" s="185">
        <f>S1063*H1063</f>
        <v>0</v>
      </c>
      <c r="U1063" s="185">
        <v>1.6000000000000001E-4</v>
      </c>
      <c r="V1063" s="185">
        <f>U1063*H1063</f>
        <v>1.6000000000000001E-4</v>
      </c>
      <c r="W1063" s="185">
        <v>0</v>
      </c>
      <c r="X1063" s="185">
        <f>W1063*H1063</f>
        <v>0</v>
      </c>
      <c r="Y1063" s="186" t="s">
        <v>20</v>
      </c>
      <c r="Z1063" s="36"/>
      <c r="AA1063" s="36"/>
      <c r="AB1063" s="36"/>
      <c r="AC1063" s="36"/>
      <c r="AD1063" s="36"/>
      <c r="AE1063" s="36"/>
      <c r="AR1063" s="187" t="s">
        <v>868</v>
      </c>
      <c r="AT1063" s="187" t="s">
        <v>180</v>
      </c>
      <c r="AU1063" s="187" t="s">
        <v>84</v>
      </c>
      <c r="AY1063" s="19" t="s">
        <v>155</v>
      </c>
      <c r="BE1063" s="188">
        <f>IF(O1063="základní",K1063,0)</f>
        <v>0</v>
      </c>
      <c r="BF1063" s="188">
        <f>IF(O1063="snížená",K1063,0)</f>
        <v>0</v>
      </c>
      <c r="BG1063" s="188">
        <f>IF(O1063="zákl. přenesená",K1063,0)</f>
        <v>0</v>
      </c>
      <c r="BH1063" s="188">
        <f>IF(O1063="sníž. přenesená",K1063,0)</f>
        <v>0</v>
      </c>
      <c r="BI1063" s="188">
        <f>IF(O1063="nulová",K1063,0)</f>
        <v>0</v>
      </c>
      <c r="BJ1063" s="19" t="s">
        <v>82</v>
      </c>
      <c r="BK1063" s="188">
        <f>ROUND(P1063*H1063,2)</f>
        <v>0</v>
      </c>
      <c r="BL1063" s="19" t="s">
        <v>868</v>
      </c>
      <c r="BM1063" s="187" t="s">
        <v>2076</v>
      </c>
    </row>
    <row r="1064" spans="1:65" s="2" customFormat="1" ht="24.2" customHeight="1">
      <c r="A1064" s="36"/>
      <c r="B1064" s="37"/>
      <c r="C1064" s="174" t="s">
        <v>2077</v>
      </c>
      <c r="D1064" s="174" t="s">
        <v>157</v>
      </c>
      <c r="E1064" s="175" t="s">
        <v>2078</v>
      </c>
      <c r="F1064" s="176" t="s">
        <v>2079</v>
      </c>
      <c r="G1064" s="177" t="s">
        <v>386</v>
      </c>
      <c r="H1064" s="178">
        <v>1</v>
      </c>
      <c r="I1064" s="179"/>
      <c r="J1064" s="179"/>
      <c r="K1064" s="180">
        <f>ROUND(P1064*H1064,2)</f>
        <v>0</v>
      </c>
      <c r="L1064" s="181"/>
      <c r="M1064" s="41"/>
      <c r="N1064" s="182" t="s">
        <v>20</v>
      </c>
      <c r="O1064" s="183" t="s">
        <v>43</v>
      </c>
      <c r="P1064" s="184">
        <f>I1064+J1064</f>
        <v>0</v>
      </c>
      <c r="Q1064" s="184">
        <f>ROUND(I1064*H1064,2)</f>
        <v>0</v>
      </c>
      <c r="R1064" s="184">
        <f>ROUND(J1064*H1064,2)</f>
        <v>0</v>
      </c>
      <c r="S1064" s="66"/>
      <c r="T1064" s="185">
        <f>S1064*H1064</f>
        <v>0</v>
      </c>
      <c r="U1064" s="185">
        <v>0</v>
      </c>
      <c r="V1064" s="185">
        <f>U1064*H1064</f>
        <v>0</v>
      </c>
      <c r="W1064" s="185">
        <v>0</v>
      </c>
      <c r="X1064" s="185">
        <f>W1064*H1064</f>
        <v>0</v>
      </c>
      <c r="Y1064" s="186" t="s">
        <v>20</v>
      </c>
      <c r="Z1064" s="36"/>
      <c r="AA1064" s="36"/>
      <c r="AB1064" s="36"/>
      <c r="AC1064" s="36"/>
      <c r="AD1064" s="36"/>
      <c r="AE1064" s="36"/>
      <c r="AR1064" s="187" t="s">
        <v>185</v>
      </c>
      <c r="AT1064" s="187" t="s">
        <v>157</v>
      </c>
      <c r="AU1064" s="187" t="s">
        <v>84</v>
      </c>
      <c r="AY1064" s="19" t="s">
        <v>155</v>
      </c>
      <c r="BE1064" s="188">
        <f>IF(O1064="základní",K1064,0)</f>
        <v>0</v>
      </c>
      <c r="BF1064" s="188">
        <f>IF(O1064="snížená",K1064,0)</f>
        <v>0</v>
      </c>
      <c r="BG1064" s="188">
        <f>IF(O1064="zákl. přenesená",K1064,0)</f>
        <v>0</v>
      </c>
      <c r="BH1064" s="188">
        <f>IF(O1064="sníž. přenesená",K1064,0)</f>
        <v>0</v>
      </c>
      <c r="BI1064" s="188">
        <f>IF(O1064="nulová",K1064,0)</f>
        <v>0</v>
      </c>
      <c r="BJ1064" s="19" t="s">
        <v>82</v>
      </c>
      <c r="BK1064" s="188">
        <f>ROUND(P1064*H1064,2)</f>
        <v>0</v>
      </c>
      <c r="BL1064" s="19" t="s">
        <v>185</v>
      </c>
      <c r="BM1064" s="187" t="s">
        <v>2080</v>
      </c>
    </row>
    <row r="1065" spans="1:65" s="2" customFormat="1" ht="11.25">
      <c r="A1065" s="36"/>
      <c r="B1065" s="37"/>
      <c r="C1065" s="38"/>
      <c r="D1065" s="189" t="s">
        <v>162</v>
      </c>
      <c r="E1065" s="38"/>
      <c r="F1065" s="190" t="s">
        <v>2081</v>
      </c>
      <c r="G1065" s="38"/>
      <c r="H1065" s="38"/>
      <c r="I1065" s="191"/>
      <c r="J1065" s="191"/>
      <c r="K1065" s="38"/>
      <c r="L1065" s="38"/>
      <c r="M1065" s="41"/>
      <c r="N1065" s="192"/>
      <c r="O1065" s="193"/>
      <c r="P1065" s="66"/>
      <c r="Q1065" s="66"/>
      <c r="R1065" s="66"/>
      <c r="S1065" s="66"/>
      <c r="T1065" s="66"/>
      <c r="U1065" s="66"/>
      <c r="V1065" s="66"/>
      <c r="W1065" s="66"/>
      <c r="X1065" s="66"/>
      <c r="Y1065" s="67"/>
      <c r="Z1065" s="36"/>
      <c r="AA1065" s="36"/>
      <c r="AB1065" s="36"/>
      <c r="AC1065" s="36"/>
      <c r="AD1065" s="36"/>
      <c r="AE1065" s="36"/>
      <c r="AT1065" s="19" t="s">
        <v>162</v>
      </c>
      <c r="AU1065" s="19" t="s">
        <v>84</v>
      </c>
    </row>
    <row r="1066" spans="1:65" s="2" customFormat="1" ht="16.5" customHeight="1">
      <c r="A1066" s="36"/>
      <c r="B1066" s="37"/>
      <c r="C1066" s="218" t="s">
        <v>2082</v>
      </c>
      <c r="D1066" s="218" t="s">
        <v>180</v>
      </c>
      <c r="E1066" s="219" t="s">
        <v>2083</v>
      </c>
      <c r="F1066" s="220" t="s">
        <v>2084</v>
      </c>
      <c r="G1066" s="221" t="s">
        <v>386</v>
      </c>
      <c r="H1066" s="222">
        <v>1</v>
      </c>
      <c r="I1066" s="223"/>
      <c r="J1066" s="224"/>
      <c r="K1066" s="225">
        <f>ROUND(P1066*H1066,2)</f>
        <v>0</v>
      </c>
      <c r="L1066" s="224"/>
      <c r="M1066" s="226"/>
      <c r="N1066" s="227" t="s">
        <v>20</v>
      </c>
      <c r="O1066" s="183" t="s">
        <v>43</v>
      </c>
      <c r="P1066" s="184">
        <f>I1066+J1066</f>
        <v>0</v>
      </c>
      <c r="Q1066" s="184">
        <f>ROUND(I1066*H1066,2)</f>
        <v>0</v>
      </c>
      <c r="R1066" s="184">
        <f>ROUND(J1066*H1066,2)</f>
        <v>0</v>
      </c>
      <c r="S1066" s="66"/>
      <c r="T1066" s="185">
        <f>S1066*H1066</f>
        <v>0</v>
      </c>
      <c r="U1066" s="185">
        <v>4.1999999999999997E-3</v>
      </c>
      <c r="V1066" s="185">
        <f>U1066*H1066</f>
        <v>4.1999999999999997E-3</v>
      </c>
      <c r="W1066" s="185">
        <v>0</v>
      </c>
      <c r="X1066" s="185">
        <f>W1066*H1066</f>
        <v>0</v>
      </c>
      <c r="Y1066" s="186" t="s">
        <v>20</v>
      </c>
      <c r="Z1066" s="36"/>
      <c r="AA1066" s="36"/>
      <c r="AB1066" s="36"/>
      <c r="AC1066" s="36"/>
      <c r="AD1066" s="36"/>
      <c r="AE1066" s="36"/>
      <c r="AR1066" s="187" t="s">
        <v>184</v>
      </c>
      <c r="AT1066" s="187" t="s">
        <v>180</v>
      </c>
      <c r="AU1066" s="187" t="s">
        <v>84</v>
      </c>
      <c r="AY1066" s="19" t="s">
        <v>155</v>
      </c>
      <c r="BE1066" s="188">
        <f>IF(O1066="základní",K1066,0)</f>
        <v>0</v>
      </c>
      <c r="BF1066" s="188">
        <f>IF(O1066="snížená",K1066,0)</f>
        <v>0</v>
      </c>
      <c r="BG1066" s="188">
        <f>IF(O1066="zákl. přenesená",K1066,0)</f>
        <v>0</v>
      </c>
      <c r="BH1066" s="188">
        <f>IF(O1066="sníž. přenesená",K1066,0)</f>
        <v>0</v>
      </c>
      <c r="BI1066" s="188">
        <f>IF(O1066="nulová",K1066,0)</f>
        <v>0</v>
      </c>
      <c r="BJ1066" s="19" t="s">
        <v>82</v>
      </c>
      <c r="BK1066" s="188">
        <f>ROUND(P1066*H1066,2)</f>
        <v>0</v>
      </c>
      <c r="BL1066" s="19" t="s">
        <v>185</v>
      </c>
      <c r="BM1066" s="187" t="s">
        <v>2085</v>
      </c>
    </row>
    <row r="1067" spans="1:65" s="2" customFormat="1" ht="24.2" customHeight="1">
      <c r="A1067" s="36"/>
      <c r="B1067" s="37"/>
      <c r="C1067" s="174" t="s">
        <v>2086</v>
      </c>
      <c r="D1067" s="174" t="s">
        <v>157</v>
      </c>
      <c r="E1067" s="175" t="s">
        <v>2087</v>
      </c>
      <c r="F1067" s="176" t="s">
        <v>2088</v>
      </c>
      <c r="G1067" s="177" t="s">
        <v>386</v>
      </c>
      <c r="H1067" s="178">
        <v>8</v>
      </c>
      <c r="I1067" s="179"/>
      <c r="J1067" s="179"/>
      <c r="K1067" s="180">
        <f>ROUND(P1067*H1067,2)</f>
        <v>0</v>
      </c>
      <c r="L1067" s="181"/>
      <c r="M1067" s="41"/>
      <c r="N1067" s="182" t="s">
        <v>20</v>
      </c>
      <c r="O1067" s="183" t="s">
        <v>43</v>
      </c>
      <c r="P1067" s="184">
        <f>I1067+J1067</f>
        <v>0</v>
      </c>
      <c r="Q1067" s="184">
        <f>ROUND(I1067*H1067,2)</f>
        <v>0</v>
      </c>
      <c r="R1067" s="184">
        <f>ROUND(J1067*H1067,2)</f>
        <v>0</v>
      </c>
      <c r="S1067" s="66"/>
      <c r="T1067" s="185">
        <f>S1067*H1067</f>
        <v>0</v>
      </c>
      <c r="U1067" s="185">
        <v>0</v>
      </c>
      <c r="V1067" s="185">
        <f>U1067*H1067</f>
        <v>0</v>
      </c>
      <c r="W1067" s="185">
        <v>0</v>
      </c>
      <c r="X1067" s="185">
        <f>W1067*H1067</f>
        <v>0</v>
      </c>
      <c r="Y1067" s="186" t="s">
        <v>20</v>
      </c>
      <c r="Z1067" s="36"/>
      <c r="AA1067" s="36"/>
      <c r="AB1067" s="36"/>
      <c r="AC1067" s="36"/>
      <c r="AD1067" s="36"/>
      <c r="AE1067" s="36"/>
      <c r="AR1067" s="187" t="s">
        <v>185</v>
      </c>
      <c r="AT1067" s="187" t="s">
        <v>157</v>
      </c>
      <c r="AU1067" s="187" t="s">
        <v>84</v>
      </c>
      <c r="AY1067" s="19" t="s">
        <v>155</v>
      </c>
      <c r="BE1067" s="188">
        <f>IF(O1067="základní",K1067,0)</f>
        <v>0</v>
      </c>
      <c r="BF1067" s="188">
        <f>IF(O1067="snížená",K1067,0)</f>
        <v>0</v>
      </c>
      <c r="BG1067" s="188">
        <f>IF(O1067="zákl. přenesená",K1067,0)</f>
        <v>0</v>
      </c>
      <c r="BH1067" s="188">
        <f>IF(O1067="sníž. přenesená",K1067,0)</f>
        <v>0</v>
      </c>
      <c r="BI1067" s="188">
        <f>IF(O1067="nulová",K1067,0)</f>
        <v>0</v>
      </c>
      <c r="BJ1067" s="19" t="s">
        <v>82</v>
      </c>
      <c r="BK1067" s="188">
        <f>ROUND(P1067*H1067,2)</f>
        <v>0</v>
      </c>
      <c r="BL1067" s="19" t="s">
        <v>185</v>
      </c>
      <c r="BM1067" s="187" t="s">
        <v>2089</v>
      </c>
    </row>
    <row r="1068" spans="1:65" s="2" customFormat="1" ht="11.25">
      <c r="A1068" s="36"/>
      <c r="B1068" s="37"/>
      <c r="C1068" s="38"/>
      <c r="D1068" s="189" t="s">
        <v>162</v>
      </c>
      <c r="E1068" s="38"/>
      <c r="F1068" s="190" t="s">
        <v>2090</v>
      </c>
      <c r="G1068" s="38"/>
      <c r="H1068" s="38"/>
      <c r="I1068" s="191"/>
      <c r="J1068" s="191"/>
      <c r="K1068" s="38"/>
      <c r="L1068" s="38"/>
      <c r="M1068" s="41"/>
      <c r="N1068" s="192"/>
      <c r="O1068" s="193"/>
      <c r="P1068" s="66"/>
      <c r="Q1068" s="66"/>
      <c r="R1068" s="66"/>
      <c r="S1068" s="66"/>
      <c r="T1068" s="66"/>
      <c r="U1068" s="66"/>
      <c r="V1068" s="66"/>
      <c r="W1068" s="66"/>
      <c r="X1068" s="66"/>
      <c r="Y1068" s="67"/>
      <c r="Z1068" s="36"/>
      <c r="AA1068" s="36"/>
      <c r="AB1068" s="36"/>
      <c r="AC1068" s="36"/>
      <c r="AD1068" s="36"/>
      <c r="AE1068" s="36"/>
      <c r="AT1068" s="19" t="s">
        <v>162</v>
      </c>
      <c r="AU1068" s="19" t="s">
        <v>84</v>
      </c>
    </row>
    <row r="1069" spans="1:65" s="2" customFormat="1" ht="16.5" customHeight="1">
      <c r="A1069" s="36"/>
      <c r="B1069" s="37"/>
      <c r="C1069" s="218" t="s">
        <v>2091</v>
      </c>
      <c r="D1069" s="218" t="s">
        <v>180</v>
      </c>
      <c r="E1069" s="219" t="s">
        <v>2092</v>
      </c>
      <c r="F1069" s="220" t="s">
        <v>2093</v>
      </c>
      <c r="G1069" s="221" t="s">
        <v>386</v>
      </c>
      <c r="H1069" s="222">
        <v>8</v>
      </c>
      <c r="I1069" s="223"/>
      <c r="J1069" s="224"/>
      <c r="K1069" s="225">
        <f>ROUND(P1069*H1069,2)</f>
        <v>0</v>
      </c>
      <c r="L1069" s="224"/>
      <c r="M1069" s="226"/>
      <c r="N1069" s="227" t="s">
        <v>20</v>
      </c>
      <c r="O1069" s="183" t="s">
        <v>43</v>
      </c>
      <c r="P1069" s="184">
        <f>I1069+J1069</f>
        <v>0</v>
      </c>
      <c r="Q1069" s="184">
        <f>ROUND(I1069*H1069,2)</f>
        <v>0</v>
      </c>
      <c r="R1069" s="184">
        <f>ROUND(J1069*H1069,2)</f>
        <v>0</v>
      </c>
      <c r="S1069" s="66"/>
      <c r="T1069" s="185">
        <f>S1069*H1069</f>
        <v>0</v>
      </c>
      <c r="U1069" s="185">
        <v>1.6000000000000001E-3</v>
      </c>
      <c r="V1069" s="185">
        <f>U1069*H1069</f>
        <v>1.2800000000000001E-2</v>
      </c>
      <c r="W1069" s="185">
        <v>0</v>
      </c>
      <c r="X1069" s="185">
        <f>W1069*H1069</f>
        <v>0</v>
      </c>
      <c r="Y1069" s="186" t="s">
        <v>20</v>
      </c>
      <c r="Z1069" s="36"/>
      <c r="AA1069" s="36"/>
      <c r="AB1069" s="36"/>
      <c r="AC1069" s="36"/>
      <c r="AD1069" s="36"/>
      <c r="AE1069" s="36"/>
      <c r="AR1069" s="187" t="s">
        <v>184</v>
      </c>
      <c r="AT1069" s="187" t="s">
        <v>180</v>
      </c>
      <c r="AU1069" s="187" t="s">
        <v>84</v>
      </c>
      <c r="AY1069" s="19" t="s">
        <v>155</v>
      </c>
      <c r="BE1069" s="188">
        <f>IF(O1069="základní",K1069,0)</f>
        <v>0</v>
      </c>
      <c r="BF1069" s="188">
        <f>IF(O1069="snížená",K1069,0)</f>
        <v>0</v>
      </c>
      <c r="BG1069" s="188">
        <f>IF(O1069="zákl. přenesená",K1069,0)</f>
        <v>0</v>
      </c>
      <c r="BH1069" s="188">
        <f>IF(O1069="sníž. přenesená",K1069,0)</f>
        <v>0</v>
      </c>
      <c r="BI1069" s="188">
        <f>IF(O1069="nulová",K1069,0)</f>
        <v>0</v>
      </c>
      <c r="BJ1069" s="19" t="s">
        <v>82</v>
      </c>
      <c r="BK1069" s="188">
        <f>ROUND(P1069*H1069,2)</f>
        <v>0</v>
      </c>
      <c r="BL1069" s="19" t="s">
        <v>185</v>
      </c>
      <c r="BM1069" s="187" t="s">
        <v>2094</v>
      </c>
    </row>
    <row r="1070" spans="1:65" s="2" customFormat="1" ht="16.5" customHeight="1">
      <c r="A1070" s="36"/>
      <c r="B1070" s="37"/>
      <c r="C1070" s="218" t="s">
        <v>2095</v>
      </c>
      <c r="D1070" s="218" t="s">
        <v>180</v>
      </c>
      <c r="E1070" s="219" t="s">
        <v>2096</v>
      </c>
      <c r="F1070" s="220" t="s">
        <v>2097</v>
      </c>
      <c r="G1070" s="221" t="s">
        <v>386</v>
      </c>
      <c r="H1070" s="222">
        <v>6</v>
      </c>
      <c r="I1070" s="223"/>
      <c r="J1070" s="224"/>
      <c r="K1070" s="225">
        <f>ROUND(P1070*H1070,2)</f>
        <v>0</v>
      </c>
      <c r="L1070" s="224"/>
      <c r="M1070" s="226"/>
      <c r="N1070" s="227" t="s">
        <v>20</v>
      </c>
      <c r="O1070" s="183" t="s">
        <v>43</v>
      </c>
      <c r="P1070" s="184">
        <f>I1070+J1070</f>
        <v>0</v>
      </c>
      <c r="Q1070" s="184">
        <f>ROUND(I1070*H1070,2)</f>
        <v>0</v>
      </c>
      <c r="R1070" s="184">
        <f>ROUND(J1070*H1070,2)</f>
        <v>0</v>
      </c>
      <c r="S1070" s="66"/>
      <c r="T1070" s="185">
        <f>S1070*H1070</f>
        <v>0</v>
      </c>
      <c r="U1070" s="185">
        <v>6.9999999999999999E-4</v>
      </c>
      <c r="V1070" s="185">
        <f>U1070*H1070</f>
        <v>4.1999999999999997E-3</v>
      </c>
      <c r="W1070" s="185">
        <v>0</v>
      </c>
      <c r="X1070" s="185">
        <f>W1070*H1070</f>
        <v>0</v>
      </c>
      <c r="Y1070" s="186" t="s">
        <v>20</v>
      </c>
      <c r="Z1070" s="36"/>
      <c r="AA1070" s="36"/>
      <c r="AB1070" s="36"/>
      <c r="AC1070" s="36"/>
      <c r="AD1070" s="36"/>
      <c r="AE1070" s="36"/>
      <c r="AR1070" s="187" t="s">
        <v>184</v>
      </c>
      <c r="AT1070" s="187" t="s">
        <v>180</v>
      </c>
      <c r="AU1070" s="187" t="s">
        <v>84</v>
      </c>
      <c r="AY1070" s="19" t="s">
        <v>155</v>
      </c>
      <c r="BE1070" s="188">
        <f>IF(O1070="základní",K1070,0)</f>
        <v>0</v>
      </c>
      <c r="BF1070" s="188">
        <f>IF(O1070="snížená",K1070,0)</f>
        <v>0</v>
      </c>
      <c r="BG1070" s="188">
        <f>IF(O1070="zákl. přenesená",K1070,0)</f>
        <v>0</v>
      </c>
      <c r="BH1070" s="188">
        <f>IF(O1070="sníž. přenesená",K1070,0)</f>
        <v>0</v>
      </c>
      <c r="BI1070" s="188">
        <f>IF(O1070="nulová",K1070,0)</f>
        <v>0</v>
      </c>
      <c r="BJ1070" s="19" t="s">
        <v>82</v>
      </c>
      <c r="BK1070" s="188">
        <f>ROUND(P1070*H1070,2)</f>
        <v>0</v>
      </c>
      <c r="BL1070" s="19" t="s">
        <v>185</v>
      </c>
      <c r="BM1070" s="187" t="s">
        <v>2098</v>
      </c>
    </row>
    <row r="1071" spans="1:65" s="2" customFormat="1" ht="21.75" customHeight="1">
      <c r="A1071" s="36"/>
      <c r="B1071" s="37"/>
      <c r="C1071" s="174" t="s">
        <v>2099</v>
      </c>
      <c r="D1071" s="174" t="s">
        <v>157</v>
      </c>
      <c r="E1071" s="175" t="s">
        <v>2100</v>
      </c>
      <c r="F1071" s="176" t="s">
        <v>2101</v>
      </c>
      <c r="G1071" s="177" t="s">
        <v>386</v>
      </c>
      <c r="H1071" s="178">
        <v>12</v>
      </c>
      <c r="I1071" s="179"/>
      <c r="J1071" s="179"/>
      <c r="K1071" s="180">
        <f>ROUND(P1071*H1071,2)</f>
        <v>0</v>
      </c>
      <c r="L1071" s="181"/>
      <c r="M1071" s="41"/>
      <c r="N1071" s="182" t="s">
        <v>20</v>
      </c>
      <c r="O1071" s="183" t="s">
        <v>43</v>
      </c>
      <c r="P1071" s="184">
        <f>I1071+J1071</f>
        <v>0</v>
      </c>
      <c r="Q1071" s="184">
        <f>ROUND(I1071*H1071,2)</f>
        <v>0</v>
      </c>
      <c r="R1071" s="184">
        <f>ROUND(J1071*H1071,2)</f>
        <v>0</v>
      </c>
      <c r="S1071" s="66"/>
      <c r="T1071" s="185">
        <f>S1071*H1071</f>
        <v>0</v>
      </c>
      <c r="U1071" s="185">
        <v>0</v>
      </c>
      <c r="V1071" s="185">
        <f>U1071*H1071</f>
        <v>0</v>
      </c>
      <c r="W1071" s="185">
        <v>0</v>
      </c>
      <c r="X1071" s="185">
        <f>W1071*H1071</f>
        <v>0</v>
      </c>
      <c r="Y1071" s="186" t="s">
        <v>20</v>
      </c>
      <c r="Z1071" s="36"/>
      <c r="AA1071" s="36"/>
      <c r="AB1071" s="36"/>
      <c r="AC1071" s="36"/>
      <c r="AD1071" s="36"/>
      <c r="AE1071" s="36"/>
      <c r="AR1071" s="187" t="s">
        <v>185</v>
      </c>
      <c r="AT1071" s="187" t="s">
        <v>157</v>
      </c>
      <c r="AU1071" s="187" t="s">
        <v>84</v>
      </c>
      <c r="AY1071" s="19" t="s">
        <v>155</v>
      </c>
      <c r="BE1071" s="188">
        <f>IF(O1071="základní",K1071,0)</f>
        <v>0</v>
      </c>
      <c r="BF1071" s="188">
        <f>IF(O1071="snížená",K1071,0)</f>
        <v>0</v>
      </c>
      <c r="BG1071" s="188">
        <f>IF(O1071="zákl. přenesená",K1071,0)</f>
        <v>0</v>
      </c>
      <c r="BH1071" s="188">
        <f>IF(O1071="sníž. přenesená",K1071,0)</f>
        <v>0</v>
      </c>
      <c r="BI1071" s="188">
        <f>IF(O1071="nulová",K1071,0)</f>
        <v>0</v>
      </c>
      <c r="BJ1071" s="19" t="s">
        <v>82</v>
      </c>
      <c r="BK1071" s="188">
        <f>ROUND(P1071*H1071,2)</f>
        <v>0</v>
      </c>
      <c r="BL1071" s="19" t="s">
        <v>185</v>
      </c>
      <c r="BM1071" s="187" t="s">
        <v>2102</v>
      </c>
    </row>
    <row r="1072" spans="1:65" s="2" customFormat="1" ht="11.25">
      <c r="A1072" s="36"/>
      <c r="B1072" s="37"/>
      <c r="C1072" s="38"/>
      <c r="D1072" s="189" t="s">
        <v>162</v>
      </c>
      <c r="E1072" s="38"/>
      <c r="F1072" s="190" t="s">
        <v>2103</v>
      </c>
      <c r="G1072" s="38"/>
      <c r="H1072" s="38"/>
      <c r="I1072" s="191"/>
      <c r="J1072" s="191"/>
      <c r="K1072" s="38"/>
      <c r="L1072" s="38"/>
      <c r="M1072" s="41"/>
      <c r="N1072" s="192"/>
      <c r="O1072" s="193"/>
      <c r="P1072" s="66"/>
      <c r="Q1072" s="66"/>
      <c r="R1072" s="66"/>
      <c r="S1072" s="66"/>
      <c r="T1072" s="66"/>
      <c r="U1072" s="66"/>
      <c r="V1072" s="66"/>
      <c r="W1072" s="66"/>
      <c r="X1072" s="66"/>
      <c r="Y1072" s="67"/>
      <c r="Z1072" s="36"/>
      <c r="AA1072" s="36"/>
      <c r="AB1072" s="36"/>
      <c r="AC1072" s="36"/>
      <c r="AD1072" s="36"/>
      <c r="AE1072" s="36"/>
      <c r="AT1072" s="19" t="s">
        <v>162</v>
      </c>
      <c r="AU1072" s="19" t="s">
        <v>84</v>
      </c>
    </row>
    <row r="1073" spans="1:65" s="2" customFormat="1" ht="16.5" customHeight="1">
      <c r="A1073" s="36"/>
      <c r="B1073" s="37"/>
      <c r="C1073" s="218" t="s">
        <v>2104</v>
      </c>
      <c r="D1073" s="218" t="s">
        <v>180</v>
      </c>
      <c r="E1073" s="219" t="s">
        <v>2083</v>
      </c>
      <c r="F1073" s="220" t="s">
        <v>2084</v>
      </c>
      <c r="G1073" s="221" t="s">
        <v>386</v>
      </c>
      <c r="H1073" s="222">
        <v>12</v>
      </c>
      <c r="I1073" s="223"/>
      <c r="J1073" s="224"/>
      <c r="K1073" s="225">
        <f>ROUND(P1073*H1073,2)</f>
        <v>0</v>
      </c>
      <c r="L1073" s="224"/>
      <c r="M1073" s="226"/>
      <c r="N1073" s="227" t="s">
        <v>20</v>
      </c>
      <c r="O1073" s="183" t="s">
        <v>43</v>
      </c>
      <c r="P1073" s="184">
        <f>I1073+J1073</f>
        <v>0</v>
      </c>
      <c r="Q1073" s="184">
        <f>ROUND(I1073*H1073,2)</f>
        <v>0</v>
      </c>
      <c r="R1073" s="184">
        <f>ROUND(J1073*H1073,2)</f>
        <v>0</v>
      </c>
      <c r="S1073" s="66"/>
      <c r="T1073" s="185">
        <f>S1073*H1073</f>
        <v>0</v>
      </c>
      <c r="U1073" s="185">
        <v>4.1999999999999997E-3</v>
      </c>
      <c r="V1073" s="185">
        <f>U1073*H1073</f>
        <v>5.04E-2</v>
      </c>
      <c r="W1073" s="185">
        <v>0</v>
      </c>
      <c r="X1073" s="185">
        <f>W1073*H1073</f>
        <v>0</v>
      </c>
      <c r="Y1073" s="186" t="s">
        <v>20</v>
      </c>
      <c r="Z1073" s="36"/>
      <c r="AA1073" s="36"/>
      <c r="AB1073" s="36"/>
      <c r="AC1073" s="36"/>
      <c r="AD1073" s="36"/>
      <c r="AE1073" s="36"/>
      <c r="AR1073" s="187" t="s">
        <v>184</v>
      </c>
      <c r="AT1073" s="187" t="s">
        <v>180</v>
      </c>
      <c r="AU1073" s="187" t="s">
        <v>84</v>
      </c>
      <c r="AY1073" s="19" t="s">
        <v>155</v>
      </c>
      <c r="BE1073" s="188">
        <f>IF(O1073="základní",K1073,0)</f>
        <v>0</v>
      </c>
      <c r="BF1073" s="188">
        <f>IF(O1073="snížená",K1073,0)</f>
        <v>0</v>
      </c>
      <c r="BG1073" s="188">
        <f>IF(O1073="zákl. přenesená",K1073,0)</f>
        <v>0</v>
      </c>
      <c r="BH1073" s="188">
        <f>IF(O1073="sníž. přenesená",K1073,0)</f>
        <v>0</v>
      </c>
      <c r="BI1073" s="188">
        <f>IF(O1073="nulová",K1073,0)</f>
        <v>0</v>
      </c>
      <c r="BJ1073" s="19" t="s">
        <v>82</v>
      </c>
      <c r="BK1073" s="188">
        <f>ROUND(P1073*H1073,2)</f>
        <v>0</v>
      </c>
      <c r="BL1073" s="19" t="s">
        <v>185</v>
      </c>
      <c r="BM1073" s="187" t="s">
        <v>2105</v>
      </c>
    </row>
    <row r="1074" spans="1:65" s="2" customFormat="1" ht="24.2" customHeight="1">
      <c r="A1074" s="36"/>
      <c r="B1074" s="37"/>
      <c r="C1074" s="174" t="s">
        <v>2106</v>
      </c>
      <c r="D1074" s="174" t="s">
        <v>157</v>
      </c>
      <c r="E1074" s="175" t="s">
        <v>2107</v>
      </c>
      <c r="F1074" s="176" t="s">
        <v>2108</v>
      </c>
      <c r="G1074" s="177" t="s">
        <v>386</v>
      </c>
      <c r="H1074" s="178">
        <v>10</v>
      </c>
      <c r="I1074" s="179"/>
      <c r="J1074" s="179"/>
      <c r="K1074" s="180">
        <f>ROUND(P1074*H1074,2)</f>
        <v>0</v>
      </c>
      <c r="L1074" s="181"/>
      <c r="M1074" s="41"/>
      <c r="N1074" s="182" t="s">
        <v>20</v>
      </c>
      <c r="O1074" s="183" t="s">
        <v>43</v>
      </c>
      <c r="P1074" s="184">
        <f>I1074+J1074</f>
        <v>0</v>
      </c>
      <c r="Q1074" s="184">
        <f>ROUND(I1074*H1074,2)</f>
        <v>0</v>
      </c>
      <c r="R1074" s="184">
        <f>ROUND(J1074*H1074,2)</f>
        <v>0</v>
      </c>
      <c r="S1074" s="66"/>
      <c r="T1074" s="185">
        <f>S1074*H1074</f>
        <v>0</v>
      </c>
      <c r="U1074" s="185">
        <v>0</v>
      </c>
      <c r="V1074" s="185">
        <f>U1074*H1074</f>
        <v>0</v>
      </c>
      <c r="W1074" s="185">
        <v>0</v>
      </c>
      <c r="X1074" s="185">
        <f>W1074*H1074</f>
        <v>0</v>
      </c>
      <c r="Y1074" s="186" t="s">
        <v>20</v>
      </c>
      <c r="Z1074" s="36"/>
      <c r="AA1074" s="36"/>
      <c r="AB1074" s="36"/>
      <c r="AC1074" s="36"/>
      <c r="AD1074" s="36"/>
      <c r="AE1074" s="36"/>
      <c r="AR1074" s="187" t="s">
        <v>185</v>
      </c>
      <c r="AT1074" s="187" t="s">
        <v>157</v>
      </c>
      <c r="AU1074" s="187" t="s">
        <v>84</v>
      </c>
      <c r="AY1074" s="19" t="s">
        <v>155</v>
      </c>
      <c r="BE1074" s="188">
        <f>IF(O1074="základní",K1074,0)</f>
        <v>0</v>
      </c>
      <c r="BF1074" s="188">
        <f>IF(O1074="snížená",K1074,0)</f>
        <v>0</v>
      </c>
      <c r="BG1074" s="188">
        <f>IF(O1074="zákl. přenesená",K1074,0)</f>
        <v>0</v>
      </c>
      <c r="BH1074" s="188">
        <f>IF(O1074="sníž. přenesená",K1074,0)</f>
        <v>0</v>
      </c>
      <c r="BI1074" s="188">
        <f>IF(O1074="nulová",K1074,0)</f>
        <v>0</v>
      </c>
      <c r="BJ1074" s="19" t="s">
        <v>82</v>
      </c>
      <c r="BK1074" s="188">
        <f>ROUND(P1074*H1074,2)</f>
        <v>0</v>
      </c>
      <c r="BL1074" s="19" t="s">
        <v>185</v>
      </c>
      <c r="BM1074" s="187" t="s">
        <v>2109</v>
      </c>
    </row>
    <row r="1075" spans="1:65" s="2" customFormat="1" ht="11.25">
      <c r="A1075" s="36"/>
      <c r="B1075" s="37"/>
      <c r="C1075" s="38"/>
      <c r="D1075" s="189" t="s">
        <v>162</v>
      </c>
      <c r="E1075" s="38"/>
      <c r="F1075" s="190" t="s">
        <v>2110</v>
      </c>
      <c r="G1075" s="38"/>
      <c r="H1075" s="38"/>
      <c r="I1075" s="191"/>
      <c r="J1075" s="191"/>
      <c r="K1075" s="38"/>
      <c r="L1075" s="38"/>
      <c r="M1075" s="41"/>
      <c r="N1075" s="192"/>
      <c r="O1075" s="193"/>
      <c r="P1075" s="66"/>
      <c r="Q1075" s="66"/>
      <c r="R1075" s="66"/>
      <c r="S1075" s="66"/>
      <c r="T1075" s="66"/>
      <c r="U1075" s="66"/>
      <c r="V1075" s="66"/>
      <c r="W1075" s="66"/>
      <c r="X1075" s="66"/>
      <c r="Y1075" s="67"/>
      <c r="Z1075" s="36"/>
      <c r="AA1075" s="36"/>
      <c r="AB1075" s="36"/>
      <c r="AC1075" s="36"/>
      <c r="AD1075" s="36"/>
      <c r="AE1075" s="36"/>
      <c r="AT1075" s="19" t="s">
        <v>162</v>
      </c>
      <c r="AU1075" s="19" t="s">
        <v>84</v>
      </c>
    </row>
    <row r="1076" spans="1:65" s="2" customFormat="1" ht="21.75" customHeight="1">
      <c r="A1076" s="36"/>
      <c r="B1076" s="37"/>
      <c r="C1076" s="218" t="s">
        <v>2111</v>
      </c>
      <c r="D1076" s="218" t="s">
        <v>180</v>
      </c>
      <c r="E1076" s="219" t="s">
        <v>2112</v>
      </c>
      <c r="F1076" s="220" t="s">
        <v>2113</v>
      </c>
      <c r="G1076" s="221" t="s">
        <v>386</v>
      </c>
      <c r="H1076" s="222">
        <v>10</v>
      </c>
      <c r="I1076" s="223"/>
      <c r="J1076" s="224"/>
      <c r="K1076" s="225">
        <f>ROUND(P1076*H1076,2)</f>
        <v>0</v>
      </c>
      <c r="L1076" s="224"/>
      <c r="M1076" s="226"/>
      <c r="N1076" s="227" t="s">
        <v>20</v>
      </c>
      <c r="O1076" s="183" t="s">
        <v>43</v>
      </c>
      <c r="P1076" s="184">
        <f>I1076+J1076</f>
        <v>0</v>
      </c>
      <c r="Q1076" s="184">
        <f>ROUND(I1076*H1076,2)</f>
        <v>0</v>
      </c>
      <c r="R1076" s="184">
        <f>ROUND(J1076*H1076,2)</f>
        <v>0</v>
      </c>
      <c r="S1076" s="66"/>
      <c r="T1076" s="185">
        <f>S1076*H1076</f>
        <v>0</v>
      </c>
      <c r="U1076" s="185">
        <v>2.2000000000000001E-3</v>
      </c>
      <c r="V1076" s="185">
        <f>U1076*H1076</f>
        <v>2.2000000000000002E-2</v>
      </c>
      <c r="W1076" s="185">
        <v>0</v>
      </c>
      <c r="X1076" s="185">
        <f>W1076*H1076</f>
        <v>0</v>
      </c>
      <c r="Y1076" s="186" t="s">
        <v>20</v>
      </c>
      <c r="Z1076" s="36"/>
      <c r="AA1076" s="36"/>
      <c r="AB1076" s="36"/>
      <c r="AC1076" s="36"/>
      <c r="AD1076" s="36"/>
      <c r="AE1076" s="36"/>
      <c r="AR1076" s="187" t="s">
        <v>184</v>
      </c>
      <c r="AT1076" s="187" t="s">
        <v>180</v>
      </c>
      <c r="AU1076" s="187" t="s">
        <v>84</v>
      </c>
      <c r="AY1076" s="19" t="s">
        <v>155</v>
      </c>
      <c r="BE1076" s="188">
        <f>IF(O1076="základní",K1076,0)</f>
        <v>0</v>
      </c>
      <c r="BF1076" s="188">
        <f>IF(O1076="snížená",K1076,0)</f>
        <v>0</v>
      </c>
      <c r="BG1076" s="188">
        <f>IF(O1076="zákl. přenesená",K1076,0)</f>
        <v>0</v>
      </c>
      <c r="BH1076" s="188">
        <f>IF(O1076="sníž. přenesená",K1076,0)</f>
        <v>0</v>
      </c>
      <c r="BI1076" s="188">
        <f>IF(O1076="nulová",K1076,0)</f>
        <v>0</v>
      </c>
      <c r="BJ1076" s="19" t="s">
        <v>82</v>
      </c>
      <c r="BK1076" s="188">
        <f>ROUND(P1076*H1076,2)</f>
        <v>0</v>
      </c>
      <c r="BL1076" s="19" t="s">
        <v>185</v>
      </c>
      <c r="BM1076" s="187" t="s">
        <v>2114</v>
      </c>
    </row>
    <row r="1077" spans="1:65" s="2" customFormat="1" ht="24.2" customHeight="1">
      <c r="A1077" s="36"/>
      <c r="B1077" s="37"/>
      <c r="C1077" s="174" t="s">
        <v>2115</v>
      </c>
      <c r="D1077" s="174" t="s">
        <v>157</v>
      </c>
      <c r="E1077" s="175" t="s">
        <v>2116</v>
      </c>
      <c r="F1077" s="176" t="s">
        <v>2117</v>
      </c>
      <c r="G1077" s="177" t="s">
        <v>386</v>
      </c>
      <c r="H1077" s="178">
        <v>12</v>
      </c>
      <c r="I1077" s="179"/>
      <c r="J1077" s="179"/>
      <c r="K1077" s="180">
        <f>ROUND(P1077*H1077,2)</f>
        <v>0</v>
      </c>
      <c r="L1077" s="181"/>
      <c r="M1077" s="41"/>
      <c r="N1077" s="182" t="s">
        <v>20</v>
      </c>
      <c r="O1077" s="183" t="s">
        <v>43</v>
      </c>
      <c r="P1077" s="184">
        <f>I1077+J1077</f>
        <v>0</v>
      </c>
      <c r="Q1077" s="184">
        <f>ROUND(I1077*H1077,2)</f>
        <v>0</v>
      </c>
      <c r="R1077" s="184">
        <f>ROUND(J1077*H1077,2)</f>
        <v>0</v>
      </c>
      <c r="S1077" s="66"/>
      <c r="T1077" s="185">
        <f>S1077*H1077</f>
        <v>0</v>
      </c>
      <c r="U1077" s="185">
        <v>0</v>
      </c>
      <c r="V1077" s="185">
        <f>U1077*H1077</f>
        <v>0</v>
      </c>
      <c r="W1077" s="185">
        <v>0</v>
      </c>
      <c r="X1077" s="185">
        <f>W1077*H1077</f>
        <v>0</v>
      </c>
      <c r="Y1077" s="186" t="s">
        <v>20</v>
      </c>
      <c r="Z1077" s="36"/>
      <c r="AA1077" s="36"/>
      <c r="AB1077" s="36"/>
      <c r="AC1077" s="36"/>
      <c r="AD1077" s="36"/>
      <c r="AE1077" s="36"/>
      <c r="AR1077" s="187" t="s">
        <v>185</v>
      </c>
      <c r="AT1077" s="187" t="s">
        <v>157</v>
      </c>
      <c r="AU1077" s="187" t="s">
        <v>84</v>
      </c>
      <c r="AY1077" s="19" t="s">
        <v>155</v>
      </c>
      <c r="BE1077" s="188">
        <f>IF(O1077="základní",K1077,0)</f>
        <v>0</v>
      </c>
      <c r="BF1077" s="188">
        <f>IF(O1077="snížená",K1077,0)</f>
        <v>0</v>
      </c>
      <c r="BG1077" s="188">
        <f>IF(O1077="zákl. přenesená",K1077,0)</f>
        <v>0</v>
      </c>
      <c r="BH1077" s="188">
        <f>IF(O1077="sníž. přenesená",K1077,0)</f>
        <v>0</v>
      </c>
      <c r="BI1077" s="188">
        <f>IF(O1077="nulová",K1077,0)</f>
        <v>0</v>
      </c>
      <c r="BJ1077" s="19" t="s">
        <v>82</v>
      </c>
      <c r="BK1077" s="188">
        <f>ROUND(P1077*H1077,2)</f>
        <v>0</v>
      </c>
      <c r="BL1077" s="19" t="s">
        <v>185</v>
      </c>
      <c r="BM1077" s="187" t="s">
        <v>2118</v>
      </c>
    </row>
    <row r="1078" spans="1:65" s="2" customFormat="1" ht="11.25">
      <c r="A1078" s="36"/>
      <c r="B1078" s="37"/>
      <c r="C1078" s="38"/>
      <c r="D1078" s="189" t="s">
        <v>162</v>
      </c>
      <c r="E1078" s="38"/>
      <c r="F1078" s="190" t="s">
        <v>2119</v>
      </c>
      <c r="G1078" s="38"/>
      <c r="H1078" s="38"/>
      <c r="I1078" s="191"/>
      <c r="J1078" s="191"/>
      <c r="K1078" s="38"/>
      <c r="L1078" s="38"/>
      <c r="M1078" s="41"/>
      <c r="N1078" s="192"/>
      <c r="O1078" s="193"/>
      <c r="P1078" s="66"/>
      <c r="Q1078" s="66"/>
      <c r="R1078" s="66"/>
      <c r="S1078" s="66"/>
      <c r="T1078" s="66"/>
      <c r="U1078" s="66"/>
      <c r="V1078" s="66"/>
      <c r="W1078" s="66"/>
      <c r="X1078" s="66"/>
      <c r="Y1078" s="67"/>
      <c r="Z1078" s="36"/>
      <c r="AA1078" s="36"/>
      <c r="AB1078" s="36"/>
      <c r="AC1078" s="36"/>
      <c r="AD1078" s="36"/>
      <c r="AE1078" s="36"/>
      <c r="AT1078" s="19" t="s">
        <v>162</v>
      </c>
      <c r="AU1078" s="19" t="s">
        <v>84</v>
      </c>
    </row>
    <row r="1079" spans="1:65" s="2" customFormat="1" ht="16.5" customHeight="1">
      <c r="A1079" s="36"/>
      <c r="B1079" s="37"/>
      <c r="C1079" s="218" t="s">
        <v>2120</v>
      </c>
      <c r="D1079" s="218" t="s">
        <v>180</v>
      </c>
      <c r="E1079" s="219" t="s">
        <v>2121</v>
      </c>
      <c r="F1079" s="220" t="s">
        <v>2122</v>
      </c>
      <c r="G1079" s="221" t="s">
        <v>386</v>
      </c>
      <c r="H1079" s="222">
        <v>12</v>
      </c>
      <c r="I1079" s="223"/>
      <c r="J1079" s="224"/>
      <c r="K1079" s="225">
        <f>ROUND(P1079*H1079,2)</f>
        <v>0</v>
      </c>
      <c r="L1079" s="224"/>
      <c r="M1079" s="226"/>
      <c r="N1079" s="227" t="s">
        <v>20</v>
      </c>
      <c r="O1079" s="183" t="s">
        <v>43</v>
      </c>
      <c r="P1079" s="184">
        <f>I1079+J1079</f>
        <v>0</v>
      </c>
      <c r="Q1079" s="184">
        <f>ROUND(I1079*H1079,2)</f>
        <v>0</v>
      </c>
      <c r="R1079" s="184">
        <f>ROUND(J1079*H1079,2)</f>
        <v>0</v>
      </c>
      <c r="S1079" s="66"/>
      <c r="T1079" s="185">
        <f>S1079*H1079</f>
        <v>0</v>
      </c>
      <c r="U1079" s="185">
        <v>2.0999999999999999E-3</v>
      </c>
      <c r="V1079" s="185">
        <f>U1079*H1079</f>
        <v>2.52E-2</v>
      </c>
      <c r="W1079" s="185">
        <v>0</v>
      </c>
      <c r="X1079" s="185">
        <f>W1079*H1079</f>
        <v>0</v>
      </c>
      <c r="Y1079" s="186" t="s">
        <v>20</v>
      </c>
      <c r="Z1079" s="36"/>
      <c r="AA1079" s="36"/>
      <c r="AB1079" s="36"/>
      <c r="AC1079" s="36"/>
      <c r="AD1079" s="36"/>
      <c r="AE1079" s="36"/>
      <c r="AR1079" s="187" t="s">
        <v>184</v>
      </c>
      <c r="AT1079" s="187" t="s">
        <v>180</v>
      </c>
      <c r="AU1079" s="187" t="s">
        <v>84</v>
      </c>
      <c r="AY1079" s="19" t="s">
        <v>155</v>
      </c>
      <c r="BE1079" s="188">
        <f>IF(O1079="základní",K1079,0)</f>
        <v>0</v>
      </c>
      <c r="BF1079" s="188">
        <f>IF(O1079="snížená",K1079,0)</f>
        <v>0</v>
      </c>
      <c r="BG1079" s="188">
        <f>IF(O1079="zákl. přenesená",K1079,0)</f>
        <v>0</v>
      </c>
      <c r="BH1079" s="188">
        <f>IF(O1079="sníž. přenesená",K1079,0)</f>
        <v>0</v>
      </c>
      <c r="BI1079" s="188">
        <f>IF(O1079="nulová",K1079,0)</f>
        <v>0</v>
      </c>
      <c r="BJ1079" s="19" t="s">
        <v>82</v>
      </c>
      <c r="BK1079" s="188">
        <f>ROUND(P1079*H1079,2)</f>
        <v>0</v>
      </c>
      <c r="BL1079" s="19" t="s">
        <v>185</v>
      </c>
      <c r="BM1079" s="187" t="s">
        <v>2123</v>
      </c>
    </row>
    <row r="1080" spans="1:65" s="2" customFormat="1" ht="24.2" customHeight="1">
      <c r="A1080" s="36"/>
      <c r="B1080" s="37"/>
      <c r="C1080" s="174" t="s">
        <v>2124</v>
      </c>
      <c r="D1080" s="174" t="s">
        <v>157</v>
      </c>
      <c r="E1080" s="175" t="s">
        <v>2125</v>
      </c>
      <c r="F1080" s="176" t="s">
        <v>2126</v>
      </c>
      <c r="G1080" s="177" t="s">
        <v>386</v>
      </c>
      <c r="H1080" s="178">
        <v>22</v>
      </c>
      <c r="I1080" s="179"/>
      <c r="J1080" s="179"/>
      <c r="K1080" s="180">
        <f>ROUND(P1080*H1080,2)</f>
        <v>0</v>
      </c>
      <c r="L1080" s="181"/>
      <c r="M1080" s="41"/>
      <c r="N1080" s="182" t="s">
        <v>20</v>
      </c>
      <c r="O1080" s="183" t="s">
        <v>43</v>
      </c>
      <c r="P1080" s="184">
        <f>I1080+J1080</f>
        <v>0</v>
      </c>
      <c r="Q1080" s="184">
        <f>ROUND(I1080*H1080,2)</f>
        <v>0</v>
      </c>
      <c r="R1080" s="184">
        <f>ROUND(J1080*H1080,2)</f>
        <v>0</v>
      </c>
      <c r="S1080" s="66"/>
      <c r="T1080" s="185">
        <f>S1080*H1080</f>
        <v>0</v>
      </c>
      <c r="U1080" s="185">
        <v>0</v>
      </c>
      <c r="V1080" s="185">
        <f>U1080*H1080</f>
        <v>0</v>
      </c>
      <c r="W1080" s="185">
        <v>0</v>
      </c>
      <c r="X1080" s="185">
        <f>W1080*H1080</f>
        <v>0</v>
      </c>
      <c r="Y1080" s="186" t="s">
        <v>20</v>
      </c>
      <c r="Z1080" s="36"/>
      <c r="AA1080" s="36"/>
      <c r="AB1080" s="36"/>
      <c r="AC1080" s="36"/>
      <c r="AD1080" s="36"/>
      <c r="AE1080" s="36"/>
      <c r="AR1080" s="187" t="s">
        <v>185</v>
      </c>
      <c r="AT1080" s="187" t="s">
        <v>157</v>
      </c>
      <c r="AU1080" s="187" t="s">
        <v>84</v>
      </c>
      <c r="AY1080" s="19" t="s">
        <v>155</v>
      </c>
      <c r="BE1080" s="188">
        <f>IF(O1080="základní",K1080,0)</f>
        <v>0</v>
      </c>
      <c r="BF1080" s="188">
        <f>IF(O1080="snížená",K1080,0)</f>
        <v>0</v>
      </c>
      <c r="BG1080" s="188">
        <f>IF(O1080="zákl. přenesená",K1080,0)</f>
        <v>0</v>
      </c>
      <c r="BH1080" s="188">
        <f>IF(O1080="sníž. přenesená",K1080,0)</f>
        <v>0</v>
      </c>
      <c r="BI1080" s="188">
        <f>IF(O1080="nulová",K1080,0)</f>
        <v>0</v>
      </c>
      <c r="BJ1080" s="19" t="s">
        <v>82</v>
      </c>
      <c r="BK1080" s="188">
        <f>ROUND(P1080*H1080,2)</f>
        <v>0</v>
      </c>
      <c r="BL1080" s="19" t="s">
        <v>185</v>
      </c>
      <c r="BM1080" s="187" t="s">
        <v>2127</v>
      </c>
    </row>
    <row r="1081" spans="1:65" s="2" customFormat="1" ht="11.25">
      <c r="A1081" s="36"/>
      <c r="B1081" s="37"/>
      <c r="C1081" s="38"/>
      <c r="D1081" s="189" t="s">
        <v>162</v>
      </c>
      <c r="E1081" s="38"/>
      <c r="F1081" s="190" t="s">
        <v>2128</v>
      </c>
      <c r="G1081" s="38"/>
      <c r="H1081" s="38"/>
      <c r="I1081" s="191"/>
      <c r="J1081" s="191"/>
      <c r="K1081" s="38"/>
      <c r="L1081" s="38"/>
      <c r="M1081" s="41"/>
      <c r="N1081" s="192"/>
      <c r="O1081" s="193"/>
      <c r="P1081" s="66"/>
      <c r="Q1081" s="66"/>
      <c r="R1081" s="66"/>
      <c r="S1081" s="66"/>
      <c r="T1081" s="66"/>
      <c r="U1081" s="66"/>
      <c r="V1081" s="66"/>
      <c r="W1081" s="66"/>
      <c r="X1081" s="66"/>
      <c r="Y1081" s="67"/>
      <c r="Z1081" s="36"/>
      <c r="AA1081" s="36"/>
      <c r="AB1081" s="36"/>
      <c r="AC1081" s="36"/>
      <c r="AD1081" s="36"/>
      <c r="AE1081" s="36"/>
      <c r="AT1081" s="19" t="s">
        <v>162</v>
      </c>
      <c r="AU1081" s="19" t="s">
        <v>84</v>
      </c>
    </row>
    <row r="1082" spans="1:65" s="13" customFormat="1" ht="11.25">
      <c r="B1082" s="194"/>
      <c r="C1082" s="195"/>
      <c r="D1082" s="196" t="s">
        <v>164</v>
      </c>
      <c r="E1082" s="197" t="s">
        <v>20</v>
      </c>
      <c r="F1082" s="198" t="s">
        <v>2129</v>
      </c>
      <c r="G1082" s="195"/>
      <c r="H1082" s="199">
        <v>22</v>
      </c>
      <c r="I1082" s="200"/>
      <c r="J1082" s="200"/>
      <c r="K1082" s="195"/>
      <c r="L1082" s="195"/>
      <c r="M1082" s="201"/>
      <c r="N1082" s="202"/>
      <c r="O1082" s="203"/>
      <c r="P1082" s="203"/>
      <c r="Q1082" s="203"/>
      <c r="R1082" s="203"/>
      <c r="S1082" s="203"/>
      <c r="T1082" s="203"/>
      <c r="U1082" s="203"/>
      <c r="V1082" s="203"/>
      <c r="W1082" s="203"/>
      <c r="X1082" s="203"/>
      <c r="Y1082" s="204"/>
      <c r="AT1082" s="205" t="s">
        <v>164</v>
      </c>
      <c r="AU1082" s="205" t="s">
        <v>84</v>
      </c>
      <c r="AV1082" s="13" t="s">
        <v>84</v>
      </c>
      <c r="AW1082" s="13" t="s">
        <v>5</v>
      </c>
      <c r="AX1082" s="13" t="s">
        <v>82</v>
      </c>
      <c r="AY1082" s="205" t="s">
        <v>155</v>
      </c>
    </row>
    <row r="1083" spans="1:65" s="2" customFormat="1" ht="16.5" customHeight="1">
      <c r="A1083" s="36"/>
      <c r="B1083" s="37"/>
      <c r="C1083" s="218" t="s">
        <v>2130</v>
      </c>
      <c r="D1083" s="218" t="s">
        <v>180</v>
      </c>
      <c r="E1083" s="219" t="s">
        <v>2131</v>
      </c>
      <c r="F1083" s="220" t="s">
        <v>2132</v>
      </c>
      <c r="G1083" s="221" t="s">
        <v>386</v>
      </c>
      <c r="H1083" s="222">
        <v>3</v>
      </c>
      <c r="I1083" s="223"/>
      <c r="J1083" s="224"/>
      <c r="K1083" s="225">
        <f>ROUND(P1083*H1083,2)</f>
        <v>0</v>
      </c>
      <c r="L1083" s="224"/>
      <c r="M1083" s="226"/>
      <c r="N1083" s="227" t="s">
        <v>20</v>
      </c>
      <c r="O1083" s="183" t="s">
        <v>43</v>
      </c>
      <c r="P1083" s="184">
        <f>I1083+J1083</f>
        <v>0</v>
      </c>
      <c r="Q1083" s="184">
        <f>ROUND(I1083*H1083,2)</f>
        <v>0</v>
      </c>
      <c r="R1083" s="184">
        <f>ROUND(J1083*H1083,2)</f>
        <v>0</v>
      </c>
      <c r="S1083" s="66"/>
      <c r="T1083" s="185">
        <f>S1083*H1083</f>
        <v>0</v>
      </c>
      <c r="U1083" s="185">
        <v>1E-3</v>
      </c>
      <c r="V1083" s="185">
        <f>U1083*H1083</f>
        <v>3.0000000000000001E-3</v>
      </c>
      <c r="W1083" s="185">
        <v>0</v>
      </c>
      <c r="X1083" s="185">
        <f>W1083*H1083</f>
        <v>0</v>
      </c>
      <c r="Y1083" s="186" t="s">
        <v>20</v>
      </c>
      <c r="Z1083" s="36"/>
      <c r="AA1083" s="36"/>
      <c r="AB1083" s="36"/>
      <c r="AC1083" s="36"/>
      <c r="AD1083" s="36"/>
      <c r="AE1083" s="36"/>
      <c r="AR1083" s="187" t="s">
        <v>184</v>
      </c>
      <c r="AT1083" s="187" t="s">
        <v>180</v>
      </c>
      <c r="AU1083" s="187" t="s">
        <v>84</v>
      </c>
      <c r="AY1083" s="19" t="s">
        <v>155</v>
      </c>
      <c r="BE1083" s="188">
        <f>IF(O1083="základní",K1083,0)</f>
        <v>0</v>
      </c>
      <c r="BF1083" s="188">
        <f>IF(O1083="snížená",K1083,0)</f>
        <v>0</v>
      </c>
      <c r="BG1083" s="188">
        <f>IF(O1083="zákl. přenesená",K1083,0)</f>
        <v>0</v>
      </c>
      <c r="BH1083" s="188">
        <f>IF(O1083="sníž. přenesená",K1083,0)</f>
        <v>0</v>
      </c>
      <c r="BI1083" s="188">
        <f>IF(O1083="nulová",K1083,0)</f>
        <v>0</v>
      </c>
      <c r="BJ1083" s="19" t="s">
        <v>82</v>
      </c>
      <c r="BK1083" s="188">
        <f>ROUND(P1083*H1083,2)</f>
        <v>0</v>
      </c>
      <c r="BL1083" s="19" t="s">
        <v>185</v>
      </c>
      <c r="BM1083" s="187" t="s">
        <v>2133</v>
      </c>
    </row>
    <row r="1084" spans="1:65" s="2" customFormat="1" ht="16.5" customHeight="1">
      <c r="A1084" s="36"/>
      <c r="B1084" s="37"/>
      <c r="C1084" s="218" t="s">
        <v>2134</v>
      </c>
      <c r="D1084" s="218" t="s">
        <v>180</v>
      </c>
      <c r="E1084" s="219" t="s">
        <v>2135</v>
      </c>
      <c r="F1084" s="220" t="s">
        <v>2136</v>
      </c>
      <c r="G1084" s="221" t="s">
        <v>386</v>
      </c>
      <c r="H1084" s="222">
        <v>19</v>
      </c>
      <c r="I1084" s="223"/>
      <c r="J1084" s="224"/>
      <c r="K1084" s="225">
        <f>ROUND(P1084*H1084,2)</f>
        <v>0</v>
      </c>
      <c r="L1084" s="224"/>
      <c r="M1084" s="226"/>
      <c r="N1084" s="227" t="s">
        <v>20</v>
      </c>
      <c r="O1084" s="183" t="s">
        <v>43</v>
      </c>
      <c r="P1084" s="184">
        <f>I1084+J1084</f>
        <v>0</v>
      </c>
      <c r="Q1084" s="184">
        <f>ROUND(I1084*H1084,2)</f>
        <v>0</v>
      </c>
      <c r="R1084" s="184">
        <f>ROUND(J1084*H1084,2)</f>
        <v>0</v>
      </c>
      <c r="S1084" s="66"/>
      <c r="T1084" s="185">
        <f>S1084*H1084</f>
        <v>0</v>
      </c>
      <c r="U1084" s="185">
        <v>1.2999999999999999E-3</v>
      </c>
      <c r="V1084" s="185">
        <f>U1084*H1084</f>
        <v>2.47E-2</v>
      </c>
      <c r="W1084" s="185">
        <v>0</v>
      </c>
      <c r="X1084" s="185">
        <f>W1084*H1084</f>
        <v>0</v>
      </c>
      <c r="Y1084" s="186" t="s">
        <v>20</v>
      </c>
      <c r="Z1084" s="36"/>
      <c r="AA1084" s="36"/>
      <c r="AB1084" s="36"/>
      <c r="AC1084" s="36"/>
      <c r="AD1084" s="36"/>
      <c r="AE1084" s="36"/>
      <c r="AR1084" s="187" t="s">
        <v>184</v>
      </c>
      <c r="AT1084" s="187" t="s">
        <v>180</v>
      </c>
      <c r="AU1084" s="187" t="s">
        <v>84</v>
      </c>
      <c r="AY1084" s="19" t="s">
        <v>155</v>
      </c>
      <c r="BE1084" s="188">
        <f>IF(O1084="základní",K1084,0)</f>
        <v>0</v>
      </c>
      <c r="BF1084" s="188">
        <f>IF(O1084="snížená",K1084,0)</f>
        <v>0</v>
      </c>
      <c r="BG1084" s="188">
        <f>IF(O1084="zákl. přenesená",K1084,0)</f>
        <v>0</v>
      </c>
      <c r="BH1084" s="188">
        <f>IF(O1084="sníž. přenesená",K1084,0)</f>
        <v>0</v>
      </c>
      <c r="BI1084" s="188">
        <f>IF(O1084="nulová",K1084,0)</f>
        <v>0</v>
      </c>
      <c r="BJ1084" s="19" t="s">
        <v>82</v>
      </c>
      <c r="BK1084" s="188">
        <f>ROUND(P1084*H1084,2)</f>
        <v>0</v>
      </c>
      <c r="BL1084" s="19" t="s">
        <v>185</v>
      </c>
      <c r="BM1084" s="187" t="s">
        <v>2137</v>
      </c>
    </row>
    <row r="1085" spans="1:65" s="2" customFormat="1" ht="24.2" customHeight="1">
      <c r="A1085" s="36"/>
      <c r="B1085" s="37"/>
      <c r="C1085" s="174" t="s">
        <v>2138</v>
      </c>
      <c r="D1085" s="174" t="s">
        <v>157</v>
      </c>
      <c r="E1085" s="175" t="s">
        <v>2139</v>
      </c>
      <c r="F1085" s="176" t="s">
        <v>2140</v>
      </c>
      <c r="G1085" s="177" t="s">
        <v>183</v>
      </c>
      <c r="H1085" s="178">
        <v>14</v>
      </c>
      <c r="I1085" s="179"/>
      <c r="J1085" s="179"/>
      <c r="K1085" s="180">
        <f>ROUND(P1085*H1085,2)</f>
        <v>0</v>
      </c>
      <c r="L1085" s="181"/>
      <c r="M1085" s="41"/>
      <c r="N1085" s="182" t="s">
        <v>20</v>
      </c>
      <c r="O1085" s="183" t="s">
        <v>43</v>
      </c>
      <c r="P1085" s="184">
        <f>I1085+J1085</f>
        <v>0</v>
      </c>
      <c r="Q1085" s="184">
        <f>ROUND(I1085*H1085,2)</f>
        <v>0</v>
      </c>
      <c r="R1085" s="184">
        <f>ROUND(J1085*H1085,2)</f>
        <v>0</v>
      </c>
      <c r="S1085" s="66"/>
      <c r="T1085" s="185">
        <f>S1085*H1085</f>
        <v>0</v>
      </c>
      <c r="U1085" s="185">
        <v>0</v>
      </c>
      <c r="V1085" s="185">
        <f>U1085*H1085</f>
        <v>0</v>
      </c>
      <c r="W1085" s="185">
        <v>0</v>
      </c>
      <c r="X1085" s="185">
        <f>W1085*H1085</f>
        <v>0</v>
      </c>
      <c r="Y1085" s="186" t="s">
        <v>20</v>
      </c>
      <c r="Z1085" s="36"/>
      <c r="AA1085" s="36"/>
      <c r="AB1085" s="36"/>
      <c r="AC1085" s="36"/>
      <c r="AD1085" s="36"/>
      <c r="AE1085" s="36"/>
      <c r="AR1085" s="187" t="s">
        <v>185</v>
      </c>
      <c r="AT1085" s="187" t="s">
        <v>157</v>
      </c>
      <c r="AU1085" s="187" t="s">
        <v>84</v>
      </c>
      <c r="AY1085" s="19" t="s">
        <v>155</v>
      </c>
      <c r="BE1085" s="188">
        <f>IF(O1085="základní",K1085,0)</f>
        <v>0</v>
      </c>
      <c r="BF1085" s="188">
        <f>IF(O1085="snížená",K1085,0)</f>
        <v>0</v>
      </c>
      <c r="BG1085" s="188">
        <f>IF(O1085="zákl. přenesená",K1085,0)</f>
        <v>0</v>
      </c>
      <c r="BH1085" s="188">
        <f>IF(O1085="sníž. přenesená",K1085,0)</f>
        <v>0</v>
      </c>
      <c r="BI1085" s="188">
        <f>IF(O1085="nulová",K1085,0)</f>
        <v>0</v>
      </c>
      <c r="BJ1085" s="19" t="s">
        <v>82</v>
      </c>
      <c r="BK1085" s="188">
        <f>ROUND(P1085*H1085,2)</f>
        <v>0</v>
      </c>
      <c r="BL1085" s="19" t="s">
        <v>185</v>
      </c>
      <c r="BM1085" s="187" t="s">
        <v>2141</v>
      </c>
    </row>
    <row r="1086" spans="1:65" s="2" customFormat="1" ht="11.25">
      <c r="A1086" s="36"/>
      <c r="B1086" s="37"/>
      <c r="C1086" s="38"/>
      <c r="D1086" s="189" t="s">
        <v>162</v>
      </c>
      <c r="E1086" s="38"/>
      <c r="F1086" s="190" t="s">
        <v>2142</v>
      </c>
      <c r="G1086" s="38"/>
      <c r="H1086" s="38"/>
      <c r="I1086" s="191"/>
      <c r="J1086" s="191"/>
      <c r="K1086" s="38"/>
      <c r="L1086" s="38"/>
      <c r="M1086" s="41"/>
      <c r="N1086" s="192"/>
      <c r="O1086" s="193"/>
      <c r="P1086" s="66"/>
      <c r="Q1086" s="66"/>
      <c r="R1086" s="66"/>
      <c r="S1086" s="66"/>
      <c r="T1086" s="66"/>
      <c r="U1086" s="66"/>
      <c r="V1086" s="66"/>
      <c r="W1086" s="66"/>
      <c r="X1086" s="66"/>
      <c r="Y1086" s="67"/>
      <c r="Z1086" s="36"/>
      <c r="AA1086" s="36"/>
      <c r="AB1086" s="36"/>
      <c r="AC1086" s="36"/>
      <c r="AD1086" s="36"/>
      <c r="AE1086" s="36"/>
      <c r="AT1086" s="19" t="s">
        <v>162</v>
      </c>
      <c r="AU1086" s="19" t="s">
        <v>84</v>
      </c>
    </row>
    <row r="1087" spans="1:65" s="2" customFormat="1" ht="16.5" customHeight="1">
      <c r="A1087" s="36"/>
      <c r="B1087" s="37"/>
      <c r="C1087" s="218" t="s">
        <v>2143</v>
      </c>
      <c r="D1087" s="218" t="s">
        <v>180</v>
      </c>
      <c r="E1087" s="219" t="s">
        <v>2144</v>
      </c>
      <c r="F1087" s="220" t="s">
        <v>2145</v>
      </c>
      <c r="G1087" s="221" t="s">
        <v>386</v>
      </c>
      <c r="H1087" s="222">
        <v>14</v>
      </c>
      <c r="I1087" s="223"/>
      <c r="J1087" s="224"/>
      <c r="K1087" s="225">
        <f>ROUND(P1087*H1087,2)</f>
        <v>0</v>
      </c>
      <c r="L1087" s="224"/>
      <c r="M1087" s="226"/>
      <c r="N1087" s="227" t="s">
        <v>20</v>
      </c>
      <c r="O1087" s="183" t="s">
        <v>43</v>
      </c>
      <c r="P1087" s="184">
        <f>I1087+J1087</f>
        <v>0</v>
      </c>
      <c r="Q1087" s="184">
        <f>ROUND(I1087*H1087,2)</f>
        <v>0</v>
      </c>
      <c r="R1087" s="184">
        <f>ROUND(J1087*H1087,2)</f>
        <v>0</v>
      </c>
      <c r="S1087" s="66"/>
      <c r="T1087" s="185">
        <f>S1087*H1087</f>
        <v>0</v>
      </c>
      <c r="U1087" s="185">
        <v>1.8000000000000001E-4</v>
      </c>
      <c r="V1087" s="185">
        <f>U1087*H1087</f>
        <v>2.5200000000000001E-3</v>
      </c>
      <c r="W1087" s="185">
        <v>0</v>
      </c>
      <c r="X1087" s="185">
        <f>W1087*H1087</f>
        <v>0</v>
      </c>
      <c r="Y1087" s="186" t="s">
        <v>20</v>
      </c>
      <c r="Z1087" s="36"/>
      <c r="AA1087" s="36"/>
      <c r="AB1087" s="36"/>
      <c r="AC1087" s="36"/>
      <c r="AD1087" s="36"/>
      <c r="AE1087" s="36"/>
      <c r="AR1087" s="187" t="s">
        <v>184</v>
      </c>
      <c r="AT1087" s="187" t="s">
        <v>180</v>
      </c>
      <c r="AU1087" s="187" t="s">
        <v>84</v>
      </c>
      <c r="AY1087" s="19" t="s">
        <v>155</v>
      </c>
      <c r="BE1087" s="188">
        <f>IF(O1087="základní",K1087,0)</f>
        <v>0</v>
      </c>
      <c r="BF1087" s="188">
        <f>IF(O1087="snížená",K1087,0)</f>
        <v>0</v>
      </c>
      <c r="BG1087" s="188">
        <f>IF(O1087="zákl. přenesená",K1087,0)</f>
        <v>0</v>
      </c>
      <c r="BH1087" s="188">
        <f>IF(O1087="sníž. přenesená",K1087,0)</f>
        <v>0</v>
      </c>
      <c r="BI1087" s="188">
        <f>IF(O1087="nulová",K1087,0)</f>
        <v>0</v>
      </c>
      <c r="BJ1087" s="19" t="s">
        <v>82</v>
      </c>
      <c r="BK1087" s="188">
        <f>ROUND(P1087*H1087,2)</f>
        <v>0</v>
      </c>
      <c r="BL1087" s="19" t="s">
        <v>185</v>
      </c>
      <c r="BM1087" s="187" t="s">
        <v>2146</v>
      </c>
    </row>
    <row r="1088" spans="1:65" s="2" customFormat="1" ht="16.5" customHeight="1">
      <c r="A1088" s="36"/>
      <c r="B1088" s="37"/>
      <c r="C1088" s="174" t="s">
        <v>2147</v>
      </c>
      <c r="D1088" s="174" t="s">
        <v>157</v>
      </c>
      <c r="E1088" s="175" t="s">
        <v>2148</v>
      </c>
      <c r="F1088" s="176" t="s">
        <v>2149</v>
      </c>
      <c r="G1088" s="177" t="s">
        <v>559</v>
      </c>
      <c r="H1088" s="178">
        <v>8</v>
      </c>
      <c r="I1088" s="179"/>
      <c r="J1088" s="179"/>
      <c r="K1088" s="180">
        <f>ROUND(P1088*H1088,2)</f>
        <v>0</v>
      </c>
      <c r="L1088" s="181"/>
      <c r="M1088" s="41"/>
      <c r="N1088" s="182" t="s">
        <v>20</v>
      </c>
      <c r="O1088" s="183" t="s">
        <v>43</v>
      </c>
      <c r="P1088" s="184">
        <f>I1088+J1088</f>
        <v>0</v>
      </c>
      <c r="Q1088" s="184">
        <f>ROUND(I1088*H1088,2)</f>
        <v>0</v>
      </c>
      <c r="R1088" s="184">
        <f>ROUND(J1088*H1088,2)</f>
        <v>0</v>
      </c>
      <c r="S1088" s="66"/>
      <c r="T1088" s="185">
        <f>S1088*H1088</f>
        <v>0</v>
      </c>
      <c r="U1088" s="185">
        <v>0</v>
      </c>
      <c r="V1088" s="185">
        <f>U1088*H1088</f>
        <v>0</v>
      </c>
      <c r="W1088" s="185">
        <v>0</v>
      </c>
      <c r="X1088" s="185">
        <f>W1088*H1088</f>
        <v>0</v>
      </c>
      <c r="Y1088" s="186" t="s">
        <v>20</v>
      </c>
      <c r="Z1088" s="36"/>
      <c r="AA1088" s="36"/>
      <c r="AB1088" s="36"/>
      <c r="AC1088" s="36"/>
      <c r="AD1088" s="36"/>
      <c r="AE1088" s="36"/>
      <c r="AR1088" s="187" t="s">
        <v>185</v>
      </c>
      <c r="AT1088" s="187" t="s">
        <v>157</v>
      </c>
      <c r="AU1088" s="187" t="s">
        <v>84</v>
      </c>
      <c r="AY1088" s="19" t="s">
        <v>155</v>
      </c>
      <c r="BE1088" s="188">
        <f>IF(O1088="základní",K1088,0)</f>
        <v>0</v>
      </c>
      <c r="BF1088" s="188">
        <f>IF(O1088="snížená",K1088,0)</f>
        <v>0</v>
      </c>
      <c r="BG1088" s="188">
        <f>IF(O1088="zákl. přenesená",K1088,0)</f>
        <v>0</v>
      </c>
      <c r="BH1088" s="188">
        <f>IF(O1088="sníž. přenesená",K1088,0)</f>
        <v>0</v>
      </c>
      <c r="BI1088" s="188">
        <f>IF(O1088="nulová",K1088,0)</f>
        <v>0</v>
      </c>
      <c r="BJ1088" s="19" t="s">
        <v>82</v>
      </c>
      <c r="BK1088" s="188">
        <f>ROUND(P1088*H1088,2)</f>
        <v>0</v>
      </c>
      <c r="BL1088" s="19" t="s">
        <v>185</v>
      </c>
      <c r="BM1088" s="187" t="s">
        <v>2150</v>
      </c>
    </row>
    <row r="1089" spans="1:65" s="2" customFormat="1" ht="11.25">
      <c r="A1089" s="36"/>
      <c r="B1089" s="37"/>
      <c r="C1089" s="38"/>
      <c r="D1089" s="189" t="s">
        <v>162</v>
      </c>
      <c r="E1089" s="38"/>
      <c r="F1089" s="190" t="s">
        <v>2151</v>
      </c>
      <c r="G1089" s="38"/>
      <c r="H1089" s="38"/>
      <c r="I1089" s="191"/>
      <c r="J1089" s="191"/>
      <c r="K1089" s="38"/>
      <c r="L1089" s="38"/>
      <c r="M1089" s="41"/>
      <c r="N1089" s="192"/>
      <c r="O1089" s="193"/>
      <c r="P1089" s="66"/>
      <c r="Q1089" s="66"/>
      <c r="R1089" s="66"/>
      <c r="S1089" s="66"/>
      <c r="T1089" s="66"/>
      <c r="U1089" s="66"/>
      <c r="V1089" s="66"/>
      <c r="W1089" s="66"/>
      <c r="X1089" s="66"/>
      <c r="Y1089" s="67"/>
      <c r="Z1089" s="36"/>
      <c r="AA1089" s="36"/>
      <c r="AB1089" s="36"/>
      <c r="AC1089" s="36"/>
      <c r="AD1089" s="36"/>
      <c r="AE1089" s="36"/>
      <c r="AT1089" s="19" t="s">
        <v>162</v>
      </c>
      <c r="AU1089" s="19" t="s">
        <v>84</v>
      </c>
    </row>
    <row r="1090" spans="1:65" s="2" customFormat="1" ht="19.5">
      <c r="A1090" s="36"/>
      <c r="B1090" s="37"/>
      <c r="C1090" s="38"/>
      <c r="D1090" s="196" t="s">
        <v>177</v>
      </c>
      <c r="E1090" s="38"/>
      <c r="F1090" s="217" t="s">
        <v>2152</v>
      </c>
      <c r="G1090" s="38"/>
      <c r="H1090" s="38"/>
      <c r="I1090" s="191"/>
      <c r="J1090" s="191"/>
      <c r="K1090" s="38"/>
      <c r="L1090" s="38"/>
      <c r="M1090" s="41"/>
      <c r="N1090" s="192"/>
      <c r="O1090" s="193"/>
      <c r="P1090" s="66"/>
      <c r="Q1090" s="66"/>
      <c r="R1090" s="66"/>
      <c r="S1090" s="66"/>
      <c r="T1090" s="66"/>
      <c r="U1090" s="66"/>
      <c r="V1090" s="66"/>
      <c r="W1090" s="66"/>
      <c r="X1090" s="66"/>
      <c r="Y1090" s="67"/>
      <c r="Z1090" s="36"/>
      <c r="AA1090" s="36"/>
      <c r="AB1090" s="36"/>
      <c r="AC1090" s="36"/>
      <c r="AD1090" s="36"/>
      <c r="AE1090" s="36"/>
      <c r="AT1090" s="19" t="s">
        <v>177</v>
      </c>
      <c r="AU1090" s="19" t="s">
        <v>84</v>
      </c>
    </row>
    <row r="1091" spans="1:65" s="2" customFormat="1" ht="16.5" customHeight="1">
      <c r="A1091" s="36"/>
      <c r="B1091" s="37"/>
      <c r="C1091" s="174" t="s">
        <v>2153</v>
      </c>
      <c r="D1091" s="174" t="s">
        <v>157</v>
      </c>
      <c r="E1091" s="175" t="s">
        <v>2154</v>
      </c>
      <c r="F1091" s="176" t="s">
        <v>2155</v>
      </c>
      <c r="G1091" s="177" t="s">
        <v>183</v>
      </c>
      <c r="H1091" s="178">
        <v>80</v>
      </c>
      <c r="I1091" s="179"/>
      <c r="J1091" s="179"/>
      <c r="K1091" s="180">
        <f>ROUND(P1091*H1091,2)</f>
        <v>0</v>
      </c>
      <c r="L1091" s="181"/>
      <c r="M1091" s="41"/>
      <c r="N1091" s="182" t="s">
        <v>20</v>
      </c>
      <c r="O1091" s="183" t="s">
        <v>43</v>
      </c>
      <c r="P1091" s="184">
        <f>I1091+J1091</f>
        <v>0</v>
      </c>
      <c r="Q1091" s="184">
        <f>ROUND(I1091*H1091,2)</f>
        <v>0</v>
      </c>
      <c r="R1091" s="184">
        <f>ROUND(J1091*H1091,2)</f>
        <v>0</v>
      </c>
      <c r="S1091" s="66"/>
      <c r="T1091" s="185">
        <f>S1091*H1091</f>
        <v>0</v>
      </c>
      <c r="U1091" s="185">
        <v>0</v>
      </c>
      <c r="V1091" s="185">
        <f>U1091*H1091</f>
        <v>0</v>
      </c>
      <c r="W1091" s="185">
        <v>0</v>
      </c>
      <c r="X1091" s="185">
        <f>W1091*H1091</f>
        <v>0</v>
      </c>
      <c r="Y1091" s="186" t="s">
        <v>20</v>
      </c>
      <c r="Z1091" s="36"/>
      <c r="AA1091" s="36"/>
      <c r="AB1091" s="36"/>
      <c r="AC1091" s="36"/>
      <c r="AD1091" s="36"/>
      <c r="AE1091" s="36"/>
      <c r="AR1091" s="187" t="s">
        <v>185</v>
      </c>
      <c r="AT1091" s="187" t="s">
        <v>157</v>
      </c>
      <c r="AU1091" s="187" t="s">
        <v>84</v>
      </c>
      <c r="AY1091" s="19" t="s">
        <v>155</v>
      </c>
      <c r="BE1091" s="188">
        <f>IF(O1091="základní",K1091,0)</f>
        <v>0</v>
      </c>
      <c r="BF1091" s="188">
        <f>IF(O1091="snížená",K1091,0)</f>
        <v>0</v>
      </c>
      <c r="BG1091" s="188">
        <f>IF(O1091="zákl. přenesená",K1091,0)</f>
        <v>0</v>
      </c>
      <c r="BH1091" s="188">
        <f>IF(O1091="sníž. přenesená",K1091,0)</f>
        <v>0</v>
      </c>
      <c r="BI1091" s="188">
        <f>IF(O1091="nulová",K1091,0)</f>
        <v>0</v>
      </c>
      <c r="BJ1091" s="19" t="s">
        <v>82</v>
      </c>
      <c r="BK1091" s="188">
        <f>ROUND(P1091*H1091,2)</f>
        <v>0</v>
      </c>
      <c r="BL1091" s="19" t="s">
        <v>185</v>
      </c>
      <c r="BM1091" s="187" t="s">
        <v>2156</v>
      </c>
    </row>
    <row r="1092" spans="1:65" s="2" customFormat="1" ht="11.25">
      <c r="A1092" s="36"/>
      <c r="B1092" s="37"/>
      <c r="C1092" s="38"/>
      <c r="D1092" s="189" t="s">
        <v>162</v>
      </c>
      <c r="E1092" s="38"/>
      <c r="F1092" s="190" t="s">
        <v>2157</v>
      </c>
      <c r="G1092" s="38"/>
      <c r="H1092" s="38"/>
      <c r="I1092" s="191"/>
      <c r="J1092" s="191"/>
      <c r="K1092" s="38"/>
      <c r="L1092" s="38"/>
      <c r="M1092" s="41"/>
      <c r="N1092" s="192"/>
      <c r="O1092" s="193"/>
      <c r="P1092" s="66"/>
      <c r="Q1092" s="66"/>
      <c r="R1092" s="66"/>
      <c r="S1092" s="66"/>
      <c r="T1092" s="66"/>
      <c r="U1092" s="66"/>
      <c r="V1092" s="66"/>
      <c r="W1092" s="66"/>
      <c r="X1092" s="66"/>
      <c r="Y1092" s="67"/>
      <c r="Z1092" s="36"/>
      <c r="AA1092" s="36"/>
      <c r="AB1092" s="36"/>
      <c r="AC1092" s="36"/>
      <c r="AD1092" s="36"/>
      <c r="AE1092" s="36"/>
      <c r="AT1092" s="19" t="s">
        <v>162</v>
      </c>
      <c r="AU1092" s="19" t="s">
        <v>84</v>
      </c>
    </row>
    <row r="1093" spans="1:65" s="2" customFormat="1" ht="16.5" customHeight="1">
      <c r="A1093" s="36"/>
      <c r="B1093" s="37"/>
      <c r="C1093" s="218" t="s">
        <v>2158</v>
      </c>
      <c r="D1093" s="218" t="s">
        <v>180</v>
      </c>
      <c r="E1093" s="219" t="s">
        <v>2159</v>
      </c>
      <c r="F1093" s="220" t="s">
        <v>2160</v>
      </c>
      <c r="G1093" s="221" t="s">
        <v>183</v>
      </c>
      <c r="H1093" s="222">
        <v>88</v>
      </c>
      <c r="I1093" s="223"/>
      <c r="J1093" s="224"/>
      <c r="K1093" s="225">
        <f>ROUND(P1093*H1093,2)</f>
        <v>0</v>
      </c>
      <c r="L1093" s="224"/>
      <c r="M1093" s="226"/>
      <c r="N1093" s="227" t="s">
        <v>20</v>
      </c>
      <c r="O1093" s="183" t="s">
        <v>43</v>
      </c>
      <c r="P1093" s="184">
        <f>I1093+J1093</f>
        <v>0</v>
      </c>
      <c r="Q1093" s="184">
        <f>ROUND(I1093*H1093,2)</f>
        <v>0</v>
      </c>
      <c r="R1093" s="184">
        <f>ROUND(J1093*H1093,2)</f>
        <v>0</v>
      </c>
      <c r="S1093" s="66"/>
      <c r="T1093" s="185">
        <f>S1093*H1093</f>
        <v>0</v>
      </c>
      <c r="U1093" s="185">
        <v>1E-3</v>
      </c>
      <c r="V1093" s="185">
        <f>U1093*H1093</f>
        <v>8.7999999999999995E-2</v>
      </c>
      <c r="W1093" s="185">
        <v>0</v>
      </c>
      <c r="X1093" s="185">
        <f>W1093*H1093</f>
        <v>0</v>
      </c>
      <c r="Y1093" s="186" t="s">
        <v>20</v>
      </c>
      <c r="Z1093" s="36"/>
      <c r="AA1093" s="36"/>
      <c r="AB1093" s="36"/>
      <c r="AC1093" s="36"/>
      <c r="AD1093" s="36"/>
      <c r="AE1093" s="36"/>
      <c r="AR1093" s="187" t="s">
        <v>184</v>
      </c>
      <c r="AT1093" s="187" t="s">
        <v>180</v>
      </c>
      <c r="AU1093" s="187" t="s">
        <v>84</v>
      </c>
      <c r="AY1093" s="19" t="s">
        <v>155</v>
      </c>
      <c r="BE1093" s="188">
        <f>IF(O1093="základní",K1093,0)</f>
        <v>0</v>
      </c>
      <c r="BF1093" s="188">
        <f>IF(O1093="snížená",K1093,0)</f>
        <v>0</v>
      </c>
      <c r="BG1093" s="188">
        <f>IF(O1093="zákl. přenesená",K1093,0)</f>
        <v>0</v>
      </c>
      <c r="BH1093" s="188">
        <f>IF(O1093="sníž. přenesená",K1093,0)</f>
        <v>0</v>
      </c>
      <c r="BI1093" s="188">
        <f>IF(O1093="nulová",K1093,0)</f>
        <v>0</v>
      </c>
      <c r="BJ1093" s="19" t="s">
        <v>82</v>
      </c>
      <c r="BK1093" s="188">
        <f>ROUND(P1093*H1093,2)</f>
        <v>0</v>
      </c>
      <c r="BL1093" s="19" t="s">
        <v>185</v>
      </c>
      <c r="BM1093" s="187" t="s">
        <v>2161</v>
      </c>
    </row>
    <row r="1094" spans="1:65" s="13" customFormat="1" ht="11.25">
      <c r="B1094" s="194"/>
      <c r="C1094" s="195"/>
      <c r="D1094" s="196" t="s">
        <v>164</v>
      </c>
      <c r="E1094" s="195"/>
      <c r="F1094" s="198" t="s">
        <v>2162</v>
      </c>
      <c r="G1094" s="195"/>
      <c r="H1094" s="199">
        <v>88</v>
      </c>
      <c r="I1094" s="200"/>
      <c r="J1094" s="200"/>
      <c r="K1094" s="195"/>
      <c r="L1094" s="195"/>
      <c r="M1094" s="201"/>
      <c r="N1094" s="202"/>
      <c r="O1094" s="203"/>
      <c r="P1094" s="203"/>
      <c r="Q1094" s="203"/>
      <c r="R1094" s="203"/>
      <c r="S1094" s="203"/>
      <c r="T1094" s="203"/>
      <c r="U1094" s="203"/>
      <c r="V1094" s="203"/>
      <c r="W1094" s="203"/>
      <c r="X1094" s="203"/>
      <c r="Y1094" s="204"/>
      <c r="AT1094" s="205" t="s">
        <v>164</v>
      </c>
      <c r="AU1094" s="205" t="s">
        <v>84</v>
      </c>
      <c r="AV1094" s="13" t="s">
        <v>84</v>
      </c>
      <c r="AW1094" s="13" t="s">
        <v>4</v>
      </c>
      <c r="AX1094" s="13" t="s">
        <v>82</v>
      </c>
      <c r="AY1094" s="205" t="s">
        <v>155</v>
      </c>
    </row>
    <row r="1095" spans="1:65" s="2" customFormat="1" ht="16.5" customHeight="1">
      <c r="A1095" s="36"/>
      <c r="B1095" s="37"/>
      <c r="C1095" s="174" t="s">
        <v>2163</v>
      </c>
      <c r="D1095" s="174" t="s">
        <v>157</v>
      </c>
      <c r="E1095" s="175" t="s">
        <v>2164</v>
      </c>
      <c r="F1095" s="176" t="s">
        <v>2165</v>
      </c>
      <c r="G1095" s="177" t="s">
        <v>386</v>
      </c>
      <c r="H1095" s="178">
        <v>6</v>
      </c>
      <c r="I1095" s="179"/>
      <c r="J1095" s="179"/>
      <c r="K1095" s="180">
        <f>ROUND(P1095*H1095,2)</f>
        <v>0</v>
      </c>
      <c r="L1095" s="181"/>
      <c r="M1095" s="41"/>
      <c r="N1095" s="182" t="s">
        <v>20</v>
      </c>
      <c r="O1095" s="183" t="s">
        <v>43</v>
      </c>
      <c r="P1095" s="184">
        <f>I1095+J1095</f>
        <v>0</v>
      </c>
      <c r="Q1095" s="184">
        <f>ROUND(I1095*H1095,2)</f>
        <v>0</v>
      </c>
      <c r="R1095" s="184">
        <f>ROUND(J1095*H1095,2)</f>
        <v>0</v>
      </c>
      <c r="S1095" s="66"/>
      <c r="T1095" s="185">
        <f>S1095*H1095</f>
        <v>0</v>
      </c>
      <c r="U1095" s="185">
        <v>0</v>
      </c>
      <c r="V1095" s="185">
        <f>U1095*H1095</f>
        <v>0</v>
      </c>
      <c r="W1095" s="185">
        <v>0</v>
      </c>
      <c r="X1095" s="185">
        <f>W1095*H1095</f>
        <v>0</v>
      </c>
      <c r="Y1095" s="186" t="s">
        <v>20</v>
      </c>
      <c r="Z1095" s="36"/>
      <c r="AA1095" s="36"/>
      <c r="AB1095" s="36"/>
      <c r="AC1095" s="36"/>
      <c r="AD1095" s="36"/>
      <c r="AE1095" s="36"/>
      <c r="AR1095" s="187" t="s">
        <v>185</v>
      </c>
      <c r="AT1095" s="187" t="s">
        <v>157</v>
      </c>
      <c r="AU1095" s="187" t="s">
        <v>84</v>
      </c>
      <c r="AY1095" s="19" t="s">
        <v>155</v>
      </c>
      <c r="BE1095" s="188">
        <f>IF(O1095="základní",K1095,0)</f>
        <v>0</v>
      </c>
      <c r="BF1095" s="188">
        <f>IF(O1095="snížená",K1095,0)</f>
        <v>0</v>
      </c>
      <c r="BG1095" s="188">
        <f>IF(O1095="zákl. přenesená",K1095,0)</f>
        <v>0</v>
      </c>
      <c r="BH1095" s="188">
        <f>IF(O1095="sníž. přenesená",K1095,0)</f>
        <v>0</v>
      </c>
      <c r="BI1095" s="188">
        <f>IF(O1095="nulová",K1095,0)</f>
        <v>0</v>
      </c>
      <c r="BJ1095" s="19" t="s">
        <v>82</v>
      </c>
      <c r="BK1095" s="188">
        <f>ROUND(P1095*H1095,2)</f>
        <v>0</v>
      </c>
      <c r="BL1095" s="19" t="s">
        <v>185</v>
      </c>
      <c r="BM1095" s="187" t="s">
        <v>2166</v>
      </c>
    </row>
    <row r="1096" spans="1:65" s="2" customFormat="1" ht="11.25">
      <c r="A1096" s="36"/>
      <c r="B1096" s="37"/>
      <c r="C1096" s="38"/>
      <c r="D1096" s="189" t="s">
        <v>162</v>
      </c>
      <c r="E1096" s="38"/>
      <c r="F1096" s="190" t="s">
        <v>2167</v>
      </c>
      <c r="G1096" s="38"/>
      <c r="H1096" s="38"/>
      <c r="I1096" s="191"/>
      <c r="J1096" s="191"/>
      <c r="K1096" s="38"/>
      <c r="L1096" s="38"/>
      <c r="M1096" s="41"/>
      <c r="N1096" s="192"/>
      <c r="O1096" s="193"/>
      <c r="P1096" s="66"/>
      <c r="Q1096" s="66"/>
      <c r="R1096" s="66"/>
      <c r="S1096" s="66"/>
      <c r="T1096" s="66"/>
      <c r="U1096" s="66"/>
      <c r="V1096" s="66"/>
      <c r="W1096" s="66"/>
      <c r="X1096" s="66"/>
      <c r="Y1096" s="67"/>
      <c r="Z1096" s="36"/>
      <c r="AA1096" s="36"/>
      <c r="AB1096" s="36"/>
      <c r="AC1096" s="36"/>
      <c r="AD1096" s="36"/>
      <c r="AE1096" s="36"/>
      <c r="AT1096" s="19" t="s">
        <v>162</v>
      </c>
      <c r="AU1096" s="19" t="s">
        <v>84</v>
      </c>
    </row>
    <row r="1097" spans="1:65" s="2" customFormat="1" ht="16.5" customHeight="1">
      <c r="A1097" s="36"/>
      <c r="B1097" s="37"/>
      <c r="C1097" s="218" t="s">
        <v>2168</v>
      </c>
      <c r="D1097" s="218" t="s">
        <v>180</v>
      </c>
      <c r="E1097" s="219" t="s">
        <v>2169</v>
      </c>
      <c r="F1097" s="220" t="s">
        <v>2170</v>
      </c>
      <c r="G1097" s="221" t="s">
        <v>386</v>
      </c>
      <c r="H1097" s="222">
        <v>6</v>
      </c>
      <c r="I1097" s="223"/>
      <c r="J1097" s="224"/>
      <c r="K1097" s="225">
        <f>ROUND(P1097*H1097,2)</f>
        <v>0</v>
      </c>
      <c r="L1097" s="224"/>
      <c r="M1097" s="226"/>
      <c r="N1097" s="227" t="s">
        <v>20</v>
      </c>
      <c r="O1097" s="183" t="s">
        <v>43</v>
      </c>
      <c r="P1097" s="184">
        <f>I1097+J1097</f>
        <v>0</v>
      </c>
      <c r="Q1097" s="184">
        <f>ROUND(I1097*H1097,2)</f>
        <v>0</v>
      </c>
      <c r="R1097" s="184">
        <f>ROUND(J1097*H1097,2)</f>
        <v>0</v>
      </c>
      <c r="S1097" s="66"/>
      <c r="T1097" s="185">
        <f>S1097*H1097</f>
        <v>0</v>
      </c>
      <c r="U1097" s="185">
        <v>2.3000000000000001E-4</v>
      </c>
      <c r="V1097" s="185">
        <f>U1097*H1097</f>
        <v>1.3800000000000002E-3</v>
      </c>
      <c r="W1097" s="185">
        <v>0</v>
      </c>
      <c r="X1097" s="185">
        <f>W1097*H1097</f>
        <v>0</v>
      </c>
      <c r="Y1097" s="186" t="s">
        <v>20</v>
      </c>
      <c r="Z1097" s="36"/>
      <c r="AA1097" s="36"/>
      <c r="AB1097" s="36"/>
      <c r="AC1097" s="36"/>
      <c r="AD1097" s="36"/>
      <c r="AE1097" s="36"/>
      <c r="AR1097" s="187" t="s">
        <v>184</v>
      </c>
      <c r="AT1097" s="187" t="s">
        <v>180</v>
      </c>
      <c r="AU1097" s="187" t="s">
        <v>84</v>
      </c>
      <c r="AY1097" s="19" t="s">
        <v>155</v>
      </c>
      <c r="BE1097" s="188">
        <f>IF(O1097="základní",K1097,0)</f>
        <v>0</v>
      </c>
      <c r="BF1097" s="188">
        <f>IF(O1097="snížená",K1097,0)</f>
        <v>0</v>
      </c>
      <c r="BG1097" s="188">
        <f>IF(O1097="zákl. přenesená",K1097,0)</f>
        <v>0</v>
      </c>
      <c r="BH1097" s="188">
        <f>IF(O1097="sníž. přenesená",K1097,0)</f>
        <v>0</v>
      </c>
      <c r="BI1097" s="188">
        <f>IF(O1097="nulová",K1097,0)</f>
        <v>0</v>
      </c>
      <c r="BJ1097" s="19" t="s">
        <v>82</v>
      </c>
      <c r="BK1097" s="188">
        <f>ROUND(P1097*H1097,2)</f>
        <v>0</v>
      </c>
      <c r="BL1097" s="19" t="s">
        <v>185</v>
      </c>
      <c r="BM1097" s="187" t="s">
        <v>2171</v>
      </c>
    </row>
    <row r="1098" spans="1:65" s="2" customFormat="1" ht="16.5" customHeight="1">
      <c r="A1098" s="36"/>
      <c r="B1098" s="37"/>
      <c r="C1098" s="174" t="s">
        <v>2172</v>
      </c>
      <c r="D1098" s="174" t="s">
        <v>157</v>
      </c>
      <c r="E1098" s="175" t="s">
        <v>2173</v>
      </c>
      <c r="F1098" s="176" t="s">
        <v>2174</v>
      </c>
      <c r="G1098" s="177" t="s">
        <v>386</v>
      </c>
      <c r="H1098" s="178">
        <v>4</v>
      </c>
      <c r="I1098" s="179"/>
      <c r="J1098" s="179"/>
      <c r="K1098" s="180">
        <f>ROUND(P1098*H1098,2)</f>
        <v>0</v>
      </c>
      <c r="L1098" s="181"/>
      <c r="M1098" s="41"/>
      <c r="N1098" s="182" t="s">
        <v>20</v>
      </c>
      <c r="O1098" s="183" t="s">
        <v>43</v>
      </c>
      <c r="P1098" s="184">
        <f>I1098+J1098</f>
        <v>0</v>
      </c>
      <c r="Q1098" s="184">
        <f>ROUND(I1098*H1098,2)</f>
        <v>0</v>
      </c>
      <c r="R1098" s="184">
        <f>ROUND(J1098*H1098,2)</f>
        <v>0</v>
      </c>
      <c r="S1098" s="66"/>
      <c r="T1098" s="185">
        <f>S1098*H1098</f>
        <v>0</v>
      </c>
      <c r="U1098" s="185">
        <v>0</v>
      </c>
      <c r="V1098" s="185">
        <f>U1098*H1098</f>
        <v>0</v>
      </c>
      <c r="W1098" s="185">
        <v>0</v>
      </c>
      <c r="X1098" s="185">
        <f>W1098*H1098</f>
        <v>0</v>
      </c>
      <c r="Y1098" s="186" t="s">
        <v>20</v>
      </c>
      <c r="Z1098" s="36"/>
      <c r="AA1098" s="36"/>
      <c r="AB1098" s="36"/>
      <c r="AC1098" s="36"/>
      <c r="AD1098" s="36"/>
      <c r="AE1098" s="36"/>
      <c r="AR1098" s="187" t="s">
        <v>185</v>
      </c>
      <c r="AT1098" s="187" t="s">
        <v>157</v>
      </c>
      <c r="AU1098" s="187" t="s">
        <v>84</v>
      </c>
      <c r="AY1098" s="19" t="s">
        <v>155</v>
      </c>
      <c r="BE1098" s="188">
        <f>IF(O1098="základní",K1098,0)</f>
        <v>0</v>
      </c>
      <c r="BF1098" s="188">
        <f>IF(O1098="snížená",K1098,0)</f>
        <v>0</v>
      </c>
      <c r="BG1098" s="188">
        <f>IF(O1098="zákl. přenesená",K1098,0)</f>
        <v>0</v>
      </c>
      <c r="BH1098" s="188">
        <f>IF(O1098="sníž. přenesená",K1098,0)</f>
        <v>0</v>
      </c>
      <c r="BI1098" s="188">
        <f>IF(O1098="nulová",K1098,0)</f>
        <v>0</v>
      </c>
      <c r="BJ1098" s="19" t="s">
        <v>82</v>
      </c>
      <c r="BK1098" s="188">
        <f>ROUND(P1098*H1098,2)</f>
        <v>0</v>
      </c>
      <c r="BL1098" s="19" t="s">
        <v>185</v>
      </c>
      <c r="BM1098" s="187" t="s">
        <v>2175</v>
      </c>
    </row>
    <row r="1099" spans="1:65" s="2" customFormat="1" ht="11.25">
      <c r="A1099" s="36"/>
      <c r="B1099" s="37"/>
      <c r="C1099" s="38"/>
      <c r="D1099" s="189" t="s">
        <v>162</v>
      </c>
      <c r="E1099" s="38"/>
      <c r="F1099" s="190" t="s">
        <v>2176</v>
      </c>
      <c r="G1099" s="38"/>
      <c r="H1099" s="38"/>
      <c r="I1099" s="191"/>
      <c r="J1099" s="191"/>
      <c r="K1099" s="38"/>
      <c r="L1099" s="38"/>
      <c r="M1099" s="41"/>
      <c r="N1099" s="192"/>
      <c r="O1099" s="193"/>
      <c r="P1099" s="66"/>
      <c r="Q1099" s="66"/>
      <c r="R1099" s="66"/>
      <c r="S1099" s="66"/>
      <c r="T1099" s="66"/>
      <c r="U1099" s="66"/>
      <c r="V1099" s="66"/>
      <c r="W1099" s="66"/>
      <c r="X1099" s="66"/>
      <c r="Y1099" s="67"/>
      <c r="Z1099" s="36"/>
      <c r="AA1099" s="36"/>
      <c r="AB1099" s="36"/>
      <c r="AC1099" s="36"/>
      <c r="AD1099" s="36"/>
      <c r="AE1099" s="36"/>
      <c r="AT1099" s="19" t="s">
        <v>162</v>
      </c>
      <c r="AU1099" s="19" t="s">
        <v>84</v>
      </c>
    </row>
    <row r="1100" spans="1:65" s="2" customFormat="1" ht="16.5" customHeight="1">
      <c r="A1100" s="36"/>
      <c r="B1100" s="37"/>
      <c r="C1100" s="218" t="s">
        <v>2177</v>
      </c>
      <c r="D1100" s="218" t="s">
        <v>180</v>
      </c>
      <c r="E1100" s="219" t="s">
        <v>2178</v>
      </c>
      <c r="F1100" s="220" t="s">
        <v>2179</v>
      </c>
      <c r="G1100" s="221" t="s">
        <v>386</v>
      </c>
      <c r="H1100" s="222">
        <v>4</v>
      </c>
      <c r="I1100" s="223"/>
      <c r="J1100" s="224"/>
      <c r="K1100" s="225">
        <f>ROUND(P1100*H1100,2)</f>
        <v>0</v>
      </c>
      <c r="L1100" s="224"/>
      <c r="M1100" s="226"/>
      <c r="N1100" s="227" t="s">
        <v>20</v>
      </c>
      <c r="O1100" s="183" t="s">
        <v>43</v>
      </c>
      <c r="P1100" s="184">
        <f>I1100+J1100</f>
        <v>0</v>
      </c>
      <c r="Q1100" s="184">
        <f>ROUND(I1100*H1100,2)</f>
        <v>0</v>
      </c>
      <c r="R1100" s="184">
        <f>ROUND(J1100*H1100,2)</f>
        <v>0</v>
      </c>
      <c r="S1100" s="66"/>
      <c r="T1100" s="185">
        <f>S1100*H1100</f>
        <v>0</v>
      </c>
      <c r="U1100" s="185">
        <v>3.0000000000000001E-3</v>
      </c>
      <c r="V1100" s="185">
        <f>U1100*H1100</f>
        <v>1.2E-2</v>
      </c>
      <c r="W1100" s="185">
        <v>0</v>
      </c>
      <c r="X1100" s="185">
        <f>W1100*H1100</f>
        <v>0</v>
      </c>
      <c r="Y1100" s="186" t="s">
        <v>20</v>
      </c>
      <c r="Z1100" s="36"/>
      <c r="AA1100" s="36"/>
      <c r="AB1100" s="36"/>
      <c r="AC1100" s="36"/>
      <c r="AD1100" s="36"/>
      <c r="AE1100" s="36"/>
      <c r="AR1100" s="187" t="s">
        <v>184</v>
      </c>
      <c r="AT1100" s="187" t="s">
        <v>180</v>
      </c>
      <c r="AU1100" s="187" t="s">
        <v>84</v>
      </c>
      <c r="AY1100" s="19" t="s">
        <v>155</v>
      </c>
      <c r="BE1100" s="188">
        <f>IF(O1100="základní",K1100,0)</f>
        <v>0</v>
      </c>
      <c r="BF1100" s="188">
        <f>IF(O1100="snížená",K1100,0)</f>
        <v>0</v>
      </c>
      <c r="BG1100" s="188">
        <f>IF(O1100="zákl. přenesená",K1100,0)</f>
        <v>0</v>
      </c>
      <c r="BH1100" s="188">
        <f>IF(O1100="sníž. přenesená",K1100,0)</f>
        <v>0</v>
      </c>
      <c r="BI1100" s="188">
        <f>IF(O1100="nulová",K1100,0)</f>
        <v>0</v>
      </c>
      <c r="BJ1100" s="19" t="s">
        <v>82</v>
      </c>
      <c r="BK1100" s="188">
        <f>ROUND(P1100*H1100,2)</f>
        <v>0</v>
      </c>
      <c r="BL1100" s="19" t="s">
        <v>185</v>
      </c>
      <c r="BM1100" s="187" t="s">
        <v>2180</v>
      </c>
    </row>
    <row r="1101" spans="1:65" s="2" customFormat="1" ht="16.5" customHeight="1">
      <c r="A1101" s="36"/>
      <c r="B1101" s="37"/>
      <c r="C1101" s="174" t="s">
        <v>2181</v>
      </c>
      <c r="D1101" s="174" t="s">
        <v>157</v>
      </c>
      <c r="E1101" s="175" t="s">
        <v>2182</v>
      </c>
      <c r="F1101" s="176" t="s">
        <v>2183</v>
      </c>
      <c r="G1101" s="177" t="s">
        <v>386</v>
      </c>
      <c r="H1101" s="178">
        <v>6</v>
      </c>
      <c r="I1101" s="179"/>
      <c r="J1101" s="179"/>
      <c r="K1101" s="180">
        <f>ROUND(P1101*H1101,2)</f>
        <v>0</v>
      </c>
      <c r="L1101" s="181"/>
      <c r="M1101" s="41"/>
      <c r="N1101" s="182" t="s">
        <v>20</v>
      </c>
      <c r="O1101" s="183" t="s">
        <v>43</v>
      </c>
      <c r="P1101" s="184">
        <f>I1101+J1101</f>
        <v>0</v>
      </c>
      <c r="Q1101" s="184">
        <f>ROUND(I1101*H1101,2)</f>
        <v>0</v>
      </c>
      <c r="R1101" s="184">
        <f>ROUND(J1101*H1101,2)</f>
        <v>0</v>
      </c>
      <c r="S1101" s="66"/>
      <c r="T1101" s="185">
        <f>S1101*H1101</f>
        <v>0</v>
      </c>
      <c r="U1101" s="185">
        <v>0</v>
      </c>
      <c r="V1101" s="185">
        <f>U1101*H1101</f>
        <v>0</v>
      </c>
      <c r="W1101" s="185">
        <v>0</v>
      </c>
      <c r="X1101" s="185">
        <f>W1101*H1101</f>
        <v>0</v>
      </c>
      <c r="Y1101" s="186" t="s">
        <v>20</v>
      </c>
      <c r="Z1101" s="36"/>
      <c r="AA1101" s="36"/>
      <c r="AB1101" s="36"/>
      <c r="AC1101" s="36"/>
      <c r="AD1101" s="36"/>
      <c r="AE1101" s="36"/>
      <c r="AR1101" s="187" t="s">
        <v>185</v>
      </c>
      <c r="AT1101" s="187" t="s">
        <v>157</v>
      </c>
      <c r="AU1101" s="187" t="s">
        <v>84</v>
      </c>
      <c r="AY1101" s="19" t="s">
        <v>155</v>
      </c>
      <c r="BE1101" s="188">
        <f>IF(O1101="základní",K1101,0)</f>
        <v>0</v>
      </c>
      <c r="BF1101" s="188">
        <f>IF(O1101="snížená",K1101,0)</f>
        <v>0</v>
      </c>
      <c r="BG1101" s="188">
        <f>IF(O1101="zákl. přenesená",K1101,0)</f>
        <v>0</v>
      </c>
      <c r="BH1101" s="188">
        <f>IF(O1101="sníž. přenesená",K1101,0)</f>
        <v>0</v>
      </c>
      <c r="BI1101" s="188">
        <f>IF(O1101="nulová",K1101,0)</f>
        <v>0</v>
      </c>
      <c r="BJ1101" s="19" t="s">
        <v>82</v>
      </c>
      <c r="BK1101" s="188">
        <f>ROUND(P1101*H1101,2)</f>
        <v>0</v>
      </c>
      <c r="BL1101" s="19" t="s">
        <v>185</v>
      </c>
      <c r="BM1101" s="187" t="s">
        <v>2184</v>
      </c>
    </row>
    <row r="1102" spans="1:65" s="2" customFormat="1" ht="11.25">
      <c r="A1102" s="36"/>
      <c r="B1102" s="37"/>
      <c r="C1102" s="38"/>
      <c r="D1102" s="189" t="s">
        <v>162</v>
      </c>
      <c r="E1102" s="38"/>
      <c r="F1102" s="190" t="s">
        <v>2185</v>
      </c>
      <c r="G1102" s="38"/>
      <c r="H1102" s="38"/>
      <c r="I1102" s="191"/>
      <c r="J1102" s="191"/>
      <c r="K1102" s="38"/>
      <c r="L1102" s="38"/>
      <c r="M1102" s="41"/>
      <c r="N1102" s="192"/>
      <c r="O1102" s="193"/>
      <c r="P1102" s="66"/>
      <c r="Q1102" s="66"/>
      <c r="R1102" s="66"/>
      <c r="S1102" s="66"/>
      <c r="T1102" s="66"/>
      <c r="U1102" s="66"/>
      <c r="V1102" s="66"/>
      <c r="W1102" s="66"/>
      <c r="X1102" s="66"/>
      <c r="Y1102" s="67"/>
      <c r="Z1102" s="36"/>
      <c r="AA1102" s="36"/>
      <c r="AB1102" s="36"/>
      <c r="AC1102" s="36"/>
      <c r="AD1102" s="36"/>
      <c r="AE1102" s="36"/>
      <c r="AT1102" s="19" t="s">
        <v>162</v>
      </c>
      <c r="AU1102" s="19" t="s">
        <v>84</v>
      </c>
    </row>
    <row r="1103" spans="1:65" s="2" customFormat="1" ht="16.5" customHeight="1">
      <c r="A1103" s="36"/>
      <c r="B1103" s="37"/>
      <c r="C1103" s="218" t="s">
        <v>2186</v>
      </c>
      <c r="D1103" s="218" t="s">
        <v>180</v>
      </c>
      <c r="E1103" s="219" t="s">
        <v>2187</v>
      </c>
      <c r="F1103" s="220" t="s">
        <v>2188</v>
      </c>
      <c r="G1103" s="221" t="s">
        <v>386</v>
      </c>
      <c r="H1103" s="222">
        <v>6</v>
      </c>
      <c r="I1103" s="223"/>
      <c r="J1103" s="224"/>
      <c r="K1103" s="225">
        <f>ROUND(P1103*H1103,2)</f>
        <v>0</v>
      </c>
      <c r="L1103" s="224"/>
      <c r="M1103" s="226"/>
      <c r="N1103" s="227" t="s">
        <v>20</v>
      </c>
      <c r="O1103" s="183" t="s">
        <v>43</v>
      </c>
      <c r="P1103" s="184">
        <f>I1103+J1103</f>
        <v>0</v>
      </c>
      <c r="Q1103" s="184">
        <f>ROUND(I1103*H1103,2)</f>
        <v>0</v>
      </c>
      <c r="R1103" s="184">
        <f>ROUND(J1103*H1103,2)</f>
        <v>0</v>
      </c>
      <c r="S1103" s="66"/>
      <c r="T1103" s="185">
        <f>S1103*H1103</f>
        <v>0</v>
      </c>
      <c r="U1103" s="185">
        <v>2.9999999999999997E-4</v>
      </c>
      <c r="V1103" s="185">
        <f>U1103*H1103</f>
        <v>1.8E-3</v>
      </c>
      <c r="W1103" s="185">
        <v>0</v>
      </c>
      <c r="X1103" s="185">
        <f>W1103*H1103</f>
        <v>0</v>
      </c>
      <c r="Y1103" s="186" t="s">
        <v>20</v>
      </c>
      <c r="Z1103" s="36"/>
      <c r="AA1103" s="36"/>
      <c r="AB1103" s="36"/>
      <c r="AC1103" s="36"/>
      <c r="AD1103" s="36"/>
      <c r="AE1103" s="36"/>
      <c r="AR1103" s="187" t="s">
        <v>184</v>
      </c>
      <c r="AT1103" s="187" t="s">
        <v>180</v>
      </c>
      <c r="AU1103" s="187" t="s">
        <v>84</v>
      </c>
      <c r="AY1103" s="19" t="s">
        <v>155</v>
      </c>
      <c r="BE1103" s="188">
        <f>IF(O1103="základní",K1103,0)</f>
        <v>0</v>
      </c>
      <c r="BF1103" s="188">
        <f>IF(O1103="snížená",K1103,0)</f>
        <v>0</v>
      </c>
      <c r="BG1103" s="188">
        <f>IF(O1103="zákl. přenesená",K1103,0)</f>
        <v>0</v>
      </c>
      <c r="BH1103" s="188">
        <f>IF(O1103="sníž. přenesená",K1103,0)</f>
        <v>0</v>
      </c>
      <c r="BI1103" s="188">
        <f>IF(O1103="nulová",K1103,0)</f>
        <v>0</v>
      </c>
      <c r="BJ1103" s="19" t="s">
        <v>82</v>
      </c>
      <c r="BK1103" s="188">
        <f>ROUND(P1103*H1103,2)</f>
        <v>0</v>
      </c>
      <c r="BL1103" s="19" t="s">
        <v>185</v>
      </c>
      <c r="BM1103" s="187" t="s">
        <v>2189</v>
      </c>
    </row>
    <row r="1104" spans="1:65" s="2" customFormat="1" ht="16.5" customHeight="1">
      <c r="A1104" s="36"/>
      <c r="B1104" s="37"/>
      <c r="C1104" s="174" t="s">
        <v>2190</v>
      </c>
      <c r="D1104" s="174" t="s">
        <v>157</v>
      </c>
      <c r="E1104" s="175" t="s">
        <v>2191</v>
      </c>
      <c r="F1104" s="176" t="s">
        <v>2192</v>
      </c>
      <c r="G1104" s="177" t="s">
        <v>386</v>
      </c>
      <c r="H1104" s="178">
        <v>4</v>
      </c>
      <c r="I1104" s="179"/>
      <c r="J1104" s="179"/>
      <c r="K1104" s="180">
        <f>ROUND(P1104*H1104,2)</f>
        <v>0</v>
      </c>
      <c r="L1104" s="181"/>
      <c r="M1104" s="41"/>
      <c r="N1104" s="182" t="s">
        <v>20</v>
      </c>
      <c r="O1104" s="183" t="s">
        <v>43</v>
      </c>
      <c r="P1104" s="184">
        <f>I1104+J1104</f>
        <v>0</v>
      </c>
      <c r="Q1104" s="184">
        <f>ROUND(I1104*H1104,2)</f>
        <v>0</v>
      </c>
      <c r="R1104" s="184">
        <f>ROUND(J1104*H1104,2)</f>
        <v>0</v>
      </c>
      <c r="S1104" s="66"/>
      <c r="T1104" s="185">
        <f>S1104*H1104</f>
        <v>0</v>
      </c>
      <c r="U1104" s="185">
        <v>0</v>
      </c>
      <c r="V1104" s="185">
        <f>U1104*H1104</f>
        <v>0</v>
      </c>
      <c r="W1104" s="185">
        <v>0</v>
      </c>
      <c r="X1104" s="185">
        <f>W1104*H1104</f>
        <v>0</v>
      </c>
      <c r="Y1104" s="186" t="s">
        <v>20</v>
      </c>
      <c r="Z1104" s="36"/>
      <c r="AA1104" s="36"/>
      <c r="AB1104" s="36"/>
      <c r="AC1104" s="36"/>
      <c r="AD1104" s="36"/>
      <c r="AE1104" s="36"/>
      <c r="AR1104" s="187" t="s">
        <v>442</v>
      </c>
      <c r="AT1104" s="187" t="s">
        <v>157</v>
      </c>
      <c r="AU1104" s="187" t="s">
        <v>84</v>
      </c>
      <c r="AY1104" s="19" t="s">
        <v>155</v>
      </c>
      <c r="BE1104" s="188">
        <f>IF(O1104="základní",K1104,0)</f>
        <v>0</v>
      </c>
      <c r="BF1104" s="188">
        <f>IF(O1104="snížená",K1104,0)</f>
        <v>0</v>
      </c>
      <c r="BG1104" s="188">
        <f>IF(O1104="zákl. přenesená",K1104,0)</f>
        <v>0</v>
      </c>
      <c r="BH1104" s="188">
        <f>IF(O1104="sníž. přenesená",K1104,0)</f>
        <v>0</v>
      </c>
      <c r="BI1104" s="188">
        <f>IF(O1104="nulová",K1104,0)</f>
        <v>0</v>
      </c>
      <c r="BJ1104" s="19" t="s">
        <v>82</v>
      </c>
      <c r="BK1104" s="188">
        <f>ROUND(P1104*H1104,2)</f>
        <v>0</v>
      </c>
      <c r="BL1104" s="19" t="s">
        <v>442</v>
      </c>
      <c r="BM1104" s="187" t="s">
        <v>2193</v>
      </c>
    </row>
    <row r="1105" spans="1:65" s="2" customFormat="1" ht="11.25">
      <c r="A1105" s="36"/>
      <c r="B1105" s="37"/>
      <c r="C1105" s="38"/>
      <c r="D1105" s="189" t="s">
        <v>162</v>
      </c>
      <c r="E1105" s="38"/>
      <c r="F1105" s="190" t="s">
        <v>2194</v>
      </c>
      <c r="G1105" s="38"/>
      <c r="H1105" s="38"/>
      <c r="I1105" s="191"/>
      <c r="J1105" s="191"/>
      <c r="K1105" s="38"/>
      <c r="L1105" s="38"/>
      <c r="M1105" s="41"/>
      <c r="N1105" s="192"/>
      <c r="O1105" s="193"/>
      <c r="P1105" s="66"/>
      <c r="Q1105" s="66"/>
      <c r="R1105" s="66"/>
      <c r="S1105" s="66"/>
      <c r="T1105" s="66"/>
      <c r="U1105" s="66"/>
      <c r="V1105" s="66"/>
      <c r="W1105" s="66"/>
      <c r="X1105" s="66"/>
      <c r="Y1105" s="67"/>
      <c r="Z1105" s="36"/>
      <c r="AA1105" s="36"/>
      <c r="AB1105" s="36"/>
      <c r="AC1105" s="36"/>
      <c r="AD1105" s="36"/>
      <c r="AE1105" s="36"/>
      <c r="AT1105" s="19" t="s">
        <v>162</v>
      </c>
      <c r="AU1105" s="19" t="s">
        <v>84</v>
      </c>
    </row>
    <row r="1106" spans="1:65" s="2" customFormat="1" ht="16.5" customHeight="1">
      <c r="A1106" s="36"/>
      <c r="B1106" s="37"/>
      <c r="C1106" s="218" t="s">
        <v>2195</v>
      </c>
      <c r="D1106" s="218" t="s">
        <v>180</v>
      </c>
      <c r="E1106" s="219" t="s">
        <v>2196</v>
      </c>
      <c r="F1106" s="220" t="s">
        <v>2197</v>
      </c>
      <c r="G1106" s="221" t="s">
        <v>386</v>
      </c>
      <c r="H1106" s="222">
        <v>4</v>
      </c>
      <c r="I1106" s="223"/>
      <c r="J1106" s="224"/>
      <c r="K1106" s="225">
        <f>ROUND(P1106*H1106,2)</f>
        <v>0</v>
      </c>
      <c r="L1106" s="224"/>
      <c r="M1106" s="226"/>
      <c r="N1106" s="227" t="s">
        <v>20</v>
      </c>
      <c r="O1106" s="183" t="s">
        <v>43</v>
      </c>
      <c r="P1106" s="184">
        <f>I1106+J1106</f>
        <v>0</v>
      </c>
      <c r="Q1106" s="184">
        <f>ROUND(I1106*H1106,2)</f>
        <v>0</v>
      </c>
      <c r="R1106" s="184">
        <f>ROUND(J1106*H1106,2)</f>
        <v>0</v>
      </c>
      <c r="S1106" s="66"/>
      <c r="T1106" s="185">
        <f>S1106*H1106</f>
        <v>0</v>
      </c>
      <c r="U1106" s="185">
        <v>4.2999999999999999E-4</v>
      </c>
      <c r="V1106" s="185">
        <f>U1106*H1106</f>
        <v>1.72E-3</v>
      </c>
      <c r="W1106" s="185">
        <v>0</v>
      </c>
      <c r="X1106" s="185">
        <f>W1106*H1106</f>
        <v>0</v>
      </c>
      <c r="Y1106" s="186" t="s">
        <v>20</v>
      </c>
      <c r="Z1106" s="36"/>
      <c r="AA1106" s="36"/>
      <c r="AB1106" s="36"/>
      <c r="AC1106" s="36"/>
      <c r="AD1106" s="36"/>
      <c r="AE1106" s="36"/>
      <c r="AR1106" s="187" t="s">
        <v>868</v>
      </c>
      <c r="AT1106" s="187" t="s">
        <v>180</v>
      </c>
      <c r="AU1106" s="187" t="s">
        <v>84</v>
      </c>
      <c r="AY1106" s="19" t="s">
        <v>155</v>
      </c>
      <c r="BE1106" s="188">
        <f>IF(O1106="základní",K1106,0)</f>
        <v>0</v>
      </c>
      <c r="BF1106" s="188">
        <f>IF(O1106="snížená",K1106,0)</f>
        <v>0</v>
      </c>
      <c r="BG1106" s="188">
        <f>IF(O1106="zákl. přenesená",K1106,0)</f>
        <v>0</v>
      </c>
      <c r="BH1106" s="188">
        <f>IF(O1106="sníž. přenesená",K1106,0)</f>
        <v>0</v>
      </c>
      <c r="BI1106" s="188">
        <f>IF(O1106="nulová",K1106,0)</f>
        <v>0</v>
      </c>
      <c r="BJ1106" s="19" t="s">
        <v>82</v>
      </c>
      <c r="BK1106" s="188">
        <f>ROUND(P1106*H1106,2)</f>
        <v>0</v>
      </c>
      <c r="BL1106" s="19" t="s">
        <v>868</v>
      </c>
      <c r="BM1106" s="187" t="s">
        <v>2198</v>
      </c>
    </row>
    <row r="1107" spans="1:65" s="2" customFormat="1" ht="16.5" customHeight="1">
      <c r="A1107" s="36"/>
      <c r="B1107" s="37"/>
      <c r="C1107" s="174" t="s">
        <v>2199</v>
      </c>
      <c r="D1107" s="174" t="s">
        <v>157</v>
      </c>
      <c r="E1107" s="175" t="s">
        <v>2200</v>
      </c>
      <c r="F1107" s="176" t="s">
        <v>2201</v>
      </c>
      <c r="G1107" s="177" t="s">
        <v>386</v>
      </c>
      <c r="H1107" s="178">
        <v>2</v>
      </c>
      <c r="I1107" s="179"/>
      <c r="J1107" s="179"/>
      <c r="K1107" s="180">
        <f>ROUND(P1107*H1107,2)</f>
        <v>0</v>
      </c>
      <c r="L1107" s="181"/>
      <c r="M1107" s="41"/>
      <c r="N1107" s="182" t="s">
        <v>20</v>
      </c>
      <c r="O1107" s="183" t="s">
        <v>43</v>
      </c>
      <c r="P1107" s="184">
        <f>I1107+J1107</f>
        <v>0</v>
      </c>
      <c r="Q1107" s="184">
        <f>ROUND(I1107*H1107,2)</f>
        <v>0</v>
      </c>
      <c r="R1107" s="184">
        <f>ROUND(J1107*H1107,2)</f>
        <v>0</v>
      </c>
      <c r="S1107" s="66"/>
      <c r="T1107" s="185">
        <f>S1107*H1107</f>
        <v>0</v>
      </c>
      <c r="U1107" s="185">
        <v>0</v>
      </c>
      <c r="V1107" s="185">
        <f>U1107*H1107</f>
        <v>0</v>
      </c>
      <c r="W1107" s="185">
        <v>0</v>
      </c>
      <c r="X1107" s="185">
        <f>W1107*H1107</f>
        <v>0</v>
      </c>
      <c r="Y1107" s="186" t="s">
        <v>20</v>
      </c>
      <c r="Z1107" s="36"/>
      <c r="AA1107" s="36"/>
      <c r="AB1107" s="36"/>
      <c r="AC1107" s="36"/>
      <c r="AD1107" s="36"/>
      <c r="AE1107" s="36"/>
      <c r="AR1107" s="187" t="s">
        <v>442</v>
      </c>
      <c r="AT1107" s="187" t="s">
        <v>157</v>
      </c>
      <c r="AU1107" s="187" t="s">
        <v>84</v>
      </c>
      <c r="AY1107" s="19" t="s">
        <v>155</v>
      </c>
      <c r="BE1107" s="188">
        <f>IF(O1107="základní",K1107,0)</f>
        <v>0</v>
      </c>
      <c r="BF1107" s="188">
        <f>IF(O1107="snížená",K1107,0)</f>
        <v>0</v>
      </c>
      <c r="BG1107" s="188">
        <f>IF(O1107="zákl. přenesená",K1107,0)</f>
        <v>0</v>
      </c>
      <c r="BH1107" s="188">
        <f>IF(O1107="sníž. přenesená",K1107,0)</f>
        <v>0</v>
      </c>
      <c r="BI1107" s="188">
        <f>IF(O1107="nulová",K1107,0)</f>
        <v>0</v>
      </c>
      <c r="BJ1107" s="19" t="s">
        <v>82</v>
      </c>
      <c r="BK1107" s="188">
        <f>ROUND(P1107*H1107,2)</f>
        <v>0</v>
      </c>
      <c r="BL1107" s="19" t="s">
        <v>442</v>
      </c>
      <c r="BM1107" s="187" t="s">
        <v>2202</v>
      </c>
    </row>
    <row r="1108" spans="1:65" s="2" customFormat="1" ht="11.25">
      <c r="A1108" s="36"/>
      <c r="B1108" s="37"/>
      <c r="C1108" s="38"/>
      <c r="D1108" s="189" t="s">
        <v>162</v>
      </c>
      <c r="E1108" s="38"/>
      <c r="F1108" s="190" t="s">
        <v>2203</v>
      </c>
      <c r="G1108" s="38"/>
      <c r="H1108" s="38"/>
      <c r="I1108" s="191"/>
      <c r="J1108" s="191"/>
      <c r="K1108" s="38"/>
      <c r="L1108" s="38"/>
      <c r="M1108" s="41"/>
      <c r="N1108" s="192"/>
      <c r="O1108" s="193"/>
      <c r="P1108" s="66"/>
      <c r="Q1108" s="66"/>
      <c r="R1108" s="66"/>
      <c r="S1108" s="66"/>
      <c r="T1108" s="66"/>
      <c r="U1108" s="66"/>
      <c r="V1108" s="66"/>
      <c r="W1108" s="66"/>
      <c r="X1108" s="66"/>
      <c r="Y1108" s="67"/>
      <c r="Z1108" s="36"/>
      <c r="AA1108" s="36"/>
      <c r="AB1108" s="36"/>
      <c r="AC1108" s="36"/>
      <c r="AD1108" s="36"/>
      <c r="AE1108" s="36"/>
      <c r="AT1108" s="19" t="s">
        <v>162</v>
      </c>
      <c r="AU1108" s="19" t="s">
        <v>84</v>
      </c>
    </row>
    <row r="1109" spans="1:65" s="2" customFormat="1" ht="16.5" customHeight="1">
      <c r="A1109" s="36"/>
      <c r="B1109" s="37"/>
      <c r="C1109" s="218" t="s">
        <v>2204</v>
      </c>
      <c r="D1109" s="218" t="s">
        <v>180</v>
      </c>
      <c r="E1109" s="219" t="s">
        <v>2205</v>
      </c>
      <c r="F1109" s="220" t="s">
        <v>2206</v>
      </c>
      <c r="G1109" s="221" t="s">
        <v>386</v>
      </c>
      <c r="H1109" s="222">
        <v>2</v>
      </c>
      <c r="I1109" s="223"/>
      <c r="J1109" s="224"/>
      <c r="K1109" s="225">
        <f>ROUND(P1109*H1109,2)</f>
        <v>0</v>
      </c>
      <c r="L1109" s="224"/>
      <c r="M1109" s="226"/>
      <c r="N1109" s="227" t="s">
        <v>20</v>
      </c>
      <c r="O1109" s="183" t="s">
        <v>43</v>
      </c>
      <c r="P1109" s="184">
        <f>I1109+J1109</f>
        <v>0</v>
      </c>
      <c r="Q1109" s="184">
        <f>ROUND(I1109*H1109,2)</f>
        <v>0</v>
      </c>
      <c r="R1109" s="184">
        <f>ROUND(J1109*H1109,2)</f>
        <v>0</v>
      </c>
      <c r="S1109" s="66"/>
      <c r="T1109" s="185">
        <f>S1109*H1109</f>
        <v>0</v>
      </c>
      <c r="U1109" s="185">
        <v>1.4999999999999999E-4</v>
      </c>
      <c r="V1109" s="185">
        <f>U1109*H1109</f>
        <v>2.9999999999999997E-4</v>
      </c>
      <c r="W1109" s="185">
        <v>0</v>
      </c>
      <c r="X1109" s="185">
        <f>W1109*H1109</f>
        <v>0</v>
      </c>
      <c r="Y1109" s="186" t="s">
        <v>20</v>
      </c>
      <c r="Z1109" s="36"/>
      <c r="AA1109" s="36"/>
      <c r="AB1109" s="36"/>
      <c r="AC1109" s="36"/>
      <c r="AD1109" s="36"/>
      <c r="AE1109" s="36"/>
      <c r="AR1109" s="187" t="s">
        <v>868</v>
      </c>
      <c r="AT1109" s="187" t="s">
        <v>180</v>
      </c>
      <c r="AU1109" s="187" t="s">
        <v>84</v>
      </c>
      <c r="AY1109" s="19" t="s">
        <v>155</v>
      </c>
      <c r="BE1109" s="188">
        <f>IF(O1109="základní",K1109,0)</f>
        <v>0</v>
      </c>
      <c r="BF1109" s="188">
        <f>IF(O1109="snížená",K1109,0)</f>
        <v>0</v>
      </c>
      <c r="BG1109" s="188">
        <f>IF(O1109="zákl. přenesená",K1109,0)</f>
        <v>0</v>
      </c>
      <c r="BH1109" s="188">
        <f>IF(O1109="sníž. přenesená",K1109,0)</f>
        <v>0</v>
      </c>
      <c r="BI1109" s="188">
        <f>IF(O1109="nulová",K1109,0)</f>
        <v>0</v>
      </c>
      <c r="BJ1109" s="19" t="s">
        <v>82</v>
      </c>
      <c r="BK1109" s="188">
        <f>ROUND(P1109*H1109,2)</f>
        <v>0</v>
      </c>
      <c r="BL1109" s="19" t="s">
        <v>868</v>
      </c>
      <c r="BM1109" s="187" t="s">
        <v>2207</v>
      </c>
    </row>
    <row r="1110" spans="1:65" s="2" customFormat="1" ht="16.5" customHeight="1">
      <c r="A1110" s="36"/>
      <c r="B1110" s="37"/>
      <c r="C1110" s="174" t="s">
        <v>2208</v>
      </c>
      <c r="D1110" s="174" t="s">
        <v>157</v>
      </c>
      <c r="E1110" s="175" t="s">
        <v>2209</v>
      </c>
      <c r="F1110" s="176" t="s">
        <v>2210</v>
      </c>
      <c r="G1110" s="177" t="s">
        <v>386</v>
      </c>
      <c r="H1110" s="178">
        <v>4</v>
      </c>
      <c r="I1110" s="179"/>
      <c r="J1110" s="179"/>
      <c r="K1110" s="180">
        <f>ROUND(P1110*H1110,2)</f>
        <v>0</v>
      </c>
      <c r="L1110" s="181"/>
      <c r="M1110" s="41"/>
      <c r="N1110" s="182" t="s">
        <v>20</v>
      </c>
      <c r="O1110" s="183" t="s">
        <v>43</v>
      </c>
      <c r="P1110" s="184">
        <f>I1110+J1110</f>
        <v>0</v>
      </c>
      <c r="Q1110" s="184">
        <f>ROUND(I1110*H1110,2)</f>
        <v>0</v>
      </c>
      <c r="R1110" s="184">
        <f>ROUND(J1110*H1110,2)</f>
        <v>0</v>
      </c>
      <c r="S1110" s="66"/>
      <c r="T1110" s="185">
        <f>S1110*H1110</f>
        <v>0</v>
      </c>
      <c r="U1110" s="185">
        <v>0</v>
      </c>
      <c r="V1110" s="185">
        <f>U1110*H1110</f>
        <v>0</v>
      </c>
      <c r="W1110" s="185">
        <v>0</v>
      </c>
      <c r="X1110" s="185">
        <f>W1110*H1110</f>
        <v>0</v>
      </c>
      <c r="Y1110" s="186" t="s">
        <v>20</v>
      </c>
      <c r="Z1110" s="36"/>
      <c r="AA1110" s="36"/>
      <c r="AB1110" s="36"/>
      <c r="AC1110" s="36"/>
      <c r="AD1110" s="36"/>
      <c r="AE1110" s="36"/>
      <c r="AR1110" s="187" t="s">
        <v>185</v>
      </c>
      <c r="AT1110" s="187" t="s">
        <v>157</v>
      </c>
      <c r="AU1110" s="187" t="s">
        <v>84</v>
      </c>
      <c r="AY1110" s="19" t="s">
        <v>155</v>
      </c>
      <c r="BE1110" s="188">
        <f>IF(O1110="základní",K1110,0)</f>
        <v>0</v>
      </c>
      <c r="BF1110" s="188">
        <f>IF(O1110="snížená",K1110,0)</f>
        <v>0</v>
      </c>
      <c r="BG1110" s="188">
        <f>IF(O1110="zákl. přenesená",K1110,0)</f>
        <v>0</v>
      </c>
      <c r="BH1110" s="188">
        <f>IF(O1110="sníž. přenesená",K1110,0)</f>
        <v>0</v>
      </c>
      <c r="BI1110" s="188">
        <f>IF(O1110="nulová",K1110,0)</f>
        <v>0</v>
      </c>
      <c r="BJ1110" s="19" t="s">
        <v>82</v>
      </c>
      <c r="BK1110" s="188">
        <f>ROUND(P1110*H1110,2)</f>
        <v>0</v>
      </c>
      <c r="BL1110" s="19" t="s">
        <v>185</v>
      </c>
      <c r="BM1110" s="187" t="s">
        <v>2211</v>
      </c>
    </row>
    <row r="1111" spans="1:65" s="2" customFormat="1" ht="11.25">
      <c r="A1111" s="36"/>
      <c r="B1111" s="37"/>
      <c r="C1111" s="38"/>
      <c r="D1111" s="189" t="s">
        <v>162</v>
      </c>
      <c r="E1111" s="38"/>
      <c r="F1111" s="190" t="s">
        <v>2212</v>
      </c>
      <c r="G1111" s="38"/>
      <c r="H1111" s="38"/>
      <c r="I1111" s="191"/>
      <c r="J1111" s="191"/>
      <c r="K1111" s="38"/>
      <c r="L1111" s="38"/>
      <c r="M1111" s="41"/>
      <c r="N1111" s="192"/>
      <c r="O1111" s="193"/>
      <c r="P1111" s="66"/>
      <c r="Q1111" s="66"/>
      <c r="R1111" s="66"/>
      <c r="S1111" s="66"/>
      <c r="T1111" s="66"/>
      <c r="U1111" s="66"/>
      <c r="V1111" s="66"/>
      <c r="W1111" s="66"/>
      <c r="X1111" s="66"/>
      <c r="Y1111" s="67"/>
      <c r="Z1111" s="36"/>
      <c r="AA1111" s="36"/>
      <c r="AB1111" s="36"/>
      <c r="AC1111" s="36"/>
      <c r="AD1111" s="36"/>
      <c r="AE1111" s="36"/>
      <c r="AT1111" s="19" t="s">
        <v>162</v>
      </c>
      <c r="AU1111" s="19" t="s">
        <v>84</v>
      </c>
    </row>
    <row r="1112" spans="1:65" s="2" customFormat="1" ht="16.5" customHeight="1">
      <c r="A1112" s="36"/>
      <c r="B1112" s="37"/>
      <c r="C1112" s="218" t="s">
        <v>2213</v>
      </c>
      <c r="D1112" s="218" t="s">
        <v>180</v>
      </c>
      <c r="E1112" s="219" t="s">
        <v>2214</v>
      </c>
      <c r="F1112" s="220" t="s">
        <v>2215</v>
      </c>
      <c r="G1112" s="221" t="s">
        <v>386</v>
      </c>
      <c r="H1112" s="222">
        <v>4</v>
      </c>
      <c r="I1112" s="223"/>
      <c r="J1112" s="224"/>
      <c r="K1112" s="225">
        <f>ROUND(P1112*H1112,2)</f>
        <v>0</v>
      </c>
      <c r="L1112" s="224"/>
      <c r="M1112" s="226"/>
      <c r="N1112" s="227" t="s">
        <v>20</v>
      </c>
      <c r="O1112" s="183" t="s">
        <v>43</v>
      </c>
      <c r="P1112" s="184">
        <f>I1112+J1112</f>
        <v>0</v>
      </c>
      <c r="Q1112" s="184">
        <f>ROUND(I1112*H1112,2)</f>
        <v>0</v>
      </c>
      <c r="R1112" s="184">
        <f>ROUND(J1112*H1112,2)</f>
        <v>0</v>
      </c>
      <c r="S1112" s="66"/>
      <c r="T1112" s="185">
        <f>S1112*H1112</f>
        <v>0</v>
      </c>
      <c r="U1112" s="185">
        <v>4.1999999999999997E-3</v>
      </c>
      <c r="V1112" s="185">
        <f>U1112*H1112</f>
        <v>1.6799999999999999E-2</v>
      </c>
      <c r="W1112" s="185">
        <v>0</v>
      </c>
      <c r="X1112" s="185">
        <f>W1112*H1112</f>
        <v>0</v>
      </c>
      <c r="Y1112" s="186" t="s">
        <v>20</v>
      </c>
      <c r="Z1112" s="36"/>
      <c r="AA1112" s="36"/>
      <c r="AB1112" s="36"/>
      <c r="AC1112" s="36"/>
      <c r="AD1112" s="36"/>
      <c r="AE1112" s="36"/>
      <c r="AR1112" s="187" t="s">
        <v>184</v>
      </c>
      <c r="AT1112" s="187" t="s">
        <v>180</v>
      </c>
      <c r="AU1112" s="187" t="s">
        <v>84</v>
      </c>
      <c r="AY1112" s="19" t="s">
        <v>155</v>
      </c>
      <c r="BE1112" s="188">
        <f>IF(O1112="základní",K1112,0)</f>
        <v>0</v>
      </c>
      <c r="BF1112" s="188">
        <f>IF(O1112="snížená",K1112,0)</f>
        <v>0</v>
      </c>
      <c r="BG1112" s="188">
        <f>IF(O1112="zákl. přenesená",K1112,0)</f>
        <v>0</v>
      </c>
      <c r="BH1112" s="188">
        <f>IF(O1112="sníž. přenesená",K1112,0)</f>
        <v>0</v>
      </c>
      <c r="BI1112" s="188">
        <f>IF(O1112="nulová",K1112,0)</f>
        <v>0</v>
      </c>
      <c r="BJ1112" s="19" t="s">
        <v>82</v>
      </c>
      <c r="BK1112" s="188">
        <f>ROUND(P1112*H1112,2)</f>
        <v>0</v>
      </c>
      <c r="BL1112" s="19" t="s">
        <v>185</v>
      </c>
      <c r="BM1112" s="187" t="s">
        <v>2216</v>
      </c>
    </row>
    <row r="1113" spans="1:65" s="2" customFormat="1" ht="16.5" customHeight="1">
      <c r="A1113" s="36"/>
      <c r="B1113" s="37"/>
      <c r="C1113" s="174" t="s">
        <v>2217</v>
      </c>
      <c r="D1113" s="174" t="s">
        <v>157</v>
      </c>
      <c r="E1113" s="175" t="s">
        <v>2218</v>
      </c>
      <c r="F1113" s="176" t="s">
        <v>2219</v>
      </c>
      <c r="G1113" s="177" t="s">
        <v>386</v>
      </c>
      <c r="H1113" s="178">
        <v>4</v>
      </c>
      <c r="I1113" s="179"/>
      <c r="J1113" s="179"/>
      <c r="K1113" s="180">
        <f>ROUND(P1113*H1113,2)</f>
        <v>0</v>
      </c>
      <c r="L1113" s="181"/>
      <c r="M1113" s="41"/>
      <c r="N1113" s="182" t="s">
        <v>20</v>
      </c>
      <c r="O1113" s="183" t="s">
        <v>43</v>
      </c>
      <c r="P1113" s="184">
        <f>I1113+J1113</f>
        <v>0</v>
      </c>
      <c r="Q1113" s="184">
        <f>ROUND(I1113*H1113,2)</f>
        <v>0</v>
      </c>
      <c r="R1113" s="184">
        <f>ROUND(J1113*H1113,2)</f>
        <v>0</v>
      </c>
      <c r="S1113" s="66"/>
      <c r="T1113" s="185">
        <f>S1113*H1113</f>
        <v>0</v>
      </c>
      <c r="U1113" s="185">
        <v>0</v>
      </c>
      <c r="V1113" s="185">
        <f>U1113*H1113</f>
        <v>0</v>
      </c>
      <c r="W1113" s="185">
        <v>0</v>
      </c>
      <c r="X1113" s="185">
        <f>W1113*H1113</f>
        <v>0</v>
      </c>
      <c r="Y1113" s="186" t="s">
        <v>20</v>
      </c>
      <c r="Z1113" s="36"/>
      <c r="AA1113" s="36"/>
      <c r="AB1113" s="36"/>
      <c r="AC1113" s="36"/>
      <c r="AD1113" s="36"/>
      <c r="AE1113" s="36"/>
      <c r="AR1113" s="187" t="s">
        <v>185</v>
      </c>
      <c r="AT1113" s="187" t="s">
        <v>157</v>
      </c>
      <c r="AU1113" s="187" t="s">
        <v>84</v>
      </c>
      <c r="AY1113" s="19" t="s">
        <v>155</v>
      </c>
      <c r="BE1113" s="188">
        <f>IF(O1113="základní",K1113,0)</f>
        <v>0</v>
      </c>
      <c r="BF1113" s="188">
        <f>IF(O1113="snížená",K1113,0)</f>
        <v>0</v>
      </c>
      <c r="BG1113" s="188">
        <f>IF(O1113="zákl. přenesená",K1113,0)</f>
        <v>0</v>
      </c>
      <c r="BH1113" s="188">
        <f>IF(O1113="sníž. přenesená",K1113,0)</f>
        <v>0</v>
      </c>
      <c r="BI1113" s="188">
        <f>IF(O1113="nulová",K1113,0)</f>
        <v>0</v>
      </c>
      <c r="BJ1113" s="19" t="s">
        <v>82</v>
      </c>
      <c r="BK1113" s="188">
        <f>ROUND(P1113*H1113,2)</f>
        <v>0</v>
      </c>
      <c r="BL1113" s="19" t="s">
        <v>185</v>
      </c>
      <c r="BM1113" s="187" t="s">
        <v>2220</v>
      </c>
    </row>
    <row r="1114" spans="1:65" s="2" customFormat="1" ht="11.25">
      <c r="A1114" s="36"/>
      <c r="B1114" s="37"/>
      <c r="C1114" s="38"/>
      <c r="D1114" s="189" t="s">
        <v>162</v>
      </c>
      <c r="E1114" s="38"/>
      <c r="F1114" s="190" t="s">
        <v>2221</v>
      </c>
      <c r="G1114" s="38"/>
      <c r="H1114" s="38"/>
      <c r="I1114" s="191"/>
      <c r="J1114" s="191"/>
      <c r="K1114" s="38"/>
      <c r="L1114" s="38"/>
      <c r="M1114" s="41"/>
      <c r="N1114" s="192"/>
      <c r="O1114" s="193"/>
      <c r="P1114" s="66"/>
      <c r="Q1114" s="66"/>
      <c r="R1114" s="66"/>
      <c r="S1114" s="66"/>
      <c r="T1114" s="66"/>
      <c r="U1114" s="66"/>
      <c r="V1114" s="66"/>
      <c r="W1114" s="66"/>
      <c r="X1114" s="66"/>
      <c r="Y1114" s="67"/>
      <c r="Z1114" s="36"/>
      <c r="AA1114" s="36"/>
      <c r="AB1114" s="36"/>
      <c r="AC1114" s="36"/>
      <c r="AD1114" s="36"/>
      <c r="AE1114" s="36"/>
      <c r="AT1114" s="19" t="s">
        <v>162</v>
      </c>
      <c r="AU1114" s="19" t="s">
        <v>84</v>
      </c>
    </row>
    <row r="1115" spans="1:65" s="13" customFormat="1" ht="11.25">
      <c r="B1115" s="194"/>
      <c r="C1115" s="195"/>
      <c r="D1115" s="196" t="s">
        <v>164</v>
      </c>
      <c r="E1115" s="197" t="s">
        <v>20</v>
      </c>
      <c r="F1115" s="198" t="s">
        <v>161</v>
      </c>
      <c r="G1115" s="195"/>
      <c r="H1115" s="199">
        <v>4</v>
      </c>
      <c r="I1115" s="200"/>
      <c r="J1115" s="200"/>
      <c r="K1115" s="195"/>
      <c r="L1115" s="195"/>
      <c r="M1115" s="201"/>
      <c r="N1115" s="202"/>
      <c r="O1115" s="203"/>
      <c r="P1115" s="203"/>
      <c r="Q1115" s="203"/>
      <c r="R1115" s="203"/>
      <c r="S1115" s="203"/>
      <c r="T1115" s="203"/>
      <c r="U1115" s="203"/>
      <c r="V1115" s="203"/>
      <c r="W1115" s="203"/>
      <c r="X1115" s="203"/>
      <c r="Y1115" s="204"/>
      <c r="AT1115" s="205" t="s">
        <v>164</v>
      </c>
      <c r="AU1115" s="205" t="s">
        <v>84</v>
      </c>
      <c r="AV1115" s="13" t="s">
        <v>84</v>
      </c>
      <c r="AW1115" s="13" t="s">
        <v>5</v>
      </c>
      <c r="AX1115" s="13" t="s">
        <v>82</v>
      </c>
      <c r="AY1115" s="205" t="s">
        <v>155</v>
      </c>
    </row>
    <row r="1116" spans="1:65" s="2" customFormat="1" ht="16.5" customHeight="1">
      <c r="A1116" s="36"/>
      <c r="B1116" s="37"/>
      <c r="C1116" s="218" t="s">
        <v>2222</v>
      </c>
      <c r="D1116" s="218" t="s">
        <v>180</v>
      </c>
      <c r="E1116" s="219" t="s">
        <v>2223</v>
      </c>
      <c r="F1116" s="220" t="s">
        <v>2224</v>
      </c>
      <c r="G1116" s="221" t="s">
        <v>386</v>
      </c>
      <c r="H1116" s="222">
        <v>4</v>
      </c>
      <c r="I1116" s="223"/>
      <c r="J1116" s="224"/>
      <c r="K1116" s="225">
        <f>ROUND(P1116*H1116,2)</f>
        <v>0</v>
      </c>
      <c r="L1116" s="224"/>
      <c r="M1116" s="226"/>
      <c r="N1116" s="227" t="s">
        <v>20</v>
      </c>
      <c r="O1116" s="183" t="s">
        <v>43</v>
      </c>
      <c r="P1116" s="184">
        <f>I1116+J1116</f>
        <v>0</v>
      </c>
      <c r="Q1116" s="184">
        <f>ROUND(I1116*H1116,2)</f>
        <v>0</v>
      </c>
      <c r="R1116" s="184">
        <f>ROUND(J1116*H1116,2)</f>
        <v>0</v>
      </c>
      <c r="S1116" s="66"/>
      <c r="T1116" s="185">
        <f>S1116*H1116</f>
        <v>0</v>
      </c>
      <c r="U1116" s="185">
        <v>0</v>
      </c>
      <c r="V1116" s="185">
        <f>U1116*H1116</f>
        <v>0</v>
      </c>
      <c r="W1116" s="185">
        <v>0</v>
      </c>
      <c r="X1116" s="185">
        <f>W1116*H1116</f>
        <v>0</v>
      </c>
      <c r="Y1116" s="186" t="s">
        <v>20</v>
      </c>
      <c r="Z1116" s="36"/>
      <c r="AA1116" s="36"/>
      <c r="AB1116" s="36"/>
      <c r="AC1116" s="36"/>
      <c r="AD1116" s="36"/>
      <c r="AE1116" s="36"/>
      <c r="AR1116" s="187" t="s">
        <v>184</v>
      </c>
      <c r="AT1116" s="187" t="s">
        <v>180</v>
      </c>
      <c r="AU1116" s="187" t="s">
        <v>84</v>
      </c>
      <c r="AY1116" s="19" t="s">
        <v>155</v>
      </c>
      <c r="BE1116" s="188">
        <f>IF(O1116="základní",K1116,0)</f>
        <v>0</v>
      </c>
      <c r="BF1116" s="188">
        <f>IF(O1116="snížená",K1116,0)</f>
        <v>0</v>
      </c>
      <c r="BG1116" s="188">
        <f>IF(O1116="zákl. přenesená",K1116,0)</f>
        <v>0</v>
      </c>
      <c r="BH1116" s="188">
        <f>IF(O1116="sníž. přenesená",K1116,0)</f>
        <v>0</v>
      </c>
      <c r="BI1116" s="188">
        <f>IF(O1116="nulová",K1116,0)</f>
        <v>0</v>
      </c>
      <c r="BJ1116" s="19" t="s">
        <v>82</v>
      </c>
      <c r="BK1116" s="188">
        <f>ROUND(P1116*H1116,2)</f>
        <v>0</v>
      </c>
      <c r="BL1116" s="19" t="s">
        <v>185</v>
      </c>
      <c r="BM1116" s="187" t="s">
        <v>2225</v>
      </c>
    </row>
    <row r="1117" spans="1:65" s="2" customFormat="1" ht="16.5" customHeight="1">
      <c r="A1117" s="36"/>
      <c r="B1117" s="37"/>
      <c r="C1117" s="174" t="s">
        <v>2226</v>
      </c>
      <c r="D1117" s="174" t="s">
        <v>157</v>
      </c>
      <c r="E1117" s="175" t="s">
        <v>2227</v>
      </c>
      <c r="F1117" s="176" t="s">
        <v>2228</v>
      </c>
      <c r="G1117" s="177" t="s">
        <v>2229</v>
      </c>
      <c r="H1117" s="178">
        <v>1</v>
      </c>
      <c r="I1117" s="179"/>
      <c r="J1117" s="179"/>
      <c r="K1117" s="180">
        <f>ROUND(P1117*H1117,2)</f>
        <v>0</v>
      </c>
      <c r="L1117" s="181"/>
      <c r="M1117" s="41"/>
      <c r="N1117" s="182" t="s">
        <v>20</v>
      </c>
      <c r="O1117" s="183" t="s">
        <v>43</v>
      </c>
      <c r="P1117" s="184">
        <f>I1117+J1117</f>
        <v>0</v>
      </c>
      <c r="Q1117" s="184">
        <f>ROUND(I1117*H1117,2)</f>
        <v>0</v>
      </c>
      <c r="R1117" s="184">
        <f>ROUND(J1117*H1117,2)</f>
        <v>0</v>
      </c>
      <c r="S1117" s="66"/>
      <c r="T1117" s="185">
        <f>S1117*H1117</f>
        <v>0</v>
      </c>
      <c r="U1117" s="185">
        <v>0.15</v>
      </c>
      <c r="V1117" s="185">
        <f>U1117*H1117</f>
        <v>0.15</v>
      </c>
      <c r="W1117" s="185">
        <v>0</v>
      </c>
      <c r="X1117" s="185">
        <f>W1117*H1117</f>
        <v>0</v>
      </c>
      <c r="Y1117" s="186" t="s">
        <v>20</v>
      </c>
      <c r="Z1117" s="36"/>
      <c r="AA1117" s="36"/>
      <c r="AB1117" s="36"/>
      <c r="AC1117" s="36"/>
      <c r="AD1117" s="36"/>
      <c r="AE1117" s="36"/>
      <c r="AR1117" s="187" t="s">
        <v>185</v>
      </c>
      <c r="AT1117" s="187" t="s">
        <v>157</v>
      </c>
      <c r="AU1117" s="187" t="s">
        <v>84</v>
      </c>
      <c r="AY1117" s="19" t="s">
        <v>155</v>
      </c>
      <c r="BE1117" s="188">
        <f>IF(O1117="základní",K1117,0)</f>
        <v>0</v>
      </c>
      <c r="BF1117" s="188">
        <f>IF(O1117="snížená",K1117,0)</f>
        <v>0</v>
      </c>
      <c r="BG1117" s="188">
        <f>IF(O1117="zákl. přenesená",K1117,0)</f>
        <v>0</v>
      </c>
      <c r="BH1117" s="188">
        <f>IF(O1117="sníž. přenesená",K1117,0)</f>
        <v>0</v>
      </c>
      <c r="BI1117" s="188">
        <f>IF(O1117="nulová",K1117,0)</f>
        <v>0</v>
      </c>
      <c r="BJ1117" s="19" t="s">
        <v>82</v>
      </c>
      <c r="BK1117" s="188">
        <f>ROUND(P1117*H1117,2)</f>
        <v>0</v>
      </c>
      <c r="BL1117" s="19" t="s">
        <v>185</v>
      </c>
      <c r="BM1117" s="187" t="s">
        <v>2230</v>
      </c>
    </row>
    <row r="1118" spans="1:65" s="2" customFormat="1" ht="24.2" customHeight="1">
      <c r="A1118" s="36"/>
      <c r="B1118" s="37"/>
      <c r="C1118" s="174" t="s">
        <v>2231</v>
      </c>
      <c r="D1118" s="174" t="s">
        <v>157</v>
      </c>
      <c r="E1118" s="175" t="s">
        <v>2232</v>
      </c>
      <c r="F1118" s="176" t="s">
        <v>2233</v>
      </c>
      <c r="G1118" s="177" t="s">
        <v>207</v>
      </c>
      <c r="H1118" s="178">
        <v>0.92200000000000004</v>
      </c>
      <c r="I1118" s="179"/>
      <c r="J1118" s="179"/>
      <c r="K1118" s="180">
        <f>ROUND(P1118*H1118,2)</f>
        <v>0</v>
      </c>
      <c r="L1118" s="181"/>
      <c r="M1118" s="41"/>
      <c r="N1118" s="182" t="s">
        <v>20</v>
      </c>
      <c r="O1118" s="183" t="s">
        <v>43</v>
      </c>
      <c r="P1118" s="184">
        <f>I1118+J1118</f>
        <v>0</v>
      </c>
      <c r="Q1118" s="184">
        <f>ROUND(I1118*H1118,2)</f>
        <v>0</v>
      </c>
      <c r="R1118" s="184">
        <f>ROUND(J1118*H1118,2)</f>
        <v>0</v>
      </c>
      <c r="S1118" s="66"/>
      <c r="T1118" s="185">
        <f>S1118*H1118</f>
        <v>0</v>
      </c>
      <c r="U1118" s="185">
        <v>0</v>
      </c>
      <c r="V1118" s="185">
        <f>U1118*H1118</f>
        <v>0</v>
      </c>
      <c r="W1118" s="185">
        <v>0</v>
      </c>
      <c r="X1118" s="185">
        <f>W1118*H1118</f>
        <v>0</v>
      </c>
      <c r="Y1118" s="186" t="s">
        <v>20</v>
      </c>
      <c r="Z1118" s="36"/>
      <c r="AA1118" s="36"/>
      <c r="AB1118" s="36"/>
      <c r="AC1118" s="36"/>
      <c r="AD1118" s="36"/>
      <c r="AE1118" s="36"/>
      <c r="AR1118" s="187" t="s">
        <v>185</v>
      </c>
      <c r="AT1118" s="187" t="s">
        <v>157</v>
      </c>
      <c r="AU1118" s="187" t="s">
        <v>84</v>
      </c>
      <c r="AY1118" s="19" t="s">
        <v>155</v>
      </c>
      <c r="BE1118" s="188">
        <f>IF(O1118="základní",K1118,0)</f>
        <v>0</v>
      </c>
      <c r="BF1118" s="188">
        <f>IF(O1118="snížená",K1118,0)</f>
        <v>0</v>
      </c>
      <c r="BG1118" s="188">
        <f>IF(O1118="zákl. přenesená",K1118,0)</f>
        <v>0</v>
      </c>
      <c r="BH1118" s="188">
        <f>IF(O1118="sníž. přenesená",K1118,0)</f>
        <v>0</v>
      </c>
      <c r="BI1118" s="188">
        <f>IF(O1118="nulová",K1118,0)</f>
        <v>0</v>
      </c>
      <c r="BJ1118" s="19" t="s">
        <v>82</v>
      </c>
      <c r="BK1118" s="188">
        <f>ROUND(P1118*H1118,2)</f>
        <v>0</v>
      </c>
      <c r="BL1118" s="19" t="s">
        <v>185</v>
      </c>
      <c r="BM1118" s="187" t="s">
        <v>2234</v>
      </c>
    </row>
    <row r="1119" spans="1:65" s="2" customFormat="1" ht="11.25">
      <c r="A1119" s="36"/>
      <c r="B1119" s="37"/>
      <c r="C1119" s="38"/>
      <c r="D1119" s="189" t="s">
        <v>162</v>
      </c>
      <c r="E1119" s="38"/>
      <c r="F1119" s="190" t="s">
        <v>2235</v>
      </c>
      <c r="G1119" s="38"/>
      <c r="H1119" s="38"/>
      <c r="I1119" s="191"/>
      <c r="J1119" s="191"/>
      <c r="K1119" s="38"/>
      <c r="L1119" s="38"/>
      <c r="M1119" s="41"/>
      <c r="N1119" s="192"/>
      <c r="O1119" s="193"/>
      <c r="P1119" s="66"/>
      <c r="Q1119" s="66"/>
      <c r="R1119" s="66"/>
      <c r="S1119" s="66"/>
      <c r="T1119" s="66"/>
      <c r="U1119" s="66"/>
      <c r="V1119" s="66"/>
      <c r="W1119" s="66"/>
      <c r="X1119" s="66"/>
      <c r="Y1119" s="67"/>
      <c r="Z1119" s="36"/>
      <c r="AA1119" s="36"/>
      <c r="AB1119" s="36"/>
      <c r="AC1119" s="36"/>
      <c r="AD1119" s="36"/>
      <c r="AE1119" s="36"/>
      <c r="AT1119" s="19" t="s">
        <v>162</v>
      </c>
      <c r="AU1119" s="19" t="s">
        <v>84</v>
      </c>
    </row>
    <row r="1120" spans="1:65" s="12" customFormat="1" ht="22.9" customHeight="1">
      <c r="B1120" s="157"/>
      <c r="C1120" s="158"/>
      <c r="D1120" s="159" t="s">
        <v>73</v>
      </c>
      <c r="E1120" s="172" t="s">
        <v>2236</v>
      </c>
      <c r="F1120" s="172" t="s">
        <v>2237</v>
      </c>
      <c r="G1120" s="158"/>
      <c r="H1120" s="158"/>
      <c r="I1120" s="161"/>
      <c r="J1120" s="161"/>
      <c r="K1120" s="173">
        <f>BK1120</f>
        <v>0</v>
      </c>
      <c r="L1120" s="158"/>
      <c r="M1120" s="163"/>
      <c r="N1120" s="164"/>
      <c r="O1120" s="165"/>
      <c r="P1120" s="165"/>
      <c r="Q1120" s="166">
        <f>SUM(Q1121:Q1200)</f>
        <v>0</v>
      </c>
      <c r="R1120" s="166">
        <f>SUM(R1121:R1200)</f>
        <v>0</v>
      </c>
      <c r="S1120" s="165"/>
      <c r="T1120" s="167">
        <f>SUM(T1121:T1200)</f>
        <v>0</v>
      </c>
      <c r="U1120" s="165"/>
      <c r="V1120" s="167">
        <f>SUM(V1121:V1200)</f>
        <v>0.15867999999999999</v>
      </c>
      <c r="W1120" s="165"/>
      <c r="X1120" s="167">
        <f>SUM(X1121:X1200)</f>
        <v>0</v>
      </c>
      <c r="Y1120" s="168"/>
      <c r="AR1120" s="169" t="s">
        <v>84</v>
      </c>
      <c r="AT1120" s="170" t="s">
        <v>73</v>
      </c>
      <c r="AU1120" s="170" t="s">
        <v>82</v>
      </c>
      <c r="AY1120" s="169" t="s">
        <v>155</v>
      </c>
      <c r="BK1120" s="171">
        <f>SUM(BK1121:BK1200)</f>
        <v>0</v>
      </c>
    </row>
    <row r="1121" spans="1:65" s="2" customFormat="1" ht="24.2" customHeight="1">
      <c r="A1121" s="36"/>
      <c r="B1121" s="37"/>
      <c r="C1121" s="174" t="s">
        <v>2238</v>
      </c>
      <c r="D1121" s="174" t="s">
        <v>157</v>
      </c>
      <c r="E1121" s="175" t="s">
        <v>2239</v>
      </c>
      <c r="F1121" s="176" t="s">
        <v>2240</v>
      </c>
      <c r="G1121" s="177" t="s">
        <v>386</v>
      </c>
      <c r="H1121" s="178">
        <v>30</v>
      </c>
      <c r="I1121" s="179"/>
      <c r="J1121" s="179"/>
      <c r="K1121" s="180">
        <f>ROUND(P1121*H1121,2)</f>
        <v>0</v>
      </c>
      <c r="L1121" s="181"/>
      <c r="M1121" s="41"/>
      <c r="N1121" s="182" t="s">
        <v>20</v>
      </c>
      <c r="O1121" s="183" t="s">
        <v>43</v>
      </c>
      <c r="P1121" s="184">
        <f>I1121+J1121</f>
        <v>0</v>
      </c>
      <c r="Q1121" s="184">
        <f>ROUND(I1121*H1121,2)</f>
        <v>0</v>
      </c>
      <c r="R1121" s="184">
        <f>ROUND(J1121*H1121,2)</f>
        <v>0</v>
      </c>
      <c r="S1121" s="66"/>
      <c r="T1121" s="185">
        <f>S1121*H1121</f>
        <v>0</v>
      </c>
      <c r="U1121" s="185">
        <v>0</v>
      </c>
      <c r="V1121" s="185">
        <f>U1121*H1121</f>
        <v>0</v>
      </c>
      <c r="W1121" s="185">
        <v>0</v>
      </c>
      <c r="X1121" s="185">
        <f>W1121*H1121</f>
        <v>0</v>
      </c>
      <c r="Y1121" s="186" t="s">
        <v>20</v>
      </c>
      <c r="Z1121" s="36"/>
      <c r="AA1121" s="36"/>
      <c r="AB1121" s="36"/>
      <c r="AC1121" s="36"/>
      <c r="AD1121" s="36"/>
      <c r="AE1121" s="36"/>
      <c r="AR1121" s="187" t="s">
        <v>185</v>
      </c>
      <c r="AT1121" s="187" t="s">
        <v>157</v>
      </c>
      <c r="AU1121" s="187" t="s">
        <v>84</v>
      </c>
      <c r="AY1121" s="19" t="s">
        <v>155</v>
      </c>
      <c r="BE1121" s="188">
        <f>IF(O1121="základní",K1121,0)</f>
        <v>0</v>
      </c>
      <c r="BF1121" s="188">
        <f>IF(O1121="snížená",K1121,0)</f>
        <v>0</v>
      </c>
      <c r="BG1121" s="188">
        <f>IF(O1121="zákl. přenesená",K1121,0)</f>
        <v>0</v>
      </c>
      <c r="BH1121" s="188">
        <f>IF(O1121="sníž. přenesená",K1121,0)</f>
        <v>0</v>
      </c>
      <c r="BI1121" s="188">
        <f>IF(O1121="nulová",K1121,0)</f>
        <v>0</v>
      </c>
      <c r="BJ1121" s="19" t="s">
        <v>82</v>
      </c>
      <c r="BK1121" s="188">
        <f>ROUND(P1121*H1121,2)</f>
        <v>0</v>
      </c>
      <c r="BL1121" s="19" t="s">
        <v>185</v>
      </c>
      <c r="BM1121" s="187" t="s">
        <v>2241</v>
      </c>
    </row>
    <row r="1122" spans="1:65" s="2" customFormat="1" ht="11.25">
      <c r="A1122" s="36"/>
      <c r="B1122" s="37"/>
      <c r="C1122" s="38"/>
      <c r="D1122" s="189" t="s">
        <v>162</v>
      </c>
      <c r="E1122" s="38"/>
      <c r="F1122" s="190" t="s">
        <v>2242</v>
      </c>
      <c r="G1122" s="38"/>
      <c r="H1122" s="38"/>
      <c r="I1122" s="191"/>
      <c r="J1122" s="191"/>
      <c r="K1122" s="38"/>
      <c r="L1122" s="38"/>
      <c r="M1122" s="41"/>
      <c r="N1122" s="192"/>
      <c r="O1122" s="193"/>
      <c r="P1122" s="66"/>
      <c r="Q1122" s="66"/>
      <c r="R1122" s="66"/>
      <c r="S1122" s="66"/>
      <c r="T1122" s="66"/>
      <c r="U1122" s="66"/>
      <c r="V1122" s="66"/>
      <c r="W1122" s="66"/>
      <c r="X1122" s="66"/>
      <c r="Y1122" s="67"/>
      <c r="Z1122" s="36"/>
      <c r="AA1122" s="36"/>
      <c r="AB1122" s="36"/>
      <c r="AC1122" s="36"/>
      <c r="AD1122" s="36"/>
      <c r="AE1122" s="36"/>
      <c r="AT1122" s="19" t="s">
        <v>162</v>
      </c>
      <c r="AU1122" s="19" t="s">
        <v>84</v>
      </c>
    </row>
    <row r="1123" spans="1:65" s="2" customFormat="1" ht="16.5" customHeight="1">
      <c r="A1123" s="36"/>
      <c r="B1123" s="37"/>
      <c r="C1123" s="218" t="s">
        <v>2243</v>
      </c>
      <c r="D1123" s="218" t="s">
        <v>180</v>
      </c>
      <c r="E1123" s="219" t="s">
        <v>2244</v>
      </c>
      <c r="F1123" s="220" t="s">
        <v>2245</v>
      </c>
      <c r="G1123" s="221" t="s">
        <v>386</v>
      </c>
      <c r="H1123" s="222">
        <v>30</v>
      </c>
      <c r="I1123" s="223"/>
      <c r="J1123" s="224"/>
      <c r="K1123" s="225">
        <f>ROUND(P1123*H1123,2)</f>
        <v>0</v>
      </c>
      <c r="L1123" s="224"/>
      <c r="M1123" s="226"/>
      <c r="N1123" s="227" t="s">
        <v>20</v>
      </c>
      <c r="O1123" s="183" t="s">
        <v>43</v>
      </c>
      <c r="P1123" s="184">
        <f>I1123+J1123</f>
        <v>0</v>
      </c>
      <c r="Q1123" s="184">
        <f>ROUND(I1123*H1123,2)</f>
        <v>0</v>
      </c>
      <c r="R1123" s="184">
        <f>ROUND(J1123*H1123,2)</f>
        <v>0</v>
      </c>
      <c r="S1123" s="66"/>
      <c r="T1123" s="185">
        <f>S1123*H1123</f>
        <v>0</v>
      </c>
      <c r="U1123" s="185">
        <v>0</v>
      </c>
      <c r="V1123" s="185">
        <f>U1123*H1123</f>
        <v>0</v>
      </c>
      <c r="W1123" s="185">
        <v>0</v>
      </c>
      <c r="X1123" s="185">
        <f>W1123*H1123</f>
        <v>0</v>
      </c>
      <c r="Y1123" s="186" t="s">
        <v>20</v>
      </c>
      <c r="Z1123" s="36"/>
      <c r="AA1123" s="36"/>
      <c r="AB1123" s="36"/>
      <c r="AC1123" s="36"/>
      <c r="AD1123" s="36"/>
      <c r="AE1123" s="36"/>
      <c r="AR1123" s="187" t="s">
        <v>184</v>
      </c>
      <c r="AT1123" s="187" t="s">
        <v>180</v>
      </c>
      <c r="AU1123" s="187" t="s">
        <v>84</v>
      </c>
      <c r="AY1123" s="19" t="s">
        <v>155</v>
      </c>
      <c r="BE1123" s="188">
        <f>IF(O1123="základní",K1123,0)</f>
        <v>0</v>
      </c>
      <c r="BF1123" s="188">
        <f>IF(O1123="snížená",K1123,0)</f>
        <v>0</v>
      </c>
      <c r="BG1123" s="188">
        <f>IF(O1123="zákl. přenesená",K1123,0)</f>
        <v>0</v>
      </c>
      <c r="BH1123" s="188">
        <f>IF(O1123="sníž. přenesená",K1123,0)</f>
        <v>0</v>
      </c>
      <c r="BI1123" s="188">
        <f>IF(O1123="nulová",K1123,0)</f>
        <v>0</v>
      </c>
      <c r="BJ1123" s="19" t="s">
        <v>82</v>
      </c>
      <c r="BK1123" s="188">
        <f>ROUND(P1123*H1123,2)</f>
        <v>0</v>
      </c>
      <c r="BL1123" s="19" t="s">
        <v>185</v>
      </c>
      <c r="BM1123" s="187" t="s">
        <v>2246</v>
      </c>
    </row>
    <row r="1124" spans="1:65" s="2" customFormat="1" ht="24.2" customHeight="1">
      <c r="A1124" s="36"/>
      <c r="B1124" s="37"/>
      <c r="C1124" s="174" t="s">
        <v>2247</v>
      </c>
      <c r="D1124" s="174" t="s">
        <v>157</v>
      </c>
      <c r="E1124" s="175" t="s">
        <v>2248</v>
      </c>
      <c r="F1124" s="176" t="s">
        <v>2249</v>
      </c>
      <c r="G1124" s="177" t="s">
        <v>183</v>
      </c>
      <c r="H1124" s="178">
        <v>40</v>
      </c>
      <c r="I1124" s="179"/>
      <c r="J1124" s="179"/>
      <c r="K1124" s="180">
        <f>ROUND(P1124*H1124,2)</f>
        <v>0</v>
      </c>
      <c r="L1124" s="181"/>
      <c r="M1124" s="41"/>
      <c r="N1124" s="182" t="s">
        <v>20</v>
      </c>
      <c r="O1124" s="183" t="s">
        <v>43</v>
      </c>
      <c r="P1124" s="184">
        <f>I1124+J1124</f>
        <v>0</v>
      </c>
      <c r="Q1124" s="184">
        <f>ROUND(I1124*H1124,2)</f>
        <v>0</v>
      </c>
      <c r="R1124" s="184">
        <f>ROUND(J1124*H1124,2)</f>
        <v>0</v>
      </c>
      <c r="S1124" s="66"/>
      <c r="T1124" s="185">
        <f>S1124*H1124</f>
        <v>0</v>
      </c>
      <c r="U1124" s="185">
        <v>0</v>
      </c>
      <c r="V1124" s="185">
        <f>U1124*H1124</f>
        <v>0</v>
      </c>
      <c r="W1124" s="185">
        <v>0</v>
      </c>
      <c r="X1124" s="185">
        <f>W1124*H1124</f>
        <v>0</v>
      </c>
      <c r="Y1124" s="186" t="s">
        <v>20</v>
      </c>
      <c r="Z1124" s="36"/>
      <c r="AA1124" s="36"/>
      <c r="AB1124" s="36"/>
      <c r="AC1124" s="36"/>
      <c r="AD1124" s="36"/>
      <c r="AE1124" s="36"/>
      <c r="AR1124" s="187" t="s">
        <v>185</v>
      </c>
      <c r="AT1124" s="187" t="s">
        <v>157</v>
      </c>
      <c r="AU1124" s="187" t="s">
        <v>84</v>
      </c>
      <c r="AY1124" s="19" t="s">
        <v>155</v>
      </c>
      <c r="BE1124" s="188">
        <f>IF(O1124="základní",K1124,0)</f>
        <v>0</v>
      </c>
      <c r="BF1124" s="188">
        <f>IF(O1124="snížená",K1124,0)</f>
        <v>0</v>
      </c>
      <c r="BG1124" s="188">
        <f>IF(O1124="zákl. přenesená",K1124,0)</f>
        <v>0</v>
      </c>
      <c r="BH1124" s="188">
        <f>IF(O1124="sníž. přenesená",K1124,0)</f>
        <v>0</v>
      </c>
      <c r="BI1124" s="188">
        <f>IF(O1124="nulová",K1124,0)</f>
        <v>0</v>
      </c>
      <c r="BJ1124" s="19" t="s">
        <v>82</v>
      </c>
      <c r="BK1124" s="188">
        <f>ROUND(P1124*H1124,2)</f>
        <v>0</v>
      </c>
      <c r="BL1124" s="19" t="s">
        <v>185</v>
      </c>
      <c r="BM1124" s="187" t="s">
        <v>2250</v>
      </c>
    </row>
    <row r="1125" spans="1:65" s="2" customFormat="1" ht="11.25">
      <c r="A1125" s="36"/>
      <c r="B1125" s="37"/>
      <c r="C1125" s="38"/>
      <c r="D1125" s="189" t="s">
        <v>162</v>
      </c>
      <c r="E1125" s="38"/>
      <c r="F1125" s="190" t="s">
        <v>2251</v>
      </c>
      <c r="G1125" s="38"/>
      <c r="H1125" s="38"/>
      <c r="I1125" s="191"/>
      <c r="J1125" s="191"/>
      <c r="K1125" s="38"/>
      <c r="L1125" s="38"/>
      <c r="M1125" s="41"/>
      <c r="N1125" s="192"/>
      <c r="O1125" s="193"/>
      <c r="P1125" s="66"/>
      <c r="Q1125" s="66"/>
      <c r="R1125" s="66"/>
      <c r="S1125" s="66"/>
      <c r="T1125" s="66"/>
      <c r="U1125" s="66"/>
      <c r="V1125" s="66"/>
      <c r="W1125" s="66"/>
      <c r="X1125" s="66"/>
      <c r="Y1125" s="67"/>
      <c r="Z1125" s="36"/>
      <c r="AA1125" s="36"/>
      <c r="AB1125" s="36"/>
      <c r="AC1125" s="36"/>
      <c r="AD1125" s="36"/>
      <c r="AE1125" s="36"/>
      <c r="AT1125" s="19" t="s">
        <v>162</v>
      </c>
      <c r="AU1125" s="19" t="s">
        <v>84</v>
      </c>
    </row>
    <row r="1126" spans="1:65" s="2" customFormat="1" ht="24.2" customHeight="1">
      <c r="A1126" s="36"/>
      <c r="B1126" s="37"/>
      <c r="C1126" s="218" t="s">
        <v>2252</v>
      </c>
      <c r="D1126" s="218" t="s">
        <v>180</v>
      </c>
      <c r="E1126" s="219" t="s">
        <v>2253</v>
      </c>
      <c r="F1126" s="220" t="s">
        <v>2254</v>
      </c>
      <c r="G1126" s="221" t="s">
        <v>183</v>
      </c>
      <c r="H1126" s="222">
        <v>42</v>
      </c>
      <c r="I1126" s="223"/>
      <c r="J1126" s="224"/>
      <c r="K1126" s="225">
        <f>ROUND(P1126*H1126,2)</f>
        <v>0</v>
      </c>
      <c r="L1126" s="224"/>
      <c r="M1126" s="226"/>
      <c r="N1126" s="227" t="s">
        <v>20</v>
      </c>
      <c r="O1126" s="183" t="s">
        <v>43</v>
      </c>
      <c r="P1126" s="184">
        <f>I1126+J1126</f>
        <v>0</v>
      </c>
      <c r="Q1126" s="184">
        <f>ROUND(I1126*H1126,2)</f>
        <v>0</v>
      </c>
      <c r="R1126" s="184">
        <f>ROUND(J1126*H1126,2)</f>
        <v>0</v>
      </c>
      <c r="S1126" s="66"/>
      <c r="T1126" s="185">
        <f>S1126*H1126</f>
        <v>0</v>
      </c>
      <c r="U1126" s="185">
        <v>3.0000000000000001E-5</v>
      </c>
      <c r="V1126" s="185">
        <f>U1126*H1126</f>
        <v>1.2600000000000001E-3</v>
      </c>
      <c r="W1126" s="185">
        <v>0</v>
      </c>
      <c r="X1126" s="185">
        <f>W1126*H1126</f>
        <v>0</v>
      </c>
      <c r="Y1126" s="186" t="s">
        <v>20</v>
      </c>
      <c r="Z1126" s="36"/>
      <c r="AA1126" s="36"/>
      <c r="AB1126" s="36"/>
      <c r="AC1126" s="36"/>
      <c r="AD1126" s="36"/>
      <c r="AE1126" s="36"/>
      <c r="AR1126" s="187" t="s">
        <v>868</v>
      </c>
      <c r="AT1126" s="187" t="s">
        <v>180</v>
      </c>
      <c r="AU1126" s="187" t="s">
        <v>84</v>
      </c>
      <c r="AY1126" s="19" t="s">
        <v>155</v>
      </c>
      <c r="BE1126" s="188">
        <f>IF(O1126="základní",K1126,0)</f>
        <v>0</v>
      </c>
      <c r="BF1126" s="188">
        <f>IF(O1126="snížená",K1126,0)</f>
        <v>0</v>
      </c>
      <c r="BG1126" s="188">
        <f>IF(O1126="zákl. přenesená",K1126,0)</f>
        <v>0</v>
      </c>
      <c r="BH1126" s="188">
        <f>IF(O1126="sníž. přenesená",K1126,0)</f>
        <v>0</v>
      </c>
      <c r="BI1126" s="188">
        <f>IF(O1126="nulová",K1126,0)</f>
        <v>0</v>
      </c>
      <c r="BJ1126" s="19" t="s">
        <v>82</v>
      </c>
      <c r="BK1126" s="188">
        <f>ROUND(P1126*H1126,2)</f>
        <v>0</v>
      </c>
      <c r="BL1126" s="19" t="s">
        <v>868</v>
      </c>
      <c r="BM1126" s="187" t="s">
        <v>2255</v>
      </c>
    </row>
    <row r="1127" spans="1:65" s="13" customFormat="1" ht="11.25">
      <c r="B1127" s="194"/>
      <c r="C1127" s="195"/>
      <c r="D1127" s="196" t="s">
        <v>164</v>
      </c>
      <c r="E1127" s="197" t="s">
        <v>20</v>
      </c>
      <c r="F1127" s="198" t="s">
        <v>372</v>
      </c>
      <c r="G1127" s="195"/>
      <c r="H1127" s="199">
        <v>40</v>
      </c>
      <c r="I1127" s="200"/>
      <c r="J1127" s="200"/>
      <c r="K1127" s="195"/>
      <c r="L1127" s="195"/>
      <c r="M1127" s="201"/>
      <c r="N1127" s="202"/>
      <c r="O1127" s="203"/>
      <c r="P1127" s="203"/>
      <c r="Q1127" s="203"/>
      <c r="R1127" s="203"/>
      <c r="S1127" s="203"/>
      <c r="T1127" s="203"/>
      <c r="U1127" s="203"/>
      <c r="V1127" s="203"/>
      <c r="W1127" s="203"/>
      <c r="X1127" s="203"/>
      <c r="Y1127" s="204"/>
      <c r="AT1127" s="205" t="s">
        <v>164</v>
      </c>
      <c r="AU1127" s="205" t="s">
        <v>84</v>
      </c>
      <c r="AV1127" s="13" t="s">
        <v>84</v>
      </c>
      <c r="AW1127" s="13" t="s">
        <v>5</v>
      </c>
      <c r="AX1127" s="13" t="s">
        <v>82</v>
      </c>
      <c r="AY1127" s="205" t="s">
        <v>155</v>
      </c>
    </row>
    <row r="1128" spans="1:65" s="13" customFormat="1" ht="11.25">
      <c r="B1128" s="194"/>
      <c r="C1128" s="195"/>
      <c r="D1128" s="196" t="s">
        <v>164</v>
      </c>
      <c r="E1128" s="195"/>
      <c r="F1128" s="198" t="s">
        <v>2256</v>
      </c>
      <c r="G1128" s="195"/>
      <c r="H1128" s="199">
        <v>42</v>
      </c>
      <c r="I1128" s="200"/>
      <c r="J1128" s="200"/>
      <c r="K1128" s="195"/>
      <c r="L1128" s="195"/>
      <c r="M1128" s="201"/>
      <c r="N1128" s="202"/>
      <c r="O1128" s="203"/>
      <c r="P1128" s="203"/>
      <c r="Q1128" s="203"/>
      <c r="R1128" s="203"/>
      <c r="S1128" s="203"/>
      <c r="T1128" s="203"/>
      <c r="U1128" s="203"/>
      <c r="V1128" s="203"/>
      <c r="W1128" s="203"/>
      <c r="X1128" s="203"/>
      <c r="Y1128" s="204"/>
      <c r="AT1128" s="205" t="s">
        <v>164</v>
      </c>
      <c r="AU1128" s="205" t="s">
        <v>84</v>
      </c>
      <c r="AV1128" s="13" t="s">
        <v>84</v>
      </c>
      <c r="AW1128" s="13" t="s">
        <v>4</v>
      </c>
      <c r="AX1128" s="13" t="s">
        <v>82</v>
      </c>
      <c r="AY1128" s="205" t="s">
        <v>155</v>
      </c>
    </row>
    <row r="1129" spans="1:65" s="2" customFormat="1" ht="16.5" customHeight="1">
      <c r="A1129" s="36"/>
      <c r="B1129" s="37"/>
      <c r="C1129" s="174" t="s">
        <v>2257</v>
      </c>
      <c r="D1129" s="174" t="s">
        <v>157</v>
      </c>
      <c r="E1129" s="175" t="s">
        <v>2258</v>
      </c>
      <c r="F1129" s="176" t="s">
        <v>2259</v>
      </c>
      <c r="G1129" s="177" t="s">
        <v>386</v>
      </c>
      <c r="H1129" s="178">
        <v>3</v>
      </c>
      <c r="I1129" s="179"/>
      <c r="J1129" s="179"/>
      <c r="K1129" s="180">
        <f>ROUND(P1129*H1129,2)</f>
        <v>0</v>
      </c>
      <c r="L1129" s="181"/>
      <c r="M1129" s="41"/>
      <c r="N1129" s="182" t="s">
        <v>20</v>
      </c>
      <c r="O1129" s="183" t="s">
        <v>43</v>
      </c>
      <c r="P1129" s="184">
        <f>I1129+J1129</f>
        <v>0</v>
      </c>
      <c r="Q1129" s="184">
        <f>ROUND(I1129*H1129,2)</f>
        <v>0</v>
      </c>
      <c r="R1129" s="184">
        <f>ROUND(J1129*H1129,2)</f>
        <v>0</v>
      </c>
      <c r="S1129" s="66"/>
      <c r="T1129" s="185">
        <f>S1129*H1129</f>
        <v>0</v>
      </c>
      <c r="U1129" s="185">
        <v>0</v>
      </c>
      <c r="V1129" s="185">
        <f>U1129*H1129</f>
        <v>0</v>
      </c>
      <c r="W1129" s="185">
        <v>0</v>
      </c>
      <c r="X1129" s="185">
        <f>W1129*H1129</f>
        <v>0</v>
      </c>
      <c r="Y1129" s="186" t="s">
        <v>20</v>
      </c>
      <c r="Z1129" s="36"/>
      <c r="AA1129" s="36"/>
      <c r="AB1129" s="36"/>
      <c r="AC1129" s="36"/>
      <c r="AD1129" s="36"/>
      <c r="AE1129" s="36"/>
      <c r="AR1129" s="187" t="s">
        <v>185</v>
      </c>
      <c r="AT1129" s="187" t="s">
        <v>157</v>
      </c>
      <c r="AU1129" s="187" t="s">
        <v>84</v>
      </c>
      <c r="AY1129" s="19" t="s">
        <v>155</v>
      </c>
      <c r="BE1129" s="188">
        <f>IF(O1129="základní",K1129,0)</f>
        <v>0</v>
      </c>
      <c r="BF1129" s="188">
        <f>IF(O1129="snížená",K1129,0)</f>
        <v>0</v>
      </c>
      <c r="BG1129" s="188">
        <f>IF(O1129="zákl. přenesená",K1129,0)</f>
        <v>0</v>
      </c>
      <c r="BH1129" s="188">
        <f>IF(O1129="sníž. přenesená",K1129,0)</f>
        <v>0</v>
      </c>
      <c r="BI1129" s="188">
        <f>IF(O1129="nulová",K1129,0)</f>
        <v>0</v>
      </c>
      <c r="BJ1129" s="19" t="s">
        <v>82</v>
      </c>
      <c r="BK1129" s="188">
        <f>ROUND(P1129*H1129,2)</f>
        <v>0</v>
      </c>
      <c r="BL1129" s="19" t="s">
        <v>185</v>
      </c>
      <c r="BM1129" s="187" t="s">
        <v>2260</v>
      </c>
    </row>
    <row r="1130" spans="1:65" s="2" customFormat="1" ht="11.25">
      <c r="A1130" s="36"/>
      <c r="B1130" s="37"/>
      <c r="C1130" s="38"/>
      <c r="D1130" s="189" t="s">
        <v>162</v>
      </c>
      <c r="E1130" s="38"/>
      <c r="F1130" s="190" t="s">
        <v>2261</v>
      </c>
      <c r="G1130" s="38"/>
      <c r="H1130" s="38"/>
      <c r="I1130" s="191"/>
      <c r="J1130" s="191"/>
      <c r="K1130" s="38"/>
      <c r="L1130" s="38"/>
      <c r="M1130" s="41"/>
      <c r="N1130" s="192"/>
      <c r="O1130" s="193"/>
      <c r="P1130" s="66"/>
      <c r="Q1130" s="66"/>
      <c r="R1130" s="66"/>
      <c r="S1130" s="66"/>
      <c r="T1130" s="66"/>
      <c r="U1130" s="66"/>
      <c r="V1130" s="66"/>
      <c r="W1130" s="66"/>
      <c r="X1130" s="66"/>
      <c r="Y1130" s="67"/>
      <c r="Z1130" s="36"/>
      <c r="AA1130" s="36"/>
      <c r="AB1130" s="36"/>
      <c r="AC1130" s="36"/>
      <c r="AD1130" s="36"/>
      <c r="AE1130" s="36"/>
      <c r="AT1130" s="19" t="s">
        <v>162</v>
      </c>
      <c r="AU1130" s="19" t="s">
        <v>84</v>
      </c>
    </row>
    <row r="1131" spans="1:65" s="2" customFormat="1" ht="19.5">
      <c r="A1131" s="36"/>
      <c r="B1131" s="37"/>
      <c r="C1131" s="38"/>
      <c r="D1131" s="196" t="s">
        <v>177</v>
      </c>
      <c r="E1131" s="38"/>
      <c r="F1131" s="217" t="s">
        <v>2262</v>
      </c>
      <c r="G1131" s="38"/>
      <c r="H1131" s="38"/>
      <c r="I1131" s="191"/>
      <c r="J1131" s="191"/>
      <c r="K1131" s="38"/>
      <c r="L1131" s="38"/>
      <c r="M1131" s="41"/>
      <c r="N1131" s="192"/>
      <c r="O1131" s="193"/>
      <c r="P1131" s="66"/>
      <c r="Q1131" s="66"/>
      <c r="R1131" s="66"/>
      <c r="S1131" s="66"/>
      <c r="T1131" s="66"/>
      <c r="U1131" s="66"/>
      <c r="V1131" s="66"/>
      <c r="W1131" s="66"/>
      <c r="X1131" s="66"/>
      <c r="Y1131" s="67"/>
      <c r="Z1131" s="36"/>
      <c r="AA1131" s="36"/>
      <c r="AB1131" s="36"/>
      <c r="AC1131" s="36"/>
      <c r="AD1131" s="36"/>
      <c r="AE1131" s="36"/>
      <c r="AT1131" s="19" t="s">
        <v>177</v>
      </c>
      <c r="AU1131" s="19" t="s">
        <v>84</v>
      </c>
    </row>
    <row r="1132" spans="1:65" s="2" customFormat="1" ht="24.2" customHeight="1">
      <c r="A1132" s="36"/>
      <c r="B1132" s="37"/>
      <c r="C1132" s="174" t="s">
        <v>2263</v>
      </c>
      <c r="D1132" s="174" t="s">
        <v>157</v>
      </c>
      <c r="E1132" s="175" t="s">
        <v>2264</v>
      </c>
      <c r="F1132" s="176" t="s">
        <v>2265</v>
      </c>
      <c r="G1132" s="177" t="s">
        <v>386</v>
      </c>
      <c r="H1132" s="178">
        <v>6</v>
      </c>
      <c r="I1132" s="179"/>
      <c r="J1132" s="179"/>
      <c r="K1132" s="180">
        <f>ROUND(P1132*H1132,2)</f>
        <v>0</v>
      </c>
      <c r="L1132" s="181"/>
      <c r="M1132" s="41"/>
      <c r="N1132" s="182" t="s">
        <v>20</v>
      </c>
      <c r="O1132" s="183" t="s">
        <v>43</v>
      </c>
      <c r="P1132" s="184">
        <f>I1132+J1132</f>
        <v>0</v>
      </c>
      <c r="Q1132" s="184">
        <f>ROUND(I1132*H1132,2)</f>
        <v>0</v>
      </c>
      <c r="R1132" s="184">
        <f>ROUND(J1132*H1132,2)</f>
        <v>0</v>
      </c>
      <c r="S1132" s="66"/>
      <c r="T1132" s="185">
        <f>S1132*H1132</f>
        <v>0</v>
      </c>
      <c r="U1132" s="185">
        <v>7.1199999999999996E-3</v>
      </c>
      <c r="V1132" s="185">
        <f>U1132*H1132</f>
        <v>4.2719999999999994E-2</v>
      </c>
      <c r="W1132" s="185">
        <v>0</v>
      </c>
      <c r="X1132" s="185">
        <f>W1132*H1132</f>
        <v>0</v>
      </c>
      <c r="Y1132" s="186" t="s">
        <v>20</v>
      </c>
      <c r="Z1132" s="36"/>
      <c r="AA1132" s="36"/>
      <c r="AB1132" s="36"/>
      <c r="AC1132" s="36"/>
      <c r="AD1132" s="36"/>
      <c r="AE1132" s="36"/>
      <c r="AR1132" s="187" t="s">
        <v>185</v>
      </c>
      <c r="AT1132" s="187" t="s">
        <v>157</v>
      </c>
      <c r="AU1132" s="187" t="s">
        <v>84</v>
      </c>
      <c r="AY1132" s="19" t="s">
        <v>155</v>
      </c>
      <c r="BE1132" s="188">
        <f>IF(O1132="základní",K1132,0)</f>
        <v>0</v>
      </c>
      <c r="BF1132" s="188">
        <f>IF(O1132="snížená",K1132,0)</f>
        <v>0</v>
      </c>
      <c r="BG1132" s="188">
        <f>IF(O1132="zákl. přenesená",K1132,0)</f>
        <v>0</v>
      </c>
      <c r="BH1132" s="188">
        <f>IF(O1132="sníž. přenesená",K1132,0)</f>
        <v>0</v>
      </c>
      <c r="BI1132" s="188">
        <f>IF(O1132="nulová",K1132,0)</f>
        <v>0</v>
      </c>
      <c r="BJ1132" s="19" t="s">
        <v>82</v>
      </c>
      <c r="BK1132" s="188">
        <f>ROUND(P1132*H1132,2)</f>
        <v>0</v>
      </c>
      <c r="BL1132" s="19" t="s">
        <v>185</v>
      </c>
      <c r="BM1132" s="187" t="s">
        <v>2266</v>
      </c>
    </row>
    <row r="1133" spans="1:65" s="2" customFormat="1" ht="11.25">
      <c r="A1133" s="36"/>
      <c r="B1133" s="37"/>
      <c r="C1133" s="38"/>
      <c r="D1133" s="189" t="s">
        <v>162</v>
      </c>
      <c r="E1133" s="38"/>
      <c r="F1133" s="190" t="s">
        <v>2267</v>
      </c>
      <c r="G1133" s="38"/>
      <c r="H1133" s="38"/>
      <c r="I1133" s="191"/>
      <c r="J1133" s="191"/>
      <c r="K1133" s="38"/>
      <c r="L1133" s="38"/>
      <c r="M1133" s="41"/>
      <c r="N1133" s="192"/>
      <c r="O1133" s="193"/>
      <c r="P1133" s="66"/>
      <c r="Q1133" s="66"/>
      <c r="R1133" s="66"/>
      <c r="S1133" s="66"/>
      <c r="T1133" s="66"/>
      <c r="U1133" s="66"/>
      <c r="V1133" s="66"/>
      <c r="W1133" s="66"/>
      <c r="X1133" s="66"/>
      <c r="Y1133" s="67"/>
      <c r="Z1133" s="36"/>
      <c r="AA1133" s="36"/>
      <c r="AB1133" s="36"/>
      <c r="AC1133" s="36"/>
      <c r="AD1133" s="36"/>
      <c r="AE1133" s="36"/>
      <c r="AT1133" s="19" t="s">
        <v>162</v>
      </c>
      <c r="AU1133" s="19" t="s">
        <v>84</v>
      </c>
    </row>
    <row r="1134" spans="1:65" s="2" customFormat="1" ht="16.5" customHeight="1">
      <c r="A1134" s="36"/>
      <c r="B1134" s="37"/>
      <c r="C1134" s="218" t="s">
        <v>2268</v>
      </c>
      <c r="D1134" s="218" t="s">
        <v>180</v>
      </c>
      <c r="E1134" s="219" t="s">
        <v>2269</v>
      </c>
      <c r="F1134" s="220" t="s">
        <v>2270</v>
      </c>
      <c r="G1134" s="221" t="s">
        <v>183</v>
      </c>
      <c r="H1134" s="222">
        <v>3</v>
      </c>
      <c r="I1134" s="223"/>
      <c r="J1134" s="224"/>
      <c r="K1134" s="225">
        <f>ROUND(P1134*H1134,2)</f>
        <v>0</v>
      </c>
      <c r="L1134" s="224"/>
      <c r="M1134" s="226"/>
      <c r="N1134" s="227" t="s">
        <v>20</v>
      </c>
      <c r="O1134" s="183" t="s">
        <v>43</v>
      </c>
      <c r="P1134" s="184">
        <f>I1134+J1134</f>
        <v>0</v>
      </c>
      <c r="Q1134" s="184">
        <f>ROUND(I1134*H1134,2)</f>
        <v>0</v>
      </c>
      <c r="R1134" s="184">
        <f>ROUND(J1134*H1134,2)</f>
        <v>0</v>
      </c>
      <c r="S1134" s="66"/>
      <c r="T1134" s="185">
        <f>S1134*H1134</f>
        <v>0</v>
      </c>
      <c r="U1134" s="185">
        <v>1.72E-3</v>
      </c>
      <c r="V1134" s="185">
        <f>U1134*H1134</f>
        <v>5.1599999999999997E-3</v>
      </c>
      <c r="W1134" s="185">
        <v>0</v>
      </c>
      <c r="X1134" s="185">
        <f>W1134*H1134</f>
        <v>0</v>
      </c>
      <c r="Y1134" s="186" t="s">
        <v>20</v>
      </c>
      <c r="Z1134" s="36"/>
      <c r="AA1134" s="36"/>
      <c r="AB1134" s="36"/>
      <c r="AC1134" s="36"/>
      <c r="AD1134" s="36"/>
      <c r="AE1134" s="36"/>
      <c r="AR1134" s="187" t="s">
        <v>184</v>
      </c>
      <c r="AT1134" s="187" t="s">
        <v>180</v>
      </c>
      <c r="AU1134" s="187" t="s">
        <v>84</v>
      </c>
      <c r="AY1134" s="19" t="s">
        <v>155</v>
      </c>
      <c r="BE1134" s="188">
        <f>IF(O1134="základní",K1134,0)</f>
        <v>0</v>
      </c>
      <c r="BF1134" s="188">
        <f>IF(O1134="snížená",K1134,0)</f>
        <v>0</v>
      </c>
      <c r="BG1134" s="188">
        <f>IF(O1134="zákl. přenesená",K1134,0)</f>
        <v>0</v>
      </c>
      <c r="BH1134" s="188">
        <f>IF(O1134="sníž. přenesená",K1134,0)</f>
        <v>0</v>
      </c>
      <c r="BI1134" s="188">
        <f>IF(O1134="nulová",K1134,0)</f>
        <v>0</v>
      </c>
      <c r="BJ1134" s="19" t="s">
        <v>82</v>
      </c>
      <c r="BK1134" s="188">
        <f>ROUND(P1134*H1134,2)</f>
        <v>0</v>
      </c>
      <c r="BL1134" s="19" t="s">
        <v>185</v>
      </c>
      <c r="BM1134" s="187" t="s">
        <v>2271</v>
      </c>
    </row>
    <row r="1135" spans="1:65" s="13" customFormat="1" ht="11.25">
      <c r="B1135" s="194"/>
      <c r="C1135" s="195"/>
      <c r="D1135" s="196" t="s">
        <v>164</v>
      </c>
      <c r="E1135" s="195"/>
      <c r="F1135" s="198" t="s">
        <v>2272</v>
      </c>
      <c r="G1135" s="195"/>
      <c r="H1135" s="199">
        <v>3</v>
      </c>
      <c r="I1135" s="200"/>
      <c r="J1135" s="200"/>
      <c r="K1135" s="195"/>
      <c r="L1135" s="195"/>
      <c r="M1135" s="201"/>
      <c r="N1135" s="202"/>
      <c r="O1135" s="203"/>
      <c r="P1135" s="203"/>
      <c r="Q1135" s="203"/>
      <c r="R1135" s="203"/>
      <c r="S1135" s="203"/>
      <c r="T1135" s="203"/>
      <c r="U1135" s="203"/>
      <c r="V1135" s="203"/>
      <c r="W1135" s="203"/>
      <c r="X1135" s="203"/>
      <c r="Y1135" s="204"/>
      <c r="AT1135" s="205" t="s">
        <v>164</v>
      </c>
      <c r="AU1135" s="205" t="s">
        <v>84</v>
      </c>
      <c r="AV1135" s="13" t="s">
        <v>84</v>
      </c>
      <c r="AW1135" s="13" t="s">
        <v>4</v>
      </c>
      <c r="AX1135" s="13" t="s">
        <v>82</v>
      </c>
      <c r="AY1135" s="205" t="s">
        <v>155</v>
      </c>
    </row>
    <row r="1136" spans="1:65" s="2" customFormat="1" ht="16.5" customHeight="1">
      <c r="A1136" s="36"/>
      <c r="B1136" s="37"/>
      <c r="C1136" s="174" t="s">
        <v>2273</v>
      </c>
      <c r="D1136" s="174" t="s">
        <v>157</v>
      </c>
      <c r="E1136" s="175" t="s">
        <v>2274</v>
      </c>
      <c r="F1136" s="176" t="s">
        <v>2275</v>
      </c>
      <c r="G1136" s="177" t="s">
        <v>183</v>
      </c>
      <c r="H1136" s="178">
        <v>330</v>
      </c>
      <c r="I1136" s="179"/>
      <c r="J1136" s="179"/>
      <c r="K1136" s="180">
        <f>ROUND(P1136*H1136,2)</f>
        <v>0</v>
      </c>
      <c r="L1136" s="181"/>
      <c r="M1136" s="41"/>
      <c r="N1136" s="182" t="s">
        <v>20</v>
      </c>
      <c r="O1136" s="183" t="s">
        <v>43</v>
      </c>
      <c r="P1136" s="184">
        <f>I1136+J1136</f>
        <v>0</v>
      </c>
      <c r="Q1136" s="184">
        <f>ROUND(I1136*H1136,2)</f>
        <v>0</v>
      </c>
      <c r="R1136" s="184">
        <f>ROUND(J1136*H1136,2)</f>
        <v>0</v>
      </c>
      <c r="S1136" s="66"/>
      <c r="T1136" s="185">
        <f>S1136*H1136</f>
        <v>0</v>
      </c>
      <c r="U1136" s="185">
        <v>0</v>
      </c>
      <c r="V1136" s="185">
        <f>U1136*H1136</f>
        <v>0</v>
      </c>
      <c r="W1136" s="185">
        <v>0</v>
      </c>
      <c r="X1136" s="185">
        <f>W1136*H1136</f>
        <v>0</v>
      </c>
      <c r="Y1136" s="186" t="s">
        <v>20</v>
      </c>
      <c r="Z1136" s="36"/>
      <c r="AA1136" s="36"/>
      <c r="AB1136" s="36"/>
      <c r="AC1136" s="36"/>
      <c r="AD1136" s="36"/>
      <c r="AE1136" s="36"/>
      <c r="AR1136" s="187" t="s">
        <v>185</v>
      </c>
      <c r="AT1136" s="187" t="s">
        <v>157</v>
      </c>
      <c r="AU1136" s="187" t="s">
        <v>84</v>
      </c>
      <c r="AY1136" s="19" t="s">
        <v>155</v>
      </c>
      <c r="BE1136" s="188">
        <f>IF(O1136="základní",K1136,0)</f>
        <v>0</v>
      </c>
      <c r="BF1136" s="188">
        <f>IF(O1136="snížená",K1136,0)</f>
        <v>0</v>
      </c>
      <c r="BG1136" s="188">
        <f>IF(O1136="zákl. přenesená",K1136,0)</f>
        <v>0</v>
      </c>
      <c r="BH1136" s="188">
        <f>IF(O1136="sníž. přenesená",K1136,0)</f>
        <v>0</v>
      </c>
      <c r="BI1136" s="188">
        <f>IF(O1136="nulová",K1136,0)</f>
        <v>0</v>
      </c>
      <c r="BJ1136" s="19" t="s">
        <v>82</v>
      </c>
      <c r="BK1136" s="188">
        <f>ROUND(P1136*H1136,2)</f>
        <v>0</v>
      </c>
      <c r="BL1136" s="19" t="s">
        <v>185</v>
      </c>
      <c r="BM1136" s="187" t="s">
        <v>2276</v>
      </c>
    </row>
    <row r="1137" spans="1:65" s="2" customFormat="1" ht="11.25">
      <c r="A1137" s="36"/>
      <c r="B1137" s="37"/>
      <c r="C1137" s="38"/>
      <c r="D1137" s="189" t="s">
        <v>162</v>
      </c>
      <c r="E1137" s="38"/>
      <c r="F1137" s="190" t="s">
        <v>2277</v>
      </c>
      <c r="G1137" s="38"/>
      <c r="H1137" s="38"/>
      <c r="I1137" s="191"/>
      <c r="J1137" s="191"/>
      <c r="K1137" s="38"/>
      <c r="L1137" s="38"/>
      <c r="M1137" s="41"/>
      <c r="N1137" s="192"/>
      <c r="O1137" s="193"/>
      <c r="P1137" s="66"/>
      <c r="Q1137" s="66"/>
      <c r="R1137" s="66"/>
      <c r="S1137" s="66"/>
      <c r="T1137" s="66"/>
      <c r="U1137" s="66"/>
      <c r="V1137" s="66"/>
      <c r="W1137" s="66"/>
      <c r="X1137" s="66"/>
      <c r="Y1137" s="67"/>
      <c r="Z1137" s="36"/>
      <c r="AA1137" s="36"/>
      <c r="AB1137" s="36"/>
      <c r="AC1137" s="36"/>
      <c r="AD1137" s="36"/>
      <c r="AE1137" s="36"/>
      <c r="AT1137" s="19" t="s">
        <v>162</v>
      </c>
      <c r="AU1137" s="19" t="s">
        <v>84</v>
      </c>
    </row>
    <row r="1138" spans="1:65" s="2" customFormat="1" ht="16.5" customHeight="1">
      <c r="A1138" s="36"/>
      <c r="B1138" s="37"/>
      <c r="C1138" s="218" t="s">
        <v>2278</v>
      </c>
      <c r="D1138" s="218" t="s">
        <v>180</v>
      </c>
      <c r="E1138" s="219" t="s">
        <v>2279</v>
      </c>
      <c r="F1138" s="220" t="s">
        <v>2280</v>
      </c>
      <c r="G1138" s="221" t="s">
        <v>183</v>
      </c>
      <c r="H1138" s="222">
        <v>396</v>
      </c>
      <c r="I1138" s="223"/>
      <c r="J1138" s="224"/>
      <c r="K1138" s="225">
        <f>ROUND(P1138*H1138,2)</f>
        <v>0</v>
      </c>
      <c r="L1138" s="224"/>
      <c r="M1138" s="226"/>
      <c r="N1138" s="227" t="s">
        <v>20</v>
      </c>
      <c r="O1138" s="183" t="s">
        <v>43</v>
      </c>
      <c r="P1138" s="184">
        <f>I1138+J1138</f>
        <v>0</v>
      </c>
      <c r="Q1138" s="184">
        <f>ROUND(I1138*H1138,2)</f>
        <v>0</v>
      </c>
      <c r="R1138" s="184">
        <f>ROUND(J1138*H1138,2)</f>
        <v>0</v>
      </c>
      <c r="S1138" s="66"/>
      <c r="T1138" s="185">
        <f>S1138*H1138</f>
        <v>0</v>
      </c>
      <c r="U1138" s="185">
        <v>4.0000000000000003E-5</v>
      </c>
      <c r="V1138" s="185">
        <f>U1138*H1138</f>
        <v>1.584E-2</v>
      </c>
      <c r="W1138" s="185">
        <v>0</v>
      </c>
      <c r="X1138" s="185">
        <f>W1138*H1138</f>
        <v>0</v>
      </c>
      <c r="Y1138" s="186" t="s">
        <v>20</v>
      </c>
      <c r="Z1138" s="36"/>
      <c r="AA1138" s="36"/>
      <c r="AB1138" s="36"/>
      <c r="AC1138" s="36"/>
      <c r="AD1138" s="36"/>
      <c r="AE1138" s="36"/>
      <c r="AR1138" s="187" t="s">
        <v>184</v>
      </c>
      <c r="AT1138" s="187" t="s">
        <v>180</v>
      </c>
      <c r="AU1138" s="187" t="s">
        <v>84</v>
      </c>
      <c r="AY1138" s="19" t="s">
        <v>155</v>
      </c>
      <c r="BE1138" s="188">
        <f>IF(O1138="základní",K1138,0)</f>
        <v>0</v>
      </c>
      <c r="BF1138" s="188">
        <f>IF(O1138="snížená",K1138,0)</f>
        <v>0</v>
      </c>
      <c r="BG1138" s="188">
        <f>IF(O1138="zákl. přenesená",K1138,0)</f>
        <v>0</v>
      </c>
      <c r="BH1138" s="188">
        <f>IF(O1138="sníž. přenesená",K1138,0)</f>
        <v>0</v>
      </c>
      <c r="BI1138" s="188">
        <f>IF(O1138="nulová",K1138,0)</f>
        <v>0</v>
      </c>
      <c r="BJ1138" s="19" t="s">
        <v>82</v>
      </c>
      <c r="BK1138" s="188">
        <f>ROUND(P1138*H1138,2)</f>
        <v>0</v>
      </c>
      <c r="BL1138" s="19" t="s">
        <v>185</v>
      </c>
      <c r="BM1138" s="187" t="s">
        <v>2281</v>
      </c>
    </row>
    <row r="1139" spans="1:65" s="13" customFormat="1" ht="11.25">
      <c r="B1139" s="194"/>
      <c r="C1139" s="195"/>
      <c r="D1139" s="196" t="s">
        <v>164</v>
      </c>
      <c r="E1139" s="195"/>
      <c r="F1139" s="198" t="s">
        <v>2282</v>
      </c>
      <c r="G1139" s="195"/>
      <c r="H1139" s="199">
        <v>396</v>
      </c>
      <c r="I1139" s="200"/>
      <c r="J1139" s="200"/>
      <c r="K1139" s="195"/>
      <c r="L1139" s="195"/>
      <c r="M1139" s="201"/>
      <c r="N1139" s="202"/>
      <c r="O1139" s="203"/>
      <c r="P1139" s="203"/>
      <c r="Q1139" s="203"/>
      <c r="R1139" s="203"/>
      <c r="S1139" s="203"/>
      <c r="T1139" s="203"/>
      <c r="U1139" s="203"/>
      <c r="V1139" s="203"/>
      <c r="W1139" s="203"/>
      <c r="X1139" s="203"/>
      <c r="Y1139" s="204"/>
      <c r="AT1139" s="205" t="s">
        <v>164</v>
      </c>
      <c r="AU1139" s="205" t="s">
        <v>84</v>
      </c>
      <c r="AV1139" s="13" t="s">
        <v>84</v>
      </c>
      <c r="AW1139" s="13" t="s">
        <v>4</v>
      </c>
      <c r="AX1139" s="13" t="s">
        <v>82</v>
      </c>
      <c r="AY1139" s="205" t="s">
        <v>155</v>
      </c>
    </row>
    <row r="1140" spans="1:65" s="2" customFormat="1" ht="16.5" customHeight="1">
      <c r="A1140" s="36"/>
      <c r="B1140" s="37"/>
      <c r="C1140" s="174" t="s">
        <v>2283</v>
      </c>
      <c r="D1140" s="174" t="s">
        <v>157</v>
      </c>
      <c r="E1140" s="175" t="s">
        <v>2284</v>
      </c>
      <c r="F1140" s="176" t="s">
        <v>2285</v>
      </c>
      <c r="G1140" s="177" t="s">
        <v>386</v>
      </c>
      <c r="H1140" s="178">
        <v>22</v>
      </c>
      <c r="I1140" s="179"/>
      <c r="J1140" s="179"/>
      <c r="K1140" s="180">
        <f>ROUND(P1140*H1140,2)</f>
        <v>0</v>
      </c>
      <c r="L1140" s="181"/>
      <c r="M1140" s="41"/>
      <c r="N1140" s="182" t="s">
        <v>20</v>
      </c>
      <c r="O1140" s="183" t="s">
        <v>43</v>
      </c>
      <c r="P1140" s="184">
        <f>I1140+J1140</f>
        <v>0</v>
      </c>
      <c r="Q1140" s="184">
        <f>ROUND(I1140*H1140,2)</f>
        <v>0</v>
      </c>
      <c r="R1140" s="184">
        <f>ROUND(J1140*H1140,2)</f>
        <v>0</v>
      </c>
      <c r="S1140" s="66"/>
      <c r="T1140" s="185">
        <f>S1140*H1140</f>
        <v>0</v>
      </c>
      <c r="U1140" s="185">
        <v>0</v>
      </c>
      <c r="V1140" s="185">
        <f>U1140*H1140</f>
        <v>0</v>
      </c>
      <c r="W1140" s="185">
        <v>0</v>
      </c>
      <c r="X1140" s="185">
        <f>W1140*H1140</f>
        <v>0</v>
      </c>
      <c r="Y1140" s="186" t="s">
        <v>20</v>
      </c>
      <c r="Z1140" s="36"/>
      <c r="AA1140" s="36"/>
      <c r="AB1140" s="36"/>
      <c r="AC1140" s="36"/>
      <c r="AD1140" s="36"/>
      <c r="AE1140" s="36"/>
      <c r="AR1140" s="187" t="s">
        <v>185</v>
      </c>
      <c r="AT1140" s="187" t="s">
        <v>157</v>
      </c>
      <c r="AU1140" s="187" t="s">
        <v>84</v>
      </c>
      <c r="AY1140" s="19" t="s">
        <v>155</v>
      </c>
      <c r="BE1140" s="188">
        <f>IF(O1140="základní",K1140,0)</f>
        <v>0</v>
      </c>
      <c r="BF1140" s="188">
        <f>IF(O1140="snížená",K1140,0)</f>
        <v>0</v>
      </c>
      <c r="BG1140" s="188">
        <f>IF(O1140="zákl. přenesená",K1140,0)</f>
        <v>0</v>
      </c>
      <c r="BH1140" s="188">
        <f>IF(O1140="sníž. přenesená",K1140,0)</f>
        <v>0</v>
      </c>
      <c r="BI1140" s="188">
        <f>IF(O1140="nulová",K1140,0)</f>
        <v>0</v>
      </c>
      <c r="BJ1140" s="19" t="s">
        <v>82</v>
      </c>
      <c r="BK1140" s="188">
        <f>ROUND(P1140*H1140,2)</f>
        <v>0</v>
      </c>
      <c r="BL1140" s="19" t="s">
        <v>185</v>
      </c>
      <c r="BM1140" s="187" t="s">
        <v>2286</v>
      </c>
    </row>
    <row r="1141" spans="1:65" s="2" customFormat="1" ht="11.25">
      <c r="A1141" s="36"/>
      <c r="B1141" s="37"/>
      <c r="C1141" s="38"/>
      <c r="D1141" s="189" t="s">
        <v>162</v>
      </c>
      <c r="E1141" s="38"/>
      <c r="F1141" s="190" t="s">
        <v>2287</v>
      </c>
      <c r="G1141" s="38"/>
      <c r="H1141" s="38"/>
      <c r="I1141" s="191"/>
      <c r="J1141" s="191"/>
      <c r="K1141" s="38"/>
      <c r="L1141" s="38"/>
      <c r="M1141" s="41"/>
      <c r="N1141" s="192"/>
      <c r="O1141" s="193"/>
      <c r="P1141" s="66"/>
      <c r="Q1141" s="66"/>
      <c r="R1141" s="66"/>
      <c r="S1141" s="66"/>
      <c r="T1141" s="66"/>
      <c r="U1141" s="66"/>
      <c r="V1141" s="66"/>
      <c r="W1141" s="66"/>
      <c r="X1141" s="66"/>
      <c r="Y1141" s="67"/>
      <c r="Z1141" s="36"/>
      <c r="AA1141" s="36"/>
      <c r="AB1141" s="36"/>
      <c r="AC1141" s="36"/>
      <c r="AD1141" s="36"/>
      <c r="AE1141" s="36"/>
      <c r="AT1141" s="19" t="s">
        <v>162</v>
      </c>
      <c r="AU1141" s="19" t="s">
        <v>84</v>
      </c>
    </row>
    <row r="1142" spans="1:65" s="2" customFormat="1" ht="16.5" customHeight="1">
      <c r="A1142" s="36"/>
      <c r="B1142" s="37"/>
      <c r="C1142" s="218" t="s">
        <v>2288</v>
      </c>
      <c r="D1142" s="218" t="s">
        <v>180</v>
      </c>
      <c r="E1142" s="219" t="s">
        <v>2289</v>
      </c>
      <c r="F1142" s="220" t="s">
        <v>2290</v>
      </c>
      <c r="G1142" s="221" t="s">
        <v>386</v>
      </c>
      <c r="H1142" s="222">
        <v>22</v>
      </c>
      <c r="I1142" s="223"/>
      <c r="J1142" s="224"/>
      <c r="K1142" s="225">
        <f>ROUND(P1142*H1142,2)</f>
        <v>0</v>
      </c>
      <c r="L1142" s="224"/>
      <c r="M1142" s="226"/>
      <c r="N1142" s="227" t="s">
        <v>20</v>
      </c>
      <c r="O1142" s="183" t="s">
        <v>43</v>
      </c>
      <c r="P1142" s="184">
        <f>I1142+J1142</f>
        <v>0</v>
      </c>
      <c r="Q1142" s="184">
        <f>ROUND(I1142*H1142,2)</f>
        <v>0</v>
      </c>
      <c r="R1142" s="184">
        <f>ROUND(J1142*H1142,2)</f>
        <v>0</v>
      </c>
      <c r="S1142" s="66"/>
      <c r="T1142" s="185">
        <f>S1142*H1142</f>
        <v>0</v>
      </c>
      <c r="U1142" s="185">
        <v>5.0000000000000002E-5</v>
      </c>
      <c r="V1142" s="185">
        <f>U1142*H1142</f>
        <v>1.1000000000000001E-3</v>
      </c>
      <c r="W1142" s="185">
        <v>0</v>
      </c>
      <c r="X1142" s="185">
        <f>W1142*H1142</f>
        <v>0</v>
      </c>
      <c r="Y1142" s="186" t="s">
        <v>20</v>
      </c>
      <c r="Z1142" s="36"/>
      <c r="AA1142" s="36"/>
      <c r="AB1142" s="36"/>
      <c r="AC1142" s="36"/>
      <c r="AD1142" s="36"/>
      <c r="AE1142" s="36"/>
      <c r="AR1142" s="187" t="s">
        <v>184</v>
      </c>
      <c r="AT1142" s="187" t="s">
        <v>180</v>
      </c>
      <c r="AU1142" s="187" t="s">
        <v>84</v>
      </c>
      <c r="AY1142" s="19" t="s">
        <v>155</v>
      </c>
      <c r="BE1142" s="188">
        <f>IF(O1142="základní",K1142,0)</f>
        <v>0</v>
      </c>
      <c r="BF1142" s="188">
        <f>IF(O1142="snížená",K1142,0)</f>
        <v>0</v>
      </c>
      <c r="BG1142" s="188">
        <f>IF(O1142="zákl. přenesená",K1142,0)</f>
        <v>0</v>
      </c>
      <c r="BH1142" s="188">
        <f>IF(O1142="sníž. přenesená",K1142,0)</f>
        <v>0</v>
      </c>
      <c r="BI1142" s="188">
        <f>IF(O1142="nulová",K1142,0)</f>
        <v>0</v>
      </c>
      <c r="BJ1142" s="19" t="s">
        <v>82</v>
      </c>
      <c r="BK1142" s="188">
        <f>ROUND(P1142*H1142,2)</f>
        <v>0</v>
      </c>
      <c r="BL1142" s="19" t="s">
        <v>185</v>
      </c>
      <c r="BM1142" s="187" t="s">
        <v>2291</v>
      </c>
    </row>
    <row r="1143" spans="1:65" s="2" customFormat="1" ht="16.5" customHeight="1">
      <c r="A1143" s="36"/>
      <c r="B1143" s="37"/>
      <c r="C1143" s="174" t="s">
        <v>2292</v>
      </c>
      <c r="D1143" s="174" t="s">
        <v>157</v>
      </c>
      <c r="E1143" s="175" t="s">
        <v>2284</v>
      </c>
      <c r="F1143" s="176" t="s">
        <v>2285</v>
      </c>
      <c r="G1143" s="177" t="s">
        <v>386</v>
      </c>
      <c r="H1143" s="178">
        <v>22</v>
      </c>
      <c r="I1143" s="179"/>
      <c r="J1143" s="179"/>
      <c r="K1143" s="180">
        <f>ROUND(P1143*H1143,2)</f>
        <v>0</v>
      </c>
      <c r="L1143" s="181"/>
      <c r="M1143" s="41"/>
      <c r="N1143" s="182" t="s">
        <v>20</v>
      </c>
      <c r="O1143" s="183" t="s">
        <v>43</v>
      </c>
      <c r="P1143" s="184">
        <f>I1143+J1143</f>
        <v>0</v>
      </c>
      <c r="Q1143" s="184">
        <f>ROUND(I1143*H1143,2)</f>
        <v>0</v>
      </c>
      <c r="R1143" s="184">
        <f>ROUND(J1143*H1143,2)</f>
        <v>0</v>
      </c>
      <c r="S1143" s="66"/>
      <c r="T1143" s="185">
        <f>S1143*H1143</f>
        <v>0</v>
      </c>
      <c r="U1143" s="185">
        <v>0</v>
      </c>
      <c r="V1143" s="185">
        <f>U1143*H1143</f>
        <v>0</v>
      </c>
      <c r="W1143" s="185">
        <v>0</v>
      </c>
      <c r="X1143" s="185">
        <f>W1143*H1143</f>
        <v>0</v>
      </c>
      <c r="Y1143" s="186" t="s">
        <v>20</v>
      </c>
      <c r="Z1143" s="36"/>
      <c r="AA1143" s="36"/>
      <c r="AB1143" s="36"/>
      <c r="AC1143" s="36"/>
      <c r="AD1143" s="36"/>
      <c r="AE1143" s="36"/>
      <c r="AR1143" s="187" t="s">
        <v>185</v>
      </c>
      <c r="AT1143" s="187" t="s">
        <v>157</v>
      </c>
      <c r="AU1143" s="187" t="s">
        <v>84</v>
      </c>
      <c r="AY1143" s="19" t="s">
        <v>155</v>
      </c>
      <c r="BE1143" s="188">
        <f>IF(O1143="základní",K1143,0)</f>
        <v>0</v>
      </c>
      <c r="BF1143" s="188">
        <f>IF(O1143="snížená",K1143,0)</f>
        <v>0</v>
      </c>
      <c r="BG1143" s="188">
        <f>IF(O1143="zákl. přenesená",K1143,0)</f>
        <v>0</v>
      </c>
      <c r="BH1143" s="188">
        <f>IF(O1143="sníž. přenesená",K1143,0)</f>
        <v>0</v>
      </c>
      <c r="BI1143" s="188">
        <f>IF(O1143="nulová",K1143,0)</f>
        <v>0</v>
      </c>
      <c r="BJ1143" s="19" t="s">
        <v>82</v>
      </c>
      <c r="BK1143" s="188">
        <f>ROUND(P1143*H1143,2)</f>
        <v>0</v>
      </c>
      <c r="BL1143" s="19" t="s">
        <v>185</v>
      </c>
      <c r="BM1143" s="187" t="s">
        <v>2293</v>
      </c>
    </row>
    <row r="1144" spans="1:65" s="2" customFormat="1" ht="11.25">
      <c r="A1144" s="36"/>
      <c r="B1144" s="37"/>
      <c r="C1144" s="38"/>
      <c r="D1144" s="189" t="s">
        <v>162</v>
      </c>
      <c r="E1144" s="38"/>
      <c r="F1144" s="190" t="s">
        <v>2287</v>
      </c>
      <c r="G1144" s="38"/>
      <c r="H1144" s="38"/>
      <c r="I1144" s="191"/>
      <c r="J1144" s="191"/>
      <c r="K1144" s="38"/>
      <c r="L1144" s="38"/>
      <c r="M1144" s="41"/>
      <c r="N1144" s="192"/>
      <c r="O1144" s="193"/>
      <c r="P1144" s="66"/>
      <c r="Q1144" s="66"/>
      <c r="R1144" s="66"/>
      <c r="S1144" s="66"/>
      <c r="T1144" s="66"/>
      <c r="U1144" s="66"/>
      <c r="V1144" s="66"/>
      <c r="W1144" s="66"/>
      <c r="X1144" s="66"/>
      <c r="Y1144" s="67"/>
      <c r="Z1144" s="36"/>
      <c r="AA1144" s="36"/>
      <c r="AB1144" s="36"/>
      <c r="AC1144" s="36"/>
      <c r="AD1144" s="36"/>
      <c r="AE1144" s="36"/>
      <c r="AT1144" s="19" t="s">
        <v>162</v>
      </c>
      <c r="AU1144" s="19" t="s">
        <v>84</v>
      </c>
    </row>
    <row r="1145" spans="1:65" s="2" customFormat="1" ht="29.25">
      <c r="A1145" s="36"/>
      <c r="B1145" s="37"/>
      <c r="C1145" s="38"/>
      <c r="D1145" s="196" t="s">
        <v>177</v>
      </c>
      <c r="E1145" s="38"/>
      <c r="F1145" s="217" t="s">
        <v>2294</v>
      </c>
      <c r="G1145" s="38"/>
      <c r="H1145" s="38"/>
      <c r="I1145" s="191"/>
      <c r="J1145" s="191"/>
      <c r="K1145" s="38"/>
      <c r="L1145" s="38"/>
      <c r="M1145" s="41"/>
      <c r="N1145" s="192"/>
      <c r="O1145" s="193"/>
      <c r="P1145" s="66"/>
      <c r="Q1145" s="66"/>
      <c r="R1145" s="66"/>
      <c r="S1145" s="66"/>
      <c r="T1145" s="66"/>
      <c r="U1145" s="66"/>
      <c r="V1145" s="66"/>
      <c r="W1145" s="66"/>
      <c r="X1145" s="66"/>
      <c r="Y1145" s="67"/>
      <c r="Z1145" s="36"/>
      <c r="AA1145" s="36"/>
      <c r="AB1145" s="36"/>
      <c r="AC1145" s="36"/>
      <c r="AD1145" s="36"/>
      <c r="AE1145" s="36"/>
      <c r="AT1145" s="19" t="s">
        <v>177</v>
      </c>
      <c r="AU1145" s="19" t="s">
        <v>84</v>
      </c>
    </row>
    <row r="1146" spans="1:65" s="2" customFormat="1" ht="16.5" customHeight="1">
      <c r="A1146" s="36"/>
      <c r="B1146" s="37"/>
      <c r="C1146" s="218" t="s">
        <v>2295</v>
      </c>
      <c r="D1146" s="218" t="s">
        <v>180</v>
      </c>
      <c r="E1146" s="219" t="s">
        <v>2289</v>
      </c>
      <c r="F1146" s="220" t="s">
        <v>2290</v>
      </c>
      <c r="G1146" s="221" t="s">
        <v>386</v>
      </c>
      <c r="H1146" s="222">
        <v>22</v>
      </c>
      <c r="I1146" s="223"/>
      <c r="J1146" s="224"/>
      <c r="K1146" s="225">
        <f>ROUND(P1146*H1146,2)</f>
        <v>0</v>
      </c>
      <c r="L1146" s="224"/>
      <c r="M1146" s="226"/>
      <c r="N1146" s="227" t="s">
        <v>20</v>
      </c>
      <c r="O1146" s="183" t="s">
        <v>43</v>
      </c>
      <c r="P1146" s="184">
        <f>I1146+J1146</f>
        <v>0</v>
      </c>
      <c r="Q1146" s="184">
        <f>ROUND(I1146*H1146,2)</f>
        <v>0</v>
      </c>
      <c r="R1146" s="184">
        <f>ROUND(J1146*H1146,2)</f>
        <v>0</v>
      </c>
      <c r="S1146" s="66"/>
      <c r="T1146" s="185">
        <f>S1146*H1146</f>
        <v>0</v>
      </c>
      <c r="U1146" s="185">
        <v>5.0000000000000002E-5</v>
      </c>
      <c r="V1146" s="185">
        <f>U1146*H1146</f>
        <v>1.1000000000000001E-3</v>
      </c>
      <c r="W1146" s="185">
        <v>0</v>
      </c>
      <c r="X1146" s="185">
        <f>W1146*H1146</f>
        <v>0</v>
      </c>
      <c r="Y1146" s="186" t="s">
        <v>20</v>
      </c>
      <c r="Z1146" s="36"/>
      <c r="AA1146" s="36"/>
      <c r="AB1146" s="36"/>
      <c r="AC1146" s="36"/>
      <c r="AD1146" s="36"/>
      <c r="AE1146" s="36"/>
      <c r="AR1146" s="187" t="s">
        <v>184</v>
      </c>
      <c r="AT1146" s="187" t="s">
        <v>180</v>
      </c>
      <c r="AU1146" s="187" t="s">
        <v>84</v>
      </c>
      <c r="AY1146" s="19" t="s">
        <v>155</v>
      </c>
      <c r="BE1146" s="188">
        <f>IF(O1146="základní",K1146,0)</f>
        <v>0</v>
      </c>
      <c r="BF1146" s="188">
        <f>IF(O1146="snížená",K1146,0)</f>
        <v>0</v>
      </c>
      <c r="BG1146" s="188">
        <f>IF(O1146="zákl. přenesená",K1146,0)</f>
        <v>0</v>
      </c>
      <c r="BH1146" s="188">
        <f>IF(O1146="sníž. přenesená",K1146,0)</f>
        <v>0</v>
      </c>
      <c r="BI1146" s="188">
        <f>IF(O1146="nulová",K1146,0)</f>
        <v>0</v>
      </c>
      <c r="BJ1146" s="19" t="s">
        <v>82</v>
      </c>
      <c r="BK1146" s="188">
        <f>ROUND(P1146*H1146,2)</f>
        <v>0</v>
      </c>
      <c r="BL1146" s="19" t="s">
        <v>185</v>
      </c>
      <c r="BM1146" s="187" t="s">
        <v>2296</v>
      </c>
    </row>
    <row r="1147" spans="1:65" s="2" customFormat="1" ht="16.5" customHeight="1">
      <c r="A1147" s="36"/>
      <c r="B1147" s="37"/>
      <c r="C1147" s="174" t="s">
        <v>2297</v>
      </c>
      <c r="D1147" s="174" t="s">
        <v>157</v>
      </c>
      <c r="E1147" s="175" t="s">
        <v>2298</v>
      </c>
      <c r="F1147" s="176" t="s">
        <v>2299</v>
      </c>
      <c r="G1147" s="177" t="s">
        <v>386</v>
      </c>
      <c r="H1147" s="178">
        <v>4</v>
      </c>
      <c r="I1147" s="179"/>
      <c r="J1147" s="179"/>
      <c r="K1147" s="180">
        <f>ROUND(P1147*H1147,2)</f>
        <v>0</v>
      </c>
      <c r="L1147" s="181"/>
      <c r="M1147" s="41"/>
      <c r="N1147" s="182" t="s">
        <v>20</v>
      </c>
      <c r="O1147" s="183" t="s">
        <v>43</v>
      </c>
      <c r="P1147" s="184">
        <f>I1147+J1147</f>
        <v>0</v>
      </c>
      <c r="Q1147" s="184">
        <f>ROUND(I1147*H1147,2)</f>
        <v>0</v>
      </c>
      <c r="R1147" s="184">
        <f>ROUND(J1147*H1147,2)</f>
        <v>0</v>
      </c>
      <c r="S1147" s="66"/>
      <c r="T1147" s="185">
        <f>S1147*H1147</f>
        <v>0</v>
      </c>
      <c r="U1147" s="185">
        <v>0</v>
      </c>
      <c r="V1147" s="185">
        <f>U1147*H1147</f>
        <v>0</v>
      </c>
      <c r="W1147" s="185">
        <v>0</v>
      </c>
      <c r="X1147" s="185">
        <f>W1147*H1147</f>
        <v>0</v>
      </c>
      <c r="Y1147" s="186" t="s">
        <v>20</v>
      </c>
      <c r="Z1147" s="36"/>
      <c r="AA1147" s="36"/>
      <c r="AB1147" s="36"/>
      <c r="AC1147" s="36"/>
      <c r="AD1147" s="36"/>
      <c r="AE1147" s="36"/>
      <c r="AR1147" s="187" t="s">
        <v>185</v>
      </c>
      <c r="AT1147" s="187" t="s">
        <v>157</v>
      </c>
      <c r="AU1147" s="187" t="s">
        <v>84</v>
      </c>
      <c r="AY1147" s="19" t="s">
        <v>155</v>
      </c>
      <c r="BE1147" s="188">
        <f>IF(O1147="základní",K1147,0)</f>
        <v>0</v>
      </c>
      <c r="BF1147" s="188">
        <f>IF(O1147="snížená",K1147,0)</f>
        <v>0</v>
      </c>
      <c r="BG1147" s="188">
        <f>IF(O1147="zákl. přenesená",K1147,0)</f>
        <v>0</v>
      </c>
      <c r="BH1147" s="188">
        <f>IF(O1147="sníž. přenesená",K1147,0)</f>
        <v>0</v>
      </c>
      <c r="BI1147" s="188">
        <f>IF(O1147="nulová",K1147,0)</f>
        <v>0</v>
      </c>
      <c r="BJ1147" s="19" t="s">
        <v>82</v>
      </c>
      <c r="BK1147" s="188">
        <f>ROUND(P1147*H1147,2)</f>
        <v>0</v>
      </c>
      <c r="BL1147" s="19" t="s">
        <v>185</v>
      </c>
      <c r="BM1147" s="187" t="s">
        <v>2300</v>
      </c>
    </row>
    <row r="1148" spans="1:65" s="2" customFormat="1" ht="11.25">
      <c r="A1148" s="36"/>
      <c r="B1148" s="37"/>
      <c r="C1148" s="38"/>
      <c r="D1148" s="189" t="s">
        <v>162</v>
      </c>
      <c r="E1148" s="38"/>
      <c r="F1148" s="190" t="s">
        <v>2301</v>
      </c>
      <c r="G1148" s="38"/>
      <c r="H1148" s="38"/>
      <c r="I1148" s="191"/>
      <c r="J1148" s="191"/>
      <c r="K1148" s="38"/>
      <c r="L1148" s="38"/>
      <c r="M1148" s="41"/>
      <c r="N1148" s="192"/>
      <c r="O1148" s="193"/>
      <c r="P1148" s="66"/>
      <c r="Q1148" s="66"/>
      <c r="R1148" s="66"/>
      <c r="S1148" s="66"/>
      <c r="T1148" s="66"/>
      <c r="U1148" s="66"/>
      <c r="V1148" s="66"/>
      <c r="W1148" s="66"/>
      <c r="X1148" s="66"/>
      <c r="Y1148" s="67"/>
      <c r="Z1148" s="36"/>
      <c r="AA1148" s="36"/>
      <c r="AB1148" s="36"/>
      <c r="AC1148" s="36"/>
      <c r="AD1148" s="36"/>
      <c r="AE1148" s="36"/>
      <c r="AT1148" s="19" t="s">
        <v>162</v>
      </c>
      <c r="AU1148" s="19" t="s">
        <v>84</v>
      </c>
    </row>
    <row r="1149" spans="1:65" s="2" customFormat="1" ht="16.5" customHeight="1">
      <c r="A1149" s="36"/>
      <c r="B1149" s="37"/>
      <c r="C1149" s="218" t="s">
        <v>2302</v>
      </c>
      <c r="D1149" s="218" t="s">
        <v>180</v>
      </c>
      <c r="E1149" s="219" t="s">
        <v>2303</v>
      </c>
      <c r="F1149" s="220" t="s">
        <v>2304</v>
      </c>
      <c r="G1149" s="221" t="s">
        <v>386</v>
      </c>
      <c r="H1149" s="222">
        <v>4</v>
      </c>
      <c r="I1149" s="223"/>
      <c r="J1149" s="224"/>
      <c r="K1149" s="225">
        <f>ROUND(P1149*H1149,2)</f>
        <v>0</v>
      </c>
      <c r="L1149" s="224"/>
      <c r="M1149" s="226"/>
      <c r="N1149" s="227" t="s">
        <v>20</v>
      </c>
      <c r="O1149" s="183" t="s">
        <v>43</v>
      </c>
      <c r="P1149" s="184">
        <f>I1149+J1149</f>
        <v>0</v>
      </c>
      <c r="Q1149" s="184">
        <f>ROUND(I1149*H1149,2)</f>
        <v>0</v>
      </c>
      <c r="R1149" s="184">
        <f>ROUND(J1149*H1149,2)</f>
        <v>0</v>
      </c>
      <c r="S1149" s="66"/>
      <c r="T1149" s="185">
        <f>S1149*H1149</f>
        <v>0</v>
      </c>
      <c r="U1149" s="185">
        <v>6.0999999999999997E-4</v>
      </c>
      <c r="V1149" s="185">
        <f>U1149*H1149</f>
        <v>2.4399999999999999E-3</v>
      </c>
      <c r="W1149" s="185">
        <v>0</v>
      </c>
      <c r="X1149" s="185">
        <f>W1149*H1149</f>
        <v>0</v>
      </c>
      <c r="Y1149" s="186" t="s">
        <v>20</v>
      </c>
      <c r="Z1149" s="36"/>
      <c r="AA1149" s="36"/>
      <c r="AB1149" s="36"/>
      <c r="AC1149" s="36"/>
      <c r="AD1149" s="36"/>
      <c r="AE1149" s="36"/>
      <c r="AR1149" s="187" t="s">
        <v>184</v>
      </c>
      <c r="AT1149" s="187" t="s">
        <v>180</v>
      </c>
      <c r="AU1149" s="187" t="s">
        <v>84</v>
      </c>
      <c r="AY1149" s="19" t="s">
        <v>155</v>
      </c>
      <c r="BE1149" s="188">
        <f>IF(O1149="základní",K1149,0)</f>
        <v>0</v>
      </c>
      <c r="BF1149" s="188">
        <f>IF(O1149="snížená",K1149,0)</f>
        <v>0</v>
      </c>
      <c r="BG1149" s="188">
        <f>IF(O1149="zákl. přenesená",K1149,0)</f>
        <v>0</v>
      </c>
      <c r="BH1149" s="188">
        <f>IF(O1149="sníž. přenesená",K1149,0)</f>
        <v>0</v>
      </c>
      <c r="BI1149" s="188">
        <f>IF(O1149="nulová",K1149,0)</f>
        <v>0</v>
      </c>
      <c r="BJ1149" s="19" t="s">
        <v>82</v>
      </c>
      <c r="BK1149" s="188">
        <f>ROUND(P1149*H1149,2)</f>
        <v>0</v>
      </c>
      <c r="BL1149" s="19" t="s">
        <v>185</v>
      </c>
      <c r="BM1149" s="187" t="s">
        <v>2305</v>
      </c>
    </row>
    <row r="1150" spans="1:65" s="2" customFormat="1" ht="16.5" customHeight="1">
      <c r="A1150" s="36"/>
      <c r="B1150" s="37"/>
      <c r="C1150" s="174" t="s">
        <v>2306</v>
      </c>
      <c r="D1150" s="174" t="s">
        <v>157</v>
      </c>
      <c r="E1150" s="175" t="s">
        <v>2307</v>
      </c>
      <c r="F1150" s="176" t="s">
        <v>2308</v>
      </c>
      <c r="G1150" s="177" t="s">
        <v>386</v>
      </c>
      <c r="H1150" s="178">
        <v>2</v>
      </c>
      <c r="I1150" s="179"/>
      <c r="J1150" s="179"/>
      <c r="K1150" s="180">
        <f>ROUND(P1150*H1150,2)</f>
        <v>0</v>
      </c>
      <c r="L1150" s="181"/>
      <c r="M1150" s="41"/>
      <c r="N1150" s="182" t="s">
        <v>20</v>
      </c>
      <c r="O1150" s="183" t="s">
        <v>43</v>
      </c>
      <c r="P1150" s="184">
        <f>I1150+J1150</f>
        <v>0</v>
      </c>
      <c r="Q1150" s="184">
        <f>ROUND(I1150*H1150,2)</f>
        <v>0</v>
      </c>
      <c r="R1150" s="184">
        <f>ROUND(J1150*H1150,2)</f>
        <v>0</v>
      </c>
      <c r="S1150" s="66"/>
      <c r="T1150" s="185">
        <f>S1150*H1150</f>
        <v>0</v>
      </c>
      <c r="U1150" s="185">
        <v>0</v>
      </c>
      <c r="V1150" s="185">
        <f>U1150*H1150</f>
        <v>0</v>
      </c>
      <c r="W1150" s="185">
        <v>0</v>
      </c>
      <c r="X1150" s="185">
        <f>W1150*H1150</f>
        <v>0</v>
      </c>
      <c r="Y1150" s="186" t="s">
        <v>20</v>
      </c>
      <c r="Z1150" s="36"/>
      <c r="AA1150" s="36"/>
      <c r="AB1150" s="36"/>
      <c r="AC1150" s="36"/>
      <c r="AD1150" s="36"/>
      <c r="AE1150" s="36"/>
      <c r="AR1150" s="187" t="s">
        <v>185</v>
      </c>
      <c r="AT1150" s="187" t="s">
        <v>157</v>
      </c>
      <c r="AU1150" s="187" t="s">
        <v>84</v>
      </c>
      <c r="AY1150" s="19" t="s">
        <v>155</v>
      </c>
      <c r="BE1150" s="188">
        <f>IF(O1150="základní",K1150,0)</f>
        <v>0</v>
      </c>
      <c r="BF1150" s="188">
        <f>IF(O1150="snížená",K1150,0)</f>
        <v>0</v>
      </c>
      <c r="BG1150" s="188">
        <f>IF(O1150="zákl. přenesená",K1150,0)</f>
        <v>0</v>
      </c>
      <c r="BH1150" s="188">
        <f>IF(O1150="sníž. přenesená",K1150,0)</f>
        <v>0</v>
      </c>
      <c r="BI1150" s="188">
        <f>IF(O1150="nulová",K1150,0)</f>
        <v>0</v>
      </c>
      <c r="BJ1150" s="19" t="s">
        <v>82</v>
      </c>
      <c r="BK1150" s="188">
        <f>ROUND(P1150*H1150,2)</f>
        <v>0</v>
      </c>
      <c r="BL1150" s="19" t="s">
        <v>185</v>
      </c>
      <c r="BM1150" s="187" t="s">
        <v>2309</v>
      </c>
    </row>
    <row r="1151" spans="1:65" s="2" customFormat="1" ht="11.25">
      <c r="A1151" s="36"/>
      <c r="B1151" s="37"/>
      <c r="C1151" s="38"/>
      <c r="D1151" s="189" t="s">
        <v>162</v>
      </c>
      <c r="E1151" s="38"/>
      <c r="F1151" s="190" t="s">
        <v>2310</v>
      </c>
      <c r="G1151" s="38"/>
      <c r="H1151" s="38"/>
      <c r="I1151" s="191"/>
      <c r="J1151" s="191"/>
      <c r="K1151" s="38"/>
      <c r="L1151" s="38"/>
      <c r="M1151" s="41"/>
      <c r="N1151" s="192"/>
      <c r="O1151" s="193"/>
      <c r="P1151" s="66"/>
      <c r="Q1151" s="66"/>
      <c r="R1151" s="66"/>
      <c r="S1151" s="66"/>
      <c r="T1151" s="66"/>
      <c r="U1151" s="66"/>
      <c r="V1151" s="66"/>
      <c r="W1151" s="66"/>
      <c r="X1151" s="66"/>
      <c r="Y1151" s="67"/>
      <c r="Z1151" s="36"/>
      <c r="AA1151" s="36"/>
      <c r="AB1151" s="36"/>
      <c r="AC1151" s="36"/>
      <c r="AD1151" s="36"/>
      <c r="AE1151" s="36"/>
      <c r="AT1151" s="19" t="s">
        <v>162</v>
      </c>
      <c r="AU1151" s="19" t="s">
        <v>84</v>
      </c>
    </row>
    <row r="1152" spans="1:65" s="2" customFormat="1" ht="16.5" customHeight="1">
      <c r="A1152" s="36"/>
      <c r="B1152" s="37"/>
      <c r="C1152" s="218" t="s">
        <v>2311</v>
      </c>
      <c r="D1152" s="218" t="s">
        <v>180</v>
      </c>
      <c r="E1152" s="219" t="s">
        <v>2312</v>
      </c>
      <c r="F1152" s="220" t="s">
        <v>2313</v>
      </c>
      <c r="G1152" s="221" t="s">
        <v>386</v>
      </c>
      <c r="H1152" s="222">
        <v>2</v>
      </c>
      <c r="I1152" s="223"/>
      <c r="J1152" s="224"/>
      <c r="K1152" s="225">
        <f>ROUND(P1152*H1152,2)</f>
        <v>0</v>
      </c>
      <c r="L1152" s="224"/>
      <c r="M1152" s="226"/>
      <c r="N1152" s="227" t="s">
        <v>20</v>
      </c>
      <c r="O1152" s="183" t="s">
        <v>43</v>
      </c>
      <c r="P1152" s="184">
        <f>I1152+J1152</f>
        <v>0</v>
      </c>
      <c r="Q1152" s="184">
        <f>ROUND(I1152*H1152,2)</f>
        <v>0</v>
      </c>
      <c r="R1152" s="184">
        <f>ROUND(J1152*H1152,2)</f>
        <v>0</v>
      </c>
      <c r="S1152" s="66"/>
      <c r="T1152" s="185">
        <f>S1152*H1152</f>
        <v>0</v>
      </c>
      <c r="U1152" s="185">
        <v>1.9000000000000001E-4</v>
      </c>
      <c r="V1152" s="185">
        <f>U1152*H1152</f>
        <v>3.8000000000000002E-4</v>
      </c>
      <c r="W1152" s="185">
        <v>0</v>
      </c>
      <c r="X1152" s="185">
        <f>W1152*H1152</f>
        <v>0</v>
      </c>
      <c r="Y1152" s="186" t="s">
        <v>20</v>
      </c>
      <c r="Z1152" s="36"/>
      <c r="AA1152" s="36"/>
      <c r="AB1152" s="36"/>
      <c r="AC1152" s="36"/>
      <c r="AD1152" s="36"/>
      <c r="AE1152" s="36"/>
      <c r="AR1152" s="187" t="s">
        <v>184</v>
      </c>
      <c r="AT1152" s="187" t="s">
        <v>180</v>
      </c>
      <c r="AU1152" s="187" t="s">
        <v>84</v>
      </c>
      <c r="AY1152" s="19" t="s">
        <v>155</v>
      </c>
      <c r="BE1152" s="188">
        <f>IF(O1152="základní",K1152,0)</f>
        <v>0</v>
      </c>
      <c r="BF1152" s="188">
        <f>IF(O1152="snížená",K1152,0)</f>
        <v>0</v>
      </c>
      <c r="BG1152" s="188">
        <f>IF(O1152="zákl. přenesená",K1152,0)</f>
        <v>0</v>
      </c>
      <c r="BH1152" s="188">
        <f>IF(O1152="sníž. přenesená",K1152,0)</f>
        <v>0</v>
      </c>
      <c r="BI1152" s="188">
        <f>IF(O1152="nulová",K1152,0)</f>
        <v>0</v>
      </c>
      <c r="BJ1152" s="19" t="s">
        <v>82</v>
      </c>
      <c r="BK1152" s="188">
        <f>ROUND(P1152*H1152,2)</f>
        <v>0</v>
      </c>
      <c r="BL1152" s="19" t="s">
        <v>185</v>
      </c>
      <c r="BM1152" s="187" t="s">
        <v>2314</v>
      </c>
    </row>
    <row r="1153" spans="1:65" s="2" customFormat="1" ht="16.5" customHeight="1">
      <c r="A1153" s="36"/>
      <c r="B1153" s="37"/>
      <c r="C1153" s="174" t="s">
        <v>2315</v>
      </c>
      <c r="D1153" s="174" t="s">
        <v>157</v>
      </c>
      <c r="E1153" s="175" t="s">
        <v>2316</v>
      </c>
      <c r="F1153" s="176" t="s">
        <v>2317</v>
      </c>
      <c r="G1153" s="177" t="s">
        <v>386</v>
      </c>
      <c r="H1153" s="178">
        <v>3</v>
      </c>
      <c r="I1153" s="179"/>
      <c r="J1153" s="179"/>
      <c r="K1153" s="180">
        <f>ROUND(P1153*H1153,2)</f>
        <v>0</v>
      </c>
      <c r="L1153" s="181"/>
      <c r="M1153" s="41"/>
      <c r="N1153" s="182" t="s">
        <v>20</v>
      </c>
      <c r="O1153" s="183" t="s">
        <v>43</v>
      </c>
      <c r="P1153" s="184">
        <f>I1153+J1153</f>
        <v>0</v>
      </c>
      <c r="Q1153" s="184">
        <f>ROUND(I1153*H1153,2)</f>
        <v>0</v>
      </c>
      <c r="R1153" s="184">
        <f>ROUND(J1153*H1153,2)</f>
        <v>0</v>
      </c>
      <c r="S1153" s="66"/>
      <c r="T1153" s="185">
        <f>S1153*H1153</f>
        <v>0</v>
      </c>
      <c r="U1153" s="185">
        <v>0</v>
      </c>
      <c r="V1153" s="185">
        <f>U1153*H1153</f>
        <v>0</v>
      </c>
      <c r="W1153" s="185">
        <v>0</v>
      </c>
      <c r="X1153" s="185">
        <f>W1153*H1153</f>
        <v>0</v>
      </c>
      <c r="Y1153" s="186" t="s">
        <v>20</v>
      </c>
      <c r="Z1153" s="36"/>
      <c r="AA1153" s="36"/>
      <c r="AB1153" s="36"/>
      <c r="AC1153" s="36"/>
      <c r="AD1153" s="36"/>
      <c r="AE1153" s="36"/>
      <c r="AR1153" s="187" t="s">
        <v>185</v>
      </c>
      <c r="AT1153" s="187" t="s">
        <v>157</v>
      </c>
      <c r="AU1153" s="187" t="s">
        <v>84</v>
      </c>
      <c r="AY1153" s="19" t="s">
        <v>155</v>
      </c>
      <c r="BE1153" s="188">
        <f>IF(O1153="základní",K1153,0)</f>
        <v>0</v>
      </c>
      <c r="BF1153" s="188">
        <f>IF(O1153="snížená",K1153,0)</f>
        <v>0</v>
      </c>
      <c r="BG1153" s="188">
        <f>IF(O1153="zákl. přenesená",K1153,0)</f>
        <v>0</v>
      </c>
      <c r="BH1153" s="188">
        <f>IF(O1153="sníž. přenesená",K1153,0)</f>
        <v>0</v>
      </c>
      <c r="BI1153" s="188">
        <f>IF(O1153="nulová",K1153,0)</f>
        <v>0</v>
      </c>
      <c r="BJ1153" s="19" t="s">
        <v>82</v>
      </c>
      <c r="BK1153" s="188">
        <f>ROUND(P1153*H1153,2)</f>
        <v>0</v>
      </c>
      <c r="BL1153" s="19" t="s">
        <v>185</v>
      </c>
      <c r="BM1153" s="187" t="s">
        <v>2318</v>
      </c>
    </row>
    <row r="1154" spans="1:65" s="2" customFormat="1" ht="11.25">
      <c r="A1154" s="36"/>
      <c r="B1154" s="37"/>
      <c r="C1154" s="38"/>
      <c r="D1154" s="189" t="s">
        <v>162</v>
      </c>
      <c r="E1154" s="38"/>
      <c r="F1154" s="190" t="s">
        <v>2319</v>
      </c>
      <c r="G1154" s="38"/>
      <c r="H1154" s="38"/>
      <c r="I1154" s="191"/>
      <c r="J1154" s="191"/>
      <c r="K1154" s="38"/>
      <c r="L1154" s="38"/>
      <c r="M1154" s="41"/>
      <c r="N1154" s="192"/>
      <c r="O1154" s="193"/>
      <c r="P1154" s="66"/>
      <c r="Q1154" s="66"/>
      <c r="R1154" s="66"/>
      <c r="S1154" s="66"/>
      <c r="T1154" s="66"/>
      <c r="U1154" s="66"/>
      <c r="V1154" s="66"/>
      <c r="W1154" s="66"/>
      <c r="X1154" s="66"/>
      <c r="Y1154" s="67"/>
      <c r="Z1154" s="36"/>
      <c r="AA1154" s="36"/>
      <c r="AB1154" s="36"/>
      <c r="AC1154" s="36"/>
      <c r="AD1154" s="36"/>
      <c r="AE1154" s="36"/>
      <c r="AT1154" s="19" t="s">
        <v>162</v>
      </c>
      <c r="AU1154" s="19" t="s">
        <v>84</v>
      </c>
    </row>
    <row r="1155" spans="1:65" s="2" customFormat="1" ht="16.5" customHeight="1">
      <c r="A1155" s="36"/>
      <c r="B1155" s="37"/>
      <c r="C1155" s="218" t="s">
        <v>2320</v>
      </c>
      <c r="D1155" s="218" t="s">
        <v>180</v>
      </c>
      <c r="E1155" s="219" t="s">
        <v>2321</v>
      </c>
      <c r="F1155" s="220" t="s">
        <v>2322</v>
      </c>
      <c r="G1155" s="221" t="s">
        <v>386</v>
      </c>
      <c r="H1155" s="222">
        <v>3</v>
      </c>
      <c r="I1155" s="223"/>
      <c r="J1155" s="224"/>
      <c r="K1155" s="225">
        <f>ROUND(P1155*H1155,2)</f>
        <v>0</v>
      </c>
      <c r="L1155" s="224"/>
      <c r="M1155" s="226"/>
      <c r="N1155" s="227" t="s">
        <v>20</v>
      </c>
      <c r="O1155" s="183" t="s">
        <v>43</v>
      </c>
      <c r="P1155" s="184">
        <f>I1155+J1155</f>
        <v>0</v>
      </c>
      <c r="Q1155" s="184">
        <f>ROUND(I1155*H1155,2)</f>
        <v>0</v>
      </c>
      <c r="R1155" s="184">
        <f>ROUND(J1155*H1155,2)</f>
        <v>0</v>
      </c>
      <c r="S1155" s="66"/>
      <c r="T1155" s="185">
        <f>S1155*H1155</f>
        <v>0</v>
      </c>
      <c r="U1155" s="185">
        <v>2.0000000000000001E-4</v>
      </c>
      <c r="V1155" s="185">
        <f>U1155*H1155</f>
        <v>6.0000000000000006E-4</v>
      </c>
      <c r="W1155" s="185">
        <v>0</v>
      </c>
      <c r="X1155" s="185">
        <f>W1155*H1155</f>
        <v>0</v>
      </c>
      <c r="Y1155" s="186" t="s">
        <v>20</v>
      </c>
      <c r="Z1155" s="36"/>
      <c r="AA1155" s="36"/>
      <c r="AB1155" s="36"/>
      <c r="AC1155" s="36"/>
      <c r="AD1155" s="36"/>
      <c r="AE1155" s="36"/>
      <c r="AR1155" s="187" t="s">
        <v>184</v>
      </c>
      <c r="AT1155" s="187" t="s">
        <v>180</v>
      </c>
      <c r="AU1155" s="187" t="s">
        <v>84</v>
      </c>
      <c r="AY1155" s="19" t="s">
        <v>155</v>
      </c>
      <c r="BE1155" s="188">
        <f>IF(O1155="základní",K1155,0)</f>
        <v>0</v>
      </c>
      <c r="BF1155" s="188">
        <f>IF(O1155="snížená",K1155,0)</f>
        <v>0</v>
      </c>
      <c r="BG1155" s="188">
        <f>IF(O1155="zákl. přenesená",K1155,0)</f>
        <v>0</v>
      </c>
      <c r="BH1155" s="188">
        <f>IF(O1155="sníž. přenesená",K1155,0)</f>
        <v>0</v>
      </c>
      <c r="BI1155" s="188">
        <f>IF(O1155="nulová",K1155,0)</f>
        <v>0</v>
      </c>
      <c r="BJ1155" s="19" t="s">
        <v>82</v>
      </c>
      <c r="BK1155" s="188">
        <f>ROUND(P1155*H1155,2)</f>
        <v>0</v>
      </c>
      <c r="BL1155" s="19" t="s">
        <v>185</v>
      </c>
      <c r="BM1155" s="187" t="s">
        <v>2323</v>
      </c>
    </row>
    <row r="1156" spans="1:65" s="2" customFormat="1" ht="16.5" customHeight="1">
      <c r="A1156" s="36"/>
      <c r="B1156" s="37"/>
      <c r="C1156" s="174" t="s">
        <v>2324</v>
      </c>
      <c r="D1156" s="174" t="s">
        <v>157</v>
      </c>
      <c r="E1156" s="175" t="s">
        <v>2325</v>
      </c>
      <c r="F1156" s="176" t="s">
        <v>2326</v>
      </c>
      <c r="G1156" s="177" t="s">
        <v>386</v>
      </c>
      <c r="H1156" s="178">
        <v>3</v>
      </c>
      <c r="I1156" s="179"/>
      <c r="J1156" s="179"/>
      <c r="K1156" s="180">
        <f>ROUND(P1156*H1156,2)</f>
        <v>0</v>
      </c>
      <c r="L1156" s="181"/>
      <c r="M1156" s="41"/>
      <c r="N1156" s="182" t="s">
        <v>20</v>
      </c>
      <c r="O1156" s="183" t="s">
        <v>43</v>
      </c>
      <c r="P1156" s="184">
        <f>I1156+J1156</f>
        <v>0</v>
      </c>
      <c r="Q1156" s="184">
        <f>ROUND(I1156*H1156,2)</f>
        <v>0</v>
      </c>
      <c r="R1156" s="184">
        <f>ROUND(J1156*H1156,2)</f>
        <v>0</v>
      </c>
      <c r="S1156" s="66"/>
      <c r="T1156" s="185">
        <f>S1156*H1156</f>
        <v>0</v>
      </c>
      <c r="U1156" s="185">
        <v>0</v>
      </c>
      <c r="V1156" s="185">
        <f>U1156*H1156</f>
        <v>0</v>
      </c>
      <c r="W1156" s="185">
        <v>0</v>
      </c>
      <c r="X1156" s="185">
        <f>W1156*H1156</f>
        <v>0</v>
      </c>
      <c r="Y1156" s="186" t="s">
        <v>20</v>
      </c>
      <c r="Z1156" s="36"/>
      <c r="AA1156" s="36"/>
      <c r="AB1156" s="36"/>
      <c r="AC1156" s="36"/>
      <c r="AD1156" s="36"/>
      <c r="AE1156" s="36"/>
      <c r="AR1156" s="187" t="s">
        <v>185</v>
      </c>
      <c r="AT1156" s="187" t="s">
        <v>157</v>
      </c>
      <c r="AU1156" s="187" t="s">
        <v>84</v>
      </c>
      <c r="AY1156" s="19" t="s">
        <v>155</v>
      </c>
      <c r="BE1156" s="188">
        <f>IF(O1156="základní",K1156,0)</f>
        <v>0</v>
      </c>
      <c r="BF1156" s="188">
        <f>IF(O1156="snížená",K1156,0)</f>
        <v>0</v>
      </c>
      <c r="BG1156" s="188">
        <f>IF(O1156="zákl. přenesená",K1156,0)</f>
        <v>0</v>
      </c>
      <c r="BH1156" s="188">
        <f>IF(O1156="sníž. přenesená",K1156,0)</f>
        <v>0</v>
      </c>
      <c r="BI1156" s="188">
        <f>IF(O1156="nulová",K1156,0)</f>
        <v>0</v>
      </c>
      <c r="BJ1156" s="19" t="s">
        <v>82</v>
      </c>
      <c r="BK1156" s="188">
        <f>ROUND(P1156*H1156,2)</f>
        <v>0</v>
      </c>
      <c r="BL1156" s="19" t="s">
        <v>185</v>
      </c>
      <c r="BM1156" s="187" t="s">
        <v>2327</v>
      </c>
    </row>
    <row r="1157" spans="1:65" s="2" customFormat="1" ht="11.25">
      <c r="A1157" s="36"/>
      <c r="B1157" s="37"/>
      <c r="C1157" s="38"/>
      <c r="D1157" s="189" t="s">
        <v>162</v>
      </c>
      <c r="E1157" s="38"/>
      <c r="F1157" s="190" t="s">
        <v>2328</v>
      </c>
      <c r="G1157" s="38"/>
      <c r="H1157" s="38"/>
      <c r="I1157" s="191"/>
      <c r="J1157" s="191"/>
      <c r="K1157" s="38"/>
      <c r="L1157" s="38"/>
      <c r="M1157" s="41"/>
      <c r="N1157" s="192"/>
      <c r="O1157" s="193"/>
      <c r="P1157" s="66"/>
      <c r="Q1157" s="66"/>
      <c r="R1157" s="66"/>
      <c r="S1157" s="66"/>
      <c r="T1157" s="66"/>
      <c r="U1157" s="66"/>
      <c r="V1157" s="66"/>
      <c r="W1157" s="66"/>
      <c r="X1157" s="66"/>
      <c r="Y1157" s="67"/>
      <c r="Z1157" s="36"/>
      <c r="AA1157" s="36"/>
      <c r="AB1157" s="36"/>
      <c r="AC1157" s="36"/>
      <c r="AD1157" s="36"/>
      <c r="AE1157" s="36"/>
      <c r="AT1157" s="19" t="s">
        <v>162</v>
      </c>
      <c r="AU1157" s="19" t="s">
        <v>84</v>
      </c>
    </row>
    <row r="1158" spans="1:65" s="2" customFormat="1" ht="16.5" customHeight="1">
      <c r="A1158" s="36"/>
      <c r="B1158" s="37"/>
      <c r="C1158" s="218" t="s">
        <v>2329</v>
      </c>
      <c r="D1158" s="218" t="s">
        <v>180</v>
      </c>
      <c r="E1158" s="219" t="s">
        <v>2330</v>
      </c>
      <c r="F1158" s="220" t="s">
        <v>2331</v>
      </c>
      <c r="G1158" s="221" t="s">
        <v>386</v>
      </c>
      <c r="H1158" s="222">
        <v>3</v>
      </c>
      <c r="I1158" s="223"/>
      <c r="J1158" s="224"/>
      <c r="K1158" s="225">
        <f>ROUND(P1158*H1158,2)</f>
        <v>0</v>
      </c>
      <c r="L1158" s="224"/>
      <c r="M1158" s="226"/>
      <c r="N1158" s="227" t="s">
        <v>20</v>
      </c>
      <c r="O1158" s="183" t="s">
        <v>43</v>
      </c>
      <c r="P1158" s="184">
        <f>I1158+J1158</f>
        <v>0</v>
      </c>
      <c r="Q1158" s="184">
        <f>ROUND(I1158*H1158,2)</f>
        <v>0</v>
      </c>
      <c r="R1158" s="184">
        <f>ROUND(J1158*H1158,2)</f>
        <v>0</v>
      </c>
      <c r="S1158" s="66"/>
      <c r="T1158" s="185">
        <f>S1158*H1158</f>
        <v>0</v>
      </c>
      <c r="U1158" s="185">
        <v>8.0000000000000004E-4</v>
      </c>
      <c r="V1158" s="185">
        <f>U1158*H1158</f>
        <v>2.4000000000000002E-3</v>
      </c>
      <c r="W1158" s="185">
        <v>0</v>
      </c>
      <c r="X1158" s="185">
        <f>W1158*H1158</f>
        <v>0</v>
      </c>
      <c r="Y1158" s="186" t="s">
        <v>20</v>
      </c>
      <c r="Z1158" s="36"/>
      <c r="AA1158" s="36"/>
      <c r="AB1158" s="36"/>
      <c r="AC1158" s="36"/>
      <c r="AD1158" s="36"/>
      <c r="AE1158" s="36"/>
      <c r="AR1158" s="187" t="s">
        <v>184</v>
      </c>
      <c r="AT1158" s="187" t="s">
        <v>180</v>
      </c>
      <c r="AU1158" s="187" t="s">
        <v>84</v>
      </c>
      <c r="AY1158" s="19" t="s">
        <v>155</v>
      </c>
      <c r="BE1158" s="188">
        <f>IF(O1158="základní",K1158,0)</f>
        <v>0</v>
      </c>
      <c r="BF1158" s="188">
        <f>IF(O1158="snížená",K1158,0)</f>
        <v>0</v>
      </c>
      <c r="BG1158" s="188">
        <f>IF(O1158="zákl. přenesená",K1158,0)</f>
        <v>0</v>
      </c>
      <c r="BH1158" s="188">
        <f>IF(O1158="sníž. přenesená",K1158,0)</f>
        <v>0</v>
      </c>
      <c r="BI1158" s="188">
        <f>IF(O1158="nulová",K1158,0)</f>
        <v>0</v>
      </c>
      <c r="BJ1158" s="19" t="s">
        <v>82</v>
      </c>
      <c r="BK1158" s="188">
        <f>ROUND(P1158*H1158,2)</f>
        <v>0</v>
      </c>
      <c r="BL1158" s="19" t="s">
        <v>185</v>
      </c>
      <c r="BM1158" s="187" t="s">
        <v>2332</v>
      </c>
    </row>
    <row r="1159" spans="1:65" s="2" customFormat="1" ht="16.5" customHeight="1">
      <c r="A1159" s="36"/>
      <c r="B1159" s="37"/>
      <c r="C1159" s="174" t="s">
        <v>2333</v>
      </c>
      <c r="D1159" s="174" t="s">
        <v>157</v>
      </c>
      <c r="E1159" s="175" t="s">
        <v>2334</v>
      </c>
      <c r="F1159" s="176" t="s">
        <v>2335</v>
      </c>
      <c r="G1159" s="177" t="s">
        <v>386</v>
      </c>
      <c r="H1159" s="178">
        <v>2</v>
      </c>
      <c r="I1159" s="179"/>
      <c r="J1159" s="179"/>
      <c r="K1159" s="180">
        <f>ROUND(P1159*H1159,2)</f>
        <v>0</v>
      </c>
      <c r="L1159" s="181"/>
      <c r="M1159" s="41"/>
      <c r="N1159" s="182" t="s">
        <v>20</v>
      </c>
      <c r="O1159" s="183" t="s">
        <v>43</v>
      </c>
      <c r="P1159" s="184">
        <f>I1159+J1159</f>
        <v>0</v>
      </c>
      <c r="Q1159" s="184">
        <f>ROUND(I1159*H1159,2)</f>
        <v>0</v>
      </c>
      <c r="R1159" s="184">
        <f>ROUND(J1159*H1159,2)</f>
        <v>0</v>
      </c>
      <c r="S1159" s="66"/>
      <c r="T1159" s="185">
        <f>S1159*H1159</f>
        <v>0</v>
      </c>
      <c r="U1159" s="185">
        <v>0</v>
      </c>
      <c r="V1159" s="185">
        <f>U1159*H1159</f>
        <v>0</v>
      </c>
      <c r="W1159" s="185">
        <v>0</v>
      </c>
      <c r="X1159" s="185">
        <f>W1159*H1159</f>
        <v>0</v>
      </c>
      <c r="Y1159" s="186" t="s">
        <v>20</v>
      </c>
      <c r="Z1159" s="36"/>
      <c r="AA1159" s="36"/>
      <c r="AB1159" s="36"/>
      <c r="AC1159" s="36"/>
      <c r="AD1159" s="36"/>
      <c r="AE1159" s="36"/>
      <c r="AR1159" s="187" t="s">
        <v>185</v>
      </c>
      <c r="AT1159" s="187" t="s">
        <v>157</v>
      </c>
      <c r="AU1159" s="187" t="s">
        <v>84</v>
      </c>
      <c r="AY1159" s="19" t="s">
        <v>155</v>
      </c>
      <c r="BE1159" s="188">
        <f>IF(O1159="základní",K1159,0)</f>
        <v>0</v>
      </c>
      <c r="BF1159" s="188">
        <f>IF(O1159="snížená",K1159,0)</f>
        <v>0</v>
      </c>
      <c r="BG1159" s="188">
        <f>IF(O1159="zákl. přenesená",K1159,0)</f>
        <v>0</v>
      </c>
      <c r="BH1159" s="188">
        <f>IF(O1159="sníž. přenesená",K1159,0)</f>
        <v>0</v>
      </c>
      <c r="BI1159" s="188">
        <f>IF(O1159="nulová",K1159,0)</f>
        <v>0</v>
      </c>
      <c r="BJ1159" s="19" t="s">
        <v>82</v>
      </c>
      <c r="BK1159" s="188">
        <f>ROUND(P1159*H1159,2)</f>
        <v>0</v>
      </c>
      <c r="BL1159" s="19" t="s">
        <v>185</v>
      </c>
      <c r="BM1159" s="187" t="s">
        <v>2336</v>
      </c>
    </row>
    <row r="1160" spans="1:65" s="2" customFormat="1" ht="11.25">
      <c r="A1160" s="36"/>
      <c r="B1160" s="37"/>
      <c r="C1160" s="38"/>
      <c r="D1160" s="189" t="s">
        <v>162</v>
      </c>
      <c r="E1160" s="38"/>
      <c r="F1160" s="190" t="s">
        <v>2337</v>
      </c>
      <c r="G1160" s="38"/>
      <c r="H1160" s="38"/>
      <c r="I1160" s="191"/>
      <c r="J1160" s="191"/>
      <c r="K1160" s="38"/>
      <c r="L1160" s="38"/>
      <c r="M1160" s="41"/>
      <c r="N1160" s="192"/>
      <c r="O1160" s="193"/>
      <c r="P1160" s="66"/>
      <c r="Q1160" s="66"/>
      <c r="R1160" s="66"/>
      <c r="S1160" s="66"/>
      <c r="T1160" s="66"/>
      <c r="U1160" s="66"/>
      <c r="V1160" s="66"/>
      <c r="W1160" s="66"/>
      <c r="X1160" s="66"/>
      <c r="Y1160" s="67"/>
      <c r="Z1160" s="36"/>
      <c r="AA1160" s="36"/>
      <c r="AB1160" s="36"/>
      <c r="AC1160" s="36"/>
      <c r="AD1160" s="36"/>
      <c r="AE1160" s="36"/>
      <c r="AT1160" s="19" t="s">
        <v>162</v>
      </c>
      <c r="AU1160" s="19" t="s">
        <v>84</v>
      </c>
    </row>
    <row r="1161" spans="1:65" s="2" customFormat="1" ht="16.5" customHeight="1">
      <c r="A1161" s="36"/>
      <c r="B1161" s="37"/>
      <c r="C1161" s="218" t="s">
        <v>2338</v>
      </c>
      <c r="D1161" s="218" t="s">
        <v>180</v>
      </c>
      <c r="E1161" s="219" t="s">
        <v>2339</v>
      </c>
      <c r="F1161" s="220" t="s">
        <v>2340</v>
      </c>
      <c r="G1161" s="221" t="s">
        <v>386</v>
      </c>
      <c r="H1161" s="222">
        <v>2</v>
      </c>
      <c r="I1161" s="223"/>
      <c r="J1161" s="224"/>
      <c r="K1161" s="225">
        <f>ROUND(P1161*H1161,2)</f>
        <v>0</v>
      </c>
      <c r="L1161" s="224"/>
      <c r="M1161" s="226"/>
      <c r="N1161" s="227" t="s">
        <v>20</v>
      </c>
      <c r="O1161" s="183" t="s">
        <v>43</v>
      </c>
      <c r="P1161" s="184">
        <f>I1161+J1161</f>
        <v>0</v>
      </c>
      <c r="Q1161" s="184">
        <f>ROUND(I1161*H1161,2)</f>
        <v>0</v>
      </c>
      <c r="R1161" s="184">
        <f>ROUND(J1161*H1161,2)</f>
        <v>0</v>
      </c>
      <c r="S1161" s="66"/>
      <c r="T1161" s="185">
        <f>S1161*H1161</f>
        <v>0</v>
      </c>
      <c r="U1161" s="185">
        <v>6.8999999999999997E-4</v>
      </c>
      <c r="V1161" s="185">
        <f>U1161*H1161</f>
        <v>1.3799999999999999E-3</v>
      </c>
      <c r="W1161" s="185">
        <v>0</v>
      </c>
      <c r="X1161" s="185">
        <f>W1161*H1161</f>
        <v>0</v>
      </c>
      <c r="Y1161" s="186" t="s">
        <v>20</v>
      </c>
      <c r="Z1161" s="36"/>
      <c r="AA1161" s="36"/>
      <c r="AB1161" s="36"/>
      <c r="AC1161" s="36"/>
      <c r="AD1161" s="36"/>
      <c r="AE1161" s="36"/>
      <c r="AR1161" s="187" t="s">
        <v>184</v>
      </c>
      <c r="AT1161" s="187" t="s">
        <v>180</v>
      </c>
      <c r="AU1161" s="187" t="s">
        <v>84</v>
      </c>
      <c r="AY1161" s="19" t="s">
        <v>155</v>
      </c>
      <c r="BE1161" s="188">
        <f>IF(O1161="základní",K1161,0)</f>
        <v>0</v>
      </c>
      <c r="BF1161" s="188">
        <f>IF(O1161="snížená",K1161,0)</f>
        <v>0</v>
      </c>
      <c r="BG1161" s="188">
        <f>IF(O1161="zákl. přenesená",K1161,0)</f>
        <v>0</v>
      </c>
      <c r="BH1161" s="188">
        <f>IF(O1161="sníž. přenesená",K1161,0)</f>
        <v>0</v>
      </c>
      <c r="BI1161" s="188">
        <f>IF(O1161="nulová",K1161,0)</f>
        <v>0</v>
      </c>
      <c r="BJ1161" s="19" t="s">
        <v>82</v>
      </c>
      <c r="BK1161" s="188">
        <f>ROUND(P1161*H1161,2)</f>
        <v>0</v>
      </c>
      <c r="BL1161" s="19" t="s">
        <v>185</v>
      </c>
      <c r="BM1161" s="187" t="s">
        <v>2341</v>
      </c>
    </row>
    <row r="1162" spans="1:65" s="2" customFormat="1" ht="16.5" customHeight="1">
      <c r="A1162" s="36"/>
      <c r="B1162" s="37"/>
      <c r="C1162" s="174" t="s">
        <v>2342</v>
      </c>
      <c r="D1162" s="174" t="s">
        <v>157</v>
      </c>
      <c r="E1162" s="175" t="s">
        <v>2343</v>
      </c>
      <c r="F1162" s="176" t="s">
        <v>2344</v>
      </c>
      <c r="G1162" s="177" t="s">
        <v>386</v>
      </c>
      <c r="H1162" s="178">
        <v>1</v>
      </c>
      <c r="I1162" s="179"/>
      <c r="J1162" s="179"/>
      <c r="K1162" s="180">
        <f>ROUND(P1162*H1162,2)</f>
        <v>0</v>
      </c>
      <c r="L1162" s="181"/>
      <c r="M1162" s="41"/>
      <c r="N1162" s="182" t="s">
        <v>20</v>
      </c>
      <c r="O1162" s="183" t="s">
        <v>43</v>
      </c>
      <c r="P1162" s="184">
        <f>I1162+J1162</f>
        <v>0</v>
      </c>
      <c r="Q1162" s="184">
        <f>ROUND(I1162*H1162,2)</f>
        <v>0</v>
      </c>
      <c r="R1162" s="184">
        <f>ROUND(J1162*H1162,2)</f>
        <v>0</v>
      </c>
      <c r="S1162" s="66"/>
      <c r="T1162" s="185">
        <f>S1162*H1162</f>
        <v>0</v>
      </c>
      <c r="U1162" s="185">
        <v>0</v>
      </c>
      <c r="V1162" s="185">
        <f>U1162*H1162</f>
        <v>0</v>
      </c>
      <c r="W1162" s="185">
        <v>0</v>
      </c>
      <c r="X1162" s="185">
        <f>W1162*H1162</f>
        <v>0</v>
      </c>
      <c r="Y1162" s="186" t="s">
        <v>20</v>
      </c>
      <c r="Z1162" s="36"/>
      <c r="AA1162" s="36"/>
      <c r="AB1162" s="36"/>
      <c r="AC1162" s="36"/>
      <c r="AD1162" s="36"/>
      <c r="AE1162" s="36"/>
      <c r="AR1162" s="187" t="s">
        <v>185</v>
      </c>
      <c r="AT1162" s="187" t="s">
        <v>157</v>
      </c>
      <c r="AU1162" s="187" t="s">
        <v>84</v>
      </c>
      <c r="AY1162" s="19" t="s">
        <v>155</v>
      </c>
      <c r="BE1162" s="188">
        <f>IF(O1162="základní",K1162,0)</f>
        <v>0</v>
      </c>
      <c r="BF1162" s="188">
        <f>IF(O1162="snížená",K1162,0)</f>
        <v>0</v>
      </c>
      <c r="BG1162" s="188">
        <f>IF(O1162="zákl. přenesená",K1162,0)</f>
        <v>0</v>
      </c>
      <c r="BH1162" s="188">
        <f>IF(O1162="sníž. přenesená",K1162,0)</f>
        <v>0</v>
      </c>
      <c r="BI1162" s="188">
        <f>IF(O1162="nulová",K1162,0)</f>
        <v>0</v>
      </c>
      <c r="BJ1162" s="19" t="s">
        <v>82</v>
      </c>
      <c r="BK1162" s="188">
        <f>ROUND(P1162*H1162,2)</f>
        <v>0</v>
      </c>
      <c r="BL1162" s="19" t="s">
        <v>185</v>
      </c>
      <c r="BM1162" s="187" t="s">
        <v>2345</v>
      </c>
    </row>
    <row r="1163" spans="1:65" s="2" customFormat="1" ht="11.25">
      <c r="A1163" s="36"/>
      <c r="B1163" s="37"/>
      <c r="C1163" s="38"/>
      <c r="D1163" s="189" t="s">
        <v>162</v>
      </c>
      <c r="E1163" s="38"/>
      <c r="F1163" s="190" t="s">
        <v>2346</v>
      </c>
      <c r="G1163" s="38"/>
      <c r="H1163" s="38"/>
      <c r="I1163" s="191"/>
      <c r="J1163" s="191"/>
      <c r="K1163" s="38"/>
      <c r="L1163" s="38"/>
      <c r="M1163" s="41"/>
      <c r="N1163" s="192"/>
      <c r="O1163" s="193"/>
      <c r="P1163" s="66"/>
      <c r="Q1163" s="66"/>
      <c r="R1163" s="66"/>
      <c r="S1163" s="66"/>
      <c r="T1163" s="66"/>
      <c r="U1163" s="66"/>
      <c r="V1163" s="66"/>
      <c r="W1163" s="66"/>
      <c r="X1163" s="66"/>
      <c r="Y1163" s="67"/>
      <c r="Z1163" s="36"/>
      <c r="AA1163" s="36"/>
      <c r="AB1163" s="36"/>
      <c r="AC1163" s="36"/>
      <c r="AD1163" s="36"/>
      <c r="AE1163" s="36"/>
      <c r="AT1163" s="19" t="s">
        <v>162</v>
      </c>
      <c r="AU1163" s="19" t="s">
        <v>84</v>
      </c>
    </row>
    <row r="1164" spans="1:65" s="2" customFormat="1" ht="16.5" customHeight="1">
      <c r="A1164" s="36"/>
      <c r="B1164" s="37"/>
      <c r="C1164" s="218" t="s">
        <v>2347</v>
      </c>
      <c r="D1164" s="218" t="s">
        <v>180</v>
      </c>
      <c r="E1164" s="219" t="s">
        <v>2348</v>
      </c>
      <c r="F1164" s="220" t="s">
        <v>2349</v>
      </c>
      <c r="G1164" s="221" t="s">
        <v>386</v>
      </c>
      <c r="H1164" s="222">
        <v>1</v>
      </c>
      <c r="I1164" s="223"/>
      <c r="J1164" s="224"/>
      <c r="K1164" s="225">
        <f>ROUND(P1164*H1164,2)</f>
        <v>0</v>
      </c>
      <c r="L1164" s="224"/>
      <c r="M1164" s="226"/>
      <c r="N1164" s="227" t="s">
        <v>20</v>
      </c>
      <c r="O1164" s="183" t="s">
        <v>43</v>
      </c>
      <c r="P1164" s="184">
        <f>I1164+J1164</f>
        <v>0</v>
      </c>
      <c r="Q1164" s="184">
        <f>ROUND(I1164*H1164,2)</f>
        <v>0</v>
      </c>
      <c r="R1164" s="184">
        <f>ROUND(J1164*H1164,2)</f>
        <v>0</v>
      </c>
      <c r="S1164" s="66"/>
      <c r="T1164" s="185">
        <f>S1164*H1164</f>
        <v>0</v>
      </c>
      <c r="U1164" s="185">
        <v>2.2000000000000001E-4</v>
      </c>
      <c r="V1164" s="185">
        <f>U1164*H1164</f>
        <v>2.2000000000000001E-4</v>
      </c>
      <c r="W1164" s="185">
        <v>0</v>
      </c>
      <c r="X1164" s="185">
        <f>W1164*H1164</f>
        <v>0</v>
      </c>
      <c r="Y1164" s="186" t="s">
        <v>20</v>
      </c>
      <c r="Z1164" s="36"/>
      <c r="AA1164" s="36"/>
      <c r="AB1164" s="36"/>
      <c r="AC1164" s="36"/>
      <c r="AD1164" s="36"/>
      <c r="AE1164" s="36"/>
      <c r="AR1164" s="187" t="s">
        <v>184</v>
      </c>
      <c r="AT1164" s="187" t="s">
        <v>180</v>
      </c>
      <c r="AU1164" s="187" t="s">
        <v>84</v>
      </c>
      <c r="AY1164" s="19" t="s">
        <v>155</v>
      </c>
      <c r="BE1164" s="188">
        <f>IF(O1164="základní",K1164,0)</f>
        <v>0</v>
      </c>
      <c r="BF1164" s="188">
        <f>IF(O1164="snížená",K1164,0)</f>
        <v>0</v>
      </c>
      <c r="BG1164" s="188">
        <f>IF(O1164="zákl. přenesená",K1164,0)</f>
        <v>0</v>
      </c>
      <c r="BH1164" s="188">
        <f>IF(O1164="sníž. přenesená",K1164,0)</f>
        <v>0</v>
      </c>
      <c r="BI1164" s="188">
        <f>IF(O1164="nulová",K1164,0)</f>
        <v>0</v>
      </c>
      <c r="BJ1164" s="19" t="s">
        <v>82</v>
      </c>
      <c r="BK1164" s="188">
        <f>ROUND(P1164*H1164,2)</f>
        <v>0</v>
      </c>
      <c r="BL1164" s="19" t="s">
        <v>185</v>
      </c>
      <c r="BM1164" s="187" t="s">
        <v>2350</v>
      </c>
    </row>
    <row r="1165" spans="1:65" s="2" customFormat="1" ht="16.5" customHeight="1">
      <c r="A1165" s="36"/>
      <c r="B1165" s="37"/>
      <c r="C1165" s="174" t="s">
        <v>2351</v>
      </c>
      <c r="D1165" s="174" t="s">
        <v>157</v>
      </c>
      <c r="E1165" s="175" t="s">
        <v>2352</v>
      </c>
      <c r="F1165" s="176" t="s">
        <v>2353</v>
      </c>
      <c r="G1165" s="177" t="s">
        <v>386</v>
      </c>
      <c r="H1165" s="178">
        <v>1</v>
      </c>
      <c r="I1165" s="179"/>
      <c r="J1165" s="179"/>
      <c r="K1165" s="180">
        <f>ROUND(P1165*H1165,2)</f>
        <v>0</v>
      </c>
      <c r="L1165" s="181"/>
      <c r="M1165" s="41"/>
      <c r="N1165" s="182" t="s">
        <v>20</v>
      </c>
      <c r="O1165" s="183" t="s">
        <v>43</v>
      </c>
      <c r="P1165" s="184">
        <f>I1165+J1165</f>
        <v>0</v>
      </c>
      <c r="Q1165" s="184">
        <f>ROUND(I1165*H1165,2)</f>
        <v>0</v>
      </c>
      <c r="R1165" s="184">
        <f>ROUND(J1165*H1165,2)</f>
        <v>0</v>
      </c>
      <c r="S1165" s="66"/>
      <c r="T1165" s="185">
        <f>S1165*H1165</f>
        <v>0</v>
      </c>
      <c r="U1165" s="185">
        <v>0</v>
      </c>
      <c r="V1165" s="185">
        <f>U1165*H1165</f>
        <v>0</v>
      </c>
      <c r="W1165" s="185">
        <v>0</v>
      </c>
      <c r="X1165" s="185">
        <f>W1165*H1165</f>
        <v>0</v>
      </c>
      <c r="Y1165" s="186" t="s">
        <v>20</v>
      </c>
      <c r="Z1165" s="36"/>
      <c r="AA1165" s="36"/>
      <c r="AB1165" s="36"/>
      <c r="AC1165" s="36"/>
      <c r="AD1165" s="36"/>
      <c r="AE1165" s="36"/>
      <c r="AR1165" s="187" t="s">
        <v>185</v>
      </c>
      <c r="AT1165" s="187" t="s">
        <v>157</v>
      </c>
      <c r="AU1165" s="187" t="s">
        <v>84</v>
      </c>
      <c r="AY1165" s="19" t="s">
        <v>155</v>
      </c>
      <c r="BE1165" s="188">
        <f>IF(O1165="základní",K1165,0)</f>
        <v>0</v>
      </c>
      <c r="BF1165" s="188">
        <f>IF(O1165="snížená",K1165,0)</f>
        <v>0</v>
      </c>
      <c r="BG1165" s="188">
        <f>IF(O1165="zákl. přenesená",K1165,0)</f>
        <v>0</v>
      </c>
      <c r="BH1165" s="188">
        <f>IF(O1165="sníž. přenesená",K1165,0)</f>
        <v>0</v>
      </c>
      <c r="BI1165" s="188">
        <f>IF(O1165="nulová",K1165,0)</f>
        <v>0</v>
      </c>
      <c r="BJ1165" s="19" t="s">
        <v>82</v>
      </c>
      <c r="BK1165" s="188">
        <f>ROUND(P1165*H1165,2)</f>
        <v>0</v>
      </c>
      <c r="BL1165" s="19" t="s">
        <v>185</v>
      </c>
      <c r="BM1165" s="187" t="s">
        <v>2354</v>
      </c>
    </row>
    <row r="1166" spans="1:65" s="2" customFormat="1" ht="11.25">
      <c r="A1166" s="36"/>
      <c r="B1166" s="37"/>
      <c r="C1166" s="38"/>
      <c r="D1166" s="189" t="s">
        <v>162</v>
      </c>
      <c r="E1166" s="38"/>
      <c r="F1166" s="190" t="s">
        <v>2355</v>
      </c>
      <c r="G1166" s="38"/>
      <c r="H1166" s="38"/>
      <c r="I1166" s="191"/>
      <c r="J1166" s="191"/>
      <c r="K1166" s="38"/>
      <c r="L1166" s="38"/>
      <c r="M1166" s="41"/>
      <c r="N1166" s="192"/>
      <c r="O1166" s="193"/>
      <c r="P1166" s="66"/>
      <c r="Q1166" s="66"/>
      <c r="R1166" s="66"/>
      <c r="S1166" s="66"/>
      <c r="T1166" s="66"/>
      <c r="U1166" s="66"/>
      <c r="V1166" s="66"/>
      <c r="W1166" s="66"/>
      <c r="X1166" s="66"/>
      <c r="Y1166" s="67"/>
      <c r="Z1166" s="36"/>
      <c r="AA1166" s="36"/>
      <c r="AB1166" s="36"/>
      <c r="AC1166" s="36"/>
      <c r="AD1166" s="36"/>
      <c r="AE1166" s="36"/>
      <c r="AT1166" s="19" t="s">
        <v>162</v>
      </c>
      <c r="AU1166" s="19" t="s">
        <v>84</v>
      </c>
    </row>
    <row r="1167" spans="1:65" s="2" customFormat="1" ht="16.5" customHeight="1">
      <c r="A1167" s="36"/>
      <c r="B1167" s="37"/>
      <c r="C1167" s="218" t="s">
        <v>2356</v>
      </c>
      <c r="D1167" s="218" t="s">
        <v>180</v>
      </c>
      <c r="E1167" s="219" t="s">
        <v>2357</v>
      </c>
      <c r="F1167" s="220" t="s">
        <v>2358</v>
      </c>
      <c r="G1167" s="221" t="s">
        <v>386</v>
      </c>
      <c r="H1167" s="222">
        <v>1</v>
      </c>
      <c r="I1167" s="223"/>
      <c r="J1167" s="224"/>
      <c r="K1167" s="225">
        <f>ROUND(P1167*H1167,2)</f>
        <v>0</v>
      </c>
      <c r="L1167" s="224"/>
      <c r="M1167" s="226"/>
      <c r="N1167" s="227" t="s">
        <v>20</v>
      </c>
      <c r="O1167" s="183" t="s">
        <v>43</v>
      </c>
      <c r="P1167" s="184">
        <f>I1167+J1167</f>
        <v>0</v>
      </c>
      <c r="Q1167" s="184">
        <f>ROUND(I1167*H1167,2)</f>
        <v>0</v>
      </c>
      <c r="R1167" s="184">
        <f>ROUND(J1167*H1167,2)</f>
        <v>0</v>
      </c>
      <c r="S1167" s="66"/>
      <c r="T1167" s="185">
        <f>S1167*H1167</f>
        <v>0</v>
      </c>
      <c r="U1167" s="185">
        <v>8.0000000000000004E-4</v>
      </c>
      <c r="V1167" s="185">
        <f>U1167*H1167</f>
        <v>8.0000000000000004E-4</v>
      </c>
      <c r="W1167" s="185">
        <v>0</v>
      </c>
      <c r="X1167" s="185">
        <f>W1167*H1167</f>
        <v>0</v>
      </c>
      <c r="Y1167" s="186" t="s">
        <v>20</v>
      </c>
      <c r="Z1167" s="36"/>
      <c r="AA1167" s="36"/>
      <c r="AB1167" s="36"/>
      <c r="AC1167" s="36"/>
      <c r="AD1167" s="36"/>
      <c r="AE1167" s="36"/>
      <c r="AR1167" s="187" t="s">
        <v>184</v>
      </c>
      <c r="AT1167" s="187" t="s">
        <v>180</v>
      </c>
      <c r="AU1167" s="187" t="s">
        <v>84</v>
      </c>
      <c r="AY1167" s="19" t="s">
        <v>155</v>
      </c>
      <c r="BE1167" s="188">
        <f>IF(O1167="základní",K1167,0)</f>
        <v>0</v>
      </c>
      <c r="BF1167" s="188">
        <f>IF(O1167="snížená",K1167,0)</f>
        <v>0</v>
      </c>
      <c r="BG1167" s="188">
        <f>IF(O1167="zákl. přenesená",K1167,0)</f>
        <v>0</v>
      </c>
      <c r="BH1167" s="188">
        <f>IF(O1167="sníž. přenesená",K1167,0)</f>
        <v>0</v>
      </c>
      <c r="BI1167" s="188">
        <f>IF(O1167="nulová",K1167,0)</f>
        <v>0</v>
      </c>
      <c r="BJ1167" s="19" t="s">
        <v>82</v>
      </c>
      <c r="BK1167" s="188">
        <f>ROUND(P1167*H1167,2)</f>
        <v>0</v>
      </c>
      <c r="BL1167" s="19" t="s">
        <v>185</v>
      </c>
      <c r="BM1167" s="187" t="s">
        <v>2359</v>
      </c>
    </row>
    <row r="1168" spans="1:65" s="2" customFormat="1" ht="16.5" customHeight="1">
      <c r="A1168" s="36"/>
      <c r="B1168" s="37"/>
      <c r="C1168" s="174" t="s">
        <v>2360</v>
      </c>
      <c r="D1168" s="174" t="s">
        <v>157</v>
      </c>
      <c r="E1168" s="175" t="s">
        <v>2361</v>
      </c>
      <c r="F1168" s="176" t="s">
        <v>2362</v>
      </c>
      <c r="G1168" s="177" t="s">
        <v>386</v>
      </c>
      <c r="H1168" s="178">
        <v>1</v>
      </c>
      <c r="I1168" s="179"/>
      <c r="J1168" s="179"/>
      <c r="K1168" s="180">
        <f>ROUND(P1168*H1168,2)</f>
        <v>0</v>
      </c>
      <c r="L1168" s="181"/>
      <c r="M1168" s="41"/>
      <c r="N1168" s="182" t="s">
        <v>20</v>
      </c>
      <c r="O1168" s="183" t="s">
        <v>43</v>
      </c>
      <c r="P1168" s="184">
        <f>I1168+J1168</f>
        <v>0</v>
      </c>
      <c r="Q1168" s="184">
        <f>ROUND(I1168*H1168,2)</f>
        <v>0</v>
      </c>
      <c r="R1168" s="184">
        <f>ROUND(J1168*H1168,2)</f>
        <v>0</v>
      </c>
      <c r="S1168" s="66"/>
      <c r="T1168" s="185">
        <f>S1168*H1168</f>
        <v>0</v>
      </c>
      <c r="U1168" s="185">
        <v>0</v>
      </c>
      <c r="V1168" s="185">
        <f>U1168*H1168</f>
        <v>0</v>
      </c>
      <c r="W1168" s="185">
        <v>0</v>
      </c>
      <c r="X1168" s="185">
        <f>W1168*H1168</f>
        <v>0</v>
      </c>
      <c r="Y1168" s="186" t="s">
        <v>20</v>
      </c>
      <c r="Z1168" s="36"/>
      <c r="AA1168" s="36"/>
      <c r="AB1168" s="36"/>
      <c r="AC1168" s="36"/>
      <c r="AD1168" s="36"/>
      <c r="AE1168" s="36"/>
      <c r="AR1168" s="187" t="s">
        <v>185</v>
      </c>
      <c r="AT1168" s="187" t="s">
        <v>157</v>
      </c>
      <c r="AU1168" s="187" t="s">
        <v>84</v>
      </c>
      <c r="AY1168" s="19" t="s">
        <v>155</v>
      </c>
      <c r="BE1168" s="188">
        <f>IF(O1168="základní",K1168,0)</f>
        <v>0</v>
      </c>
      <c r="BF1168" s="188">
        <f>IF(O1168="snížená",K1168,0)</f>
        <v>0</v>
      </c>
      <c r="BG1168" s="188">
        <f>IF(O1168="zákl. přenesená",K1168,0)</f>
        <v>0</v>
      </c>
      <c r="BH1168" s="188">
        <f>IF(O1168="sníž. přenesená",K1168,0)</f>
        <v>0</v>
      </c>
      <c r="BI1168" s="188">
        <f>IF(O1168="nulová",K1168,0)</f>
        <v>0</v>
      </c>
      <c r="BJ1168" s="19" t="s">
        <v>82</v>
      </c>
      <c r="BK1168" s="188">
        <f>ROUND(P1168*H1168,2)</f>
        <v>0</v>
      </c>
      <c r="BL1168" s="19" t="s">
        <v>185</v>
      </c>
      <c r="BM1168" s="187" t="s">
        <v>2363</v>
      </c>
    </row>
    <row r="1169" spans="1:65" s="2" customFormat="1" ht="11.25">
      <c r="A1169" s="36"/>
      <c r="B1169" s="37"/>
      <c r="C1169" s="38"/>
      <c r="D1169" s="189" t="s">
        <v>162</v>
      </c>
      <c r="E1169" s="38"/>
      <c r="F1169" s="190" t="s">
        <v>2364</v>
      </c>
      <c r="G1169" s="38"/>
      <c r="H1169" s="38"/>
      <c r="I1169" s="191"/>
      <c r="J1169" s="191"/>
      <c r="K1169" s="38"/>
      <c r="L1169" s="38"/>
      <c r="M1169" s="41"/>
      <c r="N1169" s="192"/>
      <c r="O1169" s="193"/>
      <c r="P1169" s="66"/>
      <c r="Q1169" s="66"/>
      <c r="R1169" s="66"/>
      <c r="S1169" s="66"/>
      <c r="T1169" s="66"/>
      <c r="U1169" s="66"/>
      <c r="V1169" s="66"/>
      <c r="W1169" s="66"/>
      <c r="X1169" s="66"/>
      <c r="Y1169" s="67"/>
      <c r="Z1169" s="36"/>
      <c r="AA1169" s="36"/>
      <c r="AB1169" s="36"/>
      <c r="AC1169" s="36"/>
      <c r="AD1169" s="36"/>
      <c r="AE1169" s="36"/>
      <c r="AT1169" s="19" t="s">
        <v>162</v>
      </c>
      <c r="AU1169" s="19" t="s">
        <v>84</v>
      </c>
    </row>
    <row r="1170" spans="1:65" s="2" customFormat="1" ht="16.5" customHeight="1">
      <c r="A1170" s="36"/>
      <c r="B1170" s="37"/>
      <c r="C1170" s="218" t="s">
        <v>2365</v>
      </c>
      <c r="D1170" s="218" t="s">
        <v>180</v>
      </c>
      <c r="E1170" s="219" t="s">
        <v>2366</v>
      </c>
      <c r="F1170" s="220" t="s">
        <v>2367</v>
      </c>
      <c r="G1170" s="221" t="s">
        <v>386</v>
      </c>
      <c r="H1170" s="222">
        <v>1</v>
      </c>
      <c r="I1170" s="223"/>
      <c r="J1170" s="224"/>
      <c r="K1170" s="225">
        <f>ROUND(P1170*H1170,2)</f>
        <v>0</v>
      </c>
      <c r="L1170" s="224"/>
      <c r="M1170" s="226"/>
      <c r="N1170" s="227" t="s">
        <v>20</v>
      </c>
      <c r="O1170" s="183" t="s">
        <v>43</v>
      </c>
      <c r="P1170" s="184">
        <f>I1170+J1170</f>
        <v>0</v>
      </c>
      <c r="Q1170" s="184">
        <f>ROUND(I1170*H1170,2)</f>
        <v>0</v>
      </c>
      <c r="R1170" s="184">
        <f>ROUND(J1170*H1170,2)</f>
        <v>0</v>
      </c>
      <c r="S1170" s="66"/>
      <c r="T1170" s="185">
        <f>S1170*H1170</f>
        <v>0</v>
      </c>
      <c r="U1170" s="185">
        <v>7.0000000000000007E-2</v>
      </c>
      <c r="V1170" s="185">
        <f>U1170*H1170</f>
        <v>7.0000000000000007E-2</v>
      </c>
      <c r="W1170" s="185">
        <v>0</v>
      </c>
      <c r="X1170" s="185">
        <f>W1170*H1170</f>
        <v>0</v>
      </c>
      <c r="Y1170" s="186" t="s">
        <v>20</v>
      </c>
      <c r="Z1170" s="36"/>
      <c r="AA1170" s="36"/>
      <c r="AB1170" s="36"/>
      <c r="AC1170" s="36"/>
      <c r="AD1170" s="36"/>
      <c r="AE1170" s="36"/>
      <c r="AR1170" s="187" t="s">
        <v>184</v>
      </c>
      <c r="AT1170" s="187" t="s">
        <v>180</v>
      </c>
      <c r="AU1170" s="187" t="s">
        <v>84</v>
      </c>
      <c r="AY1170" s="19" t="s">
        <v>155</v>
      </c>
      <c r="BE1170" s="188">
        <f>IF(O1170="základní",K1170,0)</f>
        <v>0</v>
      </c>
      <c r="BF1170" s="188">
        <f>IF(O1170="snížená",K1170,0)</f>
        <v>0</v>
      </c>
      <c r="BG1170" s="188">
        <f>IF(O1170="zákl. přenesená",K1170,0)</f>
        <v>0</v>
      </c>
      <c r="BH1170" s="188">
        <f>IF(O1170="sníž. přenesená",K1170,0)</f>
        <v>0</v>
      </c>
      <c r="BI1170" s="188">
        <f>IF(O1170="nulová",K1170,0)</f>
        <v>0</v>
      </c>
      <c r="BJ1170" s="19" t="s">
        <v>82</v>
      </c>
      <c r="BK1170" s="188">
        <f>ROUND(P1170*H1170,2)</f>
        <v>0</v>
      </c>
      <c r="BL1170" s="19" t="s">
        <v>185</v>
      </c>
      <c r="BM1170" s="187" t="s">
        <v>2368</v>
      </c>
    </row>
    <row r="1171" spans="1:65" s="2" customFormat="1" ht="16.5" customHeight="1">
      <c r="A1171" s="36"/>
      <c r="B1171" s="37"/>
      <c r="C1171" s="174" t="s">
        <v>2369</v>
      </c>
      <c r="D1171" s="174" t="s">
        <v>157</v>
      </c>
      <c r="E1171" s="175" t="s">
        <v>2370</v>
      </c>
      <c r="F1171" s="176" t="s">
        <v>2371</v>
      </c>
      <c r="G1171" s="177" t="s">
        <v>386</v>
      </c>
      <c r="H1171" s="178">
        <v>2</v>
      </c>
      <c r="I1171" s="179"/>
      <c r="J1171" s="179"/>
      <c r="K1171" s="180">
        <f>ROUND(P1171*H1171,2)</f>
        <v>0</v>
      </c>
      <c r="L1171" s="181"/>
      <c r="M1171" s="41"/>
      <c r="N1171" s="182" t="s">
        <v>20</v>
      </c>
      <c r="O1171" s="183" t="s">
        <v>43</v>
      </c>
      <c r="P1171" s="184">
        <f>I1171+J1171</f>
        <v>0</v>
      </c>
      <c r="Q1171" s="184">
        <f>ROUND(I1171*H1171,2)</f>
        <v>0</v>
      </c>
      <c r="R1171" s="184">
        <f>ROUND(J1171*H1171,2)</f>
        <v>0</v>
      </c>
      <c r="S1171" s="66"/>
      <c r="T1171" s="185">
        <f>S1171*H1171</f>
        <v>0</v>
      </c>
      <c r="U1171" s="185">
        <v>0</v>
      </c>
      <c r="V1171" s="185">
        <f>U1171*H1171</f>
        <v>0</v>
      </c>
      <c r="W1171" s="185">
        <v>0</v>
      </c>
      <c r="X1171" s="185">
        <f>W1171*H1171</f>
        <v>0</v>
      </c>
      <c r="Y1171" s="186" t="s">
        <v>20</v>
      </c>
      <c r="Z1171" s="36"/>
      <c r="AA1171" s="36"/>
      <c r="AB1171" s="36"/>
      <c r="AC1171" s="36"/>
      <c r="AD1171" s="36"/>
      <c r="AE1171" s="36"/>
      <c r="AR1171" s="187" t="s">
        <v>185</v>
      </c>
      <c r="AT1171" s="187" t="s">
        <v>157</v>
      </c>
      <c r="AU1171" s="187" t="s">
        <v>84</v>
      </c>
      <c r="AY1171" s="19" t="s">
        <v>155</v>
      </c>
      <c r="BE1171" s="188">
        <f>IF(O1171="základní",K1171,0)</f>
        <v>0</v>
      </c>
      <c r="BF1171" s="188">
        <f>IF(O1171="snížená",K1171,0)</f>
        <v>0</v>
      </c>
      <c r="BG1171" s="188">
        <f>IF(O1171="zákl. přenesená",K1171,0)</f>
        <v>0</v>
      </c>
      <c r="BH1171" s="188">
        <f>IF(O1171="sníž. přenesená",K1171,0)</f>
        <v>0</v>
      </c>
      <c r="BI1171" s="188">
        <f>IF(O1171="nulová",K1171,0)</f>
        <v>0</v>
      </c>
      <c r="BJ1171" s="19" t="s">
        <v>82</v>
      </c>
      <c r="BK1171" s="188">
        <f>ROUND(P1171*H1171,2)</f>
        <v>0</v>
      </c>
      <c r="BL1171" s="19" t="s">
        <v>185</v>
      </c>
      <c r="BM1171" s="187" t="s">
        <v>2372</v>
      </c>
    </row>
    <row r="1172" spans="1:65" s="2" customFormat="1" ht="11.25">
      <c r="A1172" s="36"/>
      <c r="B1172" s="37"/>
      <c r="C1172" s="38"/>
      <c r="D1172" s="189" t="s">
        <v>162</v>
      </c>
      <c r="E1172" s="38"/>
      <c r="F1172" s="190" t="s">
        <v>2373</v>
      </c>
      <c r="G1172" s="38"/>
      <c r="H1172" s="38"/>
      <c r="I1172" s="191"/>
      <c r="J1172" s="191"/>
      <c r="K1172" s="38"/>
      <c r="L1172" s="38"/>
      <c r="M1172" s="41"/>
      <c r="N1172" s="192"/>
      <c r="O1172" s="193"/>
      <c r="P1172" s="66"/>
      <c r="Q1172" s="66"/>
      <c r="R1172" s="66"/>
      <c r="S1172" s="66"/>
      <c r="T1172" s="66"/>
      <c r="U1172" s="66"/>
      <c r="V1172" s="66"/>
      <c r="W1172" s="66"/>
      <c r="X1172" s="66"/>
      <c r="Y1172" s="67"/>
      <c r="Z1172" s="36"/>
      <c r="AA1172" s="36"/>
      <c r="AB1172" s="36"/>
      <c r="AC1172" s="36"/>
      <c r="AD1172" s="36"/>
      <c r="AE1172" s="36"/>
      <c r="AT1172" s="19" t="s">
        <v>162</v>
      </c>
      <c r="AU1172" s="19" t="s">
        <v>84</v>
      </c>
    </row>
    <row r="1173" spans="1:65" s="2" customFormat="1" ht="16.5" customHeight="1">
      <c r="A1173" s="36"/>
      <c r="B1173" s="37"/>
      <c r="C1173" s="218" t="s">
        <v>2374</v>
      </c>
      <c r="D1173" s="218" t="s">
        <v>180</v>
      </c>
      <c r="E1173" s="219" t="s">
        <v>2375</v>
      </c>
      <c r="F1173" s="220" t="s">
        <v>2376</v>
      </c>
      <c r="G1173" s="221" t="s">
        <v>386</v>
      </c>
      <c r="H1173" s="222">
        <v>2</v>
      </c>
      <c r="I1173" s="223"/>
      <c r="J1173" s="224"/>
      <c r="K1173" s="225">
        <f>ROUND(P1173*H1173,2)</f>
        <v>0</v>
      </c>
      <c r="L1173" s="224"/>
      <c r="M1173" s="226"/>
      <c r="N1173" s="227" t="s">
        <v>20</v>
      </c>
      <c r="O1173" s="183" t="s">
        <v>43</v>
      </c>
      <c r="P1173" s="184">
        <f>I1173+J1173</f>
        <v>0</v>
      </c>
      <c r="Q1173" s="184">
        <f>ROUND(I1173*H1173,2)</f>
        <v>0</v>
      </c>
      <c r="R1173" s="184">
        <f>ROUND(J1173*H1173,2)</f>
        <v>0</v>
      </c>
      <c r="S1173" s="66"/>
      <c r="T1173" s="185">
        <f>S1173*H1173</f>
        <v>0</v>
      </c>
      <c r="U1173" s="185">
        <v>3.5999999999999999E-3</v>
      </c>
      <c r="V1173" s="185">
        <f>U1173*H1173</f>
        <v>7.1999999999999998E-3</v>
      </c>
      <c r="W1173" s="185">
        <v>0</v>
      </c>
      <c r="X1173" s="185">
        <f>W1173*H1173</f>
        <v>0</v>
      </c>
      <c r="Y1173" s="186" t="s">
        <v>20</v>
      </c>
      <c r="Z1173" s="36"/>
      <c r="AA1173" s="36"/>
      <c r="AB1173" s="36"/>
      <c r="AC1173" s="36"/>
      <c r="AD1173" s="36"/>
      <c r="AE1173" s="36"/>
      <c r="AR1173" s="187" t="s">
        <v>184</v>
      </c>
      <c r="AT1173" s="187" t="s">
        <v>180</v>
      </c>
      <c r="AU1173" s="187" t="s">
        <v>84</v>
      </c>
      <c r="AY1173" s="19" t="s">
        <v>155</v>
      </c>
      <c r="BE1173" s="188">
        <f>IF(O1173="základní",K1173,0)</f>
        <v>0</v>
      </c>
      <c r="BF1173" s="188">
        <f>IF(O1173="snížená",K1173,0)</f>
        <v>0</v>
      </c>
      <c r="BG1173" s="188">
        <f>IF(O1173="zákl. přenesená",K1173,0)</f>
        <v>0</v>
      </c>
      <c r="BH1173" s="188">
        <f>IF(O1173="sníž. přenesená",K1173,0)</f>
        <v>0</v>
      </c>
      <c r="BI1173" s="188">
        <f>IF(O1173="nulová",K1173,0)</f>
        <v>0</v>
      </c>
      <c r="BJ1173" s="19" t="s">
        <v>82</v>
      </c>
      <c r="BK1173" s="188">
        <f>ROUND(P1173*H1173,2)</f>
        <v>0</v>
      </c>
      <c r="BL1173" s="19" t="s">
        <v>185</v>
      </c>
      <c r="BM1173" s="187" t="s">
        <v>2377</v>
      </c>
    </row>
    <row r="1174" spans="1:65" s="2" customFormat="1" ht="16.5" customHeight="1">
      <c r="A1174" s="36"/>
      <c r="B1174" s="37"/>
      <c r="C1174" s="174" t="s">
        <v>2378</v>
      </c>
      <c r="D1174" s="174" t="s">
        <v>157</v>
      </c>
      <c r="E1174" s="175" t="s">
        <v>2379</v>
      </c>
      <c r="F1174" s="176" t="s">
        <v>2380</v>
      </c>
      <c r="G1174" s="177" t="s">
        <v>386</v>
      </c>
      <c r="H1174" s="178">
        <v>1</v>
      </c>
      <c r="I1174" s="179"/>
      <c r="J1174" s="179"/>
      <c r="K1174" s="180">
        <f>ROUND(P1174*H1174,2)</f>
        <v>0</v>
      </c>
      <c r="L1174" s="181"/>
      <c r="M1174" s="41"/>
      <c r="N1174" s="182" t="s">
        <v>20</v>
      </c>
      <c r="O1174" s="183" t="s">
        <v>43</v>
      </c>
      <c r="P1174" s="184">
        <f>I1174+J1174</f>
        <v>0</v>
      </c>
      <c r="Q1174" s="184">
        <f>ROUND(I1174*H1174,2)</f>
        <v>0</v>
      </c>
      <c r="R1174" s="184">
        <f>ROUND(J1174*H1174,2)</f>
        <v>0</v>
      </c>
      <c r="S1174" s="66"/>
      <c r="T1174" s="185">
        <f>S1174*H1174</f>
        <v>0</v>
      </c>
      <c r="U1174" s="185">
        <v>0</v>
      </c>
      <c r="V1174" s="185">
        <f>U1174*H1174</f>
        <v>0</v>
      </c>
      <c r="W1174" s="185">
        <v>0</v>
      </c>
      <c r="X1174" s="185">
        <f>W1174*H1174</f>
        <v>0</v>
      </c>
      <c r="Y1174" s="186" t="s">
        <v>20</v>
      </c>
      <c r="Z1174" s="36"/>
      <c r="AA1174" s="36"/>
      <c r="AB1174" s="36"/>
      <c r="AC1174" s="36"/>
      <c r="AD1174" s="36"/>
      <c r="AE1174" s="36"/>
      <c r="AR1174" s="187" t="s">
        <v>185</v>
      </c>
      <c r="AT1174" s="187" t="s">
        <v>157</v>
      </c>
      <c r="AU1174" s="187" t="s">
        <v>84</v>
      </c>
      <c r="AY1174" s="19" t="s">
        <v>155</v>
      </c>
      <c r="BE1174" s="188">
        <f>IF(O1174="základní",K1174,0)</f>
        <v>0</v>
      </c>
      <c r="BF1174" s="188">
        <f>IF(O1174="snížená",K1174,0)</f>
        <v>0</v>
      </c>
      <c r="BG1174" s="188">
        <f>IF(O1174="zákl. přenesená",K1174,0)</f>
        <v>0</v>
      </c>
      <c r="BH1174" s="188">
        <f>IF(O1174="sníž. přenesená",K1174,0)</f>
        <v>0</v>
      </c>
      <c r="BI1174" s="188">
        <f>IF(O1174="nulová",K1174,0)</f>
        <v>0</v>
      </c>
      <c r="BJ1174" s="19" t="s">
        <v>82</v>
      </c>
      <c r="BK1174" s="188">
        <f>ROUND(P1174*H1174,2)</f>
        <v>0</v>
      </c>
      <c r="BL1174" s="19" t="s">
        <v>185</v>
      </c>
      <c r="BM1174" s="187" t="s">
        <v>2381</v>
      </c>
    </row>
    <row r="1175" spans="1:65" s="2" customFormat="1" ht="11.25">
      <c r="A1175" s="36"/>
      <c r="B1175" s="37"/>
      <c r="C1175" s="38"/>
      <c r="D1175" s="189" t="s">
        <v>162</v>
      </c>
      <c r="E1175" s="38"/>
      <c r="F1175" s="190" t="s">
        <v>2382</v>
      </c>
      <c r="G1175" s="38"/>
      <c r="H1175" s="38"/>
      <c r="I1175" s="191"/>
      <c r="J1175" s="191"/>
      <c r="K1175" s="38"/>
      <c r="L1175" s="38"/>
      <c r="M1175" s="41"/>
      <c r="N1175" s="192"/>
      <c r="O1175" s="193"/>
      <c r="P1175" s="66"/>
      <c r="Q1175" s="66"/>
      <c r="R1175" s="66"/>
      <c r="S1175" s="66"/>
      <c r="T1175" s="66"/>
      <c r="U1175" s="66"/>
      <c r="V1175" s="66"/>
      <c r="W1175" s="66"/>
      <c r="X1175" s="66"/>
      <c r="Y1175" s="67"/>
      <c r="Z1175" s="36"/>
      <c r="AA1175" s="36"/>
      <c r="AB1175" s="36"/>
      <c r="AC1175" s="36"/>
      <c r="AD1175" s="36"/>
      <c r="AE1175" s="36"/>
      <c r="AT1175" s="19" t="s">
        <v>162</v>
      </c>
      <c r="AU1175" s="19" t="s">
        <v>84</v>
      </c>
    </row>
    <row r="1176" spans="1:65" s="2" customFormat="1" ht="16.5" customHeight="1">
      <c r="A1176" s="36"/>
      <c r="B1176" s="37"/>
      <c r="C1176" s="218" t="s">
        <v>2383</v>
      </c>
      <c r="D1176" s="218" t="s">
        <v>180</v>
      </c>
      <c r="E1176" s="219" t="s">
        <v>2384</v>
      </c>
      <c r="F1176" s="220" t="s">
        <v>2385</v>
      </c>
      <c r="G1176" s="221" t="s">
        <v>386</v>
      </c>
      <c r="H1176" s="222">
        <v>1</v>
      </c>
      <c r="I1176" s="223"/>
      <c r="J1176" s="224"/>
      <c r="K1176" s="225">
        <f>ROUND(P1176*H1176,2)</f>
        <v>0</v>
      </c>
      <c r="L1176" s="224"/>
      <c r="M1176" s="226"/>
      <c r="N1176" s="227" t="s">
        <v>20</v>
      </c>
      <c r="O1176" s="183" t="s">
        <v>43</v>
      </c>
      <c r="P1176" s="184">
        <f>I1176+J1176</f>
        <v>0</v>
      </c>
      <c r="Q1176" s="184">
        <f>ROUND(I1176*H1176,2)</f>
        <v>0</v>
      </c>
      <c r="R1176" s="184">
        <f>ROUND(J1176*H1176,2)</f>
        <v>0</v>
      </c>
      <c r="S1176" s="66"/>
      <c r="T1176" s="185">
        <f>S1176*H1176</f>
        <v>0</v>
      </c>
      <c r="U1176" s="185">
        <v>2E-3</v>
      </c>
      <c r="V1176" s="185">
        <f>U1176*H1176</f>
        <v>2E-3</v>
      </c>
      <c r="W1176" s="185">
        <v>0</v>
      </c>
      <c r="X1176" s="185">
        <f>W1176*H1176</f>
        <v>0</v>
      </c>
      <c r="Y1176" s="186" t="s">
        <v>20</v>
      </c>
      <c r="Z1176" s="36"/>
      <c r="AA1176" s="36"/>
      <c r="AB1176" s="36"/>
      <c r="AC1176" s="36"/>
      <c r="AD1176" s="36"/>
      <c r="AE1176" s="36"/>
      <c r="AR1176" s="187" t="s">
        <v>184</v>
      </c>
      <c r="AT1176" s="187" t="s">
        <v>180</v>
      </c>
      <c r="AU1176" s="187" t="s">
        <v>84</v>
      </c>
      <c r="AY1176" s="19" t="s">
        <v>155</v>
      </c>
      <c r="BE1176" s="188">
        <f>IF(O1176="základní",K1176,0)</f>
        <v>0</v>
      </c>
      <c r="BF1176" s="188">
        <f>IF(O1176="snížená",K1176,0)</f>
        <v>0</v>
      </c>
      <c r="BG1176" s="188">
        <f>IF(O1176="zákl. přenesená",K1176,0)</f>
        <v>0</v>
      </c>
      <c r="BH1176" s="188">
        <f>IF(O1176="sníž. přenesená",K1176,0)</f>
        <v>0</v>
      </c>
      <c r="BI1176" s="188">
        <f>IF(O1176="nulová",K1176,0)</f>
        <v>0</v>
      </c>
      <c r="BJ1176" s="19" t="s">
        <v>82</v>
      </c>
      <c r="BK1176" s="188">
        <f>ROUND(P1176*H1176,2)</f>
        <v>0</v>
      </c>
      <c r="BL1176" s="19" t="s">
        <v>185</v>
      </c>
      <c r="BM1176" s="187" t="s">
        <v>2386</v>
      </c>
    </row>
    <row r="1177" spans="1:65" s="2" customFormat="1" ht="16.5" customHeight="1">
      <c r="A1177" s="36"/>
      <c r="B1177" s="37"/>
      <c r="C1177" s="174" t="s">
        <v>2387</v>
      </c>
      <c r="D1177" s="174" t="s">
        <v>157</v>
      </c>
      <c r="E1177" s="175" t="s">
        <v>2388</v>
      </c>
      <c r="F1177" s="176" t="s">
        <v>2389</v>
      </c>
      <c r="G1177" s="177" t="s">
        <v>386</v>
      </c>
      <c r="H1177" s="178">
        <v>11</v>
      </c>
      <c r="I1177" s="179"/>
      <c r="J1177" s="179"/>
      <c r="K1177" s="180">
        <f>ROUND(P1177*H1177,2)</f>
        <v>0</v>
      </c>
      <c r="L1177" s="181"/>
      <c r="M1177" s="41"/>
      <c r="N1177" s="182" t="s">
        <v>20</v>
      </c>
      <c r="O1177" s="183" t="s">
        <v>43</v>
      </c>
      <c r="P1177" s="184">
        <f>I1177+J1177</f>
        <v>0</v>
      </c>
      <c r="Q1177" s="184">
        <f>ROUND(I1177*H1177,2)</f>
        <v>0</v>
      </c>
      <c r="R1177" s="184">
        <f>ROUND(J1177*H1177,2)</f>
        <v>0</v>
      </c>
      <c r="S1177" s="66"/>
      <c r="T1177" s="185">
        <f>S1177*H1177</f>
        <v>0</v>
      </c>
      <c r="U1177" s="185">
        <v>0</v>
      </c>
      <c r="V1177" s="185">
        <f>U1177*H1177</f>
        <v>0</v>
      </c>
      <c r="W1177" s="185">
        <v>0</v>
      </c>
      <c r="X1177" s="185">
        <f>W1177*H1177</f>
        <v>0</v>
      </c>
      <c r="Y1177" s="186" t="s">
        <v>20</v>
      </c>
      <c r="Z1177" s="36"/>
      <c r="AA1177" s="36"/>
      <c r="AB1177" s="36"/>
      <c r="AC1177" s="36"/>
      <c r="AD1177" s="36"/>
      <c r="AE1177" s="36"/>
      <c r="AR1177" s="187" t="s">
        <v>185</v>
      </c>
      <c r="AT1177" s="187" t="s">
        <v>157</v>
      </c>
      <c r="AU1177" s="187" t="s">
        <v>84</v>
      </c>
      <c r="AY1177" s="19" t="s">
        <v>155</v>
      </c>
      <c r="BE1177" s="188">
        <f>IF(O1177="základní",K1177,0)</f>
        <v>0</v>
      </c>
      <c r="BF1177" s="188">
        <f>IF(O1177="snížená",K1177,0)</f>
        <v>0</v>
      </c>
      <c r="BG1177" s="188">
        <f>IF(O1177="zákl. přenesená",K1177,0)</f>
        <v>0</v>
      </c>
      <c r="BH1177" s="188">
        <f>IF(O1177="sníž. přenesená",K1177,0)</f>
        <v>0</v>
      </c>
      <c r="BI1177" s="188">
        <f>IF(O1177="nulová",K1177,0)</f>
        <v>0</v>
      </c>
      <c r="BJ1177" s="19" t="s">
        <v>82</v>
      </c>
      <c r="BK1177" s="188">
        <f>ROUND(P1177*H1177,2)</f>
        <v>0</v>
      </c>
      <c r="BL1177" s="19" t="s">
        <v>185</v>
      </c>
      <c r="BM1177" s="187" t="s">
        <v>2390</v>
      </c>
    </row>
    <row r="1178" spans="1:65" s="2" customFormat="1" ht="11.25">
      <c r="A1178" s="36"/>
      <c r="B1178" s="37"/>
      <c r="C1178" s="38"/>
      <c r="D1178" s="189" t="s">
        <v>162</v>
      </c>
      <c r="E1178" s="38"/>
      <c r="F1178" s="190" t="s">
        <v>2391</v>
      </c>
      <c r="G1178" s="38"/>
      <c r="H1178" s="38"/>
      <c r="I1178" s="191"/>
      <c r="J1178" s="191"/>
      <c r="K1178" s="38"/>
      <c r="L1178" s="38"/>
      <c r="M1178" s="41"/>
      <c r="N1178" s="192"/>
      <c r="O1178" s="193"/>
      <c r="P1178" s="66"/>
      <c r="Q1178" s="66"/>
      <c r="R1178" s="66"/>
      <c r="S1178" s="66"/>
      <c r="T1178" s="66"/>
      <c r="U1178" s="66"/>
      <c r="V1178" s="66"/>
      <c r="W1178" s="66"/>
      <c r="X1178" s="66"/>
      <c r="Y1178" s="67"/>
      <c r="Z1178" s="36"/>
      <c r="AA1178" s="36"/>
      <c r="AB1178" s="36"/>
      <c r="AC1178" s="36"/>
      <c r="AD1178" s="36"/>
      <c r="AE1178" s="36"/>
      <c r="AT1178" s="19" t="s">
        <v>162</v>
      </c>
      <c r="AU1178" s="19" t="s">
        <v>84</v>
      </c>
    </row>
    <row r="1179" spans="1:65" s="2" customFormat="1" ht="16.5" customHeight="1">
      <c r="A1179" s="36"/>
      <c r="B1179" s="37"/>
      <c r="C1179" s="218" t="s">
        <v>2392</v>
      </c>
      <c r="D1179" s="218" t="s">
        <v>180</v>
      </c>
      <c r="E1179" s="219" t="s">
        <v>2393</v>
      </c>
      <c r="F1179" s="220" t="s">
        <v>2394</v>
      </c>
      <c r="G1179" s="221" t="s">
        <v>386</v>
      </c>
      <c r="H1179" s="222">
        <v>11</v>
      </c>
      <c r="I1179" s="223"/>
      <c r="J1179" s="224"/>
      <c r="K1179" s="225">
        <f>ROUND(P1179*H1179,2)</f>
        <v>0</v>
      </c>
      <c r="L1179" s="224"/>
      <c r="M1179" s="226"/>
      <c r="N1179" s="227" t="s">
        <v>20</v>
      </c>
      <c r="O1179" s="183" t="s">
        <v>43</v>
      </c>
      <c r="P1179" s="184">
        <f>I1179+J1179</f>
        <v>0</v>
      </c>
      <c r="Q1179" s="184">
        <f>ROUND(I1179*H1179,2)</f>
        <v>0</v>
      </c>
      <c r="R1179" s="184">
        <f>ROUND(J1179*H1179,2)</f>
        <v>0</v>
      </c>
      <c r="S1179" s="66"/>
      <c r="T1179" s="185">
        <f>S1179*H1179</f>
        <v>0</v>
      </c>
      <c r="U1179" s="185">
        <v>1E-4</v>
      </c>
      <c r="V1179" s="185">
        <f>U1179*H1179</f>
        <v>1.1000000000000001E-3</v>
      </c>
      <c r="W1179" s="185">
        <v>0</v>
      </c>
      <c r="X1179" s="185">
        <f>W1179*H1179</f>
        <v>0</v>
      </c>
      <c r="Y1179" s="186" t="s">
        <v>20</v>
      </c>
      <c r="Z1179" s="36"/>
      <c r="AA1179" s="36"/>
      <c r="AB1179" s="36"/>
      <c r="AC1179" s="36"/>
      <c r="AD1179" s="36"/>
      <c r="AE1179" s="36"/>
      <c r="AR1179" s="187" t="s">
        <v>184</v>
      </c>
      <c r="AT1179" s="187" t="s">
        <v>180</v>
      </c>
      <c r="AU1179" s="187" t="s">
        <v>84</v>
      </c>
      <c r="AY1179" s="19" t="s">
        <v>155</v>
      </c>
      <c r="BE1179" s="188">
        <f>IF(O1179="základní",K1179,0)</f>
        <v>0</v>
      </c>
      <c r="BF1179" s="188">
        <f>IF(O1179="snížená",K1179,0)</f>
        <v>0</v>
      </c>
      <c r="BG1179" s="188">
        <f>IF(O1179="zákl. přenesená",K1179,0)</f>
        <v>0</v>
      </c>
      <c r="BH1179" s="188">
        <f>IF(O1179="sníž. přenesená",K1179,0)</f>
        <v>0</v>
      </c>
      <c r="BI1179" s="188">
        <f>IF(O1179="nulová",K1179,0)</f>
        <v>0</v>
      </c>
      <c r="BJ1179" s="19" t="s">
        <v>82</v>
      </c>
      <c r="BK1179" s="188">
        <f>ROUND(P1179*H1179,2)</f>
        <v>0</v>
      </c>
      <c r="BL1179" s="19" t="s">
        <v>185</v>
      </c>
      <c r="BM1179" s="187" t="s">
        <v>2395</v>
      </c>
    </row>
    <row r="1180" spans="1:65" s="2" customFormat="1" ht="16.5" customHeight="1">
      <c r="A1180" s="36"/>
      <c r="B1180" s="37"/>
      <c r="C1180" s="174" t="s">
        <v>2396</v>
      </c>
      <c r="D1180" s="174" t="s">
        <v>157</v>
      </c>
      <c r="E1180" s="175" t="s">
        <v>2388</v>
      </c>
      <c r="F1180" s="176" t="s">
        <v>2389</v>
      </c>
      <c r="G1180" s="177" t="s">
        <v>386</v>
      </c>
      <c r="H1180" s="178">
        <v>1</v>
      </c>
      <c r="I1180" s="179"/>
      <c r="J1180" s="179"/>
      <c r="K1180" s="180">
        <f>ROUND(P1180*H1180,2)</f>
        <v>0</v>
      </c>
      <c r="L1180" s="181"/>
      <c r="M1180" s="41"/>
      <c r="N1180" s="182" t="s">
        <v>20</v>
      </c>
      <c r="O1180" s="183" t="s">
        <v>43</v>
      </c>
      <c r="P1180" s="184">
        <f>I1180+J1180</f>
        <v>0</v>
      </c>
      <c r="Q1180" s="184">
        <f>ROUND(I1180*H1180,2)</f>
        <v>0</v>
      </c>
      <c r="R1180" s="184">
        <f>ROUND(J1180*H1180,2)</f>
        <v>0</v>
      </c>
      <c r="S1180" s="66"/>
      <c r="T1180" s="185">
        <f>S1180*H1180</f>
        <v>0</v>
      </c>
      <c r="U1180" s="185">
        <v>0</v>
      </c>
      <c r="V1180" s="185">
        <f>U1180*H1180</f>
        <v>0</v>
      </c>
      <c r="W1180" s="185">
        <v>0</v>
      </c>
      <c r="X1180" s="185">
        <f>W1180*H1180</f>
        <v>0</v>
      </c>
      <c r="Y1180" s="186" t="s">
        <v>20</v>
      </c>
      <c r="Z1180" s="36"/>
      <c r="AA1180" s="36"/>
      <c r="AB1180" s="36"/>
      <c r="AC1180" s="36"/>
      <c r="AD1180" s="36"/>
      <c r="AE1180" s="36"/>
      <c r="AR1180" s="187" t="s">
        <v>185</v>
      </c>
      <c r="AT1180" s="187" t="s">
        <v>157</v>
      </c>
      <c r="AU1180" s="187" t="s">
        <v>84</v>
      </c>
      <c r="AY1180" s="19" t="s">
        <v>155</v>
      </c>
      <c r="BE1180" s="188">
        <f>IF(O1180="základní",K1180,0)</f>
        <v>0</v>
      </c>
      <c r="BF1180" s="188">
        <f>IF(O1180="snížená",K1180,0)</f>
        <v>0</v>
      </c>
      <c r="BG1180" s="188">
        <f>IF(O1180="zákl. přenesená",K1180,0)</f>
        <v>0</v>
      </c>
      <c r="BH1180" s="188">
        <f>IF(O1180="sníž. přenesená",K1180,0)</f>
        <v>0</v>
      </c>
      <c r="BI1180" s="188">
        <f>IF(O1180="nulová",K1180,0)</f>
        <v>0</v>
      </c>
      <c r="BJ1180" s="19" t="s">
        <v>82</v>
      </c>
      <c r="BK1180" s="188">
        <f>ROUND(P1180*H1180,2)</f>
        <v>0</v>
      </c>
      <c r="BL1180" s="19" t="s">
        <v>185</v>
      </c>
      <c r="BM1180" s="187" t="s">
        <v>2397</v>
      </c>
    </row>
    <row r="1181" spans="1:65" s="2" customFormat="1" ht="11.25">
      <c r="A1181" s="36"/>
      <c r="B1181" s="37"/>
      <c r="C1181" s="38"/>
      <c r="D1181" s="189" t="s">
        <v>162</v>
      </c>
      <c r="E1181" s="38"/>
      <c r="F1181" s="190" t="s">
        <v>2391</v>
      </c>
      <c r="G1181" s="38"/>
      <c r="H1181" s="38"/>
      <c r="I1181" s="191"/>
      <c r="J1181" s="191"/>
      <c r="K1181" s="38"/>
      <c r="L1181" s="38"/>
      <c r="M1181" s="41"/>
      <c r="N1181" s="192"/>
      <c r="O1181" s="193"/>
      <c r="P1181" s="66"/>
      <c r="Q1181" s="66"/>
      <c r="R1181" s="66"/>
      <c r="S1181" s="66"/>
      <c r="T1181" s="66"/>
      <c r="U1181" s="66"/>
      <c r="V1181" s="66"/>
      <c r="W1181" s="66"/>
      <c r="X1181" s="66"/>
      <c r="Y1181" s="67"/>
      <c r="Z1181" s="36"/>
      <c r="AA1181" s="36"/>
      <c r="AB1181" s="36"/>
      <c r="AC1181" s="36"/>
      <c r="AD1181" s="36"/>
      <c r="AE1181" s="36"/>
      <c r="AT1181" s="19" t="s">
        <v>162</v>
      </c>
      <c r="AU1181" s="19" t="s">
        <v>84</v>
      </c>
    </row>
    <row r="1182" spans="1:65" s="2" customFormat="1" ht="16.5" customHeight="1">
      <c r="A1182" s="36"/>
      <c r="B1182" s="37"/>
      <c r="C1182" s="218" t="s">
        <v>2398</v>
      </c>
      <c r="D1182" s="218" t="s">
        <v>180</v>
      </c>
      <c r="E1182" s="219" t="s">
        <v>2399</v>
      </c>
      <c r="F1182" s="220" t="s">
        <v>2400</v>
      </c>
      <c r="G1182" s="221" t="s">
        <v>386</v>
      </c>
      <c r="H1182" s="222">
        <v>1</v>
      </c>
      <c r="I1182" s="223"/>
      <c r="J1182" s="224"/>
      <c r="K1182" s="225">
        <f>ROUND(P1182*H1182,2)</f>
        <v>0</v>
      </c>
      <c r="L1182" s="224"/>
      <c r="M1182" s="226"/>
      <c r="N1182" s="227" t="s">
        <v>20</v>
      </c>
      <c r="O1182" s="183" t="s">
        <v>43</v>
      </c>
      <c r="P1182" s="184">
        <f>I1182+J1182</f>
        <v>0</v>
      </c>
      <c r="Q1182" s="184">
        <f>ROUND(I1182*H1182,2)</f>
        <v>0</v>
      </c>
      <c r="R1182" s="184">
        <f>ROUND(J1182*H1182,2)</f>
        <v>0</v>
      </c>
      <c r="S1182" s="66"/>
      <c r="T1182" s="185">
        <f>S1182*H1182</f>
        <v>0</v>
      </c>
      <c r="U1182" s="185">
        <v>1E-4</v>
      </c>
      <c r="V1182" s="185">
        <f>U1182*H1182</f>
        <v>1E-4</v>
      </c>
      <c r="W1182" s="185">
        <v>0</v>
      </c>
      <c r="X1182" s="185">
        <f>W1182*H1182</f>
        <v>0</v>
      </c>
      <c r="Y1182" s="186" t="s">
        <v>20</v>
      </c>
      <c r="Z1182" s="36"/>
      <c r="AA1182" s="36"/>
      <c r="AB1182" s="36"/>
      <c r="AC1182" s="36"/>
      <c r="AD1182" s="36"/>
      <c r="AE1182" s="36"/>
      <c r="AR1182" s="187" t="s">
        <v>184</v>
      </c>
      <c r="AT1182" s="187" t="s">
        <v>180</v>
      </c>
      <c r="AU1182" s="187" t="s">
        <v>84</v>
      </c>
      <c r="AY1182" s="19" t="s">
        <v>155</v>
      </c>
      <c r="BE1182" s="188">
        <f>IF(O1182="základní",K1182,0)</f>
        <v>0</v>
      </c>
      <c r="BF1182" s="188">
        <f>IF(O1182="snížená",K1182,0)</f>
        <v>0</v>
      </c>
      <c r="BG1182" s="188">
        <f>IF(O1182="zákl. přenesená",K1182,0)</f>
        <v>0</v>
      </c>
      <c r="BH1182" s="188">
        <f>IF(O1182="sníž. přenesená",K1182,0)</f>
        <v>0</v>
      </c>
      <c r="BI1182" s="188">
        <f>IF(O1182="nulová",K1182,0)</f>
        <v>0</v>
      </c>
      <c r="BJ1182" s="19" t="s">
        <v>82</v>
      </c>
      <c r="BK1182" s="188">
        <f>ROUND(P1182*H1182,2)</f>
        <v>0</v>
      </c>
      <c r="BL1182" s="19" t="s">
        <v>185</v>
      </c>
      <c r="BM1182" s="187" t="s">
        <v>2401</v>
      </c>
    </row>
    <row r="1183" spans="1:65" s="2" customFormat="1" ht="24.2" customHeight="1">
      <c r="A1183" s="36"/>
      <c r="B1183" s="37"/>
      <c r="C1183" s="174" t="s">
        <v>2402</v>
      </c>
      <c r="D1183" s="174" t="s">
        <v>157</v>
      </c>
      <c r="E1183" s="175" t="s">
        <v>2403</v>
      </c>
      <c r="F1183" s="176" t="s">
        <v>2404</v>
      </c>
      <c r="G1183" s="177" t="s">
        <v>386</v>
      </c>
      <c r="H1183" s="178">
        <v>1</v>
      </c>
      <c r="I1183" s="179"/>
      <c r="J1183" s="179"/>
      <c r="K1183" s="180">
        <f>ROUND(P1183*H1183,2)</f>
        <v>0</v>
      </c>
      <c r="L1183" s="181"/>
      <c r="M1183" s="41"/>
      <c r="N1183" s="182" t="s">
        <v>20</v>
      </c>
      <c r="O1183" s="183" t="s">
        <v>43</v>
      </c>
      <c r="P1183" s="184">
        <f>I1183+J1183</f>
        <v>0</v>
      </c>
      <c r="Q1183" s="184">
        <f>ROUND(I1183*H1183,2)</f>
        <v>0</v>
      </c>
      <c r="R1183" s="184">
        <f>ROUND(J1183*H1183,2)</f>
        <v>0</v>
      </c>
      <c r="S1183" s="66"/>
      <c r="T1183" s="185">
        <f>S1183*H1183</f>
        <v>0</v>
      </c>
      <c r="U1183" s="185">
        <v>0</v>
      </c>
      <c r="V1183" s="185">
        <f>U1183*H1183</f>
        <v>0</v>
      </c>
      <c r="W1183" s="185">
        <v>0</v>
      </c>
      <c r="X1183" s="185">
        <f>W1183*H1183</f>
        <v>0</v>
      </c>
      <c r="Y1183" s="186" t="s">
        <v>20</v>
      </c>
      <c r="Z1183" s="36"/>
      <c r="AA1183" s="36"/>
      <c r="AB1183" s="36"/>
      <c r="AC1183" s="36"/>
      <c r="AD1183" s="36"/>
      <c r="AE1183" s="36"/>
      <c r="AR1183" s="187" t="s">
        <v>185</v>
      </c>
      <c r="AT1183" s="187" t="s">
        <v>157</v>
      </c>
      <c r="AU1183" s="187" t="s">
        <v>84</v>
      </c>
      <c r="AY1183" s="19" t="s">
        <v>155</v>
      </c>
      <c r="BE1183" s="188">
        <f>IF(O1183="základní",K1183,0)</f>
        <v>0</v>
      </c>
      <c r="BF1183" s="188">
        <f>IF(O1183="snížená",K1183,0)</f>
        <v>0</v>
      </c>
      <c r="BG1183" s="188">
        <f>IF(O1183="zákl. přenesená",K1183,0)</f>
        <v>0</v>
      </c>
      <c r="BH1183" s="188">
        <f>IF(O1183="sníž. přenesená",K1183,0)</f>
        <v>0</v>
      </c>
      <c r="BI1183" s="188">
        <f>IF(O1183="nulová",K1183,0)</f>
        <v>0</v>
      </c>
      <c r="BJ1183" s="19" t="s">
        <v>82</v>
      </c>
      <c r="BK1183" s="188">
        <f>ROUND(P1183*H1183,2)</f>
        <v>0</v>
      </c>
      <c r="BL1183" s="19" t="s">
        <v>185</v>
      </c>
      <c r="BM1183" s="187" t="s">
        <v>2405</v>
      </c>
    </row>
    <row r="1184" spans="1:65" s="2" customFormat="1" ht="11.25">
      <c r="A1184" s="36"/>
      <c r="B1184" s="37"/>
      <c r="C1184" s="38"/>
      <c r="D1184" s="189" t="s">
        <v>162</v>
      </c>
      <c r="E1184" s="38"/>
      <c r="F1184" s="190" t="s">
        <v>2406</v>
      </c>
      <c r="G1184" s="38"/>
      <c r="H1184" s="38"/>
      <c r="I1184" s="191"/>
      <c r="J1184" s="191"/>
      <c r="K1184" s="38"/>
      <c r="L1184" s="38"/>
      <c r="M1184" s="41"/>
      <c r="N1184" s="192"/>
      <c r="O1184" s="193"/>
      <c r="P1184" s="66"/>
      <c r="Q1184" s="66"/>
      <c r="R1184" s="66"/>
      <c r="S1184" s="66"/>
      <c r="T1184" s="66"/>
      <c r="U1184" s="66"/>
      <c r="V1184" s="66"/>
      <c r="W1184" s="66"/>
      <c r="X1184" s="66"/>
      <c r="Y1184" s="67"/>
      <c r="Z1184" s="36"/>
      <c r="AA1184" s="36"/>
      <c r="AB1184" s="36"/>
      <c r="AC1184" s="36"/>
      <c r="AD1184" s="36"/>
      <c r="AE1184" s="36"/>
      <c r="AT1184" s="19" t="s">
        <v>162</v>
      </c>
      <c r="AU1184" s="19" t="s">
        <v>84</v>
      </c>
    </row>
    <row r="1185" spans="1:65" s="2" customFormat="1" ht="16.5" customHeight="1">
      <c r="A1185" s="36"/>
      <c r="B1185" s="37"/>
      <c r="C1185" s="218" t="s">
        <v>2407</v>
      </c>
      <c r="D1185" s="218" t="s">
        <v>180</v>
      </c>
      <c r="E1185" s="219" t="s">
        <v>2408</v>
      </c>
      <c r="F1185" s="220" t="s">
        <v>2409</v>
      </c>
      <c r="G1185" s="221" t="s">
        <v>386</v>
      </c>
      <c r="H1185" s="222">
        <v>1</v>
      </c>
      <c r="I1185" s="223"/>
      <c r="J1185" s="224"/>
      <c r="K1185" s="225">
        <f>ROUND(P1185*H1185,2)</f>
        <v>0</v>
      </c>
      <c r="L1185" s="224"/>
      <c r="M1185" s="226"/>
      <c r="N1185" s="227" t="s">
        <v>20</v>
      </c>
      <c r="O1185" s="183" t="s">
        <v>43</v>
      </c>
      <c r="P1185" s="184">
        <f>I1185+J1185</f>
        <v>0</v>
      </c>
      <c r="Q1185" s="184">
        <f>ROUND(I1185*H1185,2)</f>
        <v>0</v>
      </c>
      <c r="R1185" s="184">
        <f>ROUND(J1185*H1185,2)</f>
        <v>0</v>
      </c>
      <c r="S1185" s="66"/>
      <c r="T1185" s="185">
        <f>S1185*H1185</f>
        <v>0</v>
      </c>
      <c r="U1185" s="185">
        <v>1E-3</v>
      </c>
      <c r="V1185" s="185">
        <f>U1185*H1185</f>
        <v>1E-3</v>
      </c>
      <c r="W1185" s="185">
        <v>0</v>
      </c>
      <c r="X1185" s="185">
        <f>W1185*H1185</f>
        <v>0</v>
      </c>
      <c r="Y1185" s="186" t="s">
        <v>20</v>
      </c>
      <c r="Z1185" s="36"/>
      <c r="AA1185" s="36"/>
      <c r="AB1185" s="36"/>
      <c r="AC1185" s="36"/>
      <c r="AD1185" s="36"/>
      <c r="AE1185" s="36"/>
      <c r="AR1185" s="187" t="s">
        <v>184</v>
      </c>
      <c r="AT1185" s="187" t="s">
        <v>180</v>
      </c>
      <c r="AU1185" s="187" t="s">
        <v>84</v>
      </c>
      <c r="AY1185" s="19" t="s">
        <v>155</v>
      </c>
      <c r="BE1185" s="188">
        <f>IF(O1185="základní",K1185,0)</f>
        <v>0</v>
      </c>
      <c r="BF1185" s="188">
        <f>IF(O1185="snížená",K1185,0)</f>
        <v>0</v>
      </c>
      <c r="BG1185" s="188">
        <f>IF(O1185="zákl. přenesená",K1185,0)</f>
        <v>0</v>
      </c>
      <c r="BH1185" s="188">
        <f>IF(O1185="sníž. přenesená",K1185,0)</f>
        <v>0</v>
      </c>
      <c r="BI1185" s="188">
        <f>IF(O1185="nulová",K1185,0)</f>
        <v>0</v>
      </c>
      <c r="BJ1185" s="19" t="s">
        <v>82</v>
      </c>
      <c r="BK1185" s="188">
        <f>ROUND(P1185*H1185,2)</f>
        <v>0</v>
      </c>
      <c r="BL1185" s="19" t="s">
        <v>185</v>
      </c>
      <c r="BM1185" s="187" t="s">
        <v>2410</v>
      </c>
    </row>
    <row r="1186" spans="1:65" s="2" customFormat="1" ht="24.2" customHeight="1">
      <c r="A1186" s="36"/>
      <c r="B1186" s="37"/>
      <c r="C1186" s="174" t="s">
        <v>2411</v>
      </c>
      <c r="D1186" s="174" t="s">
        <v>157</v>
      </c>
      <c r="E1186" s="175" t="s">
        <v>2412</v>
      </c>
      <c r="F1186" s="176" t="s">
        <v>2413</v>
      </c>
      <c r="G1186" s="177" t="s">
        <v>386</v>
      </c>
      <c r="H1186" s="178">
        <v>2</v>
      </c>
      <c r="I1186" s="179"/>
      <c r="J1186" s="179"/>
      <c r="K1186" s="180">
        <f>ROUND(P1186*H1186,2)</f>
        <v>0</v>
      </c>
      <c r="L1186" s="181"/>
      <c r="M1186" s="41"/>
      <c r="N1186" s="182" t="s">
        <v>20</v>
      </c>
      <c r="O1186" s="183" t="s">
        <v>43</v>
      </c>
      <c r="P1186" s="184">
        <f>I1186+J1186</f>
        <v>0</v>
      </c>
      <c r="Q1186" s="184">
        <f>ROUND(I1186*H1186,2)</f>
        <v>0</v>
      </c>
      <c r="R1186" s="184">
        <f>ROUND(J1186*H1186,2)</f>
        <v>0</v>
      </c>
      <c r="S1186" s="66"/>
      <c r="T1186" s="185">
        <f>S1186*H1186</f>
        <v>0</v>
      </c>
      <c r="U1186" s="185">
        <v>0</v>
      </c>
      <c r="V1186" s="185">
        <f>U1186*H1186</f>
        <v>0</v>
      </c>
      <c r="W1186" s="185">
        <v>0</v>
      </c>
      <c r="X1186" s="185">
        <f>W1186*H1186</f>
        <v>0</v>
      </c>
      <c r="Y1186" s="186" t="s">
        <v>20</v>
      </c>
      <c r="Z1186" s="36"/>
      <c r="AA1186" s="36"/>
      <c r="AB1186" s="36"/>
      <c r="AC1186" s="36"/>
      <c r="AD1186" s="36"/>
      <c r="AE1186" s="36"/>
      <c r="AR1186" s="187" t="s">
        <v>185</v>
      </c>
      <c r="AT1186" s="187" t="s">
        <v>157</v>
      </c>
      <c r="AU1186" s="187" t="s">
        <v>84</v>
      </c>
      <c r="AY1186" s="19" t="s">
        <v>155</v>
      </c>
      <c r="BE1186" s="188">
        <f>IF(O1186="základní",K1186,0)</f>
        <v>0</v>
      </c>
      <c r="BF1186" s="188">
        <f>IF(O1186="snížená",K1186,0)</f>
        <v>0</v>
      </c>
      <c r="BG1186" s="188">
        <f>IF(O1186="zákl. přenesená",K1186,0)</f>
        <v>0</v>
      </c>
      <c r="BH1186" s="188">
        <f>IF(O1186="sníž. přenesená",K1186,0)</f>
        <v>0</v>
      </c>
      <c r="BI1186" s="188">
        <f>IF(O1186="nulová",K1186,0)</f>
        <v>0</v>
      </c>
      <c r="BJ1186" s="19" t="s">
        <v>82</v>
      </c>
      <c r="BK1186" s="188">
        <f>ROUND(P1186*H1186,2)</f>
        <v>0</v>
      </c>
      <c r="BL1186" s="19" t="s">
        <v>185</v>
      </c>
      <c r="BM1186" s="187" t="s">
        <v>2414</v>
      </c>
    </row>
    <row r="1187" spans="1:65" s="2" customFormat="1" ht="11.25">
      <c r="A1187" s="36"/>
      <c r="B1187" s="37"/>
      <c r="C1187" s="38"/>
      <c r="D1187" s="189" t="s">
        <v>162</v>
      </c>
      <c r="E1187" s="38"/>
      <c r="F1187" s="190" t="s">
        <v>2415</v>
      </c>
      <c r="G1187" s="38"/>
      <c r="H1187" s="38"/>
      <c r="I1187" s="191"/>
      <c r="J1187" s="191"/>
      <c r="K1187" s="38"/>
      <c r="L1187" s="38"/>
      <c r="M1187" s="41"/>
      <c r="N1187" s="192"/>
      <c r="O1187" s="193"/>
      <c r="P1187" s="66"/>
      <c r="Q1187" s="66"/>
      <c r="R1187" s="66"/>
      <c r="S1187" s="66"/>
      <c r="T1187" s="66"/>
      <c r="U1187" s="66"/>
      <c r="V1187" s="66"/>
      <c r="W1187" s="66"/>
      <c r="X1187" s="66"/>
      <c r="Y1187" s="67"/>
      <c r="Z1187" s="36"/>
      <c r="AA1187" s="36"/>
      <c r="AB1187" s="36"/>
      <c r="AC1187" s="36"/>
      <c r="AD1187" s="36"/>
      <c r="AE1187" s="36"/>
      <c r="AT1187" s="19" t="s">
        <v>162</v>
      </c>
      <c r="AU1187" s="19" t="s">
        <v>84</v>
      </c>
    </row>
    <row r="1188" spans="1:65" s="2" customFormat="1" ht="16.5" customHeight="1">
      <c r="A1188" s="36"/>
      <c r="B1188" s="37"/>
      <c r="C1188" s="218" t="s">
        <v>2416</v>
      </c>
      <c r="D1188" s="218" t="s">
        <v>180</v>
      </c>
      <c r="E1188" s="219" t="s">
        <v>2417</v>
      </c>
      <c r="F1188" s="220" t="s">
        <v>2418</v>
      </c>
      <c r="G1188" s="221" t="s">
        <v>386</v>
      </c>
      <c r="H1188" s="222">
        <v>2</v>
      </c>
      <c r="I1188" s="223"/>
      <c r="J1188" s="224"/>
      <c r="K1188" s="225">
        <f>ROUND(P1188*H1188,2)</f>
        <v>0</v>
      </c>
      <c r="L1188" s="224"/>
      <c r="M1188" s="226"/>
      <c r="N1188" s="227" t="s">
        <v>20</v>
      </c>
      <c r="O1188" s="183" t="s">
        <v>43</v>
      </c>
      <c r="P1188" s="184">
        <f>I1188+J1188</f>
        <v>0</v>
      </c>
      <c r="Q1188" s="184">
        <f>ROUND(I1188*H1188,2)</f>
        <v>0</v>
      </c>
      <c r="R1188" s="184">
        <f>ROUND(J1188*H1188,2)</f>
        <v>0</v>
      </c>
      <c r="S1188" s="66"/>
      <c r="T1188" s="185">
        <f>S1188*H1188</f>
        <v>0</v>
      </c>
      <c r="U1188" s="185">
        <v>9.0000000000000006E-5</v>
      </c>
      <c r="V1188" s="185">
        <f>U1188*H1188</f>
        <v>1.8000000000000001E-4</v>
      </c>
      <c r="W1188" s="185">
        <v>0</v>
      </c>
      <c r="X1188" s="185">
        <f>W1188*H1188</f>
        <v>0</v>
      </c>
      <c r="Y1188" s="186" t="s">
        <v>20</v>
      </c>
      <c r="Z1188" s="36"/>
      <c r="AA1188" s="36"/>
      <c r="AB1188" s="36"/>
      <c r="AC1188" s="36"/>
      <c r="AD1188" s="36"/>
      <c r="AE1188" s="36"/>
      <c r="AR1188" s="187" t="s">
        <v>184</v>
      </c>
      <c r="AT1188" s="187" t="s">
        <v>180</v>
      </c>
      <c r="AU1188" s="187" t="s">
        <v>84</v>
      </c>
      <c r="AY1188" s="19" t="s">
        <v>155</v>
      </c>
      <c r="BE1188" s="188">
        <f>IF(O1188="základní",K1188,0)</f>
        <v>0</v>
      </c>
      <c r="BF1188" s="188">
        <f>IF(O1188="snížená",K1188,0)</f>
        <v>0</v>
      </c>
      <c r="BG1188" s="188">
        <f>IF(O1188="zákl. přenesená",K1188,0)</f>
        <v>0</v>
      </c>
      <c r="BH1188" s="188">
        <f>IF(O1188="sníž. přenesená",K1188,0)</f>
        <v>0</v>
      </c>
      <c r="BI1188" s="188">
        <f>IF(O1188="nulová",K1188,0)</f>
        <v>0</v>
      </c>
      <c r="BJ1188" s="19" t="s">
        <v>82</v>
      </c>
      <c r="BK1188" s="188">
        <f>ROUND(P1188*H1188,2)</f>
        <v>0</v>
      </c>
      <c r="BL1188" s="19" t="s">
        <v>185</v>
      </c>
      <c r="BM1188" s="187" t="s">
        <v>2419</v>
      </c>
    </row>
    <row r="1189" spans="1:65" s="2" customFormat="1" ht="24.2" customHeight="1">
      <c r="A1189" s="36"/>
      <c r="B1189" s="37"/>
      <c r="C1189" s="174" t="s">
        <v>2420</v>
      </c>
      <c r="D1189" s="174" t="s">
        <v>157</v>
      </c>
      <c r="E1189" s="175" t="s">
        <v>2412</v>
      </c>
      <c r="F1189" s="176" t="s">
        <v>2413</v>
      </c>
      <c r="G1189" s="177" t="s">
        <v>386</v>
      </c>
      <c r="H1189" s="178">
        <v>11</v>
      </c>
      <c r="I1189" s="179"/>
      <c r="J1189" s="179"/>
      <c r="K1189" s="180">
        <f>ROUND(P1189*H1189,2)</f>
        <v>0</v>
      </c>
      <c r="L1189" s="181"/>
      <c r="M1189" s="41"/>
      <c r="N1189" s="182" t="s">
        <v>20</v>
      </c>
      <c r="O1189" s="183" t="s">
        <v>43</v>
      </c>
      <c r="P1189" s="184">
        <f>I1189+J1189</f>
        <v>0</v>
      </c>
      <c r="Q1189" s="184">
        <f>ROUND(I1189*H1189,2)</f>
        <v>0</v>
      </c>
      <c r="R1189" s="184">
        <f>ROUND(J1189*H1189,2)</f>
        <v>0</v>
      </c>
      <c r="S1189" s="66"/>
      <c r="T1189" s="185">
        <f>S1189*H1189</f>
        <v>0</v>
      </c>
      <c r="U1189" s="185">
        <v>0</v>
      </c>
      <c r="V1189" s="185">
        <f>U1189*H1189</f>
        <v>0</v>
      </c>
      <c r="W1189" s="185">
        <v>0</v>
      </c>
      <c r="X1189" s="185">
        <f>W1189*H1189</f>
        <v>0</v>
      </c>
      <c r="Y1189" s="186" t="s">
        <v>20</v>
      </c>
      <c r="Z1189" s="36"/>
      <c r="AA1189" s="36"/>
      <c r="AB1189" s="36"/>
      <c r="AC1189" s="36"/>
      <c r="AD1189" s="36"/>
      <c r="AE1189" s="36"/>
      <c r="AR1189" s="187" t="s">
        <v>185</v>
      </c>
      <c r="AT1189" s="187" t="s">
        <v>157</v>
      </c>
      <c r="AU1189" s="187" t="s">
        <v>84</v>
      </c>
      <c r="AY1189" s="19" t="s">
        <v>155</v>
      </c>
      <c r="BE1189" s="188">
        <f>IF(O1189="základní",K1189,0)</f>
        <v>0</v>
      </c>
      <c r="BF1189" s="188">
        <f>IF(O1189="snížená",K1189,0)</f>
        <v>0</v>
      </c>
      <c r="BG1189" s="188">
        <f>IF(O1189="zákl. přenesená",K1189,0)</f>
        <v>0</v>
      </c>
      <c r="BH1189" s="188">
        <f>IF(O1189="sníž. přenesená",K1189,0)</f>
        <v>0</v>
      </c>
      <c r="BI1189" s="188">
        <f>IF(O1189="nulová",K1189,0)</f>
        <v>0</v>
      </c>
      <c r="BJ1189" s="19" t="s">
        <v>82</v>
      </c>
      <c r="BK1189" s="188">
        <f>ROUND(P1189*H1189,2)</f>
        <v>0</v>
      </c>
      <c r="BL1189" s="19" t="s">
        <v>185</v>
      </c>
      <c r="BM1189" s="187" t="s">
        <v>2421</v>
      </c>
    </row>
    <row r="1190" spans="1:65" s="2" customFormat="1" ht="11.25">
      <c r="A1190" s="36"/>
      <c r="B1190" s="37"/>
      <c r="C1190" s="38"/>
      <c r="D1190" s="189" t="s">
        <v>162</v>
      </c>
      <c r="E1190" s="38"/>
      <c r="F1190" s="190" t="s">
        <v>2415</v>
      </c>
      <c r="G1190" s="38"/>
      <c r="H1190" s="38"/>
      <c r="I1190" s="191"/>
      <c r="J1190" s="191"/>
      <c r="K1190" s="38"/>
      <c r="L1190" s="38"/>
      <c r="M1190" s="41"/>
      <c r="N1190" s="192"/>
      <c r="O1190" s="193"/>
      <c r="P1190" s="66"/>
      <c r="Q1190" s="66"/>
      <c r="R1190" s="66"/>
      <c r="S1190" s="66"/>
      <c r="T1190" s="66"/>
      <c r="U1190" s="66"/>
      <c r="V1190" s="66"/>
      <c r="W1190" s="66"/>
      <c r="X1190" s="66"/>
      <c r="Y1190" s="67"/>
      <c r="Z1190" s="36"/>
      <c r="AA1190" s="36"/>
      <c r="AB1190" s="36"/>
      <c r="AC1190" s="36"/>
      <c r="AD1190" s="36"/>
      <c r="AE1190" s="36"/>
      <c r="AT1190" s="19" t="s">
        <v>162</v>
      </c>
      <c r="AU1190" s="19" t="s">
        <v>84</v>
      </c>
    </row>
    <row r="1191" spans="1:65" s="2" customFormat="1" ht="16.5" customHeight="1">
      <c r="A1191" s="36"/>
      <c r="B1191" s="37"/>
      <c r="C1191" s="218" t="s">
        <v>2422</v>
      </c>
      <c r="D1191" s="218" t="s">
        <v>180</v>
      </c>
      <c r="E1191" s="219" t="s">
        <v>2423</v>
      </c>
      <c r="F1191" s="220" t="s">
        <v>2424</v>
      </c>
      <c r="G1191" s="221" t="s">
        <v>386</v>
      </c>
      <c r="H1191" s="222">
        <v>11</v>
      </c>
      <c r="I1191" s="223"/>
      <c r="J1191" s="224"/>
      <c r="K1191" s="225">
        <f>ROUND(P1191*H1191,2)</f>
        <v>0</v>
      </c>
      <c r="L1191" s="224"/>
      <c r="M1191" s="226"/>
      <c r="N1191" s="227" t="s">
        <v>20</v>
      </c>
      <c r="O1191" s="183" t="s">
        <v>43</v>
      </c>
      <c r="P1191" s="184">
        <f>I1191+J1191</f>
        <v>0</v>
      </c>
      <c r="Q1191" s="184">
        <f>ROUND(I1191*H1191,2)</f>
        <v>0</v>
      </c>
      <c r="R1191" s="184">
        <f>ROUND(J1191*H1191,2)</f>
        <v>0</v>
      </c>
      <c r="S1191" s="66"/>
      <c r="T1191" s="185">
        <f>S1191*H1191</f>
        <v>0</v>
      </c>
      <c r="U1191" s="185">
        <v>1E-4</v>
      </c>
      <c r="V1191" s="185">
        <f>U1191*H1191</f>
        <v>1.1000000000000001E-3</v>
      </c>
      <c r="W1191" s="185">
        <v>0</v>
      </c>
      <c r="X1191" s="185">
        <f>W1191*H1191</f>
        <v>0</v>
      </c>
      <c r="Y1191" s="186" t="s">
        <v>20</v>
      </c>
      <c r="Z1191" s="36"/>
      <c r="AA1191" s="36"/>
      <c r="AB1191" s="36"/>
      <c r="AC1191" s="36"/>
      <c r="AD1191" s="36"/>
      <c r="AE1191" s="36"/>
      <c r="AR1191" s="187" t="s">
        <v>184</v>
      </c>
      <c r="AT1191" s="187" t="s">
        <v>180</v>
      </c>
      <c r="AU1191" s="187" t="s">
        <v>84</v>
      </c>
      <c r="AY1191" s="19" t="s">
        <v>155</v>
      </c>
      <c r="BE1191" s="188">
        <f>IF(O1191="základní",K1191,0)</f>
        <v>0</v>
      </c>
      <c r="BF1191" s="188">
        <f>IF(O1191="snížená",K1191,0)</f>
        <v>0</v>
      </c>
      <c r="BG1191" s="188">
        <f>IF(O1191="zákl. přenesená",K1191,0)</f>
        <v>0</v>
      </c>
      <c r="BH1191" s="188">
        <f>IF(O1191="sníž. přenesená",K1191,0)</f>
        <v>0</v>
      </c>
      <c r="BI1191" s="188">
        <f>IF(O1191="nulová",K1191,0)</f>
        <v>0</v>
      </c>
      <c r="BJ1191" s="19" t="s">
        <v>82</v>
      </c>
      <c r="BK1191" s="188">
        <f>ROUND(P1191*H1191,2)</f>
        <v>0</v>
      </c>
      <c r="BL1191" s="19" t="s">
        <v>185</v>
      </c>
      <c r="BM1191" s="187" t="s">
        <v>2425</v>
      </c>
    </row>
    <row r="1192" spans="1:65" s="2" customFormat="1" ht="16.5" customHeight="1">
      <c r="A1192" s="36"/>
      <c r="B1192" s="37"/>
      <c r="C1192" s="174" t="s">
        <v>2426</v>
      </c>
      <c r="D1192" s="174" t="s">
        <v>157</v>
      </c>
      <c r="E1192" s="175" t="s">
        <v>2427</v>
      </c>
      <c r="F1192" s="176" t="s">
        <v>2428</v>
      </c>
      <c r="G1192" s="177" t="s">
        <v>386</v>
      </c>
      <c r="H1192" s="178">
        <v>1</v>
      </c>
      <c r="I1192" s="179"/>
      <c r="J1192" s="179"/>
      <c r="K1192" s="180">
        <f>ROUND(P1192*H1192,2)</f>
        <v>0</v>
      </c>
      <c r="L1192" s="181"/>
      <c r="M1192" s="41"/>
      <c r="N1192" s="182" t="s">
        <v>20</v>
      </c>
      <c r="O1192" s="183" t="s">
        <v>43</v>
      </c>
      <c r="P1192" s="184">
        <f>I1192+J1192</f>
        <v>0</v>
      </c>
      <c r="Q1192" s="184">
        <f>ROUND(I1192*H1192,2)</f>
        <v>0</v>
      </c>
      <c r="R1192" s="184">
        <f>ROUND(J1192*H1192,2)</f>
        <v>0</v>
      </c>
      <c r="S1192" s="66"/>
      <c r="T1192" s="185">
        <f>S1192*H1192</f>
        <v>0</v>
      </c>
      <c r="U1192" s="185">
        <v>0</v>
      </c>
      <c r="V1192" s="185">
        <f>U1192*H1192</f>
        <v>0</v>
      </c>
      <c r="W1192" s="185">
        <v>0</v>
      </c>
      <c r="X1192" s="185">
        <f>W1192*H1192</f>
        <v>0</v>
      </c>
      <c r="Y1192" s="186" t="s">
        <v>20</v>
      </c>
      <c r="Z1192" s="36"/>
      <c r="AA1192" s="36"/>
      <c r="AB1192" s="36"/>
      <c r="AC1192" s="36"/>
      <c r="AD1192" s="36"/>
      <c r="AE1192" s="36"/>
      <c r="AR1192" s="187" t="s">
        <v>185</v>
      </c>
      <c r="AT1192" s="187" t="s">
        <v>157</v>
      </c>
      <c r="AU1192" s="187" t="s">
        <v>84</v>
      </c>
      <c r="AY1192" s="19" t="s">
        <v>155</v>
      </c>
      <c r="BE1192" s="188">
        <f>IF(O1192="základní",K1192,0)</f>
        <v>0</v>
      </c>
      <c r="BF1192" s="188">
        <f>IF(O1192="snížená",K1192,0)</f>
        <v>0</v>
      </c>
      <c r="BG1192" s="188">
        <f>IF(O1192="zákl. přenesená",K1192,0)</f>
        <v>0</v>
      </c>
      <c r="BH1192" s="188">
        <f>IF(O1192="sníž. přenesená",K1192,0)</f>
        <v>0</v>
      </c>
      <c r="BI1192" s="188">
        <f>IF(O1192="nulová",K1192,0)</f>
        <v>0</v>
      </c>
      <c r="BJ1192" s="19" t="s">
        <v>82</v>
      </c>
      <c r="BK1192" s="188">
        <f>ROUND(P1192*H1192,2)</f>
        <v>0</v>
      </c>
      <c r="BL1192" s="19" t="s">
        <v>185</v>
      </c>
      <c r="BM1192" s="187" t="s">
        <v>2429</v>
      </c>
    </row>
    <row r="1193" spans="1:65" s="2" customFormat="1" ht="11.25">
      <c r="A1193" s="36"/>
      <c r="B1193" s="37"/>
      <c r="C1193" s="38"/>
      <c r="D1193" s="189" t="s">
        <v>162</v>
      </c>
      <c r="E1193" s="38"/>
      <c r="F1193" s="190" t="s">
        <v>2430</v>
      </c>
      <c r="G1193" s="38"/>
      <c r="H1193" s="38"/>
      <c r="I1193" s="191"/>
      <c r="J1193" s="191"/>
      <c r="K1193" s="38"/>
      <c r="L1193" s="38"/>
      <c r="M1193" s="41"/>
      <c r="N1193" s="192"/>
      <c r="O1193" s="193"/>
      <c r="P1193" s="66"/>
      <c r="Q1193" s="66"/>
      <c r="R1193" s="66"/>
      <c r="S1193" s="66"/>
      <c r="T1193" s="66"/>
      <c r="U1193" s="66"/>
      <c r="V1193" s="66"/>
      <c r="W1193" s="66"/>
      <c r="X1193" s="66"/>
      <c r="Y1193" s="67"/>
      <c r="Z1193" s="36"/>
      <c r="AA1193" s="36"/>
      <c r="AB1193" s="36"/>
      <c r="AC1193" s="36"/>
      <c r="AD1193" s="36"/>
      <c r="AE1193" s="36"/>
      <c r="AT1193" s="19" t="s">
        <v>162</v>
      </c>
      <c r="AU1193" s="19" t="s">
        <v>84</v>
      </c>
    </row>
    <row r="1194" spans="1:65" s="2" customFormat="1" ht="16.5" customHeight="1">
      <c r="A1194" s="36"/>
      <c r="B1194" s="37"/>
      <c r="C1194" s="218" t="s">
        <v>2431</v>
      </c>
      <c r="D1194" s="218" t="s">
        <v>180</v>
      </c>
      <c r="E1194" s="219" t="s">
        <v>2432</v>
      </c>
      <c r="F1194" s="220" t="s">
        <v>2433</v>
      </c>
      <c r="G1194" s="221" t="s">
        <v>386</v>
      </c>
      <c r="H1194" s="222">
        <v>10</v>
      </c>
      <c r="I1194" s="223"/>
      <c r="J1194" s="224"/>
      <c r="K1194" s="225">
        <f>ROUND(P1194*H1194,2)</f>
        <v>0</v>
      </c>
      <c r="L1194" s="224"/>
      <c r="M1194" s="226"/>
      <c r="N1194" s="227" t="s">
        <v>20</v>
      </c>
      <c r="O1194" s="183" t="s">
        <v>43</v>
      </c>
      <c r="P1194" s="184">
        <f>I1194+J1194</f>
        <v>0</v>
      </c>
      <c r="Q1194" s="184">
        <f>ROUND(I1194*H1194,2)</f>
        <v>0</v>
      </c>
      <c r="R1194" s="184">
        <f>ROUND(J1194*H1194,2)</f>
        <v>0</v>
      </c>
      <c r="S1194" s="66"/>
      <c r="T1194" s="185">
        <f>S1194*H1194</f>
        <v>0</v>
      </c>
      <c r="U1194" s="185">
        <v>6.0000000000000002E-5</v>
      </c>
      <c r="V1194" s="185">
        <f>U1194*H1194</f>
        <v>6.0000000000000006E-4</v>
      </c>
      <c r="W1194" s="185">
        <v>0</v>
      </c>
      <c r="X1194" s="185">
        <f>W1194*H1194</f>
        <v>0</v>
      </c>
      <c r="Y1194" s="186" t="s">
        <v>20</v>
      </c>
      <c r="Z1194" s="36"/>
      <c r="AA1194" s="36"/>
      <c r="AB1194" s="36"/>
      <c r="AC1194" s="36"/>
      <c r="AD1194" s="36"/>
      <c r="AE1194" s="36"/>
      <c r="AR1194" s="187" t="s">
        <v>184</v>
      </c>
      <c r="AT1194" s="187" t="s">
        <v>180</v>
      </c>
      <c r="AU1194" s="187" t="s">
        <v>84</v>
      </c>
      <c r="AY1194" s="19" t="s">
        <v>155</v>
      </c>
      <c r="BE1194" s="188">
        <f>IF(O1194="základní",K1194,0)</f>
        <v>0</v>
      </c>
      <c r="BF1194" s="188">
        <f>IF(O1194="snížená",K1194,0)</f>
        <v>0</v>
      </c>
      <c r="BG1194" s="188">
        <f>IF(O1194="zákl. přenesená",K1194,0)</f>
        <v>0</v>
      </c>
      <c r="BH1194" s="188">
        <f>IF(O1194="sníž. přenesená",K1194,0)</f>
        <v>0</v>
      </c>
      <c r="BI1194" s="188">
        <f>IF(O1194="nulová",K1194,0)</f>
        <v>0</v>
      </c>
      <c r="BJ1194" s="19" t="s">
        <v>82</v>
      </c>
      <c r="BK1194" s="188">
        <f>ROUND(P1194*H1194,2)</f>
        <v>0</v>
      </c>
      <c r="BL1194" s="19" t="s">
        <v>185</v>
      </c>
      <c r="BM1194" s="187" t="s">
        <v>2434</v>
      </c>
    </row>
    <row r="1195" spans="1:65" s="2" customFormat="1" ht="24.2" customHeight="1">
      <c r="A1195" s="36"/>
      <c r="B1195" s="37"/>
      <c r="C1195" s="174" t="s">
        <v>2435</v>
      </c>
      <c r="D1195" s="174" t="s">
        <v>157</v>
      </c>
      <c r="E1195" s="175" t="s">
        <v>2436</v>
      </c>
      <c r="F1195" s="176" t="s">
        <v>2437</v>
      </c>
      <c r="G1195" s="177" t="s">
        <v>207</v>
      </c>
      <c r="H1195" s="178">
        <v>0.157</v>
      </c>
      <c r="I1195" s="179"/>
      <c r="J1195" s="179"/>
      <c r="K1195" s="180">
        <f>ROUND(P1195*H1195,2)</f>
        <v>0</v>
      </c>
      <c r="L1195" s="181"/>
      <c r="M1195" s="41"/>
      <c r="N1195" s="182" t="s">
        <v>20</v>
      </c>
      <c r="O1195" s="183" t="s">
        <v>43</v>
      </c>
      <c r="P1195" s="184">
        <f>I1195+J1195</f>
        <v>0</v>
      </c>
      <c r="Q1195" s="184">
        <f>ROUND(I1195*H1195,2)</f>
        <v>0</v>
      </c>
      <c r="R1195" s="184">
        <f>ROUND(J1195*H1195,2)</f>
        <v>0</v>
      </c>
      <c r="S1195" s="66"/>
      <c r="T1195" s="185">
        <f>S1195*H1195</f>
        <v>0</v>
      </c>
      <c r="U1195" s="185">
        <v>0</v>
      </c>
      <c r="V1195" s="185">
        <f>U1195*H1195</f>
        <v>0</v>
      </c>
      <c r="W1195" s="185">
        <v>0</v>
      </c>
      <c r="X1195" s="185">
        <f>W1195*H1195</f>
        <v>0</v>
      </c>
      <c r="Y1195" s="186" t="s">
        <v>20</v>
      </c>
      <c r="Z1195" s="36"/>
      <c r="AA1195" s="36"/>
      <c r="AB1195" s="36"/>
      <c r="AC1195" s="36"/>
      <c r="AD1195" s="36"/>
      <c r="AE1195" s="36"/>
      <c r="AR1195" s="187" t="s">
        <v>185</v>
      </c>
      <c r="AT1195" s="187" t="s">
        <v>157</v>
      </c>
      <c r="AU1195" s="187" t="s">
        <v>84</v>
      </c>
      <c r="AY1195" s="19" t="s">
        <v>155</v>
      </c>
      <c r="BE1195" s="188">
        <f>IF(O1195="základní",K1195,0)</f>
        <v>0</v>
      </c>
      <c r="BF1195" s="188">
        <f>IF(O1195="snížená",K1195,0)</f>
        <v>0</v>
      </c>
      <c r="BG1195" s="188">
        <f>IF(O1195="zákl. přenesená",K1195,0)</f>
        <v>0</v>
      </c>
      <c r="BH1195" s="188">
        <f>IF(O1195="sníž. přenesená",K1195,0)</f>
        <v>0</v>
      </c>
      <c r="BI1195" s="188">
        <f>IF(O1195="nulová",K1195,0)</f>
        <v>0</v>
      </c>
      <c r="BJ1195" s="19" t="s">
        <v>82</v>
      </c>
      <c r="BK1195" s="188">
        <f>ROUND(P1195*H1195,2)</f>
        <v>0</v>
      </c>
      <c r="BL1195" s="19" t="s">
        <v>185</v>
      </c>
      <c r="BM1195" s="187" t="s">
        <v>2438</v>
      </c>
    </row>
    <row r="1196" spans="1:65" s="2" customFormat="1" ht="11.25">
      <c r="A1196" s="36"/>
      <c r="B1196" s="37"/>
      <c r="C1196" s="38"/>
      <c r="D1196" s="189" t="s">
        <v>162</v>
      </c>
      <c r="E1196" s="38"/>
      <c r="F1196" s="190" t="s">
        <v>2439</v>
      </c>
      <c r="G1196" s="38"/>
      <c r="H1196" s="38"/>
      <c r="I1196" s="191"/>
      <c r="J1196" s="191"/>
      <c r="K1196" s="38"/>
      <c r="L1196" s="38"/>
      <c r="M1196" s="41"/>
      <c r="N1196" s="192"/>
      <c r="O1196" s="193"/>
      <c r="P1196" s="66"/>
      <c r="Q1196" s="66"/>
      <c r="R1196" s="66"/>
      <c r="S1196" s="66"/>
      <c r="T1196" s="66"/>
      <c r="U1196" s="66"/>
      <c r="V1196" s="66"/>
      <c r="W1196" s="66"/>
      <c r="X1196" s="66"/>
      <c r="Y1196" s="67"/>
      <c r="Z1196" s="36"/>
      <c r="AA1196" s="36"/>
      <c r="AB1196" s="36"/>
      <c r="AC1196" s="36"/>
      <c r="AD1196" s="36"/>
      <c r="AE1196" s="36"/>
      <c r="AT1196" s="19" t="s">
        <v>162</v>
      </c>
      <c r="AU1196" s="19" t="s">
        <v>84</v>
      </c>
    </row>
    <row r="1197" spans="1:65" s="2" customFormat="1" ht="16.5" customHeight="1">
      <c r="A1197" s="36"/>
      <c r="B1197" s="37"/>
      <c r="C1197" s="174" t="s">
        <v>2440</v>
      </c>
      <c r="D1197" s="174" t="s">
        <v>157</v>
      </c>
      <c r="E1197" s="175" t="s">
        <v>2441</v>
      </c>
      <c r="F1197" s="176" t="s">
        <v>2442</v>
      </c>
      <c r="G1197" s="177" t="s">
        <v>2443</v>
      </c>
      <c r="H1197" s="178">
        <v>10</v>
      </c>
      <c r="I1197" s="179"/>
      <c r="J1197" s="179"/>
      <c r="K1197" s="180">
        <f>ROUND(P1197*H1197,2)</f>
        <v>0</v>
      </c>
      <c r="L1197" s="181"/>
      <c r="M1197" s="41"/>
      <c r="N1197" s="182" t="s">
        <v>20</v>
      </c>
      <c r="O1197" s="183" t="s">
        <v>43</v>
      </c>
      <c r="P1197" s="184">
        <f>I1197+J1197</f>
        <v>0</v>
      </c>
      <c r="Q1197" s="184">
        <f>ROUND(I1197*H1197,2)</f>
        <v>0</v>
      </c>
      <c r="R1197" s="184">
        <f>ROUND(J1197*H1197,2)</f>
        <v>0</v>
      </c>
      <c r="S1197" s="66"/>
      <c r="T1197" s="185">
        <f>S1197*H1197</f>
        <v>0</v>
      </c>
      <c r="U1197" s="185">
        <v>0</v>
      </c>
      <c r="V1197" s="185">
        <f>U1197*H1197</f>
        <v>0</v>
      </c>
      <c r="W1197" s="185">
        <v>0</v>
      </c>
      <c r="X1197" s="185">
        <f>W1197*H1197</f>
        <v>0</v>
      </c>
      <c r="Y1197" s="186" t="s">
        <v>20</v>
      </c>
      <c r="Z1197" s="36"/>
      <c r="AA1197" s="36"/>
      <c r="AB1197" s="36"/>
      <c r="AC1197" s="36"/>
      <c r="AD1197" s="36"/>
      <c r="AE1197" s="36"/>
      <c r="AR1197" s="187" t="s">
        <v>185</v>
      </c>
      <c r="AT1197" s="187" t="s">
        <v>157</v>
      </c>
      <c r="AU1197" s="187" t="s">
        <v>84</v>
      </c>
      <c r="AY1197" s="19" t="s">
        <v>155</v>
      </c>
      <c r="BE1197" s="188">
        <f>IF(O1197="základní",K1197,0)</f>
        <v>0</v>
      </c>
      <c r="BF1197" s="188">
        <f>IF(O1197="snížená",K1197,0)</f>
        <v>0</v>
      </c>
      <c r="BG1197" s="188">
        <f>IF(O1197="zákl. přenesená",K1197,0)</f>
        <v>0</v>
      </c>
      <c r="BH1197" s="188">
        <f>IF(O1197="sníž. přenesená",K1197,0)</f>
        <v>0</v>
      </c>
      <c r="BI1197" s="188">
        <f>IF(O1197="nulová",K1197,0)</f>
        <v>0</v>
      </c>
      <c r="BJ1197" s="19" t="s">
        <v>82</v>
      </c>
      <c r="BK1197" s="188">
        <f>ROUND(P1197*H1197,2)</f>
        <v>0</v>
      </c>
      <c r="BL1197" s="19" t="s">
        <v>185</v>
      </c>
      <c r="BM1197" s="187" t="s">
        <v>2444</v>
      </c>
    </row>
    <row r="1198" spans="1:65" s="2" customFormat="1" ht="11.25">
      <c r="A1198" s="36"/>
      <c r="B1198" s="37"/>
      <c r="C1198" s="38"/>
      <c r="D1198" s="189" t="s">
        <v>162</v>
      </c>
      <c r="E1198" s="38"/>
      <c r="F1198" s="190" t="s">
        <v>2445</v>
      </c>
      <c r="G1198" s="38"/>
      <c r="H1198" s="38"/>
      <c r="I1198" s="191"/>
      <c r="J1198" s="191"/>
      <c r="K1198" s="38"/>
      <c r="L1198" s="38"/>
      <c r="M1198" s="41"/>
      <c r="N1198" s="192"/>
      <c r="O1198" s="193"/>
      <c r="P1198" s="66"/>
      <c r="Q1198" s="66"/>
      <c r="R1198" s="66"/>
      <c r="S1198" s="66"/>
      <c r="T1198" s="66"/>
      <c r="U1198" s="66"/>
      <c r="V1198" s="66"/>
      <c r="W1198" s="66"/>
      <c r="X1198" s="66"/>
      <c r="Y1198" s="67"/>
      <c r="Z1198" s="36"/>
      <c r="AA1198" s="36"/>
      <c r="AB1198" s="36"/>
      <c r="AC1198" s="36"/>
      <c r="AD1198" s="36"/>
      <c r="AE1198" s="36"/>
      <c r="AT1198" s="19" t="s">
        <v>162</v>
      </c>
      <c r="AU1198" s="19" t="s">
        <v>84</v>
      </c>
    </row>
    <row r="1199" spans="1:65" s="2" customFormat="1" ht="16.5" customHeight="1">
      <c r="A1199" s="36"/>
      <c r="B1199" s="37"/>
      <c r="C1199" s="174" t="s">
        <v>2446</v>
      </c>
      <c r="D1199" s="174" t="s">
        <v>157</v>
      </c>
      <c r="E1199" s="175" t="s">
        <v>2447</v>
      </c>
      <c r="F1199" s="176" t="s">
        <v>2448</v>
      </c>
      <c r="G1199" s="177" t="s">
        <v>2443</v>
      </c>
      <c r="H1199" s="178">
        <v>15</v>
      </c>
      <c r="I1199" s="179"/>
      <c r="J1199" s="179"/>
      <c r="K1199" s="180">
        <f>ROUND(P1199*H1199,2)</f>
        <v>0</v>
      </c>
      <c r="L1199" s="181"/>
      <c r="M1199" s="41"/>
      <c r="N1199" s="182" t="s">
        <v>20</v>
      </c>
      <c r="O1199" s="183" t="s">
        <v>43</v>
      </c>
      <c r="P1199" s="184">
        <f>I1199+J1199</f>
        <v>0</v>
      </c>
      <c r="Q1199" s="184">
        <f>ROUND(I1199*H1199,2)</f>
        <v>0</v>
      </c>
      <c r="R1199" s="184">
        <f>ROUND(J1199*H1199,2)</f>
        <v>0</v>
      </c>
      <c r="S1199" s="66"/>
      <c r="T1199" s="185">
        <f>S1199*H1199</f>
        <v>0</v>
      </c>
      <c r="U1199" s="185">
        <v>0</v>
      </c>
      <c r="V1199" s="185">
        <f>U1199*H1199</f>
        <v>0</v>
      </c>
      <c r="W1199" s="185">
        <v>0</v>
      </c>
      <c r="X1199" s="185">
        <f>W1199*H1199</f>
        <v>0</v>
      </c>
      <c r="Y1199" s="186" t="s">
        <v>20</v>
      </c>
      <c r="Z1199" s="36"/>
      <c r="AA1199" s="36"/>
      <c r="AB1199" s="36"/>
      <c r="AC1199" s="36"/>
      <c r="AD1199" s="36"/>
      <c r="AE1199" s="36"/>
      <c r="AR1199" s="187" t="s">
        <v>185</v>
      </c>
      <c r="AT1199" s="187" t="s">
        <v>157</v>
      </c>
      <c r="AU1199" s="187" t="s">
        <v>84</v>
      </c>
      <c r="AY1199" s="19" t="s">
        <v>155</v>
      </c>
      <c r="BE1199" s="188">
        <f>IF(O1199="základní",K1199,0)</f>
        <v>0</v>
      </c>
      <c r="BF1199" s="188">
        <f>IF(O1199="snížená",K1199,0)</f>
        <v>0</v>
      </c>
      <c r="BG1199" s="188">
        <f>IF(O1199="zákl. přenesená",K1199,0)</f>
        <v>0</v>
      </c>
      <c r="BH1199" s="188">
        <f>IF(O1199="sníž. přenesená",K1199,0)</f>
        <v>0</v>
      </c>
      <c r="BI1199" s="188">
        <f>IF(O1199="nulová",K1199,0)</f>
        <v>0</v>
      </c>
      <c r="BJ1199" s="19" t="s">
        <v>82</v>
      </c>
      <c r="BK1199" s="188">
        <f>ROUND(P1199*H1199,2)</f>
        <v>0</v>
      </c>
      <c r="BL1199" s="19" t="s">
        <v>185</v>
      </c>
      <c r="BM1199" s="187" t="s">
        <v>2449</v>
      </c>
    </row>
    <row r="1200" spans="1:65" s="2" customFormat="1" ht="11.25">
      <c r="A1200" s="36"/>
      <c r="B1200" s="37"/>
      <c r="C1200" s="38"/>
      <c r="D1200" s="189" t="s">
        <v>162</v>
      </c>
      <c r="E1200" s="38"/>
      <c r="F1200" s="190" t="s">
        <v>2450</v>
      </c>
      <c r="G1200" s="38"/>
      <c r="H1200" s="38"/>
      <c r="I1200" s="191"/>
      <c r="J1200" s="191"/>
      <c r="K1200" s="38"/>
      <c r="L1200" s="38"/>
      <c r="M1200" s="41"/>
      <c r="N1200" s="192"/>
      <c r="O1200" s="193"/>
      <c r="P1200" s="66"/>
      <c r="Q1200" s="66"/>
      <c r="R1200" s="66"/>
      <c r="S1200" s="66"/>
      <c r="T1200" s="66"/>
      <c r="U1200" s="66"/>
      <c r="V1200" s="66"/>
      <c r="W1200" s="66"/>
      <c r="X1200" s="66"/>
      <c r="Y1200" s="67"/>
      <c r="Z1200" s="36"/>
      <c r="AA1200" s="36"/>
      <c r="AB1200" s="36"/>
      <c r="AC1200" s="36"/>
      <c r="AD1200" s="36"/>
      <c r="AE1200" s="36"/>
      <c r="AT1200" s="19" t="s">
        <v>162</v>
      </c>
      <c r="AU1200" s="19" t="s">
        <v>84</v>
      </c>
    </row>
    <row r="1201" spans="1:65" s="12" customFormat="1" ht="22.9" customHeight="1">
      <c r="B1201" s="157"/>
      <c r="C1201" s="158"/>
      <c r="D1201" s="159" t="s">
        <v>73</v>
      </c>
      <c r="E1201" s="172" t="s">
        <v>2451</v>
      </c>
      <c r="F1201" s="172" t="s">
        <v>2452</v>
      </c>
      <c r="G1201" s="158"/>
      <c r="H1201" s="158"/>
      <c r="I1201" s="161"/>
      <c r="J1201" s="161"/>
      <c r="K1201" s="173">
        <f>BK1201</f>
        <v>0</v>
      </c>
      <c r="L1201" s="158"/>
      <c r="M1201" s="163"/>
      <c r="N1201" s="164"/>
      <c r="O1201" s="165"/>
      <c r="P1201" s="165"/>
      <c r="Q1201" s="166">
        <f>SUM(Q1202:Q1234)</f>
        <v>0</v>
      </c>
      <c r="R1201" s="166">
        <f>SUM(R1202:R1234)</f>
        <v>0</v>
      </c>
      <c r="S1201" s="165"/>
      <c r="T1201" s="167">
        <f>SUM(T1202:T1234)</f>
        <v>0</v>
      </c>
      <c r="U1201" s="165"/>
      <c r="V1201" s="167">
        <f>SUM(V1202:V1234)</f>
        <v>0.32727999999999996</v>
      </c>
      <c r="W1201" s="165"/>
      <c r="X1201" s="167">
        <f>SUM(X1202:X1234)</f>
        <v>0</v>
      </c>
      <c r="Y1201" s="168"/>
      <c r="AR1201" s="169" t="s">
        <v>84</v>
      </c>
      <c r="AT1201" s="170" t="s">
        <v>73</v>
      </c>
      <c r="AU1201" s="170" t="s">
        <v>82</v>
      </c>
      <c r="AY1201" s="169" t="s">
        <v>155</v>
      </c>
      <c r="BK1201" s="171">
        <f>SUM(BK1202:BK1234)</f>
        <v>0</v>
      </c>
    </row>
    <row r="1202" spans="1:65" s="2" customFormat="1" ht="16.5" customHeight="1">
      <c r="A1202" s="36"/>
      <c r="B1202" s="37"/>
      <c r="C1202" s="174" t="s">
        <v>2453</v>
      </c>
      <c r="D1202" s="174" t="s">
        <v>157</v>
      </c>
      <c r="E1202" s="175" t="s">
        <v>2454</v>
      </c>
      <c r="F1202" s="176" t="s">
        <v>2455</v>
      </c>
      <c r="G1202" s="177" t="s">
        <v>386</v>
      </c>
      <c r="H1202" s="178">
        <v>2</v>
      </c>
      <c r="I1202" s="179"/>
      <c r="J1202" s="179"/>
      <c r="K1202" s="180">
        <f>ROUND(P1202*H1202,2)</f>
        <v>0</v>
      </c>
      <c r="L1202" s="181"/>
      <c r="M1202" s="41"/>
      <c r="N1202" s="182" t="s">
        <v>20</v>
      </c>
      <c r="O1202" s="183" t="s">
        <v>43</v>
      </c>
      <c r="P1202" s="184">
        <f>I1202+J1202</f>
        <v>0</v>
      </c>
      <c r="Q1202" s="184">
        <f>ROUND(I1202*H1202,2)</f>
        <v>0</v>
      </c>
      <c r="R1202" s="184">
        <f>ROUND(J1202*H1202,2)</f>
        <v>0</v>
      </c>
      <c r="S1202" s="66"/>
      <c r="T1202" s="185">
        <f>S1202*H1202</f>
        <v>0</v>
      </c>
      <c r="U1202" s="185">
        <v>0</v>
      </c>
      <c r="V1202" s="185">
        <f>U1202*H1202</f>
        <v>0</v>
      </c>
      <c r="W1202" s="185">
        <v>0</v>
      </c>
      <c r="X1202" s="185">
        <f>W1202*H1202</f>
        <v>0</v>
      </c>
      <c r="Y1202" s="186" t="s">
        <v>20</v>
      </c>
      <c r="Z1202" s="36"/>
      <c r="AA1202" s="36"/>
      <c r="AB1202" s="36"/>
      <c r="AC1202" s="36"/>
      <c r="AD1202" s="36"/>
      <c r="AE1202" s="36"/>
      <c r="AR1202" s="187" t="s">
        <v>185</v>
      </c>
      <c r="AT1202" s="187" t="s">
        <v>157</v>
      </c>
      <c r="AU1202" s="187" t="s">
        <v>84</v>
      </c>
      <c r="AY1202" s="19" t="s">
        <v>155</v>
      </c>
      <c r="BE1202" s="188">
        <f>IF(O1202="základní",K1202,0)</f>
        <v>0</v>
      </c>
      <c r="BF1202" s="188">
        <f>IF(O1202="snížená",K1202,0)</f>
        <v>0</v>
      </c>
      <c r="BG1202" s="188">
        <f>IF(O1202="zákl. přenesená",K1202,0)</f>
        <v>0</v>
      </c>
      <c r="BH1202" s="188">
        <f>IF(O1202="sníž. přenesená",K1202,0)</f>
        <v>0</v>
      </c>
      <c r="BI1202" s="188">
        <f>IF(O1202="nulová",K1202,0)</f>
        <v>0</v>
      </c>
      <c r="BJ1202" s="19" t="s">
        <v>82</v>
      </c>
      <c r="BK1202" s="188">
        <f>ROUND(P1202*H1202,2)</f>
        <v>0</v>
      </c>
      <c r="BL1202" s="19" t="s">
        <v>185</v>
      </c>
      <c r="BM1202" s="187" t="s">
        <v>2456</v>
      </c>
    </row>
    <row r="1203" spans="1:65" s="2" customFormat="1" ht="11.25">
      <c r="A1203" s="36"/>
      <c r="B1203" s="37"/>
      <c r="C1203" s="38"/>
      <c r="D1203" s="189" t="s">
        <v>162</v>
      </c>
      <c r="E1203" s="38"/>
      <c r="F1203" s="190" t="s">
        <v>2457</v>
      </c>
      <c r="G1203" s="38"/>
      <c r="H1203" s="38"/>
      <c r="I1203" s="191"/>
      <c r="J1203" s="191"/>
      <c r="K1203" s="38"/>
      <c r="L1203" s="38"/>
      <c r="M1203" s="41"/>
      <c r="N1203" s="192"/>
      <c r="O1203" s="193"/>
      <c r="P1203" s="66"/>
      <c r="Q1203" s="66"/>
      <c r="R1203" s="66"/>
      <c r="S1203" s="66"/>
      <c r="T1203" s="66"/>
      <c r="U1203" s="66"/>
      <c r="V1203" s="66"/>
      <c r="W1203" s="66"/>
      <c r="X1203" s="66"/>
      <c r="Y1203" s="67"/>
      <c r="Z1203" s="36"/>
      <c r="AA1203" s="36"/>
      <c r="AB1203" s="36"/>
      <c r="AC1203" s="36"/>
      <c r="AD1203" s="36"/>
      <c r="AE1203" s="36"/>
      <c r="AT1203" s="19" t="s">
        <v>162</v>
      </c>
      <c r="AU1203" s="19" t="s">
        <v>84</v>
      </c>
    </row>
    <row r="1204" spans="1:65" s="2" customFormat="1" ht="16.5" customHeight="1">
      <c r="A1204" s="36"/>
      <c r="B1204" s="37"/>
      <c r="C1204" s="218" t="s">
        <v>2458</v>
      </c>
      <c r="D1204" s="218" t="s">
        <v>180</v>
      </c>
      <c r="E1204" s="219" t="s">
        <v>2459</v>
      </c>
      <c r="F1204" s="220" t="s">
        <v>2460</v>
      </c>
      <c r="G1204" s="221" t="s">
        <v>386</v>
      </c>
      <c r="H1204" s="222">
        <v>2</v>
      </c>
      <c r="I1204" s="223"/>
      <c r="J1204" s="224"/>
      <c r="K1204" s="225">
        <f>ROUND(P1204*H1204,2)</f>
        <v>0</v>
      </c>
      <c r="L1204" s="224"/>
      <c r="M1204" s="226"/>
      <c r="N1204" s="227" t="s">
        <v>20</v>
      </c>
      <c r="O1204" s="183" t="s">
        <v>43</v>
      </c>
      <c r="P1204" s="184">
        <f>I1204+J1204</f>
        <v>0</v>
      </c>
      <c r="Q1204" s="184">
        <f>ROUND(I1204*H1204,2)</f>
        <v>0</v>
      </c>
      <c r="R1204" s="184">
        <f>ROUND(J1204*H1204,2)</f>
        <v>0</v>
      </c>
      <c r="S1204" s="66"/>
      <c r="T1204" s="185">
        <f>S1204*H1204</f>
        <v>0</v>
      </c>
      <c r="U1204" s="185">
        <v>0.05</v>
      </c>
      <c r="V1204" s="185">
        <f>U1204*H1204</f>
        <v>0.1</v>
      </c>
      <c r="W1204" s="185">
        <v>0</v>
      </c>
      <c r="X1204" s="185">
        <f>W1204*H1204</f>
        <v>0</v>
      </c>
      <c r="Y1204" s="186" t="s">
        <v>20</v>
      </c>
      <c r="Z1204" s="36"/>
      <c r="AA1204" s="36"/>
      <c r="AB1204" s="36"/>
      <c r="AC1204" s="36"/>
      <c r="AD1204" s="36"/>
      <c r="AE1204" s="36"/>
      <c r="AR1204" s="187" t="s">
        <v>184</v>
      </c>
      <c r="AT1204" s="187" t="s">
        <v>180</v>
      </c>
      <c r="AU1204" s="187" t="s">
        <v>84</v>
      </c>
      <c r="AY1204" s="19" t="s">
        <v>155</v>
      </c>
      <c r="BE1204" s="188">
        <f>IF(O1204="základní",K1204,0)</f>
        <v>0</v>
      </c>
      <c r="BF1204" s="188">
        <f>IF(O1204="snížená",K1204,0)</f>
        <v>0</v>
      </c>
      <c r="BG1204" s="188">
        <f>IF(O1204="zákl. přenesená",K1204,0)</f>
        <v>0</v>
      </c>
      <c r="BH1204" s="188">
        <f>IF(O1204="sníž. přenesená",K1204,0)</f>
        <v>0</v>
      </c>
      <c r="BI1204" s="188">
        <f>IF(O1204="nulová",K1204,0)</f>
        <v>0</v>
      </c>
      <c r="BJ1204" s="19" t="s">
        <v>82</v>
      </c>
      <c r="BK1204" s="188">
        <f>ROUND(P1204*H1204,2)</f>
        <v>0</v>
      </c>
      <c r="BL1204" s="19" t="s">
        <v>185</v>
      </c>
      <c r="BM1204" s="187" t="s">
        <v>2461</v>
      </c>
    </row>
    <row r="1205" spans="1:65" s="2" customFormat="1" ht="16.5" customHeight="1">
      <c r="A1205" s="36"/>
      <c r="B1205" s="37"/>
      <c r="C1205" s="174" t="s">
        <v>2462</v>
      </c>
      <c r="D1205" s="174" t="s">
        <v>157</v>
      </c>
      <c r="E1205" s="175" t="s">
        <v>2463</v>
      </c>
      <c r="F1205" s="176" t="s">
        <v>2464</v>
      </c>
      <c r="G1205" s="177" t="s">
        <v>386</v>
      </c>
      <c r="H1205" s="178">
        <v>2</v>
      </c>
      <c r="I1205" s="179"/>
      <c r="J1205" s="179"/>
      <c r="K1205" s="180">
        <f>ROUND(P1205*H1205,2)</f>
        <v>0</v>
      </c>
      <c r="L1205" s="181"/>
      <c r="M1205" s="41"/>
      <c r="N1205" s="182" t="s">
        <v>20</v>
      </c>
      <c r="O1205" s="183" t="s">
        <v>43</v>
      </c>
      <c r="P1205" s="184">
        <f>I1205+J1205</f>
        <v>0</v>
      </c>
      <c r="Q1205" s="184">
        <f>ROUND(I1205*H1205,2)</f>
        <v>0</v>
      </c>
      <c r="R1205" s="184">
        <f>ROUND(J1205*H1205,2)</f>
        <v>0</v>
      </c>
      <c r="S1205" s="66"/>
      <c r="T1205" s="185">
        <f>S1205*H1205</f>
        <v>0</v>
      </c>
      <c r="U1205" s="185">
        <v>0</v>
      </c>
      <c r="V1205" s="185">
        <f>U1205*H1205</f>
        <v>0</v>
      </c>
      <c r="W1205" s="185">
        <v>0</v>
      </c>
      <c r="X1205" s="185">
        <f>W1205*H1205</f>
        <v>0</v>
      </c>
      <c r="Y1205" s="186" t="s">
        <v>20</v>
      </c>
      <c r="Z1205" s="36"/>
      <c r="AA1205" s="36"/>
      <c r="AB1205" s="36"/>
      <c r="AC1205" s="36"/>
      <c r="AD1205" s="36"/>
      <c r="AE1205" s="36"/>
      <c r="AR1205" s="187" t="s">
        <v>185</v>
      </c>
      <c r="AT1205" s="187" t="s">
        <v>157</v>
      </c>
      <c r="AU1205" s="187" t="s">
        <v>84</v>
      </c>
      <c r="AY1205" s="19" t="s">
        <v>155</v>
      </c>
      <c r="BE1205" s="188">
        <f>IF(O1205="základní",K1205,0)</f>
        <v>0</v>
      </c>
      <c r="BF1205" s="188">
        <f>IF(O1205="snížená",K1205,0)</f>
        <v>0</v>
      </c>
      <c r="BG1205" s="188">
        <f>IF(O1205="zákl. přenesená",K1205,0)</f>
        <v>0</v>
      </c>
      <c r="BH1205" s="188">
        <f>IF(O1205="sníž. přenesená",K1205,0)</f>
        <v>0</v>
      </c>
      <c r="BI1205" s="188">
        <f>IF(O1205="nulová",K1205,0)</f>
        <v>0</v>
      </c>
      <c r="BJ1205" s="19" t="s">
        <v>82</v>
      </c>
      <c r="BK1205" s="188">
        <f>ROUND(P1205*H1205,2)</f>
        <v>0</v>
      </c>
      <c r="BL1205" s="19" t="s">
        <v>185</v>
      </c>
      <c r="BM1205" s="187" t="s">
        <v>2465</v>
      </c>
    </row>
    <row r="1206" spans="1:65" s="2" customFormat="1" ht="11.25">
      <c r="A1206" s="36"/>
      <c r="B1206" s="37"/>
      <c r="C1206" s="38"/>
      <c r="D1206" s="189" t="s">
        <v>162</v>
      </c>
      <c r="E1206" s="38"/>
      <c r="F1206" s="190" t="s">
        <v>2466</v>
      </c>
      <c r="G1206" s="38"/>
      <c r="H1206" s="38"/>
      <c r="I1206" s="191"/>
      <c r="J1206" s="191"/>
      <c r="K1206" s="38"/>
      <c r="L1206" s="38"/>
      <c r="M1206" s="41"/>
      <c r="N1206" s="192"/>
      <c r="O1206" s="193"/>
      <c r="P1206" s="66"/>
      <c r="Q1206" s="66"/>
      <c r="R1206" s="66"/>
      <c r="S1206" s="66"/>
      <c r="T1206" s="66"/>
      <c r="U1206" s="66"/>
      <c r="V1206" s="66"/>
      <c r="W1206" s="66"/>
      <c r="X1206" s="66"/>
      <c r="Y1206" s="67"/>
      <c r="Z1206" s="36"/>
      <c r="AA1206" s="36"/>
      <c r="AB1206" s="36"/>
      <c r="AC1206" s="36"/>
      <c r="AD1206" s="36"/>
      <c r="AE1206" s="36"/>
      <c r="AT1206" s="19" t="s">
        <v>162</v>
      </c>
      <c r="AU1206" s="19" t="s">
        <v>84</v>
      </c>
    </row>
    <row r="1207" spans="1:65" s="2" customFormat="1" ht="16.5" customHeight="1">
      <c r="A1207" s="36"/>
      <c r="B1207" s="37"/>
      <c r="C1207" s="218" t="s">
        <v>2467</v>
      </c>
      <c r="D1207" s="218" t="s">
        <v>180</v>
      </c>
      <c r="E1207" s="219" t="s">
        <v>2468</v>
      </c>
      <c r="F1207" s="220" t="s">
        <v>2469</v>
      </c>
      <c r="G1207" s="221" t="s">
        <v>386</v>
      </c>
      <c r="H1207" s="222">
        <v>2</v>
      </c>
      <c r="I1207" s="223"/>
      <c r="J1207" s="224"/>
      <c r="K1207" s="225">
        <f>ROUND(P1207*H1207,2)</f>
        <v>0</v>
      </c>
      <c r="L1207" s="224"/>
      <c r="M1207" s="226"/>
      <c r="N1207" s="227" t="s">
        <v>20</v>
      </c>
      <c r="O1207" s="183" t="s">
        <v>43</v>
      </c>
      <c r="P1207" s="184">
        <f>I1207+J1207</f>
        <v>0</v>
      </c>
      <c r="Q1207" s="184">
        <f>ROUND(I1207*H1207,2)</f>
        <v>0</v>
      </c>
      <c r="R1207" s="184">
        <f>ROUND(J1207*H1207,2)</f>
        <v>0</v>
      </c>
      <c r="S1207" s="66"/>
      <c r="T1207" s="185">
        <f>S1207*H1207</f>
        <v>0</v>
      </c>
      <c r="U1207" s="185">
        <v>3.5999999999999999E-3</v>
      </c>
      <c r="V1207" s="185">
        <f>U1207*H1207</f>
        <v>7.1999999999999998E-3</v>
      </c>
      <c r="W1207" s="185">
        <v>0</v>
      </c>
      <c r="X1207" s="185">
        <f>W1207*H1207</f>
        <v>0</v>
      </c>
      <c r="Y1207" s="186" t="s">
        <v>20</v>
      </c>
      <c r="Z1207" s="36"/>
      <c r="AA1207" s="36"/>
      <c r="AB1207" s="36"/>
      <c r="AC1207" s="36"/>
      <c r="AD1207" s="36"/>
      <c r="AE1207" s="36"/>
      <c r="AR1207" s="187" t="s">
        <v>184</v>
      </c>
      <c r="AT1207" s="187" t="s">
        <v>180</v>
      </c>
      <c r="AU1207" s="187" t="s">
        <v>84</v>
      </c>
      <c r="AY1207" s="19" t="s">
        <v>155</v>
      </c>
      <c r="BE1207" s="188">
        <f>IF(O1207="základní",K1207,0)</f>
        <v>0</v>
      </c>
      <c r="BF1207" s="188">
        <f>IF(O1207="snížená",K1207,0)</f>
        <v>0</v>
      </c>
      <c r="BG1207" s="188">
        <f>IF(O1207="zákl. přenesená",K1207,0)</f>
        <v>0</v>
      </c>
      <c r="BH1207" s="188">
        <f>IF(O1207="sníž. přenesená",K1207,0)</f>
        <v>0</v>
      </c>
      <c r="BI1207" s="188">
        <f>IF(O1207="nulová",K1207,0)</f>
        <v>0</v>
      </c>
      <c r="BJ1207" s="19" t="s">
        <v>82</v>
      </c>
      <c r="BK1207" s="188">
        <f>ROUND(P1207*H1207,2)</f>
        <v>0</v>
      </c>
      <c r="BL1207" s="19" t="s">
        <v>185</v>
      </c>
      <c r="BM1207" s="187" t="s">
        <v>2470</v>
      </c>
    </row>
    <row r="1208" spans="1:65" s="2" customFormat="1" ht="21.75" customHeight="1">
      <c r="A1208" s="36"/>
      <c r="B1208" s="37"/>
      <c r="C1208" s="174" t="s">
        <v>2471</v>
      </c>
      <c r="D1208" s="174" t="s">
        <v>157</v>
      </c>
      <c r="E1208" s="175" t="s">
        <v>2472</v>
      </c>
      <c r="F1208" s="176" t="s">
        <v>2473</v>
      </c>
      <c r="G1208" s="177" t="s">
        <v>386</v>
      </c>
      <c r="H1208" s="178">
        <v>2</v>
      </c>
      <c r="I1208" s="179"/>
      <c r="J1208" s="179"/>
      <c r="K1208" s="180">
        <f>ROUND(P1208*H1208,2)</f>
        <v>0</v>
      </c>
      <c r="L1208" s="181"/>
      <c r="M1208" s="41"/>
      <c r="N1208" s="182" t="s">
        <v>20</v>
      </c>
      <c r="O1208" s="183" t="s">
        <v>43</v>
      </c>
      <c r="P1208" s="184">
        <f>I1208+J1208</f>
        <v>0</v>
      </c>
      <c r="Q1208" s="184">
        <f>ROUND(I1208*H1208,2)</f>
        <v>0</v>
      </c>
      <c r="R1208" s="184">
        <f>ROUND(J1208*H1208,2)</f>
        <v>0</v>
      </c>
      <c r="S1208" s="66"/>
      <c r="T1208" s="185">
        <f>S1208*H1208</f>
        <v>0</v>
      </c>
      <c r="U1208" s="185">
        <v>0</v>
      </c>
      <c r="V1208" s="185">
        <f>U1208*H1208</f>
        <v>0</v>
      </c>
      <c r="W1208" s="185">
        <v>0</v>
      </c>
      <c r="X1208" s="185">
        <f>W1208*H1208</f>
        <v>0</v>
      </c>
      <c r="Y1208" s="186" t="s">
        <v>20</v>
      </c>
      <c r="Z1208" s="36"/>
      <c r="AA1208" s="36"/>
      <c r="AB1208" s="36"/>
      <c r="AC1208" s="36"/>
      <c r="AD1208" s="36"/>
      <c r="AE1208" s="36"/>
      <c r="AR1208" s="187" t="s">
        <v>185</v>
      </c>
      <c r="AT1208" s="187" t="s">
        <v>157</v>
      </c>
      <c r="AU1208" s="187" t="s">
        <v>84</v>
      </c>
      <c r="AY1208" s="19" t="s">
        <v>155</v>
      </c>
      <c r="BE1208" s="188">
        <f>IF(O1208="základní",K1208,0)</f>
        <v>0</v>
      </c>
      <c r="BF1208" s="188">
        <f>IF(O1208="snížená",K1208,0)</f>
        <v>0</v>
      </c>
      <c r="BG1208" s="188">
        <f>IF(O1208="zákl. přenesená",K1208,0)</f>
        <v>0</v>
      </c>
      <c r="BH1208" s="188">
        <f>IF(O1208="sníž. přenesená",K1208,0)</f>
        <v>0</v>
      </c>
      <c r="BI1208" s="188">
        <f>IF(O1208="nulová",K1208,0)</f>
        <v>0</v>
      </c>
      <c r="BJ1208" s="19" t="s">
        <v>82</v>
      </c>
      <c r="BK1208" s="188">
        <f>ROUND(P1208*H1208,2)</f>
        <v>0</v>
      </c>
      <c r="BL1208" s="19" t="s">
        <v>185</v>
      </c>
      <c r="BM1208" s="187" t="s">
        <v>2474</v>
      </c>
    </row>
    <row r="1209" spans="1:65" s="2" customFormat="1" ht="11.25">
      <c r="A1209" s="36"/>
      <c r="B1209" s="37"/>
      <c r="C1209" s="38"/>
      <c r="D1209" s="189" t="s">
        <v>162</v>
      </c>
      <c r="E1209" s="38"/>
      <c r="F1209" s="190" t="s">
        <v>2475</v>
      </c>
      <c r="G1209" s="38"/>
      <c r="H1209" s="38"/>
      <c r="I1209" s="191"/>
      <c r="J1209" s="191"/>
      <c r="K1209" s="38"/>
      <c r="L1209" s="38"/>
      <c r="M1209" s="41"/>
      <c r="N1209" s="192"/>
      <c r="O1209" s="193"/>
      <c r="P1209" s="66"/>
      <c r="Q1209" s="66"/>
      <c r="R1209" s="66"/>
      <c r="S1209" s="66"/>
      <c r="T1209" s="66"/>
      <c r="U1209" s="66"/>
      <c r="V1209" s="66"/>
      <c r="W1209" s="66"/>
      <c r="X1209" s="66"/>
      <c r="Y1209" s="67"/>
      <c r="Z1209" s="36"/>
      <c r="AA1209" s="36"/>
      <c r="AB1209" s="36"/>
      <c r="AC1209" s="36"/>
      <c r="AD1209" s="36"/>
      <c r="AE1209" s="36"/>
      <c r="AT1209" s="19" t="s">
        <v>162</v>
      </c>
      <c r="AU1209" s="19" t="s">
        <v>84</v>
      </c>
    </row>
    <row r="1210" spans="1:65" s="2" customFormat="1" ht="16.5" customHeight="1">
      <c r="A1210" s="36"/>
      <c r="B1210" s="37"/>
      <c r="C1210" s="218" t="s">
        <v>2476</v>
      </c>
      <c r="D1210" s="218" t="s">
        <v>180</v>
      </c>
      <c r="E1210" s="219" t="s">
        <v>2477</v>
      </c>
      <c r="F1210" s="220" t="s">
        <v>2478</v>
      </c>
      <c r="G1210" s="221" t="s">
        <v>386</v>
      </c>
      <c r="H1210" s="222">
        <v>2</v>
      </c>
      <c r="I1210" s="223"/>
      <c r="J1210" s="224"/>
      <c r="K1210" s="225">
        <f>ROUND(P1210*H1210,2)</f>
        <v>0</v>
      </c>
      <c r="L1210" s="224"/>
      <c r="M1210" s="226"/>
      <c r="N1210" s="227" t="s">
        <v>20</v>
      </c>
      <c r="O1210" s="183" t="s">
        <v>43</v>
      </c>
      <c r="P1210" s="184">
        <f>I1210+J1210</f>
        <v>0</v>
      </c>
      <c r="Q1210" s="184">
        <f>ROUND(I1210*H1210,2)</f>
        <v>0</v>
      </c>
      <c r="R1210" s="184">
        <f>ROUND(J1210*H1210,2)</f>
        <v>0</v>
      </c>
      <c r="S1210" s="66"/>
      <c r="T1210" s="185">
        <f>S1210*H1210</f>
        <v>0</v>
      </c>
      <c r="U1210" s="185">
        <v>5.1499999999999997E-2</v>
      </c>
      <c r="V1210" s="185">
        <f>U1210*H1210</f>
        <v>0.10299999999999999</v>
      </c>
      <c r="W1210" s="185">
        <v>0</v>
      </c>
      <c r="X1210" s="185">
        <f>W1210*H1210</f>
        <v>0</v>
      </c>
      <c r="Y1210" s="186" t="s">
        <v>20</v>
      </c>
      <c r="Z1210" s="36"/>
      <c r="AA1210" s="36"/>
      <c r="AB1210" s="36"/>
      <c r="AC1210" s="36"/>
      <c r="AD1210" s="36"/>
      <c r="AE1210" s="36"/>
      <c r="AR1210" s="187" t="s">
        <v>184</v>
      </c>
      <c r="AT1210" s="187" t="s">
        <v>180</v>
      </c>
      <c r="AU1210" s="187" t="s">
        <v>84</v>
      </c>
      <c r="AY1210" s="19" t="s">
        <v>155</v>
      </c>
      <c r="BE1210" s="188">
        <f>IF(O1210="základní",K1210,0)</f>
        <v>0</v>
      </c>
      <c r="BF1210" s="188">
        <f>IF(O1210="snížená",K1210,0)</f>
        <v>0</v>
      </c>
      <c r="BG1210" s="188">
        <f>IF(O1210="zákl. přenesená",K1210,0)</f>
        <v>0</v>
      </c>
      <c r="BH1210" s="188">
        <f>IF(O1210="sníž. přenesená",K1210,0)</f>
        <v>0</v>
      </c>
      <c r="BI1210" s="188">
        <f>IF(O1210="nulová",K1210,0)</f>
        <v>0</v>
      </c>
      <c r="BJ1210" s="19" t="s">
        <v>82</v>
      </c>
      <c r="BK1210" s="188">
        <f>ROUND(P1210*H1210,2)</f>
        <v>0</v>
      </c>
      <c r="BL1210" s="19" t="s">
        <v>185</v>
      </c>
      <c r="BM1210" s="187" t="s">
        <v>2479</v>
      </c>
    </row>
    <row r="1211" spans="1:65" s="2" customFormat="1" ht="16.5" customHeight="1">
      <c r="A1211" s="36"/>
      <c r="B1211" s="37"/>
      <c r="C1211" s="174" t="s">
        <v>2480</v>
      </c>
      <c r="D1211" s="174" t="s">
        <v>157</v>
      </c>
      <c r="E1211" s="175" t="s">
        <v>2481</v>
      </c>
      <c r="F1211" s="176" t="s">
        <v>2482</v>
      </c>
      <c r="G1211" s="177" t="s">
        <v>386</v>
      </c>
      <c r="H1211" s="178">
        <v>2</v>
      </c>
      <c r="I1211" s="179"/>
      <c r="J1211" s="179"/>
      <c r="K1211" s="180">
        <f>ROUND(P1211*H1211,2)</f>
        <v>0</v>
      </c>
      <c r="L1211" s="181"/>
      <c r="M1211" s="41"/>
      <c r="N1211" s="182" t="s">
        <v>20</v>
      </c>
      <c r="O1211" s="183" t="s">
        <v>43</v>
      </c>
      <c r="P1211" s="184">
        <f>I1211+J1211</f>
        <v>0</v>
      </c>
      <c r="Q1211" s="184">
        <f>ROUND(I1211*H1211,2)</f>
        <v>0</v>
      </c>
      <c r="R1211" s="184">
        <f>ROUND(J1211*H1211,2)</f>
        <v>0</v>
      </c>
      <c r="S1211" s="66"/>
      <c r="T1211" s="185">
        <f>S1211*H1211</f>
        <v>0</v>
      </c>
      <c r="U1211" s="185">
        <v>0</v>
      </c>
      <c r="V1211" s="185">
        <f>U1211*H1211</f>
        <v>0</v>
      </c>
      <c r="W1211" s="185">
        <v>0</v>
      </c>
      <c r="X1211" s="185">
        <f>W1211*H1211</f>
        <v>0</v>
      </c>
      <c r="Y1211" s="186" t="s">
        <v>20</v>
      </c>
      <c r="Z1211" s="36"/>
      <c r="AA1211" s="36"/>
      <c r="AB1211" s="36"/>
      <c r="AC1211" s="36"/>
      <c r="AD1211" s="36"/>
      <c r="AE1211" s="36"/>
      <c r="AR1211" s="187" t="s">
        <v>185</v>
      </c>
      <c r="AT1211" s="187" t="s">
        <v>157</v>
      </c>
      <c r="AU1211" s="187" t="s">
        <v>84</v>
      </c>
      <c r="AY1211" s="19" t="s">
        <v>155</v>
      </c>
      <c r="BE1211" s="188">
        <f>IF(O1211="základní",K1211,0)</f>
        <v>0</v>
      </c>
      <c r="BF1211" s="188">
        <f>IF(O1211="snížená",K1211,0)</f>
        <v>0</v>
      </c>
      <c r="BG1211" s="188">
        <f>IF(O1211="zákl. přenesená",K1211,0)</f>
        <v>0</v>
      </c>
      <c r="BH1211" s="188">
        <f>IF(O1211="sníž. přenesená",K1211,0)</f>
        <v>0</v>
      </c>
      <c r="BI1211" s="188">
        <f>IF(O1211="nulová",K1211,0)</f>
        <v>0</v>
      </c>
      <c r="BJ1211" s="19" t="s">
        <v>82</v>
      </c>
      <c r="BK1211" s="188">
        <f>ROUND(P1211*H1211,2)</f>
        <v>0</v>
      </c>
      <c r="BL1211" s="19" t="s">
        <v>185</v>
      </c>
      <c r="BM1211" s="187" t="s">
        <v>2483</v>
      </c>
    </row>
    <row r="1212" spans="1:65" s="2" customFormat="1" ht="11.25">
      <c r="A1212" s="36"/>
      <c r="B1212" s="37"/>
      <c r="C1212" s="38"/>
      <c r="D1212" s="189" t="s">
        <v>162</v>
      </c>
      <c r="E1212" s="38"/>
      <c r="F1212" s="190" t="s">
        <v>2484</v>
      </c>
      <c r="G1212" s="38"/>
      <c r="H1212" s="38"/>
      <c r="I1212" s="191"/>
      <c r="J1212" s="191"/>
      <c r="K1212" s="38"/>
      <c r="L1212" s="38"/>
      <c r="M1212" s="41"/>
      <c r="N1212" s="192"/>
      <c r="O1212" s="193"/>
      <c r="P1212" s="66"/>
      <c r="Q1212" s="66"/>
      <c r="R1212" s="66"/>
      <c r="S1212" s="66"/>
      <c r="T1212" s="66"/>
      <c r="U1212" s="66"/>
      <c r="V1212" s="66"/>
      <c r="W1212" s="66"/>
      <c r="X1212" s="66"/>
      <c r="Y1212" s="67"/>
      <c r="Z1212" s="36"/>
      <c r="AA1212" s="36"/>
      <c r="AB1212" s="36"/>
      <c r="AC1212" s="36"/>
      <c r="AD1212" s="36"/>
      <c r="AE1212" s="36"/>
      <c r="AT1212" s="19" t="s">
        <v>162</v>
      </c>
      <c r="AU1212" s="19" t="s">
        <v>84</v>
      </c>
    </row>
    <row r="1213" spans="1:65" s="2" customFormat="1" ht="24.2" customHeight="1">
      <c r="A1213" s="36"/>
      <c r="B1213" s="37"/>
      <c r="C1213" s="174" t="s">
        <v>2485</v>
      </c>
      <c r="D1213" s="174" t="s">
        <v>157</v>
      </c>
      <c r="E1213" s="175" t="s">
        <v>2486</v>
      </c>
      <c r="F1213" s="176" t="s">
        <v>2487</v>
      </c>
      <c r="G1213" s="177" t="s">
        <v>183</v>
      </c>
      <c r="H1213" s="178">
        <v>14</v>
      </c>
      <c r="I1213" s="179"/>
      <c r="J1213" s="179"/>
      <c r="K1213" s="180">
        <f>ROUND(P1213*H1213,2)</f>
        <v>0</v>
      </c>
      <c r="L1213" s="181"/>
      <c r="M1213" s="41"/>
      <c r="N1213" s="182" t="s">
        <v>20</v>
      </c>
      <c r="O1213" s="183" t="s">
        <v>43</v>
      </c>
      <c r="P1213" s="184">
        <f>I1213+J1213</f>
        <v>0</v>
      </c>
      <c r="Q1213" s="184">
        <f>ROUND(I1213*H1213,2)</f>
        <v>0</v>
      </c>
      <c r="R1213" s="184">
        <f>ROUND(J1213*H1213,2)</f>
        <v>0</v>
      </c>
      <c r="S1213" s="66"/>
      <c r="T1213" s="185">
        <f>S1213*H1213</f>
        <v>0</v>
      </c>
      <c r="U1213" s="185">
        <v>3.4499999999999999E-3</v>
      </c>
      <c r="V1213" s="185">
        <f>U1213*H1213</f>
        <v>4.8299999999999996E-2</v>
      </c>
      <c r="W1213" s="185">
        <v>0</v>
      </c>
      <c r="X1213" s="185">
        <f>W1213*H1213</f>
        <v>0</v>
      </c>
      <c r="Y1213" s="186" t="s">
        <v>20</v>
      </c>
      <c r="Z1213" s="36"/>
      <c r="AA1213" s="36"/>
      <c r="AB1213" s="36"/>
      <c r="AC1213" s="36"/>
      <c r="AD1213" s="36"/>
      <c r="AE1213" s="36"/>
      <c r="AR1213" s="187" t="s">
        <v>185</v>
      </c>
      <c r="AT1213" s="187" t="s">
        <v>157</v>
      </c>
      <c r="AU1213" s="187" t="s">
        <v>84</v>
      </c>
      <c r="AY1213" s="19" t="s">
        <v>155</v>
      </c>
      <c r="BE1213" s="188">
        <f>IF(O1213="základní",K1213,0)</f>
        <v>0</v>
      </c>
      <c r="BF1213" s="188">
        <f>IF(O1213="snížená",K1213,0)</f>
        <v>0</v>
      </c>
      <c r="BG1213" s="188">
        <f>IF(O1213="zákl. přenesená",K1213,0)</f>
        <v>0</v>
      </c>
      <c r="BH1213" s="188">
        <f>IF(O1213="sníž. přenesená",K1213,0)</f>
        <v>0</v>
      </c>
      <c r="BI1213" s="188">
        <f>IF(O1213="nulová",K1213,0)</f>
        <v>0</v>
      </c>
      <c r="BJ1213" s="19" t="s">
        <v>82</v>
      </c>
      <c r="BK1213" s="188">
        <f>ROUND(P1213*H1213,2)</f>
        <v>0</v>
      </c>
      <c r="BL1213" s="19" t="s">
        <v>185</v>
      </c>
      <c r="BM1213" s="187" t="s">
        <v>2488</v>
      </c>
    </row>
    <row r="1214" spans="1:65" s="2" customFormat="1" ht="11.25">
      <c r="A1214" s="36"/>
      <c r="B1214" s="37"/>
      <c r="C1214" s="38"/>
      <c r="D1214" s="189" t="s">
        <v>162</v>
      </c>
      <c r="E1214" s="38"/>
      <c r="F1214" s="190" t="s">
        <v>2489</v>
      </c>
      <c r="G1214" s="38"/>
      <c r="H1214" s="38"/>
      <c r="I1214" s="191"/>
      <c r="J1214" s="191"/>
      <c r="K1214" s="38"/>
      <c r="L1214" s="38"/>
      <c r="M1214" s="41"/>
      <c r="N1214" s="192"/>
      <c r="O1214" s="193"/>
      <c r="P1214" s="66"/>
      <c r="Q1214" s="66"/>
      <c r="R1214" s="66"/>
      <c r="S1214" s="66"/>
      <c r="T1214" s="66"/>
      <c r="U1214" s="66"/>
      <c r="V1214" s="66"/>
      <c r="W1214" s="66"/>
      <c r="X1214" s="66"/>
      <c r="Y1214" s="67"/>
      <c r="Z1214" s="36"/>
      <c r="AA1214" s="36"/>
      <c r="AB1214" s="36"/>
      <c r="AC1214" s="36"/>
      <c r="AD1214" s="36"/>
      <c r="AE1214" s="36"/>
      <c r="AT1214" s="19" t="s">
        <v>162</v>
      </c>
      <c r="AU1214" s="19" t="s">
        <v>84</v>
      </c>
    </row>
    <row r="1215" spans="1:65" s="13" customFormat="1" ht="11.25">
      <c r="B1215" s="194"/>
      <c r="C1215" s="195"/>
      <c r="D1215" s="196" t="s">
        <v>164</v>
      </c>
      <c r="E1215" s="197" t="s">
        <v>20</v>
      </c>
      <c r="F1215" s="198" t="s">
        <v>2490</v>
      </c>
      <c r="G1215" s="195"/>
      <c r="H1215" s="199">
        <v>14</v>
      </c>
      <c r="I1215" s="200"/>
      <c r="J1215" s="200"/>
      <c r="K1215" s="195"/>
      <c r="L1215" s="195"/>
      <c r="M1215" s="201"/>
      <c r="N1215" s="202"/>
      <c r="O1215" s="203"/>
      <c r="P1215" s="203"/>
      <c r="Q1215" s="203"/>
      <c r="R1215" s="203"/>
      <c r="S1215" s="203"/>
      <c r="T1215" s="203"/>
      <c r="U1215" s="203"/>
      <c r="V1215" s="203"/>
      <c r="W1215" s="203"/>
      <c r="X1215" s="203"/>
      <c r="Y1215" s="204"/>
      <c r="AT1215" s="205" t="s">
        <v>164</v>
      </c>
      <c r="AU1215" s="205" t="s">
        <v>84</v>
      </c>
      <c r="AV1215" s="13" t="s">
        <v>84</v>
      </c>
      <c r="AW1215" s="13" t="s">
        <v>5</v>
      </c>
      <c r="AX1215" s="13" t="s">
        <v>82</v>
      </c>
      <c r="AY1215" s="205" t="s">
        <v>155</v>
      </c>
    </row>
    <row r="1216" spans="1:65" s="2" customFormat="1" ht="24.2" customHeight="1">
      <c r="A1216" s="36"/>
      <c r="B1216" s="37"/>
      <c r="C1216" s="174" t="s">
        <v>2491</v>
      </c>
      <c r="D1216" s="174" t="s">
        <v>157</v>
      </c>
      <c r="E1216" s="175" t="s">
        <v>2492</v>
      </c>
      <c r="F1216" s="176" t="s">
        <v>2493</v>
      </c>
      <c r="G1216" s="177" t="s">
        <v>386</v>
      </c>
      <c r="H1216" s="178">
        <v>1</v>
      </c>
      <c r="I1216" s="179"/>
      <c r="J1216" s="179"/>
      <c r="K1216" s="180">
        <f>ROUND(P1216*H1216,2)</f>
        <v>0</v>
      </c>
      <c r="L1216" s="181"/>
      <c r="M1216" s="41"/>
      <c r="N1216" s="182" t="s">
        <v>20</v>
      </c>
      <c r="O1216" s="183" t="s">
        <v>43</v>
      </c>
      <c r="P1216" s="184">
        <f>I1216+J1216</f>
        <v>0</v>
      </c>
      <c r="Q1216" s="184">
        <f>ROUND(I1216*H1216,2)</f>
        <v>0</v>
      </c>
      <c r="R1216" s="184">
        <f>ROUND(J1216*H1216,2)</f>
        <v>0</v>
      </c>
      <c r="S1216" s="66"/>
      <c r="T1216" s="185">
        <f>S1216*H1216</f>
        <v>0</v>
      </c>
      <c r="U1216" s="185">
        <v>0</v>
      </c>
      <c r="V1216" s="185">
        <f>U1216*H1216</f>
        <v>0</v>
      </c>
      <c r="W1216" s="185">
        <v>0</v>
      </c>
      <c r="X1216" s="185">
        <f>W1216*H1216</f>
        <v>0</v>
      </c>
      <c r="Y1216" s="186" t="s">
        <v>20</v>
      </c>
      <c r="Z1216" s="36"/>
      <c r="AA1216" s="36"/>
      <c r="AB1216" s="36"/>
      <c r="AC1216" s="36"/>
      <c r="AD1216" s="36"/>
      <c r="AE1216" s="36"/>
      <c r="AR1216" s="187" t="s">
        <v>185</v>
      </c>
      <c r="AT1216" s="187" t="s">
        <v>157</v>
      </c>
      <c r="AU1216" s="187" t="s">
        <v>84</v>
      </c>
      <c r="AY1216" s="19" t="s">
        <v>155</v>
      </c>
      <c r="BE1216" s="188">
        <f>IF(O1216="základní",K1216,0)</f>
        <v>0</v>
      </c>
      <c r="BF1216" s="188">
        <f>IF(O1216="snížená",K1216,0)</f>
        <v>0</v>
      </c>
      <c r="BG1216" s="188">
        <f>IF(O1216="zákl. přenesená",K1216,0)</f>
        <v>0</v>
      </c>
      <c r="BH1216" s="188">
        <f>IF(O1216="sníž. přenesená",K1216,0)</f>
        <v>0</v>
      </c>
      <c r="BI1216" s="188">
        <f>IF(O1216="nulová",K1216,0)</f>
        <v>0</v>
      </c>
      <c r="BJ1216" s="19" t="s">
        <v>82</v>
      </c>
      <c r="BK1216" s="188">
        <f>ROUND(P1216*H1216,2)</f>
        <v>0</v>
      </c>
      <c r="BL1216" s="19" t="s">
        <v>185</v>
      </c>
      <c r="BM1216" s="187" t="s">
        <v>2494</v>
      </c>
    </row>
    <row r="1217" spans="1:65" s="2" customFormat="1" ht="11.25">
      <c r="A1217" s="36"/>
      <c r="B1217" s="37"/>
      <c r="C1217" s="38"/>
      <c r="D1217" s="189" t="s">
        <v>162</v>
      </c>
      <c r="E1217" s="38"/>
      <c r="F1217" s="190" t="s">
        <v>2495</v>
      </c>
      <c r="G1217" s="38"/>
      <c r="H1217" s="38"/>
      <c r="I1217" s="191"/>
      <c r="J1217" s="191"/>
      <c r="K1217" s="38"/>
      <c r="L1217" s="38"/>
      <c r="M1217" s="41"/>
      <c r="N1217" s="192"/>
      <c r="O1217" s="193"/>
      <c r="P1217" s="66"/>
      <c r="Q1217" s="66"/>
      <c r="R1217" s="66"/>
      <c r="S1217" s="66"/>
      <c r="T1217" s="66"/>
      <c r="U1217" s="66"/>
      <c r="V1217" s="66"/>
      <c r="W1217" s="66"/>
      <c r="X1217" s="66"/>
      <c r="Y1217" s="67"/>
      <c r="Z1217" s="36"/>
      <c r="AA1217" s="36"/>
      <c r="AB1217" s="36"/>
      <c r="AC1217" s="36"/>
      <c r="AD1217" s="36"/>
      <c r="AE1217" s="36"/>
      <c r="AT1217" s="19" t="s">
        <v>162</v>
      </c>
      <c r="AU1217" s="19" t="s">
        <v>84</v>
      </c>
    </row>
    <row r="1218" spans="1:65" s="2" customFormat="1" ht="16.5" customHeight="1">
      <c r="A1218" s="36"/>
      <c r="B1218" s="37"/>
      <c r="C1218" s="218" t="s">
        <v>2496</v>
      </c>
      <c r="D1218" s="218" t="s">
        <v>180</v>
      </c>
      <c r="E1218" s="219" t="s">
        <v>2497</v>
      </c>
      <c r="F1218" s="220" t="s">
        <v>2498</v>
      </c>
      <c r="G1218" s="221" t="s">
        <v>386</v>
      </c>
      <c r="H1218" s="222">
        <v>1</v>
      </c>
      <c r="I1218" s="223"/>
      <c r="J1218" s="224"/>
      <c r="K1218" s="225">
        <f>ROUND(P1218*H1218,2)</f>
        <v>0</v>
      </c>
      <c r="L1218" s="224"/>
      <c r="M1218" s="226"/>
      <c r="N1218" s="227" t="s">
        <v>20</v>
      </c>
      <c r="O1218" s="183" t="s">
        <v>43</v>
      </c>
      <c r="P1218" s="184">
        <f>I1218+J1218</f>
        <v>0</v>
      </c>
      <c r="Q1218" s="184">
        <f>ROUND(I1218*H1218,2)</f>
        <v>0</v>
      </c>
      <c r="R1218" s="184">
        <f>ROUND(J1218*H1218,2)</f>
        <v>0</v>
      </c>
      <c r="S1218" s="66"/>
      <c r="T1218" s="185">
        <f>S1218*H1218</f>
        <v>0</v>
      </c>
      <c r="U1218" s="185">
        <v>3.2000000000000002E-3</v>
      </c>
      <c r="V1218" s="185">
        <f>U1218*H1218</f>
        <v>3.2000000000000002E-3</v>
      </c>
      <c r="W1218" s="185">
        <v>0</v>
      </c>
      <c r="X1218" s="185">
        <f>W1218*H1218</f>
        <v>0</v>
      </c>
      <c r="Y1218" s="186" t="s">
        <v>20</v>
      </c>
      <c r="Z1218" s="36"/>
      <c r="AA1218" s="36"/>
      <c r="AB1218" s="36"/>
      <c r="AC1218" s="36"/>
      <c r="AD1218" s="36"/>
      <c r="AE1218" s="36"/>
      <c r="AR1218" s="187" t="s">
        <v>184</v>
      </c>
      <c r="AT1218" s="187" t="s">
        <v>180</v>
      </c>
      <c r="AU1218" s="187" t="s">
        <v>84</v>
      </c>
      <c r="AY1218" s="19" t="s">
        <v>155</v>
      </c>
      <c r="BE1218" s="188">
        <f>IF(O1218="základní",K1218,0)</f>
        <v>0</v>
      </c>
      <c r="BF1218" s="188">
        <f>IF(O1218="snížená",K1218,0)</f>
        <v>0</v>
      </c>
      <c r="BG1218" s="188">
        <f>IF(O1218="zákl. přenesená",K1218,0)</f>
        <v>0</v>
      </c>
      <c r="BH1218" s="188">
        <f>IF(O1218="sníž. přenesená",K1218,0)</f>
        <v>0</v>
      </c>
      <c r="BI1218" s="188">
        <f>IF(O1218="nulová",K1218,0)</f>
        <v>0</v>
      </c>
      <c r="BJ1218" s="19" t="s">
        <v>82</v>
      </c>
      <c r="BK1218" s="188">
        <f>ROUND(P1218*H1218,2)</f>
        <v>0</v>
      </c>
      <c r="BL1218" s="19" t="s">
        <v>185</v>
      </c>
      <c r="BM1218" s="187" t="s">
        <v>2499</v>
      </c>
    </row>
    <row r="1219" spans="1:65" s="2" customFormat="1" ht="24.2" customHeight="1">
      <c r="A1219" s="36"/>
      <c r="B1219" s="37"/>
      <c r="C1219" s="174" t="s">
        <v>2500</v>
      </c>
      <c r="D1219" s="174" t="s">
        <v>157</v>
      </c>
      <c r="E1219" s="175" t="s">
        <v>2501</v>
      </c>
      <c r="F1219" s="176" t="s">
        <v>2502</v>
      </c>
      <c r="G1219" s="177" t="s">
        <v>386</v>
      </c>
      <c r="H1219" s="178">
        <v>2</v>
      </c>
      <c r="I1219" s="179"/>
      <c r="J1219" s="179"/>
      <c r="K1219" s="180">
        <f>ROUND(P1219*H1219,2)</f>
        <v>0</v>
      </c>
      <c r="L1219" s="181"/>
      <c r="M1219" s="41"/>
      <c r="N1219" s="182" t="s">
        <v>20</v>
      </c>
      <c r="O1219" s="183" t="s">
        <v>43</v>
      </c>
      <c r="P1219" s="184">
        <f>I1219+J1219</f>
        <v>0</v>
      </c>
      <c r="Q1219" s="184">
        <f>ROUND(I1219*H1219,2)</f>
        <v>0</v>
      </c>
      <c r="R1219" s="184">
        <f>ROUND(J1219*H1219,2)</f>
        <v>0</v>
      </c>
      <c r="S1219" s="66"/>
      <c r="T1219" s="185">
        <f>S1219*H1219</f>
        <v>0</v>
      </c>
      <c r="U1219" s="185">
        <v>0</v>
      </c>
      <c r="V1219" s="185">
        <f>U1219*H1219</f>
        <v>0</v>
      </c>
      <c r="W1219" s="185">
        <v>0</v>
      </c>
      <c r="X1219" s="185">
        <f>W1219*H1219</f>
        <v>0</v>
      </c>
      <c r="Y1219" s="186" t="s">
        <v>20</v>
      </c>
      <c r="Z1219" s="36"/>
      <c r="AA1219" s="36"/>
      <c r="AB1219" s="36"/>
      <c r="AC1219" s="36"/>
      <c r="AD1219" s="36"/>
      <c r="AE1219" s="36"/>
      <c r="AR1219" s="187" t="s">
        <v>185</v>
      </c>
      <c r="AT1219" s="187" t="s">
        <v>157</v>
      </c>
      <c r="AU1219" s="187" t="s">
        <v>84</v>
      </c>
      <c r="AY1219" s="19" t="s">
        <v>155</v>
      </c>
      <c r="BE1219" s="188">
        <f>IF(O1219="základní",K1219,0)</f>
        <v>0</v>
      </c>
      <c r="BF1219" s="188">
        <f>IF(O1219="snížená",K1219,0)</f>
        <v>0</v>
      </c>
      <c r="BG1219" s="188">
        <f>IF(O1219="zákl. přenesená",K1219,0)</f>
        <v>0</v>
      </c>
      <c r="BH1219" s="188">
        <f>IF(O1219="sníž. přenesená",K1219,0)</f>
        <v>0</v>
      </c>
      <c r="BI1219" s="188">
        <f>IF(O1219="nulová",K1219,0)</f>
        <v>0</v>
      </c>
      <c r="BJ1219" s="19" t="s">
        <v>82</v>
      </c>
      <c r="BK1219" s="188">
        <f>ROUND(P1219*H1219,2)</f>
        <v>0</v>
      </c>
      <c r="BL1219" s="19" t="s">
        <v>185</v>
      </c>
      <c r="BM1219" s="187" t="s">
        <v>2503</v>
      </c>
    </row>
    <row r="1220" spans="1:65" s="2" customFormat="1" ht="11.25">
      <c r="A1220" s="36"/>
      <c r="B1220" s="37"/>
      <c r="C1220" s="38"/>
      <c r="D1220" s="189" t="s">
        <v>162</v>
      </c>
      <c r="E1220" s="38"/>
      <c r="F1220" s="190" t="s">
        <v>2504</v>
      </c>
      <c r="G1220" s="38"/>
      <c r="H1220" s="38"/>
      <c r="I1220" s="191"/>
      <c r="J1220" s="191"/>
      <c r="K1220" s="38"/>
      <c r="L1220" s="38"/>
      <c r="M1220" s="41"/>
      <c r="N1220" s="192"/>
      <c r="O1220" s="193"/>
      <c r="P1220" s="66"/>
      <c r="Q1220" s="66"/>
      <c r="R1220" s="66"/>
      <c r="S1220" s="66"/>
      <c r="T1220" s="66"/>
      <c r="U1220" s="66"/>
      <c r="V1220" s="66"/>
      <c r="W1220" s="66"/>
      <c r="X1220" s="66"/>
      <c r="Y1220" s="67"/>
      <c r="Z1220" s="36"/>
      <c r="AA1220" s="36"/>
      <c r="AB1220" s="36"/>
      <c r="AC1220" s="36"/>
      <c r="AD1220" s="36"/>
      <c r="AE1220" s="36"/>
      <c r="AT1220" s="19" t="s">
        <v>162</v>
      </c>
      <c r="AU1220" s="19" t="s">
        <v>84</v>
      </c>
    </row>
    <row r="1221" spans="1:65" s="2" customFormat="1" ht="16.5" customHeight="1">
      <c r="A1221" s="36"/>
      <c r="B1221" s="37"/>
      <c r="C1221" s="218" t="s">
        <v>2505</v>
      </c>
      <c r="D1221" s="218" t="s">
        <v>180</v>
      </c>
      <c r="E1221" s="219" t="s">
        <v>2506</v>
      </c>
      <c r="F1221" s="220" t="s">
        <v>2507</v>
      </c>
      <c r="G1221" s="221" t="s">
        <v>386</v>
      </c>
      <c r="H1221" s="222">
        <v>2</v>
      </c>
      <c r="I1221" s="223"/>
      <c r="J1221" s="224"/>
      <c r="K1221" s="225">
        <f>ROUND(P1221*H1221,2)</f>
        <v>0</v>
      </c>
      <c r="L1221" s="224"/>
      <c r="M1221" s="226"/>
      <c r="N1221" s="227" t="s">
        <v>20</v>
      </c>
      <c r="O1221" s="183" t="s">
        <v>43</v>
      </c>
      <c r="P1221" s="184">
        <f>I1221+J1221</f>
        <v>0</v>
      </c>
      <c r="Q1221" s="184">
        <f>ROUND(I1221*H1221,2)</f>
        <v>0</v>
      </c>
      <c r="R1221" s="184">
        <f>ROUND(J1221*H1221,2)</f>
        <v>0</v>
      </c>
      <c r="S1221" s="66"/>
      <c r="T1221" s="185">
        <f>S1221*H1221</f>
        <v>0</v>
      </c>
      <c r="U1221" s="185">
        <v>2.3E-3</v>
      </c>
      <c r="V1221" s="185">
        <f>U1221*H1221</f>
        <v>4.5999999999999999E-3</v>
      </c>
      <c r="W1221" s="185">
        <v>0</v>
      </c>
      <c r="X1221" s="185">
        <f>W1221*H1221</f>
        <v>0</v>
      </c>
      <c r="Y1221" s="186" t="s">
        <v>20</v>
      </c>
      <c r="Z1221" s="36"/>
      <c r="AA1221" s="36"/>
      <c r="AB1221" s="36"/>
      <c r="AC1221" s="36"/>
      <c r="AD1221" s="36"/>
      <c r="AE1221" s="36"/>
      <c r="AR1221" s="187" t="s">
        <v>184</v>
      </c>
      <c r="AT1221" s="187" t="s">
        <v>180</v>
      </c>
      <c r="AU1221" s="187" t="s">
        <v>84</v>
      </c>
      <c r="AY1221" s="19" t="s">
        <v>155</v>
      </c>
      <c r="BE1221" s="188">
        <f>IF(O1221="základní",K1221,0)</f>
        <v>0</v>
      </c>
      <c r="BF1221" s="188">
        <f>IF(O1221="snížená",K1221,0)</f>
        <v>0</v>
      </c>
      <c r="BG1221" s="188">
        <f>IF(O1221="zákl. přenesená",K1221,0)</f>
        <v>0</v>
      </c>
      <c r="BH1221" s="188">
        <f>IF(O1221="sníž. přenesená",K1221,0)</f>
        <v>0</v>
      </c>
      <c r="BI1221" s="188">
        <f>IF(O1221="nulová",K1221,0)</f>
        <v>0</v>
      </c>
      <c r="BJ1221" s="19" t="s">
        <v>82</v>
      </c>
      <c r="BK1221" s="188">
        <f>ROUND(P1221*H1221,2)</f>
        <v>0</v>
      </c>
      <c r="BL1221" s="19" t="s">
        <v>185</v>
      </c>
      <c r="BM1221" s="187" t="s">
        <v>2508</v>
      </c>
    </row>
    <row r="1222" spans="1:65" s="2" customFormat="1" ht="21.75" customHeight="1">
      <c r="A1222" s="36"/>
      <c r="B1222" s="37"/>
      <c r="C1222" s="174" t="s">
        <v>2509</v>
      </c>
      <c r="D1222" s="174" t="s">
        <v>157</v>
      </c>
      <c r="E1222" s="175" t="s">
        <v>2510</v>
      </c>
      <c r="F1222" s="176" t="s">
        <v>2511</v>
      </c>
      <c r="G1222" s="177" t="s">
        <v>183</v>
      </c>
      <c r="H1222" s="178">
        <v>14</v>
      </c>
      <c r="I1222" s="179"/>
      <c r="J1222" s="179"/>
      <c r="K1222" s="180">
        <f>ROUND(P1222*H1222,2)</f>
        <v>0</v>
      </c>
      <c r="L1222" s="181"/>
      <c r="M1222" s="41"/>
      <c r="N1222" s="182" t="s">
        <v>20</v>
      </c>
      <c r="O1222" s="183" t="s">
        <v>43</v>
      </c>
      <c r="P1222" s="184">
        <f>I1222+J1222</f>
        <v>0</v>
      </c>
      <c r="Q1222" s="184">
        <f>ROUND(I1222*H1222,2)</f>
        <v>0</v>
      </c>
      <c r="R1222" s="184">
        <f>ROUND(J1222*H1222,2)</f>
        <v>0</v>
      </c>
      <c r="S1222" s="66"/>
      <c r="T1222" s="185">
        <f>S1222*H1222</f>
        <v>0</v>
      </c>
      <c r="U1222" s="185">
        <v>2.7999999999999998E-4</v>
      </c>
      <c r="V1222" s="185">
        <f>U1222*H1222</f>
        <v>3.9199999999999999E-3</v>
      </c>
      <c r="W1222" s="185">
        <v>0</v>
      </c>
      <c r="X1222" s="185">
        <f>W1222*H1222</f>
        <v>0</v>
      </c>
      <c r="Y1222" s="186" t="s">
        <v>20</v>
      </c>
      <c r="Z1222" s="36"/>
      <c r="AA1222" s="36"/>
      <c r="AB1222" s="36"/>
      <c r="AC1222" s="36"/>
      <c r="AD1222" s="36"/>
      <c r="AE1222" s="36"/>
      <c r="AR1222" s="187" t="s">
        <v>185</v>
      </c>
      <c r="AT1222" s="187" t="s">
        <v>157</v>
      </c>
      <c r="AU1222" s="187" t="s">
        <v>84</v>
      </c>
      <c r="AY1222" s="19" t="s">
        <v>155</v>
      </c>
      <c r="BE1222" s="188">
        <f>IF(O1222="základní",K1222,0)</f>
        <v>0</v>
      </c>
      <c r="BF1222" s="188">
        <f>IF(O1222="snížená",K1222,0)</f>
        <v>0</v>
      </c>
      <c r="BG1222" s="188">
        <f>IF(O1222="zákl. přenesená",K1222,0)</f>
        <v>0</v>
      </c>
      <c r="BH1222" s="188">
        <f>IF(O1222="sníž. přenesená",K1222,0)</f>
        <v>0</v>
      </c>
      <c r="BI1222" s="188">
        <f>IF(O1222="nulová",K1222,0)</f>
        <v>0</v>
      </c>
      <c r="BJ1222" s="19" t="s">
        <v>82</v>
      </c>
      <c r="BK1222" s="188">
        <f>ROUND(P1222*H1222,2)</f>
        <v>0</v>
      </c>
      <c r="BL1222" s="19" t="s">
        <v>185</v>
      </c>
      <c r="BM1222" s="187" t="s">
        <v>2512</v>
      </c>
    </row>
    <row r="1223" spans="1:65" s="2" customFormat="1" ht="11.25">
      <c r="A1223" s="36"/>
      <c r="B1223" s="37"/>
      <c r="C1223" s="38"/>
      <c r="D1223" s="189" t="s">
        <v>162</v>
      </c>
      <c r="E1223" s="38"/>
      <c r="F1223" s="190" t="s">
        <v>2513</v>
      </c>
      <c r="G1223" s="38"/>
      <c r="H1223" s="38"/>
      <c r="I1223" s="191"/>
      <c r="J1223" s="191"/>
      <c r="K1223" s="38"/>
      <c r="L1223" s="38"/>
      <c r="M1223" s="41"/>
      <c r="N1223" s="192"/>
      <c r="O1223" s="193"/>
      <c r="P1223" s="66"/>
      <c r="Q1223" s="66"/>
      <c r="R1223" s="66"/>
      <c r="S1223" s="66"/>
      <c r="T1223" s="66"/>
      <c r="U1223" s="66"/>
      <c r="V1223" s="66"/>
      <c r="W1223" s="66"/>
      <c r="X1223" s="66"/>
      <c r="Y1223" s="67"/>
      <c r="Z1223" s="36"/>
      <c r="AA1223" s="36"/>
      <c r="AB1223" s="36"/>
      <c r="AC1223" s="36"/>
      <c r="AD1223" s="36"/>
      <c r="AE1223" s="36"/>
      <c r="AT1223" s="19" t="s">
        <v>162</v>
      </c>
      <c r="AU1223" s="19" t="s">
        <v>84</v>
      </c>
    </row>
    <row r="1224" spans="1:65" s="2" customFormat="1" ht="24.2" customHeight="1">
      <c r="A1224" s="36"/>
      <c r="B1224" s="37"/>
      <c r="C1224" s="174" t="s">
        <v>2514</v>
      </c>
      <c r="D1224" s="174" t="s">
        <v>157</v>
      </c>
      <c r="E1224" s="175" t="s">
        <v>2515</v>
      </c>
      <c r="F1224" s="176" t="s">
        <v>2516</v>
      </c>
      <c r="G1224" s="177" t="s">
        <v>386</v>
      </c>
      <c r="H1224" s="178">
        <v>1</v>
      </c>
      <c r="I1224" s="179"/>
      <c r="J1224" s="179"/>
      <c r="K1224" s="180">
        <f>ROUND(P1224*H1224,2)</f>
        <v>0</v>
      </c>
      <c r="L1224" s="181"/>
      <c r="M1224" s="41"/>
      <c r="N1224" s="182" t="s">
        <v>20</v>
      </c>
      <c r="O1224" s="183" t="s">
        <v>43</v>
      </c>
      <c r="P1224" s="184">
        <f>I1224+J1224</f>
        <v>0</v>
      </c>
      <c r="Q1224" s="184">
        <f>ROUND(I1224*H1224,2)</f>
        <v>0</v>
      </c>
      <c r="R1224" s="184">
        <f>ROUND(J1224*H1224,2)</f>
        <v>0</v>
      </c>
      <c r="S1224" s="66"/>
      <c r="T1224" s="185">
        <f>S1224*H1224</f>
        <v>0</v>
      </c>
      <c r="U1224" s="185">
        <v>1.64E-3</v>
      </c>
      <c r="V1224" s="185">
        <f>U1224*H1224</f>
        <v>1.64E-3</v>
      </c>
      <c r="W1224" s="185">
        <v>0</v>
      </c>
      <c r="X1224" s="185">
        <f>W1224*H1224</f>
        <v>0</v>
      </c>
      <c r="Y1224" s="186" t="s">
        <v>20</v>
      </c>
      <c r="Z1224" s="36"/>
      <c r="AA1224" s="36"/>
      <c r="AB1224" s="36"/>
      <c r="AC1224" s="36"/>
      <c r="AD1224" s="36"/>
      <c r="AE1224" s="36"/>
      <c r="AR1224" s="187" t="s">
        <v>185</v>
      </c>
      <c r="AT1224" s="187" t="s">
        <v>157</v>
      </c>
      <c r="AU1224" s="187" t="s">
        <v>84</v>
      </c>
      <c r="AY1224" s="19" t="s">
        <v>155</v>
      </c>
      <c r="BE1224" s="188">
        <f>IF(O1224="základní",K1224,0)</f>
        <v>0</v>
      </c>
      <c r="BF1224" s="188">
        <f>IF(O1224="snížená",K1224,0)</f>
        <v>0</v>
      </c>
      <c r="BG1224" s="188">
        <f>IF(O1224="zákl. přenesená",K1224,0)</f>
        <v>0</v>
      </c>
      <c r="BH1224" s="188">
        <f>IF(O1224="sníž. přenesená",K1224,0)</f>
        <v>0</v>
      </c>
      <c r="BI1224" s="188">
        <f>IF(O1224="nulová",K1224,0)</f>
        <v>0</v>
      </c>
      <c r="BJ1224" s="19" t="s">
        <v>82</v>
      </c>
      <c r="BK1224" s="188">
        <f>ROUND(P1224*H1224,2)</f>
        <v>0</v>
      </c>
      <c r="BL1224" s="19" t="s">
        <v>185</v>
      </c>
      <c r="BM1224" s="187" t="s">
        <v>2517</v>
      </c>
    </row>
    <row r="1225" spans="1:65" s="2" customFormat="1" ht="11.25">
      <c r="A1225" s="36"/>
      <c r="B1225" s="37"/>
      <c r="C1225" s="38"/>
      <c r="D1225" s="189" t="s">
        <v>162</v>
      </c>
      <c r="E1225" s="38"/>
      <c r="F1225" s="190" t="s">
        <v>2518</v>
      </c>
      <c r="G1225" s="38"/>
      <c r="H1225" s="38"/>
      <c r="I1225" s="191"/>
      <c r="J1225" s="191"/>
      <c r="K1225" s="38"/>
      <c r="L1225" s="38"/>
      <c r="M1225" s="41"/>
      <c r="N1225" s="192"/>
      <c r="O1225" s="193"/>
      <c r="P1225" s="66"/>
      <c r="Q1225" s="66"/>
      <c r="R1225" s="66"/>
      <c r="S1225" s="66"/>
      <c r="T1225" s="66"/>
      <c r="U1225" s="66"/>
      <c r="V1225" s="66"/>
      <c r="W1225" s="66"/>
      <c r="X1225" s="66"/>
      <c r="Y1225" s="67"/>
      <c r="Z1225" s="36"/>
      <c r="AA1225" s="36"/>
      <c r="AB1225" s="36"/>
      <c r="AC1225" s="36"/>
      <c r="AD1225" s="36"/>
      <c r="AE1225" s="36"/>
      <c r="AT1225" s="19" t="s">
        <v>162</v>
      </c>
      <c r="AU1225" s="19" t="s">
        <v>84</v>
      </c>
    </row>
    <row r="1226" spans="1:65" s="2" customFormat="1" ht="21.75" customHeight="1">
      <c r="A1226" s="36"/>
      <c r="B1226" s="37"/>
      <c r="C1226" s="174" t="s">
        <v>2519</v>
      </c>
      <c r="D1226" s="174" t="s">
        <v>157</v>
      </c>
      <c r="E1226" s="175" t="s">
        <v>2520</v>
      </c>
      <c r="F1226" s="176" t="s">
        <v>2521</v>
      </c>
      <c r="G1226" s="177" t="s">
        <v>183</v>
      </c>
      <c r="H1226" s="178">
        <v>10.5</v>
      </c>
      <c r="I1226" s="179"/>
      <c r="J1226" s="179"/>
      <c r="K1226" s="180">
        <f>ROUND(P1226*H1226,2)</f>
        <v>0</v>
      </c>
      <c r="L1226" s="181"/>
      <c r="M1226" s="41"/>
      <c r="N1226" s="182" t="s">
        <v>20</v>
      </c>
      <c r="O1226" s="183" t="s">
        <v>43</v>
      </c>
      <c r="P1226" s="184">
        <f>I1226+J1226</f>
        <v>0</v>
      </c>
      <c r="Q1226" s="184">
        <f>ROUND(I1226*H1226,2)</f>
        <v>0</v>
      </c>
      <c r="R1226" s="184">
        <f>ROUND(J1226*H1226,2)</f>
        <v>0</v>
      </c>
      <c r="S1226" s="66"/>
      <c r="T1226" s="185">
        <f>S1226*H1226</f>
        <v>0</v>
      </c>
      <c r="U1226" s="185">
        <v>0</v>
      </c>
      <c r="V1226" s="185">
        <f>U1226*H1226</f>
        <v>0</v>
      </c>
      <c r="W1226" s="185">
        <v>0</v>
      </c>
      <c r="X1226" s="185">
        <f>W1226*H1226</f>
        <v>0</v>
      </c>
      <c r="Y1226" s="186" t="s">
        <v>20</v>
      </c>
      <c r="Z1226" s="36"/>
      <c r="AA1226" s="36"/>
      <c r="AB1226" s="36"/>
      <c r="AC1226" s="36"/>
      <c r="AD1226" s="36"/>
      <c r="AE1226" s="36"/>
      <c r="AR1226" s="187" t="s">
        <v>185</v>
      </c>
      <c r="AT1226" s="187" t="s">
        <v>157</v>
      </c>
      <c r="AU1226" s="187" t="s">
        <v>84</v>
      </c>
      <c r="AY1226" s="19" t="s">
        <v>155</v>
      </c>
      <c r="BE1226" s="188">
        <f>IF(O1226="základní",K1226,0)</f>
        <v>0</v>
      </c>
      <c r="BF1226" s="188">
        <f>IF(O1226="snížená",K1226,0)</f>
        <v>0</v>
      </c>
      <c r="BG1226" s="188">
        <f>IF(O1226="zákl. přenesená",K1226,0)</f>
        <v>0</v>
      </c>
      <c r="BH1226" s="188">
        <f>IF(O1226="sníž. přenesená",K1226,0)</f>
        <v>0</v>
      </c>
      <c r="BI1226" s="188">
        <f>IF(O1226="nulová",K1226,0)</f>
        <v>0</v>
      </c>
      <c r="BJ1226" s="19" t="s">
        <v>82</v>
      </c>
      <c r="BK1226" s="188">
        <f>ROUND(P1226*H1226,2)</f>
        <v>0</v>
      </c>
      <c r="BL1226" s="19" t="s">
        <v>185</v>
      </c>
      <c r="BM1226" s="187" t="s">
        <v>2522</v>
      </c>
    </row>
    <row r="1227" spans="1:65" s="2" customFormat="1" ht="11.25">
      <c r="A1227" s="36"/>
      <c r="B1227" s="37"/>
      <c r="C1227" s="38"/>
      <c r="D1227" s="189" t="s">
        <v>162</v>
      </c>
      <c r="E1227" s="38"/>
      <c r="F1227" s="190" t="s">
        <v>2523</v>
      </c>
      <c r="G1227" s="38"/>
      <c r="H1227" s="38"/>
      <c r="I1227" s="191"/>
      <c r="J1227" s="191"/>
      <c r="K1227" s="38"/>
      <c r="L1227" s="38"/>
      <c r="M1227" s="41"/>
      <c r="N1227" s="192"/>
      <c r="O1227" s="193"/>
      <c r="P1227" s="66"/>
      <c r="Q1227" s="66"/>
      <c r="R1227" s="66"/>
      <c r="S1227" s="66"/>
      <c r="T1227" s="66"/>
      <c r="U1227" s="66"/>
      <c r="V1227" s="66"/>
      <c r="W1227" s="66"/>
      <c r="X1227" s="66"/>
      <c r="Y1227" s="67"/>
      <c r="Z1227" s="36"/>
      <c r="AA1227" s="36"/>
      <c r="AB1227" s="36"/>
      <c r="AC1227" s="36"/>
      <c r="AD1227" s="36"/>
      <c r="AE1227" s="36"/>
      <c r="AT1227" s="19" t="s">
        <v>162</v>
      </c>
      <c r="AU1227" s="19" t="s">
        <v>84</v>
      </c>
    </row>
    <row r="1228" spans="1:65" s="2" customFormat="1" ht="16.5" customHeight="1">
      <c r="A1228" s="36"/>
      <c r="B1228" s="37"/>
      <c r="C1228" s="218" t="s">
        <v>2524</v>
      </c>
      <c r="D1228" s="218" t="s">
        <v>180</v>
      </c>
      <c r="E1228" s="219" t="s">
        <v>2525</v>
      </c>
      <c r="F1228" s="220" t="s">
        <v>2526</v>
      </c>
      <c r="G1228" s="221" t="s">
        <v>183</v>
      </c>
      <c r="H1228" s="222">
        <v>12.6</v>
      </c>
      <c r="I1228" s="223"/>
      <c r="J1228" s="224"/>
      <c r="K1228" s="225">
        <f>ROUND(P1228*H1228,2)</f>
        <v>0</v>
      </c>
      <c r="L1228" s="224"/>
      <c r="M1228" s="226"/>
      <c r="N1228" s="227" t="s">
        <v>20</v>
      </c>
      <c r="O1228" s="183" t="s">
        <v>43</v>
      </c>
      <c r="P1228" s="184">
        <f>I1228+J1228</f>
        <v>0</v>
      </c>
      <c r="Q1228" s="184">
        <f>ROUND(I1228*H1228,2)</f>
        <v>0</v>
      </c>
      <c r="R1228" s="184">
        <f>ROUND(J1228*H1228,2)</f>
        <v>0</v>
      </c>
      <c r="S1228" s="66"/>
      <c r="T1228" s="185">
        <f>S1228*H1228</f>
        <v>0</v>
      </c>
      <c r="U1228" s="185">
        <v>4.1999999999999997E-3</v>
      </c>
      <c r="V1228" s="185">
        <f>U1228*H1228</f>
        <v>5.2919999999999995E-2</v>
      </c>
      <c r="W1228" s="185">
        <v>0</v>
      </c>
      <c r="X1228" s="185">
        <f>W1228*H1228</f>
        <v>0</v>
      </c>
      <c r="Y1228" s="186" t="s">
        <v>20</v>
      </c>
      <c r="Z1228" s="36"/>
      <c r="AA1228" s="36"/>
      <c r="AB1228" s="36"/>
      <c r="AC1228" s="36"/>
      <c r="AD1228" s="36"/>
      <c r="AE1228" s="36"/>
      <c r="AR1228" s="187" t="s">
        <v>184</v>
      </c>
      <c r="AT1228" s="187" t="s">
        <v>180</v>
      </c>
      <c r="AU1228" s="187" t="s">
        <v>84</v>
      </c>
      <c r="AY1228" s="19" t="s">
        <v>155</v>
      </c>
      <c r="BE1228" s="188">
        <f>IF(O1228="základní",K1228,0)</f>
        <v>0</v>
      </c>
      <c r="BF1228" s="188">
        <f>IF(O1228="snížená",K1228,0)</f>
        <v>0</v>
      </c>
      <c r="BG1228" s="188">
        <f>IF(O1228="zákl. přenesená",K1228,0)</f>
        <v>0</v>
      </c>
      <c r="BH1228" s="188">
        <f>IF(O1228="sníž. přenesená",K1228,0)</f>
        <v>0</v>
      </c>
      <c r="BI1228" s="188">
        <f>IF(O1228="nulová",K1228,0)</f>
        <v>0</v>
      </c>
      <c r="BJ1228" s="19" t="s">
        <v>82</v>
      </c>
      <c r="BK1228" s="188">
        <f>ROUND(P1228*H1228,2)</f>
        <v>0</v>
      </c>
      <c r="BL1228" s="19" t="s">
        <v>185</v>
      </c>
      <c r="BM1228" s="187" t="s">
        <v>2527</v>
      </c>
    </row>
    <row r="1229" spans="1:65" s="13" customFormat="1" ht="11.25">
      <c r="B1229" s="194"/>
      <c r="C1229" s="195"/>
      <c r="D1229" s="196" t="s">
        <v>164</v>
      </c>
      <c r="E1229" s="195"/>
      <c r="F1229" s="198" t="s">
        <v>2528</v>
      </c>
      <c r="G1229" s="195"/>
      <c r="H1229" s="199">
        <v>12.6</v>
      </c>
      <c r="I1229" s="200"/>
      <c r="J1229" s="200"/>
      <c r="K1229" s="195"/>
      <c r="L1229" s="195"/>
      <c r="M1229" s="201"/>
      <c r="N1229" s="202"/>
      <c r="O1229" s="203"/>
      <c r="P1229" s="203"/>
      <c r="Q1229" s="203"/>
      <c r="R1229" s="203"/>
      <c r="S1229" s="203"/>
      <c r="T1229" s="203"/>
      <c r="U1229" s="203"/>
      <c r="V1229" s="203"/>
      <c r="W1229" s="203"/>
      <c r="X1229" s="203"/>
      <c r="Y1229" s="204"/>
      <c r="AT1229" s="205" t="s">
        <v>164</v>
      </c>
      <c r="AU1229" s="205" t="s">
        <v>84</v>
      </c>
      <c r="AV1229" s="13" t="s">
        <v>84</v>
      </c>
      <c r="AW1229" s="13" t="s">
        <v>4</v>
      </c>
      <c r="AX1229" s="13" t="s">
        <v>82</v>
      </c>
      <c r="AY1229" s="205" t="s">
        <v>155</v>
      </c>
    </row>
    <row r="1230" spans="1:65" s="2" customFormat="1" ht="24.2" customHeight="1">
      <c r="A1230" s="36"/>
      <c r="B1230" s="37"/>
      <c r="C1230" s="174" t="s">
        <v>2529</v>
      </c>
      <c r="D1230" s="174" t="s">
        <v>157</v>
      </c>
      <c r="E1230" s="175" t="s">
        <v>2530</v>
      </c>
      <c r="F1230" s="176" t="s">
        <v>2531</v>
      </c>
      <c r="G1230" s="177" t="s">
        <v>386</v>
      </c>
      <c r="H1230" s="178">
        <v>1</v>
      </c>
      <c r="I1230" s="179"/>
      <c r="J1230" s="179"/>
      <c r="K1230" s="180">
        <f>ROUND(P1230*H1230,2)</f>
        <v>0</v>
      </c>
      <c r="L1230" s="181"/>
      <c r="M1230" s="41"/>
      <c r="N1230" s="182" t="s">
        <v>20</v>
      </c>
      <c r="O1230" s="183" t="s">
        <v>43</v>
      </c>
      <c r="P1230" s="184">
        <f>I1230+J1230</f>
        <v>0</v>
      </c>
      <c r="Q1230" s="184">
        <f>ROUND(I1230*H1230,2)</f>
        <v>0</v>
      </c>
      <c r="R1230" s="184">
        <f>ROUND(J1230*H1230,2)</f>
        <v>0</v>
      </c>
      <c r="S1230" s="66"/>
      <c r="T1230" s="185">
        <f>S1230*H1230</f>
        <v>0</v>
      </c>
      <c r="U1230" s="185">
        <v>0</v>
      </c>
      <c r="V1230" s="185">
        <f>U1230*H1230</f>
        <v>0</v>
      </c>
      <c r="W1230" s="185">
        <v>0</v>
      </c>
      <c r="X1230" s="185">
        <f>W1230*H1230</f>
        <v>0</v>
      </c>
      <c r="Y1230" s="186" t="s">
        <v>20</v>
      </c>
      <c r="Z1230" s="36"/>
      <c r="AA1230" s="36"/>
      <c r="AB1230" s="36"/>
      <c r="AC1230" s="36"/>
      <c r="AD1230" s="36"/>
      <c r="AE1230" s="36"/>
      <c r="AR1230" s="187" t="s">
        <v>185</v>
      </c>
      <c r="AT1230" s="187" t="s">
        <v>157</v>
      </c>
      <c r="AU1230" s="187" t="s">
        <v>84</v>
      </c>
      <c r="AY1230" s="19" t="s">
        <v>155</v>
      </c>
      <c r="BE1230" s="188">
        <f>IF(O1230="základní",K1230,0)</f>
        <v>0</v>
      </c>
      <c r="BF1230" s="188">
        <f>IF(O1230="snížená",K1230,0)</f>
        <v>0</v>
      </c>
      <c r="BG1230" s="188">
        <f>IF(O1230="zákl. přenesená",K1230,0)</f>
        <v>0</v>
      </c>
      <c r="BH1230" s="188">
        <f>IF(O1230="sníž. přenesená",K1230,0)</f>
        <v>0</v>
      </c>
      <c r="BI1230" s="188">
        <f>IF(O1230="nulová",K1230,0)</f>
        <v>0</v>
      </c>
      <c r="BJ1230" s="19" t="s">
        <v>82</v>
      </c>
      <c r="BK1230" s="188">
        <f>ROUND(P1230*H1230,2)</f>
        <v>0</v>
      </c>
      <c r="BL1230" s="19" t="s">
        <v>185</v>
      </c>
      <c r="BM1230" s="187" t="s">
        <v>2532</v>
      </c>
    </row>
    <row r="1231" spans="1:65" s="2" customFormat="1" ht="11.25">
      <c r="A1231" s="36"/>
      <c r="B1231" s="37"/>
      <c r="C1231" s="38"/>
      <c r="D1231" s="189" t="s">
        <v>162</v>
      </c>
      <c r="E1231" s="38"/>
      <c r="F1231" s="190" t="s">
        <v>2533</v>
      </c>
      <c r="G1231" s="38"/>
      <c r="H1231" s="38"/>
      <c r="I1231" s="191"/>
      <c r="J1231" s="191"/>
      <c r="K1231" s="38"/>
      <c r="L1231" s="38"/>
      <c r="M1231" s="41"/>
      <c r="N1231" s="192"/>
      <c r="O1231" s="193"/>
      <c r="P1231" s="66"/>
      <c r="Q1231" s="66"/>
      <c r="R1231" s="66"/>
      <c r="S1231" s="66"/>
      <c r="T1231" s="66"/>
      <c r="U1231" s="66"/>
      <c r="V1231" s="66"/>
      <c r="W1231" s="66"/>
      <c r="X1231" s="66"/>
      <c r="Y1231" s="67"/>
      <c r="Z1231" s="36"/>
      <c r="AA1231" s="36"/>
      <c r="AB1231" s="36"/>
      <c r="AC1231" s="36"/>
      <c r="AD1231" s="36"/>
      <c r="AE1231" s="36"/>
      <c r="AT1231" s="19" t="s">
        <v>162</v>
      </c>
      <c r="AU1231" s="19" t="s">
        <v>84</v>
      </c>
    </row>
    <row r="1232" spans="1:65" s="2" customFormat="1" ht="16.5" customHeight="1">
      <c r="A1232" s="36"/>
      <c r="B1232" s="37"/>
      <c r="C1232" s="218" t="s">
        <v>2534</v>
      </c>
      <c r="D1232" s="218" t="s">
        <v>180</v>
      </c>
      <c r="E1232" s="219" t="s">
        <v>2535</v>
      </c>
      <c r="F1232" s="220" t="s">
        <v>2536</v>
      </c>
      <c r="G1232" s="221" t="s">
        <v>386</v>
      </c>
      <c r="H1232" s="222">
        <v>1</v>
      </c>
      <c r="I1232" s="223"/>
      <c r="J1232" s="224"/>
      <c r="K1232" s="225">
        <f>ROUND(P1232*H1232,2)</f>
        <v>0</v>
      </c>
      <c r="L1232" s="224"/>
      <c r="M1232" s="226"/>
      <c r="N1232" s="227" t="s">
        <v>20</v>
      </c>
      <c r="O1232" s="183" t="s">
        <v>43</v>
      </c>
      <c r="P1232" s="184">
        <f>I1232+J1232</f>
        <v>0</v>
      </c>
      <c r="Q1232" s="184">
        <f>ROUND(I1232*H1232,2)</f>
        <v>0</v>
      </c>
      <c r="R1232" s="184">
        <f>ROUND(J1232*H1232,2)</f>
        <v>0</v>
      </c>
      <c r="S1232" s="66"/>
      <c r="T1232" s="185">
        <f>S1232*H1232</f>
        <v>0</v>
      </c>
      <c r="U1232" s="185">
        <v>2.5000000000000001E-3</v>
      </c>
      <c r="V1232" s="185">
        <f>U1232*H1232</f>
        <v>2.5000000000000001E-3</v>
      </c>
      <c r="W1232" s="185">
        <v>0</v>
      </c>
      <c r="X1232" s="185">
        <f>W1232*H1232</f>
        <v>0</v>
      </c>
      <c r="Y1232" s="186" t="s">
        <v>20</v>
      </c>
      <c r="Z1232" s="36"/>
      <c r="AA1232" s="36"/>
      <c r="AB1232" s="36"/>
      <c r="AC1232" s="36"/>
      <c r="AD1232" s="36"/>
      <c r="AE1232" s="36"/>
      <c r="AR1232" s="187" t="s">
        <v>184</v>
      </c>
      <c r="AT1232" s="187" t="s">
        <v>180</v>
      </c>
      <c r="AU1232" s="187" t="s">
        <v>84</v>
      </c>
      <c r="AY1232" s="19" t="s">
        <v>155</v>
      </c>
      <c r="BE1232" s="188">
        <f>IF(O1232="základní",K1232,0)</f>
        <v>0</v>
      </c>
      <c r="BF1232" s="188">
        <f>IF(O1232="snížená",K1232,0)</f>
        <v>0</v>
      </c>
      <c r="BG1232" s="188">
        <f>IF(O1232="zákl. přenesená",K1232,0)</f>
        <v>0</v>
      </c>
      <c r="BH1232" s="188">
        <f>IF(O1232="sníž. přenesená",K1232,0)</f>
        <v>0</v>
      </c>
      <c r="BI1232" s="188">
        <f>IF(O1232="nulová",K1232,0)</f>
        <v>0</v>
      </c>
      <c r="BJ1232" s="19" t="s">
        <v>82</v>
      </c>
      <c r="BK1232" s="188">
        <f>ROUND(P1232*H1232,2)</f>
        <v>0</v>
      </c>
      <c r="BL1232" s="19" t="s">
        <v>185</v>
      </c>
      <c r="BM1232" s="187" t="s">
        <v>2537</v>
      </c>
    </row>
    <row r="1233" spans="1:65" s="2" customFormat="1" ht="24.2" customHeight="1">
      <c r="A1233" s="36"/>
      <c r="B1233" s="37"/>
      <c r="C1233" s="174" t="s">
        <v>2538</v>
      </c>
      <c r="D1233" s="174" t="s">
        <v>157</v>
      </c>
      <c r="E1233" s="175" t="s">
        <v>2539</v>
      </c>
      <c r="F1233" s="176" t="s">
        <v>2540</v>
      </c>
      <c r="G1233" s="177" t="s">
        <v>207</v>
      </c>
      <c r="H1233" s="178">
        <v>0.32700000000000001</v>
      </c>
      <c r="I1233" s="179"/>
      <c r="J1233" s="179"/>
      <c r="K1233" s="180">
        <f>ROUND(P1233*H1233,2)</f>
        <v>0</v>
      </c>
      <c r="L1233" s="181"/>
      <c r="M1233" s="41"/>
      <c r="N1233" s="182" t="s">
        <v>20</v>
      </c>
      <c r="O1233" s="183" t="s">
        <v>43</v>
      </c>
      <c r="P1233" s="184">
        <f>I1233+J1233</f>
        <v>0</v>
      </c>
      <c r="Q1233" s="184">
        <f>ROUND(I1233*H1233,2)</f>
        <v>0</v>
      </c>
      <c r="R1233" s="184">
        <f>ROUND(J1233*H1233,2)</f>
        <v>0</v>
      </c>
      <c r="S1233" s="66"/>
      <c r="T1233" s="185">
        <f>S1233*H1233</f>
        <v>0</v>
      </c>
      <c r="U1233" s="185">
        <v>0</v>
      </c>
      <c r="V1233" s="185">
        <f>U1233*H1233</f>
        <v>0</v>
      </c>
      <c r="W1233" s="185">
        <v>0</v>
      </c>
      <c r="X1233" s="185">
        <f>W1233*H1233</f>
        <v>0</v>
      </c>
      <c r="Y1233" s="186" t="s">
        <v>20</v>
      </c>
      <c r="Z1233" s="36"/>
      <c r="AA1233" s="36"/>
      <c r="AB1233" s="36"/>
      <c r="AC1233" s="36"/>
      <c r="AD1233" s="36"/>
      <c r="AE1233" s="36"/>
      <c r="AR1233" s="187" t="s">
        <v>185</v>
      </c>
      <c r="AT1233" s="187" t="s">
        <v>157</v>
      </c>
      <c r="AU1233" s="187" t="s">
        <v>84</v>
      </c>
      <c r="AY1233" s="19" t="s">
        <v>155</v>
      </c>
      <c r="BE1233" s="188">
        <f>IF(O1233="základní",K1233,0)</f>
        <v>0</v>
      </c>
      <c r="BF1233" s="188">
        <f>IF(O1233="snížená",K1233,0)</f>
        <v>0</v>
      </c>
      <c r="BG1233" s="188">
        <f>IF(O1233="zákl. přenesená",K1233,0)</f>
        <v>0</v>
      </c>
      <c r="BH1233" s="188">
        <f>IF(O1233="sníž. přenesená",K1233,0)</f>
        <v>0</v>
      </c>
      <c r="BI1233" s="188">
        <f>IF(O1233="nulová",K1233,0)</f>
        <v>0</v>
      </c>
      <c r="BJ1233" s="19" t="s">
        <v>82</v>
      </c>
      <c r="BK1233" s="188">
        <f>ROUND(P1233*H1233,2)</f>
        <v>0</v>
      </c>
      <c r="BL1233" s="19" t="s">
        <v>185</v>
      </c>
      <c r="BM1233" s="187" t="s">
        <v>2541</v>
      </c>
    </row>
    <row r="1234" spans="1:65" s="2" customFormat="1" ht="11.25">
      <c r="A1234" s="36"/>
      <c r="B1234" s="37"/>
      <c r="C1234" s="38"/>
      <c r="D1234" s="189" t="s">
        <v>162</v>
      </c>
      <c r="E1234" s="38"/>
      <c r="F1234" s="190" t="s">
        <v>2542</v>
      </c>
      <c r="G1234" s="38"/>
      <c r="H1234" s="38"/>
      <c r="I1234" s="191"/>
      <c r="J1234" s="191"/>
      <c r="K1234" s="38"/>
      <c r="L1234" s="38"/>
      <c r="M1234" s="41"/>
      <c r="N1234" s="192"/>
      <c r="O1234" s="193"/>
      <c r="P1234" s="66"/>
      <c r="Q1234" s="66"/>
      <c r="R1234" s="66"/>
      <c r="S1234" s="66"/>
      <c r="T1234" s="66"/>
      <c r="U1234" s="66"/>
      <c r="V1234" s="66"/>
      <c r="W1234" s="66"/>
      <c r="X1234" s="66"/>
      <c r="Y1234" s="67"/>
      <c r="Z1234" s="36"/>
      <c r="AA1234" s="36"/>
      <c r="AB1234" s="36"/>
      <c r="AC1234" s="36"/>
      <c r="AD1234" s="36"/>
      <c r="AE1234" s="36"/>
      <c r="AT1234" s="19" t="s">
        <v>162</v>
      </c>
      <c r="AU1234" s="19" t="s">
        <v>84</v>
      </c>
    </row>
    <row r="1235" spans="1:65" s="12" customFormat="1" ht="22.9" customHeight="1">
      <c r="B1235" s="157"/>
      <c r="C1235" s="158"/>
      <c r="D1235" s="159" t="s">
        <v>73</v>
      </c>
      <c r="E1235" s="172" t="s">
        <v>2543</v>
      </c>
      <c r="F1235" s="172" t="s">
        <v>2544</v>
      </c>
      <c r="G1235" s="158"/>
      <c r="H1235" s="158"/>
      <c r="I1235" s="161"/>
      <c r="J1235" s="161"/>
      <c r="K1235" s="173">
        <f>BK1235</f>
        <v>0</v>
      </c>
      <c r="L1235" s="158"/>
      <c r="M1235" s="163"/>
      <c r="N1235" s="164"/>
      <c r="O1235" s="165"/>
      <c r="P1235" s="165"/>
      <c r="Q1235" s="166">
        <f>SUM(Q1236:Q1295)</f>
        <v>0</v>
      </c>
      <c r="R1235" s="166">
        <f>SUM(R1236:R1295)</f>
        <v>0</v>
      </c>
      <c r="S1235" s="165"/>
      <c r="T1235" s="167">
        <f>SUM(T1236:T1295)</f>
        <v>0</v>
      </c>
      <c r="U1235" s="165"/>
      <c r="V1235" s="167">
        <f>SUM(V1236:V1295)</f>
        <v>9.8672488000000023</v>
      </c>
      <c r="W1235" s="165"/>
      <c r="X1235" s="167">
        <f>SUM(X1236:X1295)</f>
        <v>0</v>
      </c>
      <c r="Y1235" s="168"/>
      <c r="AR1235" s="169" t="s">
        <v>84</v>
      </c>
      <c r="AT1235" s="170" t="s">
        <v>73</v>
      </c>
      <c r="AU1235" s="170" t="s">
        <v>82</v>
      </c>
      <c r="AY1235" s="169" t="s">
        <v>155</v>
      </c>
      <c r="BK1235" s="171">
        <f>SUM(BK1236:BK1295)</f>
        <v>0</v>
      </c>
    </row>
    <row r="1236" spans="1:65" s="2" customFormat="1" ht="33" customHeight="1">
      <c r="A1236" s="36"/>
      <c r="B1236" s="37"/>
      <c r="C1236" s="174" t="s">
        <v>2545</v>
      </c>
      <c r="D1236" s="174" t="s">
        <v>157</v>
      </c>
      <c r="E1236" s="175" t="s">
        <v>2546</v>
      </c>
      <c r="F1236" s="176" t="s">
        <v>2547</v>
      </c>
      <c r="G1236" s="177" t="s">
        <v>183</v>
      </c>
      <c r="H1236" s="178">
        <v>415.9</v>
      </c>
      <c r="I1236" s="179"/>
      <c r="J1236" s="179"/>
      <c r="K1236" s="180">
        <f>ROUND(P1236*H1236,2)</f>
        <v>0</v>
      </c>
      <c r="L1236" s="181"/>
      <c r="M1236" s="41"/>
      <c r="N1236" s="182" t="s">
        <v>20</v>
      </c>
      <c r="O1236" s="183" t="s">
        <v>43</v>
      </c>
      <c r="P1236" s="184">
        <f>I1236+J1236</f>
        <v>0</v>
      </c>
      <c r="Q1236" s="184">
        <f>ROUND(I1236*H1236,2)</f>
        <v>0</v>
      </c>
      <c r="R1236" s="184">
        <f>ROUND(J1236*H1236,2)</f>
        <v>0</v>
      </c>
      <c r="S1236" s="66"/>
      <c r="T1236" s="185">
        <f>S1236*H1236</f>
        <v>0</v>
      </c>
      <c r="U1236" s="185">
        <v>0</v>
      </c>
      <c r="V1236" s="185">
        <f>U1236*H1236</f>
        <v>0</v>
      </c>
      <c r="W1236" s="185">
        <v>0</v>
      </c>
      <c r="X1236" s="185">
        <f>W1236*H1236</f>
        <v>0</v>
      </c>
      <c r="Y1236" s="186" t="s">
        <v>20</v>
      </c>
      <c r="Z1236" s="36"/>
      <c r="AA1236" s="36"/>
      <c r="AB1236" s="36"/>
      <c r="AC1236" s="36"/>
      <c r="AD1236" s="36"/>
      <c r="AE1236" s="36"/>
      <c r="AR1236" s="187" t="s">
        <v>185</v>
      </c>
      <c r="AT1236" s="187" t="s">
        <v>157</v>
      </c>
      <c r="AU1236" s="187" t="s">
        <v>84</v>
      </c>
      <c r="AY1236" s="19" t="s">
        <v>155</v>
      </c>
      <c r="BE1236" s="188">
        <f>IF(O1236="základní",K1236,0)</f>
        <v>0</v>
      </c>
      <c r="BF1236" s="188">
        <f>IF(O1236="snížená",K1236,0)</f>
        <v>0</v>
      </c>
      <c r="BG1236" s="188">
        <f>IF(O1236="zákl. přenesená",K1236,0)</f>
        <v>0</v>
      </c>
      <c r="BH1236" s="188">
        <f>IF(O1236="sníž. přenesená",K1236,0)</f>
        <v>0</v>
      </c>
      <c r="BI1236" s="188">
        <f>IF(O1236="nulová",K1236,0)</f>
        <v>0</v>
      </c>
      <c r="BJ1236" s="19" t="s">
        <v>82</v>
      </c>
      <c r="BK1236" s="188">
        <f>ROUND(P1236*H1236,2)</f>
        <v>0</v>
      </c>
      <c r="BL1236" s="19" t="s">
        <v>185</v>
      </c>
      <c r="BM1236" s="187" t="s">
        <v>2548</v>
      </c>
    </row>
    <row r="1237" spans="1:65" s="2" customFormat="1" ht="11.25">
      <c r="A1237" s="36"/>
      <c r="B1237" s="37"/>
      <c r="C1237" s="38"/>
      <c r="D1237" s="189" t="s">
        <v>162</v>
      </c>
      <c r="E1237" s="38"/>
      <c r="F1237" s="190" t="s">
        <v>2549</v>
      </c>
      <c r="G1237" s="38"/>
      <c r="H1237" s="38"/>
      <c r="I1237" s="191"/>
      <c r="J1237" s="191"/>
      <c r="K1237" s="38"/>
      <c r="L1237" s="38"/>
      <c r="M1237" s="41"/>
      <c r="N1237" s="192"/>
      <c r="O1237" s="193"/>
      <c r="P1237" s="66"/>
      <c r="Q1237" s="66"/>
      <c r="R1237" s="66"/>
      <c r="S1237" s="66"/>
      <c r="T1237" s="66"/>
      <c r="U1237" s="66"/>
      <c r="V1237" s="66"/>
      <c r="W1237" s="66"/>
      <c r="X1237" s="66"/>
      <c r="Y1237" s="67"/>
      <c r="Z1237" s="36"/>
      <c r="AA1237" s="36"/>
      <c r="AB1237" s="36"/>
      <c r="AC1237" s="36"/>
      <c r="AD1237" s="36"/>
      <c r="AE1237" s="36"/>
      <c r="AT1237" s="19" t="s">
        <v>162</v>
      </c>
      <c r="AU1237" s="19" t="s">
        <v>84</v>
      </c>
    </row>
    <row r="1238" spans="1:65" s="13" customFormat="1" ht="11.25">
      <c r="B1238" s="194"/>
      <c r="C1238" s="195"/>
      <c r="D1238" s="196" t="s">
        <v>164</v>
      </c>
      <c r="E1238" s="197" t="s">
        <v>20</v>
      </c>
      <c r="F1238" s="198" t="s">
        <v>2550</v>
      </c>
      <c r="G1238" s="195"/>
      <c r="H1238" s="199">
        <v>415.9</v>
      </c>
      <c r="I1238" s="200"/>
      <c r="J1238" s="200"/>
      <c r="K1238" s="195"/>
      <c r="L1238" s="195"/>
      <c r="M1238" s="201"/>
      <c r="N1238" s="202"/>
      <c r="O1238" s="203"/>
      <c r="P1238" s="203"/>
      <c r="Q1238" s="203"/>
      <c r="R1238" s="203"/>
      <c r="S1238" s="203"/>
      <c r="T1238" s="203"/>
      <c r="U1238" s="203"/>
      <c r="V1238" s="203"/>
      <c r="W1238" s="203"/>
      <c r="X1238" s="203"/>
      <c r="Y1238" s="204"/>
      <c r="AT1238" s="205" t="s">
        <v>164</v>
      </c>
      <c r="AU1238" s="205" t="s">
        <v>84</v>
      </c>
      <c r="AV1238" s="13" t="s">
        <v>84</v>
      </c>
      <c r="AW1238" s="13" t="s">
        <v>5</v>
      </c>
      <c r="AX1238" s="13" t="s">
        <v>82</v>
      </c>
      <c r="AY1238" s="205" t="s">
        <v>155</v>
      </c>
    </row>
    <row r="1239" spans="1:65" s="2" customFormat="1" ht="16.5" customHeight="1">
      <c r="A1239" s="36"/>
      <c r="B1239" s="37"/>
      <c r="C1239" s="218" t="s">
        <v>2551</v>
      </c>
      <c r="D1239" s="218" t="s">
        <v>180</v>
      </c>
      <c r="E1239" s="219" t="s">
        <v>2552</v>
      </c>
      <c r="F1239" s="220" t="s">
        <v>2553</v>
      </c>
      <c r="G1239" s="221" t="s">
        <v>169</v>
      </c>
      <c r="H1239" s="222">
        <v>9.0419999999999998</v>
      </c>
      <c r="I1239" s="223"/>
      <c r="J1239" s="224"/>
      <c r="K1239" s="225">
        <f>ROUND(P1239*H1239,2)</f>
        <v>0</v>
      </c>
      <c r="L1239" s="224"/>
      <c r="M1239" s="226"/>
      <c r="N1239" s="227" t="s">
        <v>20</v>
      </c>
      <c r="O1239" s="183" t="s">
        <v>43</v>
      </c>
      <c r="P1239" s="184">
        <f>I1239+J1239</f>
        <v>0</v>
      </c>
      <c r="Q1239" s="184">
        <f>ROUND(I1239*H1239,2)</f>
        <v>0</v>
      </c>
      <c r="R1239" s="184">
        <f>ROUND(J1239*H1239,2)</f>
        <v>0</v>
      </c>
      <c r="S1239" s="66"/>
      <c r="T1239" s="185">
        <f>S1239*H1239</f>
        <v>0</v>
      </c>
      <c r="U1239" s="185">
        <v>0.55000000000000004</v>
      </c>
      <c r="V1239" s="185">
        <f>U1239*H1239</f>
        <v>4.9731000000000005</v>
      </c>
      <c r="W1239" s="185">
        <v>0</v>
      </c>
      <c r="X1239" s="185">
        <f>W1239*H1239</f>
        <v>0</v>
      </c>
      <c r="Y1239" s="186" t="s">
        <v>20</v>
      </c>
      <c r="Z1239" s="36"/>
      <c r="AA1239" s="36"/>
      <c r="AB1239" s="36"/>
      <c r="AC1239" s="36"/>
      <c r="AD1239" s="36"/>
      <c r="AE1239" s="36"/>
      <c r="AR1239" s="187" t="s">
        <v>184</v>
      </c>
      <c r="AT1239" s="187" t="s">
        <v>180</v>
      </c>
      <c r="AU1239" s="187" t="s">
        <v>84</v>
      </c>
      <c r="AY1239" s="19" t="s">
        <v>155</v>
      </c>
      <c r="BE1239" s="188">
        <f>IF(O1239="základní",K1239,0)</f>
        <v>0</v>
      </c>
      <c r="BF1239" s="188">
        <f>IF(O1239="snížená",K1239,0)</f>
        <v>0</v>
      </c>
      <c r="BG1239" s="188">
        <f>IF(O1239="zákl. přenesená",K1239,0)</f>
        <v>0</v>
      </c>
      <c r="BH1239" s="188">
        <f>IF(O1239="sníž. přenesená",K1239,0)</f>
        <v>0</v>
      </c>
      <c r="BI1239" s="188">
        <f>IF(O1239="nulová",K1239,0)</f>
        <v>0</v>
      </c>
      <c r="BJ1239" s="19" t="s">
        <v>82</v>
      </c>
      <c r="BK1239" s="188">
        <f>ROUND(P1239*H1239,2)</f>
        <v>0</v>
      </c>
      <c r="BL1239" s="19" t="s">
        <v>185</v>
      </c>
      <c r="BM1239" s="187" t="s">
        <v>2554</v>
      </c>
    </row>
    <row r="1240" spans="1:65" s="15" customFormat="1" ht="11.25">
      <c r="B1240" s="228"/>
      <c r="C1240" s="229"/>
      <c r="D1240" s="196" t="s">
        <v>164</v>
      </c>
      <c r="E1240" s="230" t="s">
        <v>20</v>
      </c>
      <c r="F1240" s="231" t="s">
        <v>2555</v>
      </c>
      <c r="G1240" s="229"/>
      <c r="H1240" s="230" t="s">
        <v>20</v>
      </c>
      <c r="I1240" s="232"/>
      <c r="J1240" s="232"/>
      <c r="K1240" s="229"/>
      <c r="L1240" s="229"/>
      <c r="M1240" s="233"/>
      <c r="N1240" s="234"/>
      <c r="O1240" s="235"/>
      <c r="P1240" s="235"/>
      <c r="Q1240" s="235"/>
      <c r="R1240" s="235"/>
      <c r="S1240" s="235"/>
      <c r="T1240" s="235"/>
      <c r="U1240" s="235"/>
      <c r="V1240" s="235"/>
      <c r="W1240" s="235"/>
      <c r="X1240" s="235"/>
      <c r="Y1240" s="236"/>
      <c r="AT1240" s="237" t="s">
        <v>164</v>
      </c>
      <c r="AU1240" s="237" t="s">
        <v>84</v>
      </c>
      <c r="AV1240" s="15" t="s">
        <v>82</v>
      </c>
      <c r="AW1240" s="15" t="s">
        <v>5</v>
      </c>
      <c r="AX1240" s="15" t="s">
        <v>74</v>
      </c>
      <c r="AY1240" s="237" t="s">
        <v>155</v>
      </c>
    </row>
    <row r="1241" spans="1:65" s="13" customFormat="1" ht="11.25">
      <c r="B1241" s="194"/>
      <c r="C1241" s="195"/>
      <c r="D1241" s="196" t="s">
        <v>164</v>
      </c>
      <c r="E1241" s="197" t="s">
        <v>20</v>
      </c>
      <c r="F1241" s="198" t="s">
        <v>2556</v>
      </c>
      <c r="G1241" s="195"/>
      <c r="H1241" s="199">
        <v>4.4160000000000004</v>
      </c>
      <c r="I1241" s="200"/>
      <c r="J1241" s="200"/>
      <c r="K1241" s="195"/>
      <c r="L1241" s="195"/>
      <c r="M1241" s="201"/>
      <c r="N1241" s="202"/>
      <c r="O1241" s="203"/>
      <c r="P1241" s="203"/>
      <c r="Q1241" s="203"/>
      <c r="R1241" s="203"/>
      <c r="S1241" s="203"/>
      <c r="T1241" s="203"/>
      <c r="U1241" s="203"/>
      <c r="V1241" s="203"/>
      <c r="W1241" s="203"/>
      <c r="X1241" s="203"/>
      <c r="Y1241" s="204"/>
      <c r="AT1241" s="205" t="s">
        <v>164</v>
      </c>
      <c r="AU1241" s="205" t="s">
        <v>84</v>
      </c>
      <c r="AV1241" s="13" t="s">
        <v>84</v>
      </c>
      <c r="AW1241" s="13" t="s">
        <v>5</v>
      </c>
      <c r="AX1241" s="13" t="s">
        <v>74</v>
      </c>
      <c r="AY1241" s="205" t="s">
        <v>155</v>
      </c>
    </row>
    <row r="1242" spans="1:65" s="15" customFormat="1" ht="11.25">
      <c r="B1242" s="228"/>
      <c r="C1242" s="229"/>
      <c r="D1242" s="196" t="s">
        <v>164</v>
      </c>
      <c r="E1242" s="230" t="s">
        <v>20</v>
      </c>
      <c r="F1242" s="231" t="s">
        <v>2557</v>
      </c>
      <c r="G1242" s="229"/>
      <c r="H1242" s="230" t="s">
        <v>20</v>
      </c>
      <c r="I1242" s="232"/>
      <c r="J1242" s="232"/>
      <c r="K1242" s="229"/>
      <c r="L1242" s="229"/>
      <c r="M1242" s="233"/>
      <c r="N1242" s="234"/>
      <c r="O1242" s="235"/>
      <c r="P1242" s="235"/>
      <c r="Q1242" s="235"/>
      <c r="R1242" s="235"/>
      <c r="S1242" s="235"/>
      <c r="T1242" s="235"/>
      <c r="U1242" s="235"/>
      <c r="V1242" s="235"/>
      <c r="W1242" s="235"/>
      <c r="X1242" s="235"/>
      <c r="Y1242" s="236"/>
      <c r="AT1242" s="237" t="s">
        <v>164</v>
      </c>
      <c r="AU1242" s="237" t="s">
        <v>84</v>
      </c>
      <c r="AV1242" s="15" t="s">
        <v>82</v>
      </c>
      <c r="AW1242" s="15" t="s">
        <v>4</v>
      </c>
      <c r="AX1242" s="15" t="s">
        <v>74</v>
      </c>
      <c r="AY1242" s="237" t="s">
        <v>155</v>
      </c>
    </row>
    <row r="1243" spans="1:65" s="13" customFormat="1" ht="11.25">
      <c r="B1243" s="194"/>
      <c r="C1243" s="195"/>
      <c r="D1243" s="196" t="s">
        <v>164</v>
      </c>
      <c r="E1243" s="197" t="s">
        <v>20</v>
      </c>
      <c r="F1243" s="198" t="s">
        <v>2558</v>
      </c>
      <c r="G1243" s="195"/>
      <c r="H1243" s="199">
        <v>0.86799999999999999</v>
      </c>
      <c r="I1243" s="200"/>
      <c r="J1243" s="200"/>
      <c r="K1243" s="195"/>
      <c r="L1243" s="195"/>
      <c r="M1243" s="201"/>
      <c r="N1243" s="202"/>
      <c r="O1243" s="203"/>
      <c r="P1243" s="203"/>
      <c r="Q1243" s="203"/>
      <c r="R1243" s="203"/>
      <c r="S1243" s="203"/>
      <c r="T1243" s="203"/>
      <c r="U1243" s="203"/>
      <c r="V1243" s="203"/>
      <c r="W1243" s="203"/>
      <c r="X1243" s="203"/>
      <c r="Y1243" s="204"/>
      <c r="AT1243" s="205" t="s">
        <v>164</v>
      </c>
      <c r="AU1243" s="205" t="s">
        <v>84</v>
      </c>
      <c r="AV1243" s="13" t="s">
        <v>84</v>
      </c>
      <c r="AW1243" s="13" t="s">
        <v>4</v>
      </c>
      <c r="AX1243" s="13" t="s">
        <v>74</v>
      </c>
      <c r="AY1243" s="205" t="s">
        <v>155</v>
      </c>
    </row>
    <row r="1244" spans="1:65" s="15" customFormat="1" ht="11.25">
      <c r="B1244" s="228"/>
      <c r="C1244" s="229"/>
      <c r="D1244" s="196" t="s">
        <v>164</v>
      </c>
      <c r="E1244" s="230" t="s">
        <v>20</v>
      </c>
      <c r="F1244" s="231" t="s">
        <v>2559</v>
      </c>
      <c r="G1244" s="229"/>
      <c r="H1244" s="230" t="s">
        <v>20</v>
      </c>
      <c r="I1244" s="232"/>
      <c r="J1244" s="232"/>
      <c r="K1244" s="229"/>
      <c r="L1244" s="229"/>
      <c r="M1244" s="233"/>
      <c r="N1244" s="234"/>
      <c r="O1244" s="235"/>
      <c r="P1244" s="235"/>
      <c r="Q1244" s="235"/>
      <c r="R1244" s="235"/>
      <c r="S1244" s="235"/>
      <c r="T1244" s="235"/>
      <c r="U1244" s="235"/>
      <c r="V1244" s="235"/>
      <c r="W1244" s="235"/>
      <c r="X1244" s="235"/>
      <c r="Y1244" s="236"/>
      <c r="AT1244" s="237" t="s">
        <v>164</v>
      </c>
      <c r="AU1244" s="237" t="s">
        <v>84</v>
      </c>
      <c r="AV1244" s="15" t="s">
        <v>82</v>
      </c>
      <c r="AW1244" s="15" t="s">
        <v>4</v>
      </c>
      <c r="AX1244" s="15" t="s">
        <v>74</v>
      </c>
      <c r="AY1244" s="237" t="s">
        <v>155</v>
      </c>
    </row>
    <row r="1245" spans="1:65" s="13" customFormat="1" ht="11.25">
      <c r="B1245" s="194"/>
      <c r="C1245" s="195"/>
      <c r="D1245" s="196" t="s">
        <v>164</v>
      </c>
      <c r="E1245" s="197" t="s">
        <v>20</v>
      </c>
      <c r="F1245" s="198" t="s">
        <v>2560</v>
      </c>
      <c r="G1245" s="195"/>
      <c r="H1245" s="199">
        <v>1.56</v>
      </c>
      <c r="I1245" s="200"/>
      <c r="J1245" s="200"/>
      <c r="K1245" s="195"/>
      <c r="L1245" s="195"/>
      <c r="M1245" s="201"/>
      <c r="N1245" s="202"/>
      <c r="O1245" s="203"/>
      <c r="P1245" s="203"/>
      <c r="Q1245" s="203"/>
      <c r="R1245" s="203"/>
      <c r="S1245" s="203"/>
      <c r="T1245" s="203"/>
      <c r="U1245" s="203"/>
      <c r="V1245" s="203"/>
      <c r="W1245" s="203"/>
      <c r="X1245" s="203"/>
      <c r="Y1245" s="204"/>
      <c r="AT1245" s="205" t="s">
        <v>164</v>
      </c>
      <c r="AU1245" s="205" t="s">
        <v>84</v>
      </c>
      <c r="AV1245" s="13" t="s">
        <v>84</v>
      </c>
      <c r="AW1245" s="13" t="s">
        <v>4</v>
      </c>
      <c r="AX1245" s="13" t="s">
        <v>74</v>
      </c>
      <c r="AY1245" s="205" t="s">
        <v>155</v>
      </c>
    </row>
    <row r="1246" spans="1:65" s="15" customFormat="1" ht="11.25">
      <c r="B1246" s="228"/>
      <c r="C1246" s="229"/>
      <c r="D1246" s="196" t="s">
        <v>164</v>
      </c>
      <c r="E1246" s="230" t="s">
        <v>20</v>
      </c>
      <c r="F1246" s="231" t="s">
        <v>2561</v>
      </c>
      <c r="G1246" s="229"/>
      <c r="H1246" s="230" t="s">
        <v>20</v>
      </c>
      <c r="I1246" s="232"/>
      <c r="J1246" s="232"/>
      <c r="K1246" s="229"/>
      <c r="L1246" s="229"/>
      <c r="M1246" s="233"/>
      <c r="N1246" s="234"/>
      <c r="O1246" s="235"/>
      <c r="P1246" s="235"/>
      <c r="Q1246" s="235"/>
      <c r="R1246" s="235"/>
      <c r="S1246" s="235"/>
      <c r="T1246" s="235"/>
      <c r="U1246" s="235"/>
      <c r="V1246" s="235"/>
      <c r="W1246" s="235"/>
      <c r="X1246" s="235"/>
      <c r="Y1246" s="236"/>
      <c r="AT1246" s="237" t="s">
        <v>164</v>
      </c>
      <c r="AU1246" s="237" t="s">
        <v>84</v>
      </c>
      <c r="AV1246" s="15" t="s">
        <v>82</v>
      </c>
      <c r="AW1246" s="15" t="s">
        <v>4</v>
      </c>
      <c r="AX1246" s="15" t="s">
        <v>74</v>
      </c>
      <c r="AY1246" s="237" t="s">
        <v>155</v>
      </c>
    </row>
    <row r="1247" spans="1:65" s="13" customFormat="1" ht="11.25">
      <c r="B1247" s="194"/>
      <c r="C1247" s="195"/>
      <c r="D1247" s="196" t="s">
        <v>164</v>
      </c>
      <c r="E1247" s="197" t="s">
        <v>20</v>
      </c>
      <c r="F1247" s="198" t="s">
        <v>2562</v>
      </c>
      <c r="G1247" s="195"/>
      <c r="H1247" s="199">
        <v>1.0820000000000001</v>
      </c>
      <c r="I1247" s="200"/>
      <c r="J1247" s="200"/>
      <c r="K1247" s="195"/>
      <c r="L1247" s="195"/>
      <c r="M1247" s="201"/>
      <c r="N1247" s="202"/>
      <c r="O1247" s="203"/>
      <c r="P1247" s="203"/>
      <c r="Q1247" s="203"/>
      <c r="R1247" s="203"/>
      <c r="S1247" s="203"/>
      <c r="T1247" s="203"/>
      <c r="U1247" s="203"/>
      <c r="V1247" s="203"/>
      <c r="W1247" s="203"/>
      <c r="X1247" s="203"/>
      <c r="Y1247" s="204"/>
      <c r="AT1247" s="205" t="s">
        <v>164</v>
      </c>
      <c r="AU1247" s="205" t="s">
        <v>84</v>
      </c>
      <c r="AV1247" s="13" t="s">
        <v>84</v>
      </c>
      <c r="AW1247" s="13" t="s">
        <v>4</v>
      </c>
      <c r="AX1247" s="13" t="s">
        <v>74</v>
      </c>
      <c r="AY1247" s="205" t="s">
        <v>155</v>
      </c>
    </row>
    <row r="1248" spans="1:65" s="15" customFormat="1" ht="11.25">
      <c r="B1248" s="228"/>
      <c r="C1248" s="229"/>
      <c r="D1248" s="196" t="s">
        <v>164</v>
      </c>
      <c r="E1248" s="230" t="s">
        <v>20</v>
      </c>
      <c r="F1248" s="231" t="s">
        <v>2563</v>
      </c>
      <c r="G1248" s="229"/>
      <c r="H1248" s="230" t="s">
        <v>20</v>
      </c>
      <c r="I1248" s="232"/>
      <c r="J1248" s="232"/>
      <c r="K1248" s="229"/>
      <c r="L1248" s="229"/>
      <c r="M1248" s="233"/>
      <c r="N1248" s="234"/>
      <c r="O1248" s="235"/>
      <c r="P1248" s="235"/>
      <c r="Q1248" s="235"/>
      <c r="R1248" s="235"/>
      <c r="S1248" s="235"/>
      <c r="T1248" s="235"/>
      <c r="U1248" s="235"/>
      <c r="V1248" s="235"/>
      <c r="W1248" s="235"/>
      <c r="X1248" s="235"/>
      <c r="Y1248" s="236"/>
      <c r="AT1248" s="237" t="s">
        <v>164</v>
      </c>
      <c r="AU1248" s="237" t="s">
        <v>84</v>
      </c>
      <c r="AV1248" s="15" t="s">
        <v>82</v>
      </c>
      <c r="AW1248" s="15" t="s">
        <v>4</v>
      </c>
      <c r="AX1248" s="15" t="s">
        <v>74</v>
      </c>
      <c r="AY1248" s="237" t="s">
        <v>155</v>
      </c>
    </row>
    <row r="1249" spans="1:65" s="13" customFormat="1" ht="11.25">
      <c r="B1249" s="194"/>
      <c r="C1249" s="195"/>
      <c r="D1249" s="196" t="s">
        <v>164</v>
      </c>
      <c r="E1249" s="197" t="s">
        <v>20</v>
      </c>
      <c r="F1249" s="198" t="s">
        <v>2564</v>
      </c>
      <c r="G1249" s="195"/>
      <c r="H1249" s="199">
        <v>0.29399999999999998</v>
      </c>
      <c r="I1249" s="200"/>
      <c r="J1249" s="200"/>
      <c r="K1249" s="195"/>
      <c r="L1249" s="195"/>
      <c r="M1249" s="201"/>
      <c r="N1249" s="202"/>
      <c r="O1249" s="203"/>
      <c r="P1249" s="203"/>
      <c r="Q1249" s="203"/>
      <c r="R1249" s="203"/>
      <c r="S1249" s="203"/>
      <c r="T1249" s="203"/>
      <c r="U1249" s="203"/>
      <c r="V1249" s="203"/>
      <c r="W1249" s="203"/>
      <c r="X1249" s="203"/>
      <c r="Y1249" s="204"/>
      <c r="AT1249" s="205" t="s">
        <v>164</v>
      </c>
      <c r="AU1249" s="205" t="s">
        <v>84</v>
      </c>
      <c r="AV1249" s="13" t="s">
        <v>84</v>
      </c>
      <c r="AW1249" s="13" t="s">
        <v>4</v>
      </c>
      <c r="AX1249" s="13" t="s">
        <v>74</v>
      </c>
      <c r="AY1249" s="205" t="s">
        <v>155</v>
      </c>
    </row>
    <row r="1250" spans="1:65" s="14" customFormat="1" ht="11.25">
      <c r="B1250" s="206"/>
      <c r="C1250" s="207"/>
      <c r="D1250" s="196" t="s">
        <v>164</v>
      </c>
      <c r="E1250" s="208" t="s">
        <v>20</v>
      </c>
      <c r="F1250" s="209" t="s">
        <v>166</v>
      </c>
      <c r="G1250" s="207"/>
      <c r="H1250" s="210">
        <v>8.2200000000000006</v>
      </c>
      <c r="I1250" s="211"/>
      <c r="J1250" s="211"/>
      <c r="K1250" s="207"/>
      <c r="L1250" s="207"/>
      <c r="M1250" s="212"/>
      <c r="N1250" s="213"/>
      <c r="O1250" s="214"/>
      <c r="P1250" s="214"/>
      <c r="Q1250" s="214"/>
      <c r="R1250" s="214"/>
      <c r="S1250" s="214"/>
      <c r="T1250" s="214"/>
      <c r="U1250" s="214"/>
      <c r="V1250" s="214"/>
      <c r="W1250" s="214"/>
      <c r="X1250" s="214"/>
      <c r="Y1250" s="215"/>
      <c r="AT1250" s="216" t="s">
        <v>164</v>
      </c>
      <c r="AU1250" s="216" t="s">
        <v>84</v>
      </c>
      <c r="AV1250" s="14" t="s">
        <v>161</v>
      </c>
      <c r="AW1250" s="14" t="s">
        <v>5</v>
      </c>
      <c r="AX1250" s="14" t="s">
        <v>82</v>
      </c>
      <c r="AY1250" s="216" t="s">
        <v>155</v>
      </c>
    </row>
    <row r="1251" spans="1:65" s="13" customFormat="1" ht="11.25">
      <c r="B1251" s="194"/>
      <c r="C1251" s="195"/>
      <c r="D1251" s="196" t="s">
        <v>164</v>
      </c>
      <c r="E1251" s="195"/>
      <c r="F1251" s="198" t="s">
        <v>2565</v>
      </c>
      <c r="G1251" s="195"/>
      <c r="H1251" s="199">
        <v>9.0419999999999998</v>
      </c>
      <c r="I1251" s="200"/>
      <c r="J1251" s="200"/>
      <c r="K1251" s="195"/>
      <c r="L1251" s="195"/>
      <c r="M1251" s="201"/>
      <c r="N1251" s="202"/>
      <c r="O1251" s="203"/>
      <c r="P1251" s="203"/>
      <c r="Q1251" s="203"/>
      <c r="R1251" s="203"/>
      <c r="S1251" s="203"/>
      <c r="T1251" s="203"/>
      <c r="U1251" s="203"/>
      <c r="V1251" s="203"/>
      <c r="W1251" s="203"/>
      <c r="X1251" s="203"/>
      <c r="Y1251" s="204"/>
      <c r="AT1251" s="205" t="s">
        <v>164</v>
      </c>
      <c r="AU1251" s="205" t="s">
        <v>84</v>
      </c>
      <c r="AV1251" s="13" t="s">
        <v>84</v>
      </c>
      <c r="AW1251" s="13" t="s">
        <v>4</v>
      </c>
      <c r="AX1251" s="13" t="s">
        <v>82</v>
      </c>
      <c r="AY1251" s="205" t="s">
        <v>155</v>
      </c>
    </row>
    <row r="1252" spans="1:65" s="2" customFormat="1" ht="16.5" customHeight="1">
      <c r="A1252" s="36"/>
      <c r="B1252" s="37"/>
      <c r="C1252" s="218" t="s">
        <v>2566</v>
      </c>
      <c r="D1252" s="218" t="s">
        <v>180</v>
      </c>
      <c r="E1252" s="219" t="s">
        <v>2567</v>
      </c>
      <c r="F1252" s="220" t="s">
        <v>2568</v>
      </c>
      <c r="G1252" s="221" t="s">
        <v>169</v>
      </c>
      <c r="H1252" s="222">
        <v>2.6709999999999998</v>
      </c>
      <c r="I1252" s="223"/>
      <c r="J1252" s="224"/>
      <c r="K1252" s="225">
        <f>ROUND(P1252*H1252,2)</f>
        <v>0</v>
      </c>
      <c r="L1252" s="224"/>
      <c r="M1252" s="226"/>
      <c r="N1252" s="227" t="s">
        <v>20</v>
      </c>
      <c r="O1252" s="183" t="s">
        <v>43</v>
      </c>
      <c r="P1252" s="184">
        <f>I1252+J1252</f>
        <v>0</v>
      </c>
      <c r="Q1252" s="184">
        <f>ROUND(I1252*H1252,2)</f>
        <v>0</v>
      </c>
      <c r="R1252" s="184">
        <f>ROUND(J1252*H1252,2)</f>
        <v>0</v>
      </c>
      <c r="S1252" s="66"/>
      <c r="T1252" s="185">
        <f>S1252*H1252</f>
        <v>0</v>
      </c>
      <c r="U1252" s="185">
        <v>0.55000000000000004</v>
      </c>
      <c r="V1252" s="185">
        <f>U1252*H1252</f>
        <v>1.46905</v>
      </c>
      <c r="W1252" s="185">
        <v>0</v>
      </c>
      <c r="X1252" s="185">
        <f>W1252*H1252</f>
        <v>0</v>
      </c>
      <c r="Y1252" s="186" t="s">
        <v>20</v>
      </c>
      <c r="Z1252" s="36"/>
      <c r="AA1252" s="36"/>
      <c r="AB1252" s="36"/>
      <c r="AC1252" s="36"/>
      <c r="AD1252" s="36"/>
      <c r="AE1252" s="36"/>
      <c r="AR1252" s="187" t="s">
        <v>184</v>
      </c>
      <c r="AT1252" s="187" t="s">
        <v>180</v>
      </c>
      <c r="AU1252" s="187" t="s">
        <v>84</v>
      </c>
      <c r="AY1252" s="19" t="s">
        <v>155</v>
      </c>
      <c r="BE1252" s="188">
        <f>IF(O1252="základní",K1252,0)</f>
        <v>0</v>
      </c>
      <c r="BF1252" s="188">
        <f>IF(O1252="snížená",K1252,0)</f>
        <v>0</v>
      </c>
      <c r="BG1252" s="188">
        <f>IF(O1252="zákl. přenesená",K1252,0)</f>
        <v>0</v>
      </c>
      <c r="BH1252" s="188">
        <f>IF(O1252="sníž. přenesená",K1252,0)</f>
        <v>0</v>
      </c>
      <c r="BI1252" s="188">
        <f>IF(O1252="nulová",K1252,0)</f>
        <v>0</v>
      </c>
      <c r="BJ1252" s="19" t="s">
        <v>82</v>
      </c>
      <c r="BK1252" s="188">
        <f>ROUND(P1252*H1252,2)</f>
        <v>0</v>
      </c>
      <c r="BL1252" s="19" t="s">
        <v>185</v>
      </c>
      <c r="BM1252" s="187" t="s">
        <v>2569</v>
      </c>
    </row>
    <row r="1253" spans="1:65" s="15" customFormat="1" ht="11.25">
      <c r="B1253" s="228"/>
      <c r="C1253" s="229"/>
      <c r="D1253" s="196" t="s">
        <v>164</v>
      </c>
      <c r="E1253" s="230" t="s">
        <v>20</v>
      </c>
      <c r="F1253" s="231" t="s">
        <v>2559</v>
      </c>
      <c r="G1253" s="229"/>
      <c r="H1253" s="230" t="s">
        <v>20</v>
      </c>
      <c r="I1253" s="232"/>
      <c r="J1253" s="232"/>
      <c r="K1253" s="229"/>
      <c r="L1253" s="229"/>
      <c r="M1253" s="233"/>
      <c r="N1253" s="234"/>
      <c r="O1253" s="235"/>
      <c r="P1253" s="235"/>
      <c r="Q1253" s="235"/>
      <c r="R1253" s="235"/>
      <c r="S1253" s="235"/>
      <c r="T1253" s="235"/>
      <c r="U1253" s="235"/>
      <c r="V1253" s="235"/>
      <c r="W1253" s="235"/>
      <c r="X1253" s="235"/>
      <c r="Y1253" s="236"/>
      <c r="AT1253" s="237" t="s">
        <v>164</v>
      </c>
      <c r="AU1253" s="237" t="s">
        <v>84</v>
      </c>
      <c r="AV1253" s="15" t="s">
        <v>82</v>
      </c>
      <c r="AW1253" s="15" t="s">
        <v>5</v>
      </c>
      <c r="AX1253" s="15" t="s">
        <v>74</v>
      </c>
      <c r="AY1253" s="237" t="s">
        <v>155</v>
      </c>
    </row>
    <row r="1254" spans="1:65" s="13" customFormat="1" ht="11.25">
      <c r="B1254" s="194"/>
      <c r="C1254" s="195"/>
      <c r="D1254" s="196" t="s">
        <v>164</v>
      </c>
      <c r="E1254" s="197" t="s">
        <v>20</v>
      </c>
      <c r="F1254" s="198" t="s">
        <v>2560</v>
      </c>
      <c r="G1254" s="195"/>
      <c r="H1254" s="199">
        <v>1.56</v>
      </c>
      <c r="I1254" s="200"/>
      <c r="J1254" s="200"/>
      <c r="K1254" s="195"/>
      <c r="L1254" s="195"/>
      <c r="M1254" s="201"/>
      <c r="N1254" s="202"/>
      <c r="O1254" s="203"/>
      <c r="P1254" s="203"/>
      <c r="Q1254" s="203"/>
      <c r="R1254" s="203"/>
      <c r="S1254" s="203"/>
      <c r="T1254" s="203"/>
      <c r="U1254" s="203"/>
      <c r="V1254" s="203"/>
      <c r="W1254" s="203"/>
      <c r="X1254" s="203"/>
      <c r="Y1254" s="204"/>
      <c r="AT1254" s="205" t="s">
        <v>164</v>
      </c>
      <c r="AU1254" s="205" t="s">
        <v>84</v>
      </c>
      <c r="AV1254" s="13" t="s">
        <v>84</v>
      </c>
      <c r="AW1254" s="13" t="s">
        <v>5</v>
      </c>
      <c r="AX1254" s="13" t="s">
        <v>74</v>
      </c>
      <c r="AY1254" s="205" t="s">
        <v>155</v>
      </c>
    </row>
    <row r="1255" spans="1:65" s="15" customFormat="1" ht="11.25">
      <c r="B1255" s="228"/>
      <c r="C1255" s="229"/>
      <c r="D1255" s="196" t="s">
        <v>164</v>
      </c>
      <c r="E1255" s="230" t="s">
        <v>20</v>
      </c>
      <c r="F1255" s="231" t="s">
        <v>2557</v>
      </c>
      <c r="G1255" s="229"/>
      <c r="H1255" s="230" t="s">
        <v>20</v>
      </c>
      <c r="I1255" s="232"/>
      <c r="J1255" s="232"/>
      <c r="K1255" s="229"/>
      <c r="L1255" s="229"/>
      <c r="M1255" s="233"/>
      <c r="N1255" s="234"/>
      <c r="O1255" s="235"/>
      <c r="P1255" s="235"/>
      <c r="Q1255" s="235"/>
      <c r="R1255" s="235"/>
      <c r="S1255" s="235"/>
      <c r="T1255" s="235"/>
      <c r="U1255" s="235"/>
      <c r="V1255" s="235"/>
      <c r="W1255" s="235"/>
      <c r="X1255" s="235"/>
      <c r="Y1255" s="236"/>
      <c r="AT1255" s="237" t="s">
        <v>164</v>
      </c>
      <c r="AU1255" s="237" t="s">
        <v>84</v>
      </c>
      <c r="AV1255" s="15" t="s">
        <v>82</v>
      </c>
      <c r="AW1255" s="15" t="s">
        <v>5</v>
      </c>
      <c r="AX1255" s="15" t="s">
        <v>74</v>
      </c>
      <c r="AY1255" s="237" t="s">
        <v>155</v>
      </c>
    </row>
    <row r="1256" spans="1:65" s="13" customFormat="1" ht="11.25">
      <c r="B1256" s="194"/>
      <c r="C1256" s="195"/>
      <c r="D1256" s="196" t="s">
        <v>164</v>
      </c>
      <c r="E1256" s="197" t="s">
        <v>20</v>
      </c>
      <c r="F1256" s="198" t="s">
        <v>2558</v>
      </c>
      <c r="G1256" s="195"/>
      <c r="H1256" s="199">
        <v>0.86799999999999999</v>
      </c>
      <c r="I1256" s="200"/>
      <c r="J1256" s="200"/>
      <c r="K1256" s="195"/>
      <c r="L1256" s="195"/>
      <c r="M1256" s="201"/>
      <c r="N1256" s="202"/>
      <c r="O1256" s="203"/>
      <c r="P1256" s="203"/>
      <c r="Q1256" s="203"/>
      <c r="R1256" s="203"/>
      <c r="S1256" s="203"/>
      <c r="T1256" s="203"/>
      <c r="U1256" s="203"/>
      <c r="V1256" s="203"/>
      <c r="W1256" s="203"/>
      <c r="X1256" s="203"/>
      <c r="Y1256" s="204"/>
      <c r="AT1256" s="205" t="s">
        <v>164</v>
      </c>
      <c r="AU1256" s="205" t="s">
        <v>84</v>
      </c>
      <c r="AV1256" s="13" t="s">
        <v>84</v>
      </c>
      <c r="AW1256" s="13" t="s">
        <v>5</v>
      </c>
      <c r="AX1256" s="13" t="s">
        <v>74</v>
      </c>
      <c r="AY1256" s="205" t="s">
        <v>155</v>
      </c>
    </row>
    <row r="1257" spans="1:65" s="14" customFormat="1" ht="11.25">
      <c r="B1257" s="206"/>
      <c r="C1257" s="207"/>
      <c r="D1257" s="196" t="s">
        <v>164</v>
      </c>
      <c r="E1257" s="208" t="s">
        <v>20</v>
      </c>
      <c r="F1257" s="209" t="s">
        <v>166</v>
      </c>
      <c r="G1257" s="207"/>
      <c r="H1257" s="210">
        <v>2.4279999999999999</v>
      </c>
      <c r="I1257" s="211"/>
      <c r="J1257" s="211"/>
      <c r="K1257" s="207"/>
      <c r="L1257" s="207"/>
      <c r="M1257" s="212"/>
      <c r="N1257" s="213"/>
      <c r="O1257" s="214"/>
      <c r="P1257" s="214"/>
      <c r="Q1257" s="214"/>
      <c r="R1257" s="214"/>
      <c r="S1257" s="214"/>
      <c r="T1257" s="214"/>
      <c r="U1257" s="214"/>
      <c r="V1257" s="214"/>
      <c r="W1257" s="214"/>
      <c r="X1257" s="214"/>
      <c r="Y1257" s="215"/>
      <c r="AT1257" s="216" t="s">
        <v>164</v>
      </c>
      <c r="AU1257" s="216" t="s">
        <v>84</v>
      </c>
      <c r="AV1257" s="14" t="s">
        <v>161</v>
      </c>
      <c r="AW1257" s="14" t="s">
        <v>5</v>
      </c>
      <c r="AX1257" s="14" t="s">
        <v>82</v>
      </c>
      <c r="AY1257" s="216" t="s">
        <v>155</v>
      </c>
    </row>
    <row r="1258" spans="1:65" s="13" customFormat="1" ht="11.25">
      <c r="B1258" s="194"/>
      <c r="C1258" s="195"/>
      <c r="D1258" s="196" t="s">
        <v>164</v>
      </c>
      <c r="E1258" s="195"/>
      <c r="F1258" s="198" t="s">
        <v>2570</v>
      </c>
      <c r="G1258" s="195"/>
      <c r="H1258" s="199">
        <v>2.6709999999999998</v>
      </c>
      <c r="I1258" s="200"/>
      <c r="J1258" s="200"/>
      <c r="K1258" s="195"/>
      <c r="L1258" s="195"/>
      <c r="M1258" s="201"/>
      <c r="N1258" s="202"/>
      <c r="O1258" s="203"/>
      <c r="P1258" s="203"/>
      <c r="Q1258" s="203"/>
      <c r="R1258" s="203"/>
      <c r="S1258" s="203"/>
      <c r="T1258" s="203"/>
      <c r="U1258" s="203"/>
      <c r="V1258" s="203"/>
      <c r="W1258" s="203"/>
      <c r="X1258" s="203"/>
      <c r="Y1258" s="204"/>
      <c r="AT1258" s="205" t="s">
        <v>164</v>
      </c>
      <c r="AU1258" s="205" t="s">
        <v>84</v>
      </c>
      <c r="AV1258" s="13" t="s">
        <v>84</v>
      </c>
      <c r="AW1258" s="13" t="s">
        <v>4</v>
      </c>
      <c r="AX1258" s="13" t="s">
        <v>82</v>
      </c>
      <c r="AY1258" s="205" t="s">
        <v>155</v>
      </c>
    </row>
    <row r="1259" spans="1:65" s="2" customFormat="1" ht="16.5" customHeight="1">
      <c r="A1259" s="36"/>
      <c r="B1259" s="37"/>
      <c r="C1259" s="218" t="s">
        <v>2571</v>
      </c>
      <c r="D1259" s="218" t="s">
        <v>180</v>
      </c>
      <c r="E1259" s="219" t="s">
        <v>2572</v>
      </c>
      <c r="F1259" s="220" t="s">
        <v>2573</v>
      </c>
      <c r="G1259" s="221" t="s">
        <v>169</v>
      </c>
      <c r="H1259" s="222">
        <v>1.3759999999999999</v>
      </c>
      <c r="I1259" s="223"/>
      <c r="J1259" s="224"/>
      <c r="K1259" s="225">
        <f>ROUND(P1259*H1259,2)</f>
        <v>0</v>
      </c>
      <c r="L1259" s="224"/>
      <c r="M1259" s="226"/>
      <c r="N1259" s="227" t="s">
        <v>20</v>
      </c>
      <c r="O1259" s="183" t="s">
        <v>43</v>
      </c>
      <c r="P1259" s="184">
        <f>I1259+J1259</f>
        <v>0</v>
      </c>
      <c r="Q1259" s="184">
        <f>ROUND(I1259*H1259,2)</f>
        <v>0</v>
      </c>
      <c r="R1259" s="184">
        <f>ROUND(J1259*H1259,2)</f>
        <v>0</v>
      </c>
      <c r="S1259" s="66"/>
      <c r="T1259" s="185">
        <f>S1259*H1259</f>
        <v>0</v>
      </c>
      <c r="U1259" s="185">
        <v>0.55000000000000004</v>
      </c>
      <c r="V1259" s="185">
        <f>U1259*H1259</f>
        <v>0.75680000000000003</v>
      </c>
      <c r="W1259" s="185">
        <v>0</v>
      </c>
      <c r="X1259" s="185">
        <f>W1259*H1259</f>
        <v>0</v>
      </c>
      <c r="Y1259" s="186" t="s">
        <v>20</v>
      </c>
      <c r="Z1259" s="36"/>
      <c r="AA1259" s="36"/>
      <c r="AB1259" s="36"/>
      <c r="AC1259" s="36"/>
      <c r="AD1259" s="36"/>
      <c r="AE1259" s="36"/>
      <c r="AR1259" s="187" t="s">
        <v>184</v>
      </c>
      <c r="AT1259" s="187" t="s">
        <v>180</v>
      </c>
      <c r="AU1259" s="187" t="s">
        <v>84</v>
      </c>
      <c r="AY1259" s="19" t="s">
        <v>155</v>
      </c>
      <c r="BE1259" s="188">
        <f>IF(O1259="základní",K1259,0)</f>
        <v>0</v>
      </c>
      <c r="BF1259" s="188">
        <f>IF(O1259="snížená",K1259,0)</f>
        <v>0</v>
      </c>
      <c r="BG1259" s="188">
        <f>IF(O1259="zákl. přenesená",K1259,0)</f>
        <v>0</v>
      </c>
      <c r="BH1259" s="188">
        <f>IF(O1259="sníž. přenesená",K1259,0)</f>
        <v>0</v>
      </c>
      <c r="BI1259" s="188">
        <f>IF(O1259="nulová",K1259,0)</f>
        <v>0</v>
      </c>
      <c r="BJ1259" s="19" t="s">
        <v>82</v>
      </c>
      <c r="BK1259" s="188">
        <f>ROUND(P1259*H1259,2)</f>
        <v>0</v>
      </c>
      <c r="BL1259" s="19" t="s">
        <v>185</v>
      </c>
      <c r="BM1259" s="187" t="s">
        <v>2574</v>
      </c>
    </row>
    <row r="1260" spans="1:65" s="15" customFormat="1" ht="11.25">
      <c r="B1260" s="228"/>
      <c r="C1260" s="229"/>
      <c r="D1260" s="196" t="s">
        <v>164</v>
      </c>
      <c r="E1260" s="230" t="s">
        <v>20</v>
      </c>
      <c r="F1260" s="231" t="s">
        <v>2561</v>
      </c>
      <c r="G1260" s="229"/>
      <c r="H1260" s="230" t="s">
        <v>20</v>
      </c>
      <c r="I1260" s="232"/>
      <c r="J1260" s="232"/>
      <c r="K1260" s="229"/>
      <c r="L1260" s="229"/>
      <c r="M1260" s="233"/>
      <c r="N1260" s="234"/>
      <c r="O1260" s="235"/>
      <c r="P1260" s="235"/>
      <c r="Q1260" s="235"/>
      <c r="R1260" s="235"/>
      <c r="S1260" s="235"/>
      <c r="T1260" s="235"/>
      <c r="U1260" s="235"/>
      <c r="V1260" s="235"/>
      <c r="W1260" s="235"/>
      <c r="X1260" s="235"/>
      <c r="Y1260" s="236"/>
      <c r="AT1260" s="237" t="s">
        <v>164</v>
      </c>
      <c r="AU1260" s="237" t="s">
        <v>84</v>
      </c>
      <c r="AV1260" s="15" t="s">
        <v>82</v>
      </c>
      <c r="AW1260" s="15" t="s">
        <v>5</v>
      </c>
      <c r="AX1260" s="15" t="s">
        <v>74</v>
      </c>
      <c r="AY1260" s="237" t="s">
        <v>155</v>
      </c>
    </row>
    <row r="1261" spans="1:65" s="13" customFormat="1" ht="11.25">
      <c r="B1261" s="194"/>
      <c r="C1261" s="195"/>
      <c r="D1261" s="196" t="s">
        <v>164</v>
      </c>
      <c r="E1261" s="197" t="s">
        <v>20</v>
      </c>
      <c r="F1261" s="198" t="s">
        <v>2562</v>
      </c>
      <c r="G1261" s="195"/>
      <c r="H1261" s="199">
        <v>1.0820000000000001</v>
      </c>
      <c r="I1261" s="200"/>
      <c r="J1261" s="200"/>
      <c r="K1261" s="195"/>
      <c r="L1261" s="195"/>
      <c r="M1261" s="201"/>
      <c r="N1261" s="202"/>
      <c r="O1261" s="203"/>
      <c r="P1261" s="203"/>
      <c r="Q1261" s="203"/>
      <c r="R1261" s="203"/>
      <c r="S1261" s="203"/>
      <c r="T1261" s="203"/>
      <c r="U1261" s="203"/>
      <c r="V1261" s="203"/>
      <c r="W1261" s="203"/>
      <c r="X1261" s="203"/>
      <c r="Y1261" s="204"/>
      <c r="AT1261" s="205" t="s">
        <v>164</v>
      </c>
      <c r="AU1261" s="205" t="s">
        <v>84</v>
      </c>
      <c r="AV1261" s="13" t="s">
        <v>84</v>
      </c>
      <c r="AW1261" s="13" t="s">
        <v>5</v>
      </c>
      <c r="AX1261" s="13" t="s">
        <v>74</v>
      </c>
      <c r="AY1261" s="205" t="s">
        <v>155</v>
      </c>
    </row>
    <row r="1262" spans="1:65" s="15" customFormat="1" ht="11.25">
      <c r="B1262" s="228"/>
      <c r="C1262" s="229"/>
      <c r="D1262" s="196" t="s">
        <v>164</v>
      </c>
      <c r="E1262" s="230" t="s">
        <v>20</v>
      </c>
      <c r="F1262" s="231" t="s">
        <v>2563</v>
      </c>
      <c r="G1262" s="229"/>
      <c r="H1262" s="230" t="s">
        <v>20</v>
      </c>
      <c r="I1262" s="232"/>
      <c r="J1262" s="232"/>
      <c r="K1262" s="229"/>
      <c r="L1262" s="229"/>
      <c r="M1262" s="233"/>
      <c r="N1262" s="234"/>
      <c r="O1262" s="235"/>
      <c r="P1262" s="235"/>
      <c r="Q1262" s="235"/>
      <c r="R1262" s="235"/>
      <c r="S1262" s="235"/>
      <c r="T1262" s="235"/>
      <c r="U1262" s="235"/>
      <c r="V1262" s="235"/>
      <c r="W1262" s="235"/>
      <c r="X1262" s="235"/>
      <c r="Y1262" s="236"/>
      <c r="AT1262" s="237" t="s">
        <v>164</v>
      </c>
      <c r="AU1262" s="237" t="s">
        <v>84</v>
      </c>
      <c r="AV1262" s="15" t="s">
        <v>82</v>
      </c>
      <c r="AW1262" s="15" t="s">
        <v>5</v>
      </c>
      <c r="AX1262" s="15" t="s">
        <v>74</v>
      </c>
      <c r="AY1262" s="237" t="s">
        <v>155</v>
      </c>
    </row>
    <row r="1263" spans="1:65" s="13" customFormat="1" ht="11.25">
      <c r="B1263" s="194"/>
      <c r="C1263" s="195"/>
      <c r="D1263" s="196" t="s">
        <v>164</v>
      </c>
      <c r="E1263" s="197" t="s">
        <v>20</v>
      </c>
      <c r="F1263" s="198" t="s">
        <v>2564</v>
      </c>
      <c r="G1263" s="195"/>
      <c r="H1263" s="199">
        <v>0.29399999999999998</v>
      </c>
      <c r="I1263" s="200"/>
      <c r="J1263" s="200"/>
      <c r="K1263" s="195"/>
      <c r="L1263" s="195"/>
      <c r="M1263" s="201"/>
      <c r="N1263" s="202"/>
      <c r="O1263" s="203"/>
      <c r="P1263" s="203"/>
      <c r="Q1263" s="203"/>
      <c r="R1263" s="203"/>
      <c r="S1263" s="203"/>
      <c r="T1263" s="203"/>
      <c r="U1263" s="203"/>
      <c r="V1263" s="203"/>
      <c r="W1263" s="203"/>
      <c r="X1263" s="203"/>
      <c r="Y1263" s="204"/>
      <c r="AT1263" s="205" t="s">
        <v>164</v>
      </c>
      <c r="AU1263" s="205" t="s">
        <v>84</v>
      </c>
      <c r="AV1263" s="13" t="s">
        <v>84</v>
      </c>
      <c r="AW1263" s="13" t="s">
        <v>5</v>
      </c>
      <c r="AX1263" s="13" t="s">
        <v>74</v>
      </c>
      <c r="AY1263" s="205" t="s">
        <v>155</v>
      </c>
    </row>
    <row r="1264" spans="1:65" s="14" customFormat="1" ht="11.25">
      <c r="B1264" s="206"/>
      <c r="C1264" s="207"/>
      <c r="D1264" s="196" t="s">
        <v>164</v>
      </c>
      <c r="E1264" s="208" t="s">
        <v>20</v>
      </c>
      <c r="F1264" s="209" t="s">
        <v>166</v>
      </c>
      <c r="G1264" s="207"/>
      <c r="H1264" s="210">
        <v>1.3759999999999999</v>
      </c>
      <c r="I1264" s="211"/>
      <c r="J1264" s="211"/>
      <c r="K1264" s="207"/>
      <c r="L1264" s="207"/>
      <c r="M1264" s="212"/>
      <c r="N1264" s="213"/>
      <c r="O1264" s="214"/>
      <c r="P1264" s="214"/>
      <c r="Q1264" s="214"/>
      <c r="R1264" s="214"/>
      <c r="S1264" s="214"/>
      <c r="T1264" s="214"/>
      <c r="U1264" s="214"/>
      <c r="V1264" s="214"/>
      <c r="W1264" s="214"/>
      <c r="X1264" s="214"/>
      <c r="Y1264" s="215"/>
      <c r="AT1264" s="216" t="s">
        <v>164</v>
      </c>
      <c r="AU1264" s="216" t="s">
        <v>84</v>
      </c>
      <c r="AV1264" s="14" t="s">
        <v>161</v>
      </c>
      <c r="AW1264" s="14" t="s">
        <v>5</v>
      </c>
      <c r="AX1264" s="14" t="s">
        <v>82</v>
      </c>
      <c r="AY1264" s="216" t="s">
        <v>155</v>
      </c>
    </row>
    <row r="1265" spans="1:65" s="2" customFormat="1" ht="33" customHeight="1">
      <c r="A1265" s="36"/>
      <c r="B1265" s="37"/>
      <c r="C1265" s="174" t="s">
        <v>2575</v>
      </c>
      <c r="D1265" s="174" t="s">
        <v>157</v>
      </c>
      <c r="E1265" s="175" t="s">
        <v>2576</v>
      </c>
      <c r="F1265" s="176" t="s">
        <v>2577</v>
      </c>
      <c r="G1265" s="177" t="s">
        <v>183</v>
      </c>
      <c r="H1265" s="178">
        <v>31</v>
      </c>
      <c r="I1265" s="179"/>
      <c r="J1265" s="179"/>
      <c r="K1265" s="180">
        <f>ROUND(P1265*H1265,2)</f>
        <v>0</v>
      </c>
      <c r="L1265" s="181"/>
      <c r="M1265" s="41"/>
      <c r="N1265" s="182" t="s">
        <v>20</v>
      </c>
      <c r="O1265" s="183" t="s">
        <v>43</v>
      </c>
      <c r="P1265" s="184">
        <f>I1265+J1265</f>
        <v>0</v>
      </c>
      <c r="Q1265" s="184">
        <f>ROUND(I1265*H1265,2)</f>
        <v>0</v>
      </c>
      <c r="R1265" s="184">
        <f>ROUND(J1265*H1265,2)</f>
        <v>0</v>
      </c>
      <c r="S1265" s="66"/>
      <c r="T1265" s="185">
        <f>S1265*H1265</f>
        <v>0</v>
      </c>
      <c r="U1265" s="185">
        <v>0</v>
      </c>
      <c r="V1265" s="185">
        <f>U1265*H1265</f>
        <v>0</v>
      </c>
      <c r="W1265" s="185">
        <v>0</v>
      </c>
      <c r="X1265" s="185">
        <f>W1265*H1265</f>
        <v>0</v>
      </c>
      <c r="Y1265" s="186" t="s">
        <v>20</v>
      </c>
      <c r="Z1265" s="36"/>
      <c r="AA1265" s="36"/>
      <c r="AB1265" s="36"/>
      <c r="AC1265" s="36"/>
      <c r="AD1265" s="36"/>
      <c r="AE1265" s="36"/>
      <c r="AR1265" s="187" t="s">
        <v>185</v>
      </c>
      <c r="AT1265" s="187" t="s">
        <v>157</v>
      </c>
      <c r="AU1265" s="187" t="s">
        <v>84</v>
      </c>
      <c r="AY1265" s="19" t="s">
        <v>155</v>
      </c>
      <c r="BE1265" s="188">
        <f>IF(O1265="základní",K1265,0)</f>
        <v>0</v>
      </c>
      <c r="BF1265" s="188">
        <f>IF(O1265="snížená",K1265,0)</f>
        <v>0</v>
      </c>
      <c r="BG1265" s="188">
        <f>IF(O1265="zákl. přenesená",K1265,0)</f>
        <v>0</v>
      </c>
      <c r="BH1265" s="188">
        <f>IF(O1265="sníž. přenesená",K1265,0)</f>
        <v>0</v>
      </c>
      <c r="BI1265" s="188">
        <f>IF(O1265="nulová",K1265,0)</f>
        <v>0</v>
      </c>
      <c r="BJ1265" s="19" t="s">
        <v>82</v>
      </c>
      <c r="BK1265" s="188">
        <f>ROUND(P1265*H1265,2)</f>
        <v>0</v>
      </c>
      <c r="BL1265" s="19" t="s">
        <v>185</v>
      </c>
      <c r="BM1265" s="187" t="s">
        <v>2578</v>
      </c>
    </row>
    <row r="1266" spans="1:65" s="2" customFormat="1" ht="11.25">
      <c r="A1266" s="36"/>
      <c r="B1266" s="37"/>
      <c r="C1266" s="38"/>
      <c r="D1266" s="189" t="s">
        <v>162</v>
      </c>
      <c r="E1266" s="38"/>
      <c r="F1266" s="190" t="s">
        <v>2579</v>
      </c>
      <c r="G1266" s="38"/>
      <c r="H1266" s="38"/>
      <c r="I1266" s="191"/>
      <c r="J1266" s="191"/>
      <c r="K1266" s="38"/>
      <c r="L1266" s="38"/>
      <c r="M1266" s="41"/>
      <c r="N1266" s="192"/>
      <c r="O1266" s="193"/>
      <c r="P1266" s="66"/>
      <c r="Q1266" s="66"/>
      <c r="R1266" s="66"/>
      <c r="S1266" s="66"/>
      <c r="T1266" s="66"/>
      <c r="U1266" s="66"/>
      <c r="V1266" s="66"/>
      <c r="W1266" s="66"/>
      <c r="X1266" s="66"/>
      <c r="Y1266" s="67"/>
      <c r="Z1266" s="36"/>
      <c r="AA1266" s="36"/>
      <c r="AB1266" s="36"/>
      <c r="AC1266" s="36"/>
      <c r="AD1266" s="36"/>
      <c r="AE1266" s="36"/>
      <c r="AT1266" s="19" t="s">
        <v>162</v>
      </c>
      <c r="AU1266" s="19" t="s">
        <v>84</v>
      </c>
    </row>
    <row r="1267" spans="1:65" s="13" customFormat="1" ht="11.25">
      <c r="B1267" s="194"/>
      <c r="C1267" s="195"/>
      <c r="D1267" s="196" t="s">
        <v>164</v>
      </c>
      <c r="E1267" s="197" t="s">
        <v>20</v>
      </c>
      <c r="F1267" s="198" t="s">
        <v>2580</v>
      </c>
      <c r="G1267" s="195"/>
      <c r="H1267" s="199">
        <v>31</v>
      </c>
      <c r="I1267" s="200"/>
      <c r="J1267" s="200"/>
      <c r="K1267" s="195"/>
      <c r="L1267" s="195"/>
      <c r="M1267" s="201"/>
      <c r="N1267" s="202"/>
      <c r="O1267" s="203"/>
      <c r="P1267" s="203"/>
      <c r="Q1267" s="203"/>
      <c r="R1267" s="203"/>
      <c r="S1267" s="203"/>
      <c r="T1267" s="203"/>
      <c r="U1267" s="203"/>
      <c r="V1267" s="203"/>
      <c r="W1267" s="203"/>
      <c r="X1267" s="203"/>
      <c r="Y1267" s="204"/>
      <c r="AT1267" s="205" t="s">
        <v>164</v>
      </c>
      <c r="AU1267" s="205" t="s">
        <v>84</v>
      </c>
      <c r="AV1267" s="13" t="s">
        <v>84</v>
      </c>
      <c r="AW1267" s="13" t="s">
        <v>5</v>
      </c>
      <c r="AX1267" s="13" t="s">
        <v>82</v>
      </c>
      <c r="AY1267" s="205" t="s">
        <v>155</v>
      </c>
    </row>
    <row r="1268" spans="1:65" s="2" customFormat="1" ht="16.5" customHeight="1">
      <c r="A1268" s="36"/>
      <c r="B1268" s="37"/>
      <c r="C1268" s="218" t="s">
        <v>2581</v>
      </c>
      <c r="D1268" s="218" t="s">
        <v>180</v>
      </c>
      <c r="E1268" s="219" t="s">
        <v>2582</v>
      </c>
      <c r="F1268" s="220" t="s">
        <v>2583</v>
      </c>
      <c r="G1268" s="221" t="s">
        <v>169</v>
      </c>
      <c r="H1268" s="222">
        <v>0.95499999999999996</v>
      </c>
      <c r="I1268" s="223"/>
      <c r="J1268" s="224"/>
      <c r="K1268" s="225">
        <f>ROUND(P1268*H1268,2)</f>
        <v>0</v>
      </c>
      <c r="L1268" s="224"/>
      <c r="M1268" s="226"/>
      <c r="N1268" s="227" t="s">
        <v>20</v>
      </c>
      <c r="O1268" s="183" t="s">
        <v>43</v>
      </c>
      <c r="P1268" s="184">
        <f>I1268+J1268</f>
        <v>0</v>
      </c>
      <c r="Q1268" s="184">
        <f>ROUND(I1268*H1268,2)</f>
        <v>0</v>
      </c>
      <c r="R1268" s="184">
        <f>ROUND(J1268*H1268,2)</f>
        <v>0</v>
      </c>
      <c r="S1268" s="66"/>
      <c r="T1268" s="185">
        <f>S1268*H1268</f>
        <v>0</v>
      </c>
      <c r="U1268" s="185">
        <v>0.55000000000000004</v>
      </c>
      <c r="V1268" s="185">
        <f>U1268*H1268</f>
        <v>0.52524999999999999</v>
      </c>
      <c r="W1268" s="185">
        <v>0</v>
      </c>
      <c r="X1268" s="185">
        <f>W1268*H1268</f>
        <v>0</v>
      </c>
      <c r="Y1268" s="186" t="s">
        <v>20</v>
      </c>
      <c r="Z1268" s="36"/>
      <c r="AA1268" s="36"/>
      <c r="AB1268" s="36"/>
      <c r="AC1268" s="36"/>
      <c r="AD1268" s="36"/>
      <c r="AE1268" s="36"/>
      <c r="AR1268" s="187" t="s">
        <v>184</v>
      </c>
      <c r="AT1268" s="187" t="s">
        <v>180</v>
      </c>
      <c r="AU1268" s="187" t="s">
        <v>84</v>
      </c>
      <c r="AY1268" s="19" t="s">
        <v>155</v>
      </c>
      <c r="BE1268" s="188">
        <f>IF(O1268="základní",K1268,0)</f>
        <v>0</v>
      </c>
      <c r="BF1268" s="188">
        <f>IF(O1268="snížená",K1268,0)</f>
        <v>0</v>
      </c>
      <c r="BG1268" s="188">
        <f>IF(O1268="zákl. přenesená",K1268,0)</f>
        <v>0</v>
      </c>
      <c r="BH1268" s="188">
        <f>IF(O1268="sníž. přenesená",K1268,0)</f>
        <v>0</v>
      </c>
      <c r="BI1268" s="188">
        <f>IF(O1268="nulová",K1268,0)</f>
        <v>0</v>
      </c>
      <c r="BJ1268" s="19" t="s">
        <v>82</v>
      </c>
      <c r="BK1268" s="188">
        <f>ROUND(P1268*H1268,2)</f>
        <v>0</v>
      </c>
      <c r="BL1268" s="19" t="s">
        <v>185</v>
      </c>
      <c r="BM1268" s="187" t="s">
        <v>2584</v>
      </c>
    </row>
    <row r="1269" spans="1:65" s="13" customFormat="1" ht="11.25">
      <c r="B1269" s="194"/>
      <c r="C1269" s="195"/>
      <c r="D1269" s="196" t="s">
        <v>164</v>
      </c>
      <c r="E1269" s="197" t="s">
        <v>20</v>
      </c>
      <c r="F1269" s="198" t="s">
        <v>2585</v>
      </c>
      <c r="G1269" s="195"/>
      <c r="H1269" s="199">
        <v>0.95499999999999996</v>
      </c>
      <c r="I1269" s="200"/>
      <c r="J1269" s="200"/>
      <c r="K1269" s="195"/>
      <c r="L1269" s="195"/>
      <c r="M1269" s="201"/>
      <c r="N1269" s="202"/>
      <c r="O1269" s="203"/>
      <c r="P1269" s="203"/>
      <c r="Q1269" s="203"/>
      <c r="R1269" s="203"/>
      <c r="S1269" s="203"/>
      <c r="T1269" s="203"/>
      <c r="U1269" s="203"/>
      <c r="V1269" s="203"/>
      <c r="W1269" s="203"/>
      <c r="X1269" s="203"/>
      <c r="Y1269" s="204"/>
      <c r="AT1269" s="205" t="s">
        <v>164</v>
      </c>
      <c r="AU1269" s="205" t="s">
        <v>84</v>
      </c>
      <c r="AV1269" s="13" t="s">
        <v>84</v>
      </c>
      <c r="AW1269" s="13" t="s">
        <v>5</v>
      </c>
      <c r="AX1269" s="13" t="s">
        <v>82</v>
      </c>
      <c r="AY1269" s="205" t="s">
        <v>155</v>
      </c>
    </row>
    <row r="1270" spans="1:65" s="2" customFormat="1" ht="16.5" customHeight="1">
      <c r="A1270" s="36"/>
      <c r="B1270" s="37"/>
      <c r="C1270" s="174" t="s">
        <v>2586</v>
      </c>
      <c r="D1270" s="174" t="s">
        <v>157</v>
      </c>
      <c r="E1270" s="175" t="s">
        <v>2587</v>
      </c>
      <c r="F1270" s="176" t="s">
        <v>2588</v>
      </c>
      <c r="G1270" s="177" t="s">
        <v>169</v>
      </c>
      <c r="H1270" s="178">
        <v>17.355</v>
      </c>
      <c r="I1270" s="179"/>
      <c r="J1270" s="179"/>
      <c r="K1270" s="180">
        <f>ROUND(P1270*H1270,2)</f>
        <v>0</v>
      </c>
      <c r="L1270" s="181"/>
      <c r="M1270" s="41"/>
      <c r="N1270" s="182" t="s">
        <v>20</v>
      </c>
      <c r="O1270" s="183" t="s">
        <v>43</v>
      </c>
      <c r="P1270" s="184">
        <f>I1270+J1270</f>
        <v>0</v>
      </c>
      <c r="Q1270" s="184">
        <f>ROUND(I1270*H1270,2)</f>
        <v>0</v>
      </c>
      <c r="R1270" s="184">
        <f>ROUND(J1270*H1270,2)</f>
        <v>0</v>
      </c>
      <c r="S1270" s="66"/>
      <c r="T1270" s="185">
        <f>S1270*H1270</f>
        <v>0</v>
      </c>
      <c r="U1270" s="185">
        <v>2.248E-2</v>
      </c>
      <c r="V1270" s="185">
        <f>U1270*H1270</f>
        <v>0.3901404</v>
      </c>
      <c r="W1270" s="185">
        <v>0</v>
      </c>
      <c r="X1270" s="185">
        <f>W1270*H1270</f>
        <v>0</v>
      </c>
      <c r="Y1270" s="186" t="s">
        <v>20</v>
      </c>
      <c r="Z1270" s="36"/>
      <c r="AA1270" s="36"/>
      <c r="AB1270" s="36"/>
      <c r="AC1270" s="36"/>
      <c r="AD1270" s="36"/>
      <c r="AE1270" s="36"/>
      <c r="AR1270" s="187" t="s">
        <v>185</v>
      </c>
      <c r="AT1270" s="187" t="s">
        <v>157</v>
      </c>
      <c r="AU1270" s="187" t="s">
        <v>84</v>
      </c>
      <c r="AY1270" s="19" t="s">
        <v>155</v>
      </c>
      <c r="BE1270" s="188">
        <f>IF(O1270="základní",K1270,0)</f>
        <v>0</v>
      </c>
      <c r="BF1270" s="188">
        <f>IF(O1270="snížená",K1270,0)</f>
        <v>0</v>
      </c>
      <c r="BG1270" s="188">
        <f>IF(O1270="zákl. přenesená",K1270,0)</f>
        <v>0</v>
      </c>
      <c r="BH1270" s="188">
        <f>IF(O1270="sníž. přenesená",K1270,0)</f>
        <v>0</v>
      </c>
      <c r="BI1270" s="188">
        <f>IF(O1270="nulová",K1270,0)</f>
        <v>0</v>
      </c>
      <c r="BJ1270" s="19" t="s">
        <v>82</v>
      </c>
      <c r="BK1270" s="188">
        <f>ROUND(P1270*H1270,2)</f>
        <v>0</v>
      </c>
      <c r="BL1270" s="19" t="s">
        <v>185</v>
      </c>
      <c r="BM1270" s="187" t="s">
        <v>2589</v>
      </c>
    </row>
    <row r="1271" spans="1:65" s="2" customFormat="1" ht="11.25">
      <c r="A1271" s="36"/>
      <c r="B1271" s="37"/>
      <c r="C1271" s="38"/>
      <c r="D1271" s="189" t="s">
        <v>162</v>
      </c>
      <c r="E1271" s="38"/>
      <c r="F1271" s="190" t="s">
        <v>2590</v>
      </c>
      <c r="G1271" s="38"/>
      <c r="H1271" s="38"/>
      <c r="I1271" s="191"/>
      <c r="J1271" s="191"/>
      <c r="K1271" s="38"/>
      <c r="L1271" s="38"/>
      <c r="M1271" s="41"/>
      <c r="N1271" s="192"/>
      <c r="O1271" s="193"/>
      <c r="P1271" s="66"/>
      <c r="Q1271" s="66"/>
      <c r="R1271" s="66"/>
      <c r="S1271" s="66"/>
      <c r="T1271" s="66"/>
      <c r="U1271" s="66"/>
      <c r="V1271" s="66"/>
      <c r="W1271" s="66"/>
      <c r="X1271" s="66"/>
      <c r="Y1271" s="67"/>
      <c r="Z1271" s="36"/>
      <c r="AA1271" s="36"/>
      <c r="AB1271" s="36"/>
      <c r="AC1271" s="36"/>
      <c r="AD1271" s="36"/>
      <c r="AE1271" s="36"/>
      <c r="AT1271" s="19" t="s">
        <v>162</v>
      </c>
      <c r="AU1271" s="19" t="s">
        <v>84</v>
      </c>
    </row>
    <row r="1272" spans="1:65" s="13" customFormat="1" ht="11.25">
      <c r="B1272" s="194"/>
      <c r="C1272" s="195"/>
      <c r="D1272" s="196" t="s">
        <v>164</v>
      </c>
      <c r="E1272" s="197" t="s">
        <v>20</v>
      </c>
      <c r="F1272" s="198" t="s">
        <v>2591</v>
      </c>
      <c r="G1272" s="195"/>
      <c r="H1272" s="199">
        <v>17.183</v>
      </c>
      <c r="I1272" s="200"/>
      <c r="J1272" s="200"/>
      <c r="K1272" s="195"/>
      <c r="L1272" s="195"/>
      <c r="M1272" s="201"/>
      <c r="N1272" s="202"/>
      <c r="O1272" s="203"/>
      <c r="P1272" s="203"/>
      <c r="Q1272" s="203"/>
      <c r="R1272" s="203"/>
      <c r="S1272" s="203"/>
      <c r="T1272" s="203"/>
      <c r="U1272" s="203"/>
      <c r="V1272" s="203"/>
      <c r="W1272" s="203"/>
      <c r="X1272" s="203"/>
      <c r="Y1272" s="204"/>
      <c r="AT1272" s="205" t="s">
        <v>164</v>
      </c>
      <c r="AU1272" s="205" t="s">
        <v>84</v>
      </c>
      <c r="AV1272" s="13" t="s">
        <v>84</v>
      </c>
      <c r="AW1272" s="13" t="s">
        <v>5</v>
      </c>
      <c r="AX1272" s="13" t="s">
        <v>82</v>
      </c>
      <c r="AY1272" s="205" t="s">
        <v>155</v>
      </c>
    </row>
    <row r="1273" spans="1:65" s="13" customFormat="1" ht="11.25">
      <c r="B1273" s="194"/>
      <c r="C1273" s="195"/>
      <c r="D1273" s="196" t="s">
        <v>164</v>
      </c>
      <c r="E1273" s="195"/>
      <c r="F1273" s="198" t="s">
        <v>2592</v>
      </c>
      <c r="G1273" s="195"/>
      <c r="H1273" s="199">
        <v>17.355</v>
      </c>
      <c r="I1273" s="200"/>
      <c r="J1273" s="200"/>
      <c r="K1273" s="195"/>
      <c r="L1273" s="195"/>
      <c r="M1273" s="201"/>
      <c r="N1273" s="202"/>
      <c r="O1273" s="203"/>
      <c r="P1273" s="203"/>
      <c r="Q1273" s="203"/>
      <c r="R1273" s="203"/>
      <c r="S1273" s="203"/>
      <c r="T1273" s="203"/>
      <c r="U1273" s="203"/>
      <c r="V1273" s="203"/>
      <c r="W1273" s="203"/>
      <c r="X1273" s="203"/>
      <c r="Y1273" s="204"/>
      <c r="AT1273" s="205" t="s">
        <v>164</v>
      </c>
      <c r="AU1273" s="205" t="s">
        <v>84</v>
      </c>
      <c r="AV1273" s="13" t="s">
        <v>84</v>
      </c>
      <c r="AW1273" s="13" t="s">
        <v>4</v>
      </c>
      <c r="AX1273" s="13" t="s">
        <v>82</v>
      </c>
      <c r="AY1273" s="205" t="s">
        <v>155</v>
      </c>
    </row>
    <row r="1274" spans="1:65" s="2" customFormat="1" ht="16.5" customHeight="1">
      <c r="A1274" s="36"/>
      <c r="B1274" s="37"/>
      <c r="C1274" s="174" t="s">
        <v>2593</v>
      </c>
      <c r="D1274" s="174" t="s">
        <v>157</v>
      </c>
      <c r="E1274" s="175" t="s">
        <v>2594</v>
      </c>
      <c r="F1274" s="176" t="s">
        <v>2595</v>
      </c>
      <c r="G1274" s="177" t="s">
        <v>183</v>
      </c>
      <c r="H1274" s="178">
        <v>101.8</v>
      </c>
      <c r="I1274" s="179"/>
      <c r="J1274" s="179"/>
      <c r="K1274" s="180">
        <f>ROUND(P1274*H1274,2)</f>
        <v>0</v>
      </c>
      <c r="L1274" s="181"/>
      <c r="M1274" s="41"/>
      <c r="N1274" s="182" t="s">
        <v>20</v>
      </c>
      <c r="O1274" s="183" t="s">
        <v>43</v>
      </c>
      <c r="P1274" s="184">
        <f>I1274+J1274</f>
        <v>0</v>
      </c>
      <c r="Q1274" s="184">
        <f>ROUND(I1274*H1274,2)</f>
        <v>0</v>
      </c>
      <c r="R1274" s="184">
        <f>ROUND(J1274*H1274,2)</f>
        <v>0</v>
      </c>
      <c r="S1274" s="66"/>
      <c r="T1274" s="185">
        <f>S1274*H1274</f>
        <v>0</v>
      </c>
      <c r="U1274" s="185">
        <v>0</v>
      </c>
      <c r="V1274" s="185">
        <f>U1274*H1274</f>
        <v>0</v>
      </c>
      <c r="W1274" s="185">
        <v>0</v>
      </c>
      <c r="X1274" s="185">
        <f>W1274*H1274</f>
        <v>0</v>
      </c>
      <c r="Y1274" s="186" t="s">
        <v>20</v>
      </c>
      <c r="Z1274" s="36"/>
      <c r="AA1274" s="36"/>
      <c r="AB1274" s="36"/>
      <c r="AC1274" s="36"/>
      <c r="AD1274" s="36"/>
      <c r="AE1274" s="36"/>
      <c r="AR1274" s="187" t="s">
        <v>185</v>
      </c>
      <c r="AT1274" s="187" t="s">
        <v>157</v>
      </c>
      <c r="AU1274" s="187" t="s">
        <v>84</v>
      </c>
      <c r="AY1274" s="19" t="s">
        <v>155</v>
      </c>
      <c r="BE1274" s="188">
        <f>IF(O1274="základní",K1274,0)</f>
        <v>0</v>
      </c>
      <c r="BF1274" s="188">
        <f>IF(O1274="snížená",K1274,0)</f>
        <v>0</v>
      </c>
      <c r="BG1274" s="188">
        <f>IF(O1274="zákl. přenesená",K1274,0)</f>
        <v>0</v>
      </c>
      <c r="BH1274" s="188">
        <f>IF(O1274="sníž. přenesená",K1274,0)</f>
        <v>0</v>
      </c>
      <c r="BI1274" s="188">
        <f>IF(O1274="nulová",K1274,0)</f>
        <v>0</v>
      </c>
      <c r="BJ1274" s="19" t="s">
        <v>82</v>
      </c>
      <c r="BK1274" s="188">
        <f>ROUND(P1274*H1274,2)</f>
        <v>0</v>
      </c>
      <c r="BL1274" s="19" t="s">
        <v>185</v>
      </c>
      <c r="BM1274" s="187" t="s">
        <v>2596</v>
      </c>
    </row>
    <row r="1275" spans="1:65" s="2" customFormat="1" ht="11.25">
      <c r="A1275" s="36"/>
      <c r="B1275" s="37"/>
      <c r="C1275" s="38"/>
      <c r="D1275" s="189" t="s">
        <v>162</v>
      </c>
      <c r="E1275" s="38"/>
      <c r="F1275" s="190" t="s">
        <v>2597</v>
      </c>
      <c r="G1275" s="38"/>
      <c r="H1275" s="38"/>
      <c r="I1275" s="191"/>
      <c r="J1275" s="191"/>
      <c r="K1275" s="38"/>
      <c r="L1275" s="38"/>
      <c r="M1275" s="41"/>
      <c r="N1275" s="192"/>
      <c r="O1275" s="193"/>
      <c r="P1275" s="66"/>
      <c r="Q1275" s="66"/>
      <c r="R1275" s="66"/>
      <c r="S1275" s="66"/>
      <c r="T1275" s="66"/>
      <c r="U1275" s="66"/>
      <c r="V1275" s="66"/>
      <c r="W1275" s="66"/>
      <c r="X1275" s="66"/>
      <c r="Y1275" s="67"/>
      <c r="Z1275" s="36"/>
      <c r="AA1275" s="36"/>
      <c r="AB1275" s="36"/>
      <c r="AC1275" s="36"/>
      <c r="AD1275" s="36"/>
      <c r="AE1275" s="36"/>
      <c r="AT1275" s="19" t="s">
        <v>162</v>
      </c>
      <c r="AU1275" s="19" t="s">
        <v>84</v>
      </c>
    </row>
    <row r="1276" spans="1:65" s="2" customFormat="1" ht="19.5">
      <c r="A1276" s="36"/>
      <c r="B1276" s="37"/>
      <c r="C1276" s="38"/>
      <c r="D1276" s="196" t="s">
        <v>177</v>
      </c>
      <c r="E1276" s="38"/>
      <c r="F1276" s="217" t="s">
        <v>2598</v>
      </c>
      <c r="G1276" s="38"/>
      <c r="H1276" s="38"/>
      <c r="I1276" s="191"/>
      <c r="J1276" s="191"/>
      <c r="K1276" s="38"/>
      <c r="L1276" s="38"/>
      <c r="M1276" s="41"/>
      <c r="N1276" s="192"/>
      <c r="O1276" s="193"/>
      <c r="P1276" s="66"/>
      <c r="Q1276" s="66"/>
      <c r="R1276" s="66"/>
      <c r="S1276" s="66"/>
      <c r="T1276" s="66"/>
      <c r="U1276" s="66"/>
      <c r="V1276" s="66"/>
      <c r="W1276" s="66"/>
      <c r="X1276" s="66"/>
      <c r="Y1276" s="67"/>
      <c r="Z1276" s="36"/>
      <c r="AA1276" s="36"/>
      <c r="AB1276" s="36"/>
      <c r="AC1276" s="36"/>
      <c r="AD1276" s="36"/>
      <c r="AE1276" s="36"/>
      <c r="AT1276" s="19" t="s">
        <v>177</v>
      </c>
      <c r="AU1276" s="19" t="s">
        <v>84</v>
      </c>
    </row>
    <row r="1277" spans="1:65" s="13" customFormat="1" ht="11.25">
      <c r="B1277" s="194"/>
      <c r="C1277" s="195"/>
      <c r="D1277" s="196" t="s">
        <v>164</v>
      </c>
      <c r="E1277" s="197" t="s">
        <v>20</v>
      </c>
      <c r="F1277" s="198" t="s">
        <v>2599</v>
      </c>
      <c r="G1277" s="195"/>
      <c r="H1277" s="199">
        <v>101.8</v>
      </c>
      <c r="I1277" s="200"/>
      <c r="J1277" s="200"/>
      <c r="K1277" s="195"/>
      <c r="L1277" s="195"/>
      <c r="M1277" s="201"/>
      <c r="N1277" s="202"/>
      <c r="O1277" s="203"/>
      <c r="P1277" s="203"/>
      <c r="Q1277" s="203"/>
      <c r="R1277" s="203"/>
      <c r="S1277" s="203"/>
      <c r="T1277" s="203"/>
      <c r="U1277" s="203"/>
      <c r="V1277" s="203"/>
      <c r="W1277" s="203"/>
      <c r="X1277" s="203"/>
      <c r="Y1277" s="204"/>
      <c r="AT1277" s="205" t="s">
        <v>164</v>
      </c>
      <c r="AU1277" s="205" t="s">
        <v>84</v>
      </c>
      <c r="AV1277" s="13" t="s">
        <v>84</v>
      </c>
      <c r="AW1277" s="13" t="s">
        <v>5</v>
      </c>
      <c r="AX1277" s="13" t="s">
        <v>74</v>
      </c>
      <c r="AY1277" s="205" t="s">
        <v>155</v>
      </c>
    </row>
    <row r="1278" spans="1:65" s="14" customFormat="1" ht="11.25">
      <c r="B1278" s="206"/>
      <c r="C1278" s="207"/>
      <c r="D1278" s="196" t="s">
        <v>164</v>
      </c>
      <c r="E1278" s="208" t="s">
        <v>20</v>
      </c>
      <c r="F1278" s="209" t="s">
        <v>166</v>
      </c>
      <c r="G1278" s="207"/>
      <c r="H1278" s="210">
        <v>101.8</v>
      </c>
      <c r="I1278" s="211"/>
      <c r="J1278" s="211"/>
      <c r="K1278" s="207"/>
      <c r="L1278" s="207"/>
      <c r="M1278" s="212"/>
      <c r="N1278" s="213"/>
      <c r="O1278" s="214"/>
      <c r="P1278" s="214"/>
      <c r="Q1278" s="214"/>
      <c r="R1278" s="214"/>
      <c r="S1278" s="214"/>
      <c r="T1278" s="214"/>
      <c r="U1278" s="214"/>
      <c r="V1278" s="214"/>
      <c r="W1278" s="214"/>
      <c r="X1278" s="214"/>
      <c r="Y1278" s="215"/>
      <c r="AT1278" s="216" t="s">
        <v>164</v>
      </c>
      <c r="AU1278" s="216" t="s">
        <v>84</v>
      </c>
      <c r="AV1278" s="14" t="s">
        <v>161</v>
      </c>
      <c r="AW1278" s="14" t="s">
        <v>5</v>
      </c>
      <c r="AX1278" s="14" t="s">
        <v>82</v>
      </c>
      <c r="AY1278" s="216" t="s">
        <v>155</v>
      </c>
    </row>
    <row r="1279" spans="1:65" s="2" customFormat="1" ht="16.5" customHeight="1">
      <c r="A1279" s="36"/>
      <c r="B1279" s="37"/>
      <c r="C1279" s="218" t="s">
        <v>2600</v>
      </c>
      <c r="D1279" s="218" t="s">
        <v>180</v>
      </c>
      <c r="E1279" s="219" t="s">
        <v>2601</v>
      </c>
      <c r="F1279" s="220" t="s">
        <v>2602</v>
      </c>
      <c r="G1279" s="221" t="s">
        <v>183</v>
      </c>
      <c r="H1279" s="222">
        <v>105.872</v>
      </c>
      <c r="I1279" s="223"/>
      <c r="J1279" s="224"/>
      <c r="K1279" s="225">
        <f>ROUND(P1279*H1279,2)</f>
        <v>0</v>
      </c>
      <c r="L1279" s="224"/>
      <c r="M1279" s="226"/>
      <c r="N1279" s="227" t="s">
        <v>20</v>
      </c>
      <c r="O1279" s="183" t="s">
        <v>43</v>
      </c>
      <c r="P1279" s="184">
        <f>I1279+J1279</f>
        <v>0</v>
      </c>
      <c r="Q1279" s="184">
        <f>ROUND(I1279*H1279,2)</f>
        <v>0</v>
      </c>
      <c r="R1279" s="184">
        <f>ROUND(J1279*H1279,2)</f>
        <v>0</v>
      </c>
      <c r="S1279" s="66"/>
      <c r="T1279" s="185">
        <f>S1279*H1279</f>
        <v>0</v>
      </c>
      <c r="U1279" s="185">
        <v>2.0000000000000001E-4</v>
      </c>
      <c r="V1279" s="185">
        <f>U1279*H1279</f>
        <v>2.1174399999999999E-2</v>
      </c>
      <c r="W1279" s="185">
        <v>0</v>
      </c>
      <c r="X1279" s="185">
        <f>W1279*H1279</f>
        <v>0</v>
      </c>
      <c r="Y1279" s="186" t="s">
        <v>20</v>
      </c>
      <c r="Z1279" s="36"/>
      <c r="AA1279" s="36"/>
      <c r="AB1279" s="36"/>
      <c r="AC1279" s="36"/>
      <c r="AD1279" s="36"/>
      <c r="AE1279" s="36"/>
      <c r="AR1279" s="187" t="s">
        <v>184</v>
      </c>
      <c r="AT1279" s="187" t="s">
        <v>180</v>
      </c>
      <c r="AU1279" s="187" t="s">
        <v>84</v>
      </c>
      <c r="AY1279" s="19" t="s">
        <v>155</v>
      </c>
      <c r="BE1279" s="188">
        <f>IF(O1279="základní",K1279,0)</f>
        <v>0</v>
      </c>
      <c r="BF1279" s="188">
        <f>IF(O1279="snížená",K1279,0)</f>
        <v>0</v>
      </c>
      <c r="BG1279" s="188">
        <f>IF(O1279="zákl. přenesená",K1279,0)</f>
        <v>0</v>
      </c>
      <c r="BH1279" s="188">
        <f>IF(O1279="sníž. přenesená",K1279,0)</f>
        <v>0</v>
      </c>
      <c r="BI1279" s="188">
        <f>IF(O1279="nulová",K1279,0)</f>
        <v>0</v>
      </c>
      <c r="BJ1279" s="19" t="s">
        <v>82</v>
      </c>
      <c r="BK1279" s="188">
        <f>ROUND(P1279*H1279,2)</f>
        <v>0</v>
      </c>
      <c r="BL1279" s="19" t="s">
        <v>185</v>
      </c>
      <c r="BM1279" s="187" t="s">
        <v>2603</v>
      </c>
    </row>
    <row r="1280" spans="1:65" s="13" customFormat="1" ht="11.25">
      <c r="B1280" s="194"/>
      <c r="C1280" s="195"/>
      <c r="D1280" s="196" t="s">
        <v>164</v>
      </c>
      <c r="E1280" s="195"/>
      <c r="F1280" s="198" t="s">
        <v>2604</v>
      </c>
      <c r="G1280" s="195"/>
      <c r="H1280" s="199">
        <v>105.872</v>
      </c>
      <c r="I1280" s="200"/>
      <c r="J1280" s="200"/>
      <c r="K1280" s="195"/>
      <c r="L1280" s="195"/>
      <c r="M1280" s="201"/>
      <c r="N1280" s="202"/>
      <c r="O1280" s="203"/>
      <c r="P1280" s="203"/>
      <c r="Q1280" s="203"/>
      <c r="R1280" s="203"/>
      <c r="S1280" s="203"/>
      <c r="T1280" s="203"/>
      <c r="U1280" s="203"/>
      <c r="V1280" s="203"/>
      <c r="W1280" s="203"/>
      <c r="X1280" s="203"/>
      <c r="Y1280" s="204"/>
      <c r="AT1280" s="205" t="s">
        <v>164</v>
      </c>
      <c r="AU1280" s="205" t="s">
        <v>84</v>
      </c>
      <c r="AV1280" s="13" t="s">
        <v>84</v>
      </c>
      <c r="AW1280" s="13" t="s">
        <v>4</v>
      </c>
      <c r="AX1280" s="13" t="s">
        <v>82</v>
      </c>
      <c r="AY1280" s="205" t="s">
        <v>155</v>
      </c>
    </row>
    <row r="1281" spans="1:65" s="2" customFormat="1" ht="16.5" customHeight="1">
      <c r="A1281" s="36"/>
      <c r="B1281" s="37"/>
      <c r="C1281" s="174" t="s">
        <v>2605</v>
      </c>
      <c r="D1281" s="174" t="s">
        <v>157</v>
      </c>
      <c r="E1281" s="175" t="s">
        <v>2606</v>
      </c>
      <c r="F1281" s="176" t="s">
        <v>2607</v>
      </c>
      <c r="G1281" s="177" t="s">
        <v>183</v>
      </c>
      <c r="H1281" s="178">
        <v>264.2</v>
      </c>
      <c r="I1281" s="179"/>
      <c r="J1281" s="179"/>
      <c r="K1281" s="180">
        <f>ROUND(P1281*H1281,2)</f>
        <v>0</v>
      </c>
      <c r="L1281" s="181"/>
      <c r="M1281" s="41"/>
      <c r="N1281" s="182" t="s">
        <v>20</v>
      </c>
      <c r="O1281" s="183" t="s">
        <v>43</v>
      </c>
      <c r="P1281" s="184">
        <f>I1281+J1281</f>
        <v>0</v>
      </c>
      <c r="Q1281" s="184">
        <f>ROUND(I1281*H1281,2)</f>
        <v>0</v>
      </c>
      <c r="R1281" s="184">
        <f>ROUND(J1281*H1281,2)</f>
        <v>0</v>
      </c>
      <c r="S1281" s="66"/>
      <c r="T1281" s="185">
        <f>S1281*H1281</f>
        <v>0</v>
      </c>
      <c r="U1281" s="185">
        <v>2.0000000000000002E-5</v>
      </c>
      <c r="V1281" s="185">
        <f>U1281*H1281</f>
        <v>5.2840000000000005E-3</v>
      </c>
      <c r="W1281" s="185">
        <v>0</v>
      </c>
      <c r="X1281" s="185">
        <f>W1281*H1281</f>
        <v>0</v>
      </c>
      <c r="Y1281" s="186" t="s">
        <v>20</v>
      </c>
      <c r="Z1281" s="36"/>
      <c r="AA1281" s="36"/>
      <c r="AB1281" s="36"/>
      <c r="AC1281" s="36"/>
      <c r="AD1281" s="36"/>
      <c r="AE1281" s="36"/>
      <c r="AR1281" s="187" t="s">
        <v>185</v>
      </c>
      <c r="AT1281" s="187" t="s">
        <v>157</v>
      </c>
      <c r="AU1281" s="187" t="s">
        <v>84</v>
      </c>
      <c r="AY1281" s="19" t="s">
        <v>155</v>
      </c>
      <c r="BE1281" s="188">
        <f>IF(O1281="základní",K1281,0)</f>
        <v>0</v>
      </c>
      <c r="BF1281" s="188">
        <f>IF(O1281="snížená",K1281,0)</f>
        <v>0</v>
      </c>
      <c r="BG1281" s="188">
        <f>IF(O1281="zákl. přenesená",K1281,0)</f>
        <v>0</v>
      </c>
      <c r="BH1281" s="188">
        <f>IF(O1281="sníž. přenesená",K1281,0)</f>
        <v>0</v>
      </c>
      <c r="BI1281" s="188">
        <f>IF(O1281="nulová",K1281,0)</f>
        <v>0</v>
      </c>
      <c r="BJ1281" s="19" t="s">
        <v>82</v>
      </c>
      <c r="BK1281" s="188">
        <f>ROUND(P1281*H1281,2)</f>
        <v>0</v>
      </c>
      <c r="BL1281" s="19" t="s">
        <v>185</v>
      </c>
      <c r="BM1281" s="187" t="s">
        <v>2608</v>
      </c>
    </row>
    <row r="1282" spans="1:65" s="2" customFormat="1" ht="11.25">
      <c r="A1282" s="36"/>
      <c r="B1282" s="37"/>
      <c r="C1282" s="38"/>
      <c r="D1282" s="189" t="s">
        <v>162</v>
      </c>
      <c r="E1282" s="38"/>
      <c r="F1282" s="190" t="s">
        <v>2609</v>
      </c>
      <c r="G1282" s="38"/>
      <c r="H1282" s="38"/>
      <c r="I1282" s="191"/>
      <c r="J1282" s="191"/>
      <c r="K1282" s="38"/>
      <c r="L1282" s="38"/>
      <c r="M1282" s="41"/>
      <c r="N1282" s="192"/>
      <c r="O1282" s="193"/>
      <c r="P1282" s="66"/>
      <c r="Q1282" s="66"/>
      <c r="R1282" s="66"/>
      <c r="S1282" s="66"/>
      <c r="T1282" s="66"/>
      <c r="U1282" s="66"/>
      <c r="V1282" s="66"/>
      <c r="W1282" s="66"/>
      <c r="X1282" s="66"/>
      <c r="Y1282" s="67"/>
      <c r="Z1282" s="36"/>
      <c r="AA1282" s="36"/>
      <c r="AB1282" s="36"/>
      <c r="AC1282" s="36"/>
      <c r="AD1282" s="36"/>
      <c r="AE1282" s="36"/>
      <c r="AT1282" s="19" t="s">
        <v>162</v>
      </c>
      <c r="AU1282" s="19" t="s">
        <v>84</v>
      </c>
    </row>
    <row r="1283" spans="1:65" s="13" customFormat="1" ht="11.25">
      <c r="B1283" s="194"/>
      <c r="C1283" s="195"/>
      <c r="D1283" s="196" t="s">
        <v>164</v>
      </c>
      <c r="E1283" s="197" t="s">
        <v>20</v>
      </c>
      <c r="F1283" s="198" t="s">
        <v>2610</v>
      </c>
      <c r="G1283" s="195"/>
      <c r="H1283" s="199">
        <v>264.2</v>
      </c>
      <c r="I1283" s="200"/>
      <c r="J1283" s="200"/>
      <c r="K1283" s="195"/>
      <c r="L1283" s="195"/>
      <c r="M1283" s="201"/>
      <c r="N1283" s="202"/>
      <c r="O1283" s="203"/>
      <c r="P1283" s="203"/>
      <c r="Q1283" s="203"/>
      <c r="R1283" s="203"/>
      <c r="S1283" s="203"/>
      <c r="T1283" s="203"/>
      <c r="U1283" s="203"/>
      <c r="V1283" s="203"/>
      <c r="W1283" s="203"/>
      <c r="X1283" s="203"/>
      <c r="Y1283" s="204"/>
      <c r="AT1283" s="205" t="s">
        <v>164</v>
      </c>
      <c r="AU1283" s="205" t="s">
        <v>84</v>
      </c>
      <c r="AV1283" s="13" t="s">
        <v>84</v>
      </c>
      <c r="AW1283" s="13" t="s">
        <v>5</v>
      </c>
      <c r="AX1283" s="13" t="s">
        <v>74</v>
      </c>
      <c r="AY1283" s="205" t="s">
        <v>155</v>
      </c>
    </row>
    <row r="1284" spans="1:65" s="14" customFormat="1" ht="11.25">
      <c r="B1284" s="206"/>
      <c r="C1284" s="207"/>
      <c r="D1284" s="196" t="s">
        <v>164</v>
      </c>
      <c r="E1284" s="208" t="s">
        <v>20</v>
      </c>
      <c r="F1284" s="209" t="s">
        <v>166</v>
      </c>
      <c r="G1284" s="207"/>
      <c r="H1284" s="210">
        <v>264.2</v>
      </c>
      <c r="I1284" s="211"/>
      <c r="J1284" s="211"/>
      <c r="K1284" s="207"/>
      <c r="L1284" s="207"/>
      <c r="M1284" s="212"/>
      <c r="N1284" s="213"/>
      <c r="O1284" s="214"/>
      <c r="P1284" s="214"/>
      <c r="Q1284" s="214"/>
      <c r="R1284" s="214"/>
      <c r="S1284" s="214"/>
      <c r="T1284" s="214"/>
      <c r="U1284" s="214"/>
      <c r="V1284" s="214"/>
      <c r="W1284" s="214"/>
      <c r="X1284" s="214"/>
      <c r="Y1284" s="215"/>
      <c r="AT1284" s="216" t="s">
        <v>164</v>
      </c>
      <c r="AU1284" s="216" t="s">
        <v>84</v>
      </c>
      <c r="AV1284" s="14" t="s">
        <v>161</v>
      </c>
      <c r="AW1284" s="14" t="s">
        <v>5</v>
      </c>
      <c r="AX1284" s="14" t="s">
        <v>82</v>
      </c>
      <c r="AY1284" s="216" t="s">
        <v>155</v>
      </c>
    </row>
    <row r="1285" spans="1:65" s="2" customFormat="1" ht="16.5" customHeight="1">
      <c r="A1285" s="36"/>
      <c r="B1285" s="37"/>
      <c r="C1285" s="218" t="s">
        <v>2611</v>
      </c>
      <c r="D1285" s="218" t="s">
        <v>180</v>
      </c>
      <c r="E1285" s="219" t="s">
        <v>2612</v>
      </c>
      <c r="F1285" s="220" t="s">
        <v>2613</v>
      </c>
      <c r="G1285" s="221" t="s">
        <v>169</v>
      </c>
      <c r="H1285" s="222">
        <v>0.76700000000000002</v>
      </c>
      <c r="I1285" s="223"/>
      <c r="J1285" s="224"/>
      <c r="K1285" s="225">
        <f>ROUND(P1285*H1285,2)</f>
        <v>0</v>
      </c>
      <c r="L1285" s="224"/>
      <c r="M1285" s="226"/>
      <c r="N1285" s="227" t="s">
        <v>20</v>
      </c>
      <c r="O1285" s="183" t="s">
        <v>43</v>
      </c>
      <c r="P1285" s="184">
        <f>I1285+J1285</f>
        <v>0</v>
      </c>
      <c r="Q1285" s="184">
        <f>ROUND(I1285*H1285,2)</f>
        <v>0</v>
      </c>
      <c r="R1285" s="184">
        <f>ROUND(J1285*H1285,2)</f>
        <v>0</v>
      </c>
      <c r="S1285" s="66"/>
      <c r="T1285" s="185">
        <f>S1285*H1285</f>
        <v>0</v>
      </c>
      <c r="U1285" s="185">
        <v>0.55000000000000004</v>
      </c>
      <c r="V1285" s="185">
        <f>U1285*H1285</f>
        <v>0.42185000000000006</v>
      </c>
      <c r="W1285" s="185">
        <v>0</v>
      </c>
      <c r="X1285" s="185">
        <f>W1285*H1285</f>
        <v>0</v>
      </c>
      <c r="Y1285" s="186" t="s">
        <v>20</v>
      </c>
      <c r="Z1285" s="36"/>
      <c r="AA1285" s="36"/>
      <c r="AB1285" s="36"/>
      <c r="AC1285" s="36"/>
      <c r="AD1285" s="36"/>
      <c r="AE1285" s="36"/>
      <c r="AR1285" s="187" t="s">
        <v>184</v>
      </c>
      <c r="AT1285" s="187" t="s">
        <v>180</v>
      </c>
      <c r="AU1285" s="187" t="s">
        <v>84</v>
      </c>
      <c r="AY1285" s="19" t="s">
        <v>155</v>
      </c>
      <c r="BE1285" s="188">
        <f>IF(O1285="základní",K1285,0)</f>
        <v>0</v>
      </c>
      <c r="BF1285" s="188">
        <f>IF(O1285="snížená",K1285,0)</f>
        <v>0</v>
      </c>
      <c r="BG1285" s="188">
        <f>IF(O1285="zákl. přenesená",K1285,0)</f>
        <v>0</v>
      </c>
      <c r="BH1285" s="188">
        <f>IF(O1285="sníž. přenesená",K1285,0)</f>
        <v>0</v>
      </c>
      <c r="BI1285" s="188">
        <f>IF(O1285="nulová",K1285,0)</f>
        <v>0</v>
      </c>
      <c r="BJ1285" s="19" t="s">
        <v>82</v>
      </c>
      <c r="BK1285" s="188">
        <f>ROUND(P1285*H1285,2)</f>
        <v>0</v>
      </c>
      <c r="BL1285" s="19" t="s">
        <v>185</v>
      </c>
      <c r="BM1285" s="187" t="s">
        <v>2614</v>
      </c>
    </row>
    <row r="1286" spans="1:65" s="13" customFormat="1" ht="11.25">
      <c r="B1286" s="194"/>
      <c r="C1286" s="195"/>
      <c r="D1286" s="196" t="s">
        <v>164</v>
      </c>
      <c r="E1286" s="197" t="s">
        <v>20</v>
      </c>
      <c r="F1286" s="198" t="s">
        <v>2615</v>
      </c>
      <c r="G1286" s="195"/>
      <c r="H1286" s="199">
        <v>0.69699999999999995</v>
      </c>
      <c r="I1286" s="200"/>
      <c r="J1286" s="200"/>
      <c r="K1286" s="195"/>
      <c r="L1286" s="195"/>
      <c r="M1286" s="201"/>
      <c r="N1286" s="202"/>
      <c r="O1286" s="203"/>
      <c r="P1286" s="203"/>
      <c r="Q1286" s="203"/>
      <c r="R1286" s="203"/>
      <c r="S1286" s="203"/>
      <c r="T1286" s="203"/>
      <c r="U1286" s="203"/>
      <c r="V1286" s="203"/>
      <c r="W1286" s="203"/>
      <c r="X1286" s="203"/>
      <c r="Y1286" s="204"/>
      <c r="AT1286" s="205" t="s">
        <v>164</v>
      </c>
      <c r="AU1286" s="205" t="s">
        <v>84</v>
      </c>
      <c r="AV1286" s="13" t="s">
        <v>84</v>
      </c>
      <c r="AW1286" s="13" t="s">
        <v>5</v>
      </c>
      <c r="AX1286" s="13" t="s">
        <v>82</v>
      </c>
      <c r="AY1286" s="205" t="s">
        <v>155</v>
      </c>
    </row>
    <row r="1287" spans="1:65" s="13" customFormat="1" ht="11.25">
      <c r="B1287" s="194"/>
      <c r="C1287" s="195"/>
      <c r="D1287" s="196" t="s">
        <v>164</v>
      </c>
      <c r="E1287" s="195"/>
      <c r="F1287" s="198" t="s">
        <v>2616</v>
      </c>
      <c r="G1287" s="195"/>
      <c r="H1287" s="199">
        <v>0.76700000000000002</v>
      </c>
      <c r="I1287" s="200"/>
      <c r="J1287" s="200"/>
      <c r="K1287" s="195"/>
      <c r="L1287" s="195"/>
      <c r="M1287" s="201"/>
      <c r="N1287" s="202"/>
      <c r="O1287" s="203"/>
      <c r="P1287" s="203"/>
      <c r="Q1287" s="203"/>
      <c r="R1287" s="203"/>
      <c r="S1287" s="203"/>
      <c r="T1287" s="203"/>
      <c r="U1287" s="203"/>
      <c r="V1287" s="203"/>
      <c r="W1287" s="203"/>
      <c r="X1287" s="203"/>
      <c r="Y1287" s="204"/>
      <c r="AT1287" s="205" t="s">
        <v>164</v>
      </c>
      <c r="AU1287" s="205" t="s">
        <v>84</v>
      </c>
      <c r="AV1287" s="13" t="s">
        <v>84</v>
      </c>
      <c r="AW1287" s="13" t="s">
        <v>4</v>
      </c>
      <c r="AX1287" s="13" t="s">
        <v>82</v>
      </c>
      <c r="AY1287" s="205" t="s">
        <v>155</v>
      </c>
    </row>
    <row r="1288" spans="1:65" s="2" customFormat="1" ht="21.75" customHeight="1">
      <c r="A1288" s="36"/>
      <c r="B1288" s="37"/>
      <c r="C1288" s="174" t="s">
        <v>2617</v>
      </c>
      <c r="D1288" s="174" t="s">
        <v>157</v>
      </c>
      <c r="E1288" s="175" t="s">
        <v>2618</v>
      </c>
      <c r="F1288" s="176" t="s">
        <v>2619</v>
      </c>
      <c r="G1288" s="177" t="s">
        <v>160</v>
      </c>
      <c r="H1288" s="178">
        <v>898.13300000000004</v>
      </c>
      <c r="I1288" s="179"/>
      <c r="J1288" s="179"/>
      <c r="K1288" s="180">
        <f>ROUND(P1288*H1288,2)</f>
        <v>0</v>
      </c>
      <c r="L1288" s="181"/>
      <c r="M1288" s="41"/>
      <c r="N1288" s="182" t="s">
        <v>20</v>
      </c>
      <c r="O1288" s="183" t="s">
        <v>43</v>
      </c>
      <c r="P1288" s="184">
        <f>I1288+J1288</f>
        <v>0</v>
      </c>
      <c r="Q1288" s="184">
        <f>ROUND(I1288*H1288,2)</f>
        <v>0</v>
      </c>
      <c r="R1288" s="184">
        <f>ROUND(J1288*H1288,2)</f>
        <v>0</v>
      </c>
      <c r="S1288" s="66"/>
      <c r="T1288" s="185">
        <f>S1288*H1288</f>
        <v>0</v>
      </c>
      <c r="U1288" s="185">
        <v>0</v>
      </c>
      <c r="V1288" s="185">
        <f>U1288*H1288</f>
        <v>0</v>
      </c>
      <c r="W1288" s="185">
        <v>0</v>
      </c>
      <c r="X1288" s="185">
        <f>W1288*H1288</f>
        <v>0</v>
      </c>
      <c r="Y1288" s="186" t="s">
        <v>20</v>
      </c>
      <c r="Z1288" s="36"/>
      <c r="AA1288" s="36"/>
      <c r="AB1288" s="36"/>
      <c r="AC1288" s="36"/>
      <c r="AD1288" s="36"/>
      <c r="AE1288" s="36"/>
      <c r="AR1288" s="187" t="s">
        <v>185</v>
      </c>
      <c r="AT1288" s="187" t="s">
        <v>157</v>
      </c>
      <c r="AU1288" s="187" t="s">
        <v>84</v>
      </c>
      <c r="AY1288" s="19" t="s">
        <v>155</v>
      </c>
      <c r="BE1288" s="188">
        <f>IF(O1288="základní",K1288,0)</f>
        <v>0</v>
      </c>
      <c r="BF1288" s="188">
        <f>IF(O1288="snížená",K1288,0)</f>
        <v>0</v>
      </c>
      <c r="BG1288" s="188">
        <f>IF(O1288="zákl. přenesená",K1288,0)</f>
        <v>0</v>
      </c>
      <c r="BH1288" s="188">
        <f>IF(O1288="sníž. přenesená",K1288,0)</f>
        <v>0</v>
      </c>
      <c r="BI1288" s="188">
        <f>IF(O1288="nulová",K1288,0)</f>
        <v>0</v>
      </c>
      <c r="BJ1288" s="19" t="s">
        <v>82</v>
      </c>
      <c r="BK1288" s="188">
        <f>ROUND(P1288*H1288,2)</f>
        <v>0</v>
      </c>
      <c r="BL1288" s="19" t="s">
        <v>185</v>
      </c>
      <c r="BM1288" s="187" t="s">
        <v>2620</v>
      </c>
    </row>
    <row r="1289" spans="1:65" s="2" customFormat="1" ht="11.25">
      <c r="A1289" s="36"/>
      <c r="B1289" s="37"/>
      <c r="C1289" s="38"/>
      <c r="D1289" s="189" t="s">
        <v>162</v>
      </c>
      <c r="E1289" s="38"/>
      <c r="F1289" s="190" t="s">
        <v>2621</v>
      </c>
      <c r="G1289" s="38"/>
      <c r="H1289" s="38"/>
      <c r="I1289" s="191"/>
      <c r="J1289" s="191"/>
      <c r="K1289" s="38"/>
      <c r="L1289" s="38"/>
      <c r="M1289" s="41"/>
      <c r="N1289" s="192"/>
      <c r="O1289" s="193"/>
      <c r="P1289" s="66"/>
      <c r="Q1289" s="66"/>
      <c r="R1289" s="66"/>
      <c r="S1289" s="66"/>
      <c r="T1289" s="66"/>
      <c r="U1289" s="66"/>
      <c r="V1289" s="66"/>
      <c r="W1289" s="66"/>
      <c r="X1289" s="66"/>
      <c r="Y1289" s="67"/>
      <c r="Z1289" s="36"/>
      <c r="AA1289" s="36"/>
      <c r="AB1289" s="36"/>
      <c r="AC1289" s="36"/>
      <c r="AD1289" s="36"/>
      <c r="AE1289" s="36"/>
      <c r="AT1289" s="19" t="s">
        <v>162</v>
      </c>
      <c r="AU1289" s="19" t="s">
        <v>84</v>
      </c>
    </row>
    <row r="1290" spans="1:65" s="13" customFormat="1" ht="11.25">
      <c r="B1290" s="194"/>
      <c r="C1290" s="195"/>
      <c r="D1290" s="196" t="s">
        <v>164</v>
      </c>
      <c r="E1290" s="197" t="s">
        <v>20</v>
      </c>
      <c r="F1290" s="198" t="s">
        <v>2622</v>
      </c>
      <c r="G1290" s="195"/>
      <c r="H1290" s="199">
        <v>898.13300000000004</v>
      </c>
      <c r="I1290" s="200"/>
      <c r="J1290" s="200"/>
      <c r="K1290" s="195"/>
      <c r="L1290" s="195"/>
      <c r="M1290" s="201"/>
      <c r="N1290" s="202"/>
      <c r="O1290" s="203"/>
      <c r="P1290" s="203"/>
      <c r="Q1290" s="203"/>
      <c r="R1290" s="203"/>
      <c r="S1290" s="203"/>
      <c r="T1290" s="203"/>
      <c r="U1290" s="203"/>
      <c r="V1290" s="203"/>
      <c r="W1290" s="203"/>
      <c r="X1290" s="203"/>
      <c r="Y1290" s="204"/>
      <c r="AT1290" s="205" t="s">
        <v>164</v>
      </c>
      <c r="AU1290" s="205" t="s">
        <v>84</v>
      </c>
      <c r="AV1290" s="13" t="s">
        <v>84</v>
      </c>
      <c r="AW1290" s="13" t="s">
        <v>5</v>
      </c>
      <c r="AX1290" s="13" t="s">
        <v>82</v>
      </c>
      <c r="AY1290" s="205" t="s">
        <v>155</v>
      </c>
    </row>
    <row r="1291" spans="1:65" s="2" customFormat="1" ht="16.5" customHeight="1">
      <c r="A1291" s="36"/>
      <c r="B1291" s="37"/>
      <c r="C1291" s="218" t="s">
        <v>2623</v>
      </c>
      <c r="D1291" s="218" t="s">
        <v>180</v>
      </c>
      <c r="E1291" s="219" t="s">
        <v>2612</v>
      </c>
      <c r="F1291" s="220" t="s">
        <v>2613</v>
      </c>
      <c r="G1291" s="221" t="s">
        <v>169</v>
      </c>
      <c r="H1291" s="222">
        <v>2.3719999999999999</v>
      </c>
      <c r="I1291" s="223"/>
      <c r="J1291" s="224"/>
      <c r="K1291" s="225">
        <f>ROUND(P1291*H1291,2)</f>
        <v>0</v>
      </c>
      <c r="L1291" s="224"/>
      <c r="M1291" s="226"/>
      <c r="N1291" s="227" t="s">
        <v>20</v>
      </c>
      <c r="O1291" s="183" t="s">
        <v>43</v>
      </c>
      <c r="P1291" s="184">
        <f>I1291+J1291</f>
        <v>0</v>
      </c>
      <c r="Q1291" s="184">
        <f>ROUND(I1291*H1291,2)</f>
        <v>0</v>
      </c>
      <c r="R1291" s="184">
        <f>ROUND(J1291*H1291,2)</f>
        <v>0</v>
      </c>
      <c r="S1291" s="66"/>
      <c r="T1291" s="185">
        <f>S1291*H1291</f>
        <v>0</v>
      </c>
      <c r="U1291" s="185">
        <v>0.55000000000000004</v>
      </c>
      <c r="V1291" s="185">
        <f>U1291*H1291</f>
        <v>1.3046</v>
      </c>
      <c r="W1291" s="185">
        <v>0</v>
      </c>
      <c r="X1291" s="185">
        <f>W1291*H1291</f>
        <v>0</v>
      </c>
      <c r="Y1291" s="186" t="s">
        <v>20</v>
      </c>
      <c r="Z1291" s="36"/>
      <c r="AA1291" s="36"/>
      <c r="AB1291" s="36"/>
      <c r="AC1291" s="36"/>
      <c r="AD1291" s="36"/>
      <c r="AE1291" s="36"/>
      <c r="AR1291" s="187" t="s">
        <v>184</v>
      </c>
      <c r="AT1291" s="187" t="s">
        <v>180</v>
      </c>
      <c r="AU1291" s="187" t="s">
        <v>84</v>
      </c>
      <c r="AY1291" s="19" t="s">
        <v>155</v>
      </c>
      <c r="BE1291" s="188">
        <f>IF(O1291="základní",K1291,0)</f>
        <v>0</v>
      </c>
      <c r="BF1291" s="188">
        <f>IF(O1291="snížená",K1291,0)</f>
        <v>0</v>
      </c>
      <c r="BG1291" s="188">
        <f>IF(O1291="zákl. přenesená",K1291,0)</f>
        <v>0</v>
      </c>
      <c r="BH1291" s="188">
        <f>IF(O1291="sníž. přenesená",K1291,0)</f>
        <v>0</v>
      </c>
      <c r="BI1291" s="188">
        <f>IF(O1291="nulová",K1291,0)</f>
        <v>0</v>
      </c>
      <c r="BJ1291" s="19" t="s">
        <v>82</v>
      </c>
      <c r="BK1291" s="188">
        <f>ROUND(P1291*H1291,2)</f>
        <v>0</v>
      </c>
      <c r="BL1291" s="19" t="s">
        <v>185</v>
      </c>
      <c r="BM1291" s="187" t="s">
        <v>2624</v>
      </c>
    </row>
    <row r="1292" spans="1:65" s="13" customFormat="1" ht="11.25">
      <c r="B1292" s="194"/>
      <c r="C1292" s="195"/>
      <c r="D1292" s="196" t="s">
        <v>164</v>
      </c>
      <c r="E1292" s="197" t="s">
        <v>20</v>
      </c>
      <c r="F1292" s="198" t="s">
        <v>2625</v>
      </c>
      <c r="G1292" s="195"/>
      <c r="H1292" s="199">
        <v>2.1560000000000001</v>
      </c>
      <c r="I1292" s="200"/>
      <c r="J1292" s="200"/>
      <c r="K1292" s="195"/>
      <c r="L1292" s="195"/>
      <c r="M1292" s="201"/>
      <c r="N1292" s="202"/>
      <c r="O1292" s="203"/>
      <c r="P1292" s="203"/>
      <c r="Q1292" s="203"/>
      <c r="R1292" s="203"/>
      <c r="S1292" s="203"/>
      <c r="T1292" s="203"/>
      <c r="U1292" s="203"/>
      <c r="V1292" s="203"/>
      <c r="W1292" s="203"/>
      <c r="X1292" s="203"/>
      <c r="Y1292" s="204"/>
      <c r="AT1292" s="205" t="s">
        <v>164</v>
      </c>
      <c r="AU1292" s="205" t="s">
        <v>84</v>
      </c>
      <c r="AV1292" s="13" t="s">
        <v>84</v>
      </c>
      <c r="AW1292" s="13" t="s">
        <v>5</v>
      </c>
      <c r="AX1292" s="13" t="s">
        <v>82</v>
      </c>
      <c r="AY1292" s="205" t="s">
        <v>155</v>
      </c>
    </row>
    <row r="1293" spans="1:65" s="13" customFormat="1" ht="11.25">
      <c r="B1293" s="194"/>
      <c r="C1293" s="195"/>
      <c r="D1293" s="196" t="s">
        <v>164</v>
      </c>
      <c r="E1293" s="195"/>
      <c r="F1293" s="198" t="s">
        <v>2626</v>
      </c>
      <c r="G1293" s="195"/>
      <c r="H1293" s="199">
        <v>2.3719999999999999</v>
      </c>
      <c r="I1293" s="200"/>
      <c r="J1293" s="200"/>
      <c r="K1293" s="195"/>
      <c r="L1293" s="195"/>
      <c r="M1293" s="201"/>
      <c r="N1293" s="202"/>
      <c r="O1293" s="203"/>
      <c r="P1293" s="203"/>
      <c r="Q1293" s="203"/>
      <c r="R1293" s="203"/>
      <c r="S1293" s="203"/>
      <c r="T1293" s="203"/>
      <c r="U1293" s="203"/>
      <c r="V1293" s="203"/>
      <c r="W1293" s="203"/>
      <c r="X1293" s="203"/>
      <c r="Y1293" s="204"/>
      <c r="AT1293" s="205" t="s">
        <v>164</v>
      </c>
      <c r="AU1293" s="205" t="s">
        <v>84</v>
      </c>
      <c r="AV1293" s="13" t="s">
        <v>84</v>
      </c>
      <c r="AW1293" s="13" t="s">
        <v>4</v>
      </c>
      <c r="AX1293" s="13" t="s">
        <v>82</v>
      </c>
      <c r="AY1293" s="205" t="s">
        <v>155</v>
      </c>
    </row>
    <row r="1294" spans="1:65" s="2" customFormat="1" ht="24.2" customHeight="1">
      <c r="A1294" s="36"/>
      <c r="B1294" s="37"/>
      <c r="C1294" s="174" t="s">
        <v>2627</v>
      </c>
      <c r="D1294" s="174" t="s">
        <v>157</v>
      </c>
      <c r="E1294" s="175" t="s">
        <v>2628</v>
      </c>
      <c r="F1294" s="176" t="s">
        <v>2629</v>
      </c>
      <c r="G1294" s="177" t="s">
        <v>207</v>
      </c>
      <c r="H1294" s="178">
        <v>9.8670000000000009</v>
      </c>
      <c r="I1294" s="179"/>
      <c r="J1294" s="179"/>
      <c r="K1294" s="180">
        <f>ROUND(P1294*H1294,2)</f>
        <v>0</v>
      </c>
      <c r="L1294" s="181"/>
      <c r="M1294" s="41"/>
      <c r="N1294" s="182" t="s">
        <v>20</v>
      </c>
      <c r="O1294" s="183" t="s">
        <v>43</v>
      </c>
      <c r="P1294" s="184">
        <f>I1294+J1294</f>
        <v>0</v>
      </c>
      <c r="Q1294" s="184">
        <f>ROUND(I1294*H1294,2)</f>
        <v>0</v>
      </c>
      <c r="R1294" s="184">
        <f>ROUND(J1294*H1294,2)</f>
        <v>0</v>
      </c>
      <c r="S1294" s="66"/>
      <c r="T1294" s="185">
        <f>S1294*H1294</f>
        <v>0</v>
      </c>
      <c r="U1294" s="185">
        <v>0</v>
      </c>
      <c r="V1294" s="185">
        <f>U1294*H1294</f>
        <v>0</v>
      </c>
      <c r="W1294" s="185">
        <v>0</v>
      </c>
      <c r="X1294" s="185">
        <f>W1294*H1294</f>
        <v>0</v>
      </c>
      <c r="Y1294" s="186" t="s">
        <v>20</v>
      </c>
      <c r="Z1294" s="36"/>
      <c r="AA1294" s="36"/>
      <c r="AB1294" s="36"/>
      <c r="AC1294" s="36"/>
      <c r="AD1294" s="36"/>
      <c r="AE1294" s="36"/>
      <c r="AR1294" s="187" t="s">
        <v>185</v>
      </c>
      <c r="AT1294" s="187" t="s">
        <v>157</v>
      </c>
      <c r="AU1294" s="187" t="s">
        <v>84</v>
      </c>
      <c r="AY1294" s="19" t="s">
        <v>155</v>
      </c>
      <c r="BE1294" s="188">
        <f>IF(O1294="základní",K1294,0)</f>
        <v>0</v>
      </c>
      <c r="BF1294" s="188">
        <f>IF(O1294="snížená",K1294,0)</f>
        <v>0</v>
      </c>
      <c r="BG1294" s="188">
        <f>IF(O1294="zákl. přenesená",K1294,0)</f>
        <v>0</v>
      </c>
      <c r="BH1294" s="188">
        <f>IF(O1294="sníž. přenesená",K1294,0)</f>
        <v>0</v>
      </c>
      <c r="BI1294" s="188">
        <f>IF(O1294="nulová",K1294,0)</f>
        <v>0</v>
      </c>
      <c r="BJ1294" s="19" t="s">
        <v>82</v>
      </c>
      <c r="BK1294" s="188">
        <f>ROUND(P1294*H1294,2)</f>
        <v>0</v>
      </c>
      <c r="BL1294" s="19" t="s">
        <v>185</v>
      </c>
      <c r="BM1294" s="187" t="s">
        <v>2630</v>
      </c>
    </row>
    <row r="1295" spans="1:65" s="2" customFormat="1" ht="11.25">
      <c r="A1295" s="36"/>
      <c r="B1295" s="37"/>
      <c r="C1295" s="38"/>
      <c r="D1295" s="189" t="s">
        <v>162</v>
      </c>
      <c r="E1295" s="38"/>
      <c r="F1295" s="190" t="s">
        <v>2631</v>
      </c>
      <c r="G1295" s="38"/>
      <c r="H1295" s="38"/>
      <c r="I1295" s="191"/>
      <c r="J1295" s="191"/>
      <c r="K1295" s="38"/>
      <c r="L1295" s="38"/>
      <c r="M1295" s="41"/>
      <c r="N1295" s="192"/>
      <c r="O1295" s="193"/>
      <c r="P1295" s="66"/>
      <c r="Q1295" s="66"/>
      <c r="R1295" s="66"/>
      <c r="S1295" s="66"/>
      <c r="T1295" s="66"/>
      <c r="U1295" s="66"/>
      <c r="V1295" s="66"/>
      <c r="W1295" s="66"/>
      <c r="X1295" s="66"/>
      <c r="Y1295" s="67"/>
      <c r="Z1295" s="36"/>
      <c r="AA1295" s="36"/>
      <c r="AB1295" s="36"/>
      <c r="AC1295" s="36"/>
      <c r="AD1295" s="36"/>
      <c r="AE1295" s="36"/>
      <c r="AT1295" s="19" t="s">
        <v>162</v>
      </c>
      <c r="AU1295" s="19" t="s">
        <v>84</v>
      </c>
    </row>
    <row r="1296" spans="1:65" s="12" customFormat="1" ht="22.9" customHeight="1">
      <c r="B1296" s="157"/>
      <c r="C1296" s="158"/>
      <c r="D1296" s="159" t="s">
        <v>73</v>
      </c>
      <c r="E1296" s="172" t="s">
        <v>2632</v>
      </c>
      <c r="F1296" s="172" t="s">
        <v>2633</v>
      </c>
      <c r="G1296" s="158"/>
      <c r="H1296" s="158"/>
      <c r="I1296" s="161"/>
      <c r="J1296" s="161"/>
      <c r="K1296" s="173">
        <f>BK1296</f>
        <v>0</v>
      </c>
      <c r="L1296" s="158"/>
      <c r="M1296" s="163"/>
      <c r="N1296" s="164"/>
      <c r="O1296" s="165"/>
      <c r="P1296" s="165"/>
      <c r="Q1296" s="166">
        <f>SUM(Q1297:Q1334)</f>
        <v>0</v>
      </c>
      <c r="R1296" s="166">
        <f>SUM(R1297:R1334)</f>
        <v>0</v>
      </c>
      <c r="S1296" s="165"/>
      <c r="T1296" s="167">
        <f>SUM(T1297:T1334)</f>
        <v>0</v>
      </c>
      <c r="U1296" s="165"/>
      <c r="V1296" s="167">
        <f>SUM(V1297:V1334)</f>
        <v>0.49415810000000004</v>
      </c>
      <c r="W1296" s="165"/>
      <c r="X1296" s="167">
        <f>SUM(X1297:X1334)</f>
        <v>0</v>
      </c>
      <c r="Y1296" s="168"/>
      <c r="AR1296" s="169" t="s">
        <v>84</v>
      </c>
      <c r="AT1296" s="170" t="s">
        <v>73</v>
      </c>
      <c r="AU1296" s="170" t="s">
        <v>82</v>
      </c>
      <c r="AY1296" s="169" t="s">
        <v>155</v>
      </c>
      <c r="BK1296" s="171">
        <f>SUM(BK1297:BK1334)</f>
        <v>0</v>
      </c>
    </row>
    <row r="1297" spans="1:65" s="2" customFormat="1" ht="24.2" customHeight="1">
      <c r="A1297" s="36"/>
      <c r="B1297" s="37"/>
      <c r="C1297" s="174" t="s">
        <v>2634</v>
      </c>
      <c r="D1297" s="174" t="s">
        <v>157</v>
      </c>
      <c r="E1297" s="175" t="s">
        <v>2635</v>
      </c>
      <c r="F1297" s="176" t="s">
        <v>2636</v>
      </c>
      <c r="G1297" s="177" t="s">
        <v>183</v>
      </c>
      <c r="H1297" s="178">
        <v>50.05</v>
      </c>
      <c r="I1297" s="179"/>
      <c r="J1297" s="179"/>
      <c r="K1297" s="180">
        <f>ROUND(P1297*H1297,2)</f>
        <v>0</v>
      </c>
      <c r="L1297" s="181"/>
      <c r="M1297" s="41"/>
      <c r="N1297" s="182" t="s">
        <v>20</v>
      </c>
      <c r="O1297" s="183" t="s">
        <v>43</v>
      </c>
      <c r="P1297" s="184">
        <f>I1297+J1297</f>
        <v>0</v>
      </c>
      <c r="Q1297" s="184">
        <f>ROUND(I1297*H1297,2)</f>
        <v>0</v>
      </c>
      <c r="R1297" s="184">
        <f>ROUND(J1297*H1297,2)</f>
        <v>0</v>
      </c>
      <c r="S1297" s="66"/>
      <c r="T1297" s="185">
        <f>S1297*H1297</f>
        <v>0</v>
      </c>
      <c r="U1297" s="185">
        <v>4.5199999999999997E-3</v>
      </c>
      <c r="V1297" s="185">
        <f>U1297*H1297</f>
        <v>0.22622599999999998</v>
      </c>
      <c r="W1297" s="185">
        <v>0</v>
      </c>
      <c r="X1297" s="185">
        <f>W1297*H1297</f>
        <v>0</v>
      </c>
      <c r="Y1297" s="186" t="s">
        <v>20</v>
      </c>
      <c r="Z1297" s="36"/>
      <c r="AA1297" s="36"/>
      <c r="AB1297" s="36"/>
      <c r="AC1297" s="36"/>
      <c r="AD1297" s="36"/>
      <c r="AE1297" s="36"/>
      <c r="AR1297" s="187" t="s">
        <v>161</v>
      </c>
      <c r="AT1297" s="187" t="s">
        <v>157</v>
      </c>
      <c r="AU1297" s="187" t="s">
        <v>84</v>
      </c>
      <c r="AY1297" s="19" t="s">
        <v>155</v>
      </c>
      <c r="BE1297" s="188">
        <f>IF(O1297="základní",K1297,0)</f>
        <v>0</v>
      </c>
      <c r="BF1297" s="188">
        <f>IF(O1297="snížená",K1297,0)</f>
        <v>0</v>
      </c>
      <c r="BG1297" s="188">
        <f>IF(O1297="zákl. přenesená",K1297,0)</f>
        <v>0</v>
      </c>
      <c r="BH1297" s="188">
        <f>IF(O1297="sníž. přenesená",K1297,0)</f>
        <v>0</v>
      </c>
      <c r="BI1297" s="188">
        <f>IF(O1297="nulová",K1297,0)</f>
        <v>0</v>
      </c>
      <c r="BJ1297" s="19" t="s">
        <v>82</v>
      </c>
      <c r="BK1297" s="188">
        <f>ROUND(P1297*H1297,2)</f>
        <v>0</v>
      </c>
      <c r="BL1297" s="19" t="s">
        <v>161</v>
      </c>
      <c r="BM1297" s="187" t="s">
        <v>1171</v>
      </c>
    </row>
    <row r="1298" spans="1:65" s="2" customFormat="1" ht="11.25">
      <c r="A1298" s="36"/>
      <c r="B1298" s="37"/>
      <c r="C1298" s="38"/>
      <c r="D1298" s="189" t="s">
        <v>162</v>
      </c>
      <c r="E1298" s="38"/>
      <c r="F1298" s="190" t="s">
        <v>2637</v>
      </c>
      <c r="G1298" s="38"/>
      <c r="H1298" s="38"/>
      <c r="I1298" s="191"/>
      <c r="J1298" s="191"/>
      <c r="K1298" s="38"/>
      <c r="L1298" s="38"/>
      <c r="M1298" s="41"/>
      <c r="N1298" s="192"/>
      <c r="O1298" s="193"/>
      <c r="P1298" s="66"/>
      <c r="Q1298" s="66"/>
      <c r="R1298" s="66"/>
      <c r="S1298" s="66"/>
      <c r="T1298" s="66"/>
      <c r="U1298" s="66"/>
      <c r="V1298" s="66"/>
      <c r="W1298" s="66"/>
      <c r="X1298" s="66"/>
      <c r="Y1298" s="67"/>
      <c r="Z1298" s="36"/>
      <c r="AA1298" s="36"/>
      <c r="AB1298" s="36"/>
      <c r="AC1298" s="36"/>
      <c r="AD1298" s="36"/>
      <c r="AE1298" s="36"/>
      <c r="AT1298" s="19" t="s">
        <v>162</v>
      </c>
      <c r="AU1298" s="19" t="s">
        <v>84</v>
      </c>
    </row>
    <row r="1299" spans="1:65" s="13" customFormat="1" ht="11.25">
      <c r="B1299" s="194"/>
      <c r="C1299" s="195"/>
      <c r="D1299" s="196" t="s">
        <v>164</v>
      </c>
      <c r="E1299" s="197" t="s">
        <v>20</v>
      </c>
      <c r="F1299" s="198" t="s">
        <v>2638</v>
      </c>
      <c r="G1299" s="195"/>
      <c r="H1299" s="199">
        <v>45.5</v>
      </c>
      <c r="I1299" s="200"/>
      <c r="J1299" s="200"/>
      <c r="K1299" s="195"/>
      <c r="L1299" s="195"/>
      <c r="M1299" s="201"/>
      <c r="N1299" s="202"/>
      <c r="O1299" s="203"/>
      <c r="P1299" s="203"/>
      <c r="Q1299" s="203"/>
      <c r="R1299" s="203"/>
      <c r="S1299" s="203"/>
      <c r="T1299" s="203"/>
      <c r="U1299" s="203"/>
      <c r="V1299" s="203"/>
      <c r="W1299" s="203"/>
      <c r="X1299" s="203"/>
      <c r="Y1299" s="204"/>
      <c r="AT1299" s="205" t="s">
        <v>164</v>
      </c>
      <c r="AU1299" s="205" t="s">
        <v>84</v>
      </c>
      <c r="AV1299" s="13" t="s">
        <v>84</v>
      </c>
      <c r="AW1299" s="13" t="s">
        <v>5</v>
      </c>
      <c r="AX1299" s="13" t="s">
        <v>74</v>
      </c>
      <c r="AY1299" s="205" t="s">
        <v>155</v>
      </c>
    </row>
    <row r="1300" spans="1:65" s="14" customFormat="1" ht="11.25">
      <c r="B1300" s="206"/>
      <c r="C1300" s="207"/>
      <c r="D1300" s="196" t="s">
        <v>164</v>
      </c>
      <c r="E1300" s="208" t="s">
        <v>20</v>
      </c>
      <c r="F1300" s="209" t="s">
        <v>166</v>
      </c>
      <c r="G1300" s="207"/>
      <c r="H1300" s="210">
        <v>45.5</v>
      </c>
      <c r="I1300" s="211"/>
      <c r="J1300" s="211"/>
      <c r="K1300" s="207"/>
      <c r="L1300" s="207"/>
      <c r="M1300" s="212"/>
      <c r="N1300" s="213"/>
      <c r="O1300" s="214"/>
      <c r="P1300" s="214"/>
      <c r="Q1300" s="214"/>
      <c r="R1300" s="214"/>
      <c r="S1300" s="214"/>
      <c r="T1300" s="214"/>
      <c r="U1300" s="214"/>
      <c r="V1300" s="214"/>
      <c r="W1300" s="214"/>
      <c r="X1300" s="214"/>
      <c r="Y1300" s="215"/>
      <c r="AT1300" s="216" t="s">
        <v>164</v>
      </c>
      <c r="AU1300" s="216" t="s">
        <v>84</v>
      </c>
      <c r="AV1300" s="14" t="s">
        <v>161</v>
      </c>
      <c r="AW1300" s="14" t="s">
        <v>5</v>
      </c>
      <c r="AX1300" s="14" t="s">
        <v>82</v>
      </c>
      <c r="AY1300" s="216" t="s">
        <v>155</v>
      </c>
    </row>
    <row r="1301" spans="1:65" s="13" customFormat="1" ht="11.25">
      <c r="B1301" s="194"/>
      <c r="C1301" s="195"/>
      <c r="D1301" s="196" t="s">
        <v>164</v>
      </c>
      <c r="E1301" s="195"/>
      <c r="F1301" s="198" t="s">
        <v>2639</v>
      </c>
      <c r="G1301" s="195"/>
      <c r="H1301" s="199">
        <v>50.05</v>
      </c>
      <c r="I1301" s="200"/>
      <c r="J1301" s="200"/>
      <c r="K1301" s="195"/>
      <c r="L1301" s="195"/>
      <c r="M1301" s="201"/>
      <c r="N1301" s="202"/>
      <c r="O1301" s="203"/>
      <c r="P1301" s="203"/>
      <c r="Q1301" s="203"/>
      <c r="R1301" s="203"/>
      <c r="S1301" s="203"/>
      <c r="T1301" s="203"/>
      <c r="U1301" s="203"/>
      <c r="V1301" s="203"/>
      <c r="W1301" s="203"/>
      <c r="X1301" s="203"/>
      <c r="Y1301" s="204"/>
      <c r="AT1301" s="205" t="s">
        <v>164</v>
      </c>
      <c r="AU1301" s="205" t="s">
        <v>84</v>
      </c>
      <c r="AV1301" s="13" t="s">
        <v>84</v>
      </c>
      <c r="AW1301" s="13" t="s">
        <v>4</v>
      </c>
      <c r="AX1301" s="13" t="s">
        <v>82</v>
      </c>
      <c r="AY1301" s="205" t="s">
        <v>155</v>
      </c>
    </row>
    <row r="1302" spans="1:65" s="2" customFormat="1" ht="24.2" customHeight="1">
      <c r="A1302" s="36"/>
      <c r="B1302" s="37"/>
      <c r="C1302" s="174" t="s">
        <v>2640</v>
      </c>
      <c r="D1302" s="174" t="s">
        <v>157</v>
      </c>
      <c r="E1302" s="175" t="s">
        <v>2641</v>
      </c>
      <c r="F1302" s="176" t="s">
        <v>2642</v>
      </c>
      <c r="G1302" s="177" t="s">
        <v>183</v>
      </c>
      <c r="H1302" s="178">
        <v>26.361000000000001</v>
      </c>
      <c r="I1302" s="179"/>
      <c r="J1302" s="179"/>
      <c r="K1302" s="180">
        <f>ROUND(P1302*H1302,2)</f>
        <v>0</v>
      </c>
      <c r="L1302" s="181"/>
      <c r="M1302" s="41"/>
      <c r="N1302" s="182" t="s">
        <v>20</v>
      </c>
      <c r="O1302" s="183" t="s">
        <v>43</v>
      </c>
      <c r="P1302" s="184">
        <f>I1302+J1302</f>
        <v>0</v>
      </c>
      <c r="Q1302" s="184">
        <f>ROUND(I1302*H1302,2)</f>
        <v>0</v>
      </c>
      <c r="R1302" s="184">
        <f>ROUND(J1302*H1302,2)</f>
        <v>0</v>
      </c>
      <c r="S1302" s="66"/>
      <c r="T1302" s="185">
        <f>S1302*H1302</f>
        <v>0</v>
      </c>
      <c r="U1302" s="185">
        <v>1.1100000000000001E-3</v>
      </c>
      <c r="V1302" s="185">
        <f>U1302*H1302</f>
        <v>2.9260710000000002E-2</v>
      </c>
      <c r="W1302" s="185">
        <v>0</v>
      </c>
      <c r="X1302" s="185">
        <f>W1302*H1302</f>
        <v>0</v>
      </c>
      <c r="Y1302" s="186" t="s">
        <v>20</v>
      </c>
      <c r="Z1302" s="36"/>
      <c r="AA1302" s="36"/>
      <c r="AB1302" s="36"/>
      <c r="AC1302" s="36"/>
      <c r="AD1302" s="36"/>
      <c r="AE1302" s="36"/>
      <c r="AR1302" s="187" t="s">
        <v>161</v>
      </c>
      <c r="AT1302" s="187" t="s">
        <v>157</v>
      </c>
      <c r="AU1302" s="187" t="s">
        <v>84</v>
      </c>
      <c r="AY1302" s="19" t="s">
        <v>155</v>
      </c>
      <c r="BE1302" s="188">
        <f>IF(O1302="základní",K1302,0)</f>
        <v>0</v>
      </c>
      <c r="BF1302" s="188">
        <f>IF(O1302="snížená",K1302,0)</f>
        <v>0</v>
      </c>
      <c r="BG1302" s="188">
        <f>IF(O1302="zákl. přenesená",K1302,0)</f>
        <v>0</v>
      </c>
      <c r="BH1302" s="188">
        <f>IF(O1302="sníž. přenesená",K1302,0)</f>
        <v>0</v>
      </c>
      <c r="BI1302" s="188">
        <f>IF(O1302="nulová",K1302,0)</f>
        <v>0</v>
      </c>
      <c r="BJ1302" s="19" t="s">
        <v>82</v>
      </c>
      <c r="BK1302" s="188">
        <f>ROUND(P1302*H1302,2)</f>
        <v>0</v>
      </c>
      <c r="BL1302" s="19" t="s">
        <v>161</v>
      </c>
      <c r="BM1302" s="187" t="s">
        <v>1184</v>
      </c>
    </row>
    <row r="1303" spans="1:65" s="2" customFormat="1" ht="11.25">
      <c r="A1303" s="36"/>
      <c r="B1303" s="37"/>
      <c r="C1303" s="38"/>
      <c r="D1303" s="189" t="s">
        <v>162</v>
      </c>
      <c r="E1303" s="38"/>
      <c r="F1303" s="190" t="s">
        <v>2643</v>
      </c>
      <c r="G1303" s="38"/>
      <c r="H1303" s="38"/>
      <c r="I1303" s="191"/>
      <c r="J1303" s="191"/>
      <c r="K1303" s="38"/>
      <c r="L1303" s="38"/>
      <c r="M1303" s="41"/>
      <c r="N1303" s="192"/>
      <c r="O1303" s="193"/>
      <c r="P1303" s="66"/>
      <c r="Q1303" s="66"/>
      <c r="R1303" s="66"/>
      <c r="S1303" s="66"/>
      <c r="T1303" s="66"/>
      <c r="U1303" s="66"/>
      <c r="V1303" s="66"/>
      <c r="W1303" s="66"/>
      <c r="X1303" s="66"/>
      <c r="Y1303" s="67"/>
      <c r="Z1303" s="36"/>
      <c r="AA1303" s="36"/>
      <c r="AB1303" s="36"/>
      <c r="AC1303" s="36"/>
      <c r="AD1303" s="36"/>
      <c r="AE1303" s="36"/>
      <c r="AT1303" s="19" t="s">
        <v>162</v>
      </c>
      <c r="AU1303" s="19" t="s">
        <v>84</v>
      </c>
    </row>
    <row r="1304" spans="1:65" s="13" customFormat="1" ht="11.25">
      <c r="B1304" s="194"/>
      <c r="C1304" s="195"/>
      <c r="D1304" s="196" t="s">
        <v>164</v>
      </c>
      <c r="E1304" s="197" t="s">
        <v>20</v>
      </c>
      <c r="F1304" s="198" t="s">
        <v>2644</v>
      </c>
      <c r="G1304" s="195"/>
      <c r="H1304" s="199">
        <v>26.1</v>
      </c>
      <c r="I1304" s="200"/>
      <c r="J1304" s="200"/>
      <c r="K1304" s="195"/>
      <c r="L1304" s="195"/>
      <c r="M1304" s="201"/>
      <c r="N1304" s="202"/>
      <c r="O1304" s="203"/>
      <c r="P1304" s="203"/>
      <c r="Q1304" s="203"/>
      <c r="R1304" s="203"/>
      <c r="S1304" s="203"/>
      <c r="T1304" s="203"/>
      <c r="U1304" s="203"/>
      <c r="V1304" s="203"/>
      <c r="W1304" s="203"/>
      <c r="X1304" s="203"/>
      <c r="Y1304" s="204"/>
      <c r="AT1304" s="205" t="s">
        <v>164</v>
      </c>
      <c r="AU1304" s="205" t="s">
        <v>84</v>
      </c>
      <c r="AV1304" s="13" t="s">
        <v>84</v>
      </c>
      <c r="AW1304" s="13" t="s">
        <v>5</v>
      </c>
      <c r="AX1304" s="13" t="s">
        <v>74</v>
      </c>
      <c r="AY1304" s="205" t="s">
        <v>155</v>
      </c>
    </row>
    <row r="1305" spans="1:65" s="14" customFormat="1" ht="11.25">
      <c r="B1305" s="206"/>
      <c r="C1305" s="207"/>
      <c r="D1305" s="196" t="s">
        <v>164</v>
      </c>
      <c r="E1305" s="208" t="s">
        <v>20</v>
      </c>
      <c r="F1305" s="209" t="s">
        <v>166</v>
      </c>
      <c r="G1305" s="207"/>
      <c r="H1305" s="210">
        <v>26.1</v>
      </c>
      <c r="I1305" s="211"/>
      <c r="J1305" s="211"/>
      <c r="K1305" s="207"/>
      <c r="L1305" s="207"/>
      <c r="M1305" s="212"/>
      <c r="N1305" s="213"/>
      <c r="O1305" s="214"/>
      <c r="P1305" s="214"/>
      <c r="Q1305" s="214"/>
      <c r="R1305" s="214"/>
      <c r="S1305" s="214"/>
      <c r="T1305" s="214"/>
      <c r="U1305" s="214"/>
      <c r="V1305" s="214"/>
      <c r="W1305" s="214"/>
      <c r="X1305" s="214"/>
      <c r="Y1305" s="215"/>
      <c r="AT1305" s="216" t="s">
        <v>164</v>
      </c>
      <c r="AU1305" s="216" t="s">
        <v>84</v>
      </c>
      <c r="AV1305" s="14" t="s">
        <v>161</v>
      </c>
      <c r="AW1305" s="14" t="s">
        <v>5</v>
      </c>
      <c r="AX1305" s="14" t="s">
        <v>82</v>
      </c>
      <c r="AY1305" s="216" t="s">
        <v>155</v>
      </c>
    </row>
    <row r="1306" spans="1:65" s="13" customFormat="1" ht="11.25">
      <c r="B1306" s="194"/>
      <c r="C1306" s="195"/>
      <c r="D1306" s="196" t="s">
        <v>164</v>
      </c>
      <c r="E1306" s="195"/>
      <c r="F1306" s="198" t="s">
        <v>2645</v>
      </c>
      <c r="G1306" s="195"/>
      <c r="H1306" s="199">
        <v>26.361000000000001</v>
      </c>
      <c r="I1306" s="200"/>
      <c r="J1306" s="200"/>
      <c r="K1306" s="195"/>
      <c r="L1306" s="195"/>
      <c r="M1306" s="201"/>
      <c r="N1306" s="202"/>
      <c r="O1306" s="203"/>
      <c r="P1306" s="203"/>
      <c r="Q1306" s="203"/>
      <c r="R1306" s="203"/>
      <c r="S1306" s="203"/>
      <c r="T1306" s="203"/>
      <c r="U1306" s="203"/>
      <c r="V1306" s="203"/>
      <c r="W1306" s="203"/>
      <c r="X1306" s="203"/>
      <c r="Y1306" s="204"/>
      <c r="AT1306" s="205" t="s">
        <v>164</v>
      </c>
      <c r="AU1306" s="205" t="s">
        <v>84</v>
      </c>
      <c r="AV1306" s="13" t="s">
        <v>84</v>
      </c>
      <c r="AW1306" s="13" t="s">
        <v>4</v>
      </c>
      <c r="AX1306" s="13" t="s">
        <v>82</v>
      </c>
      <c r="AY1306" s="205" t="s">
        <v>155</v>
      </c>
    </row>
    <row r="1307" spans="1:65" s="2" customFormat="1" ht="21.75" customHeight="1">
      <c r="A1307" s="36"/>
      <c r="B1307" s="37"/>
      <c r="C1307" s="174" t="s">
        <v>2646</v>
      </c>
      <c r="D1307" s="174" t="s">
        <v>157</v>
      </c>
      <c r="E1307" s="175" t="s">
        <v>2647</v>
      </c>
      <c r="F1307" s="176" t="s">
        <v>2648</v>
      </c>
      <c r="G1307" s="177" t="s">
        <v>183</v>
      </c>
      <c r="H1307" s="178">
        <v>45.5</v>
      </c>
      <c r="I1307" s="179"/>
      <c r="J1307" s="179"/>
      <c r="K1307" s="180">
        <f>ROUND(P1307*H1307,2)</f>
        <v>0</v>
      </c>
      <c r="L1307" s="181"/>
      <c r="M1307" s="41"/>
      <c r="N1307" s="182" t="s">
        <v>20</v>
      </c>
      <c r="O1307" s="183" t="s">
        <v>43</v>
      </c>
      <c r="P1307" s="184">
        <f>I1307+J1307</f>
        <v>0</v>
      </c>
      <c r="Q1307" s="184">
        <f>ROUND(I1307*H1307,2)</f>
        <v>0</v>
      </c>
      <c r="R1307" s="184">
        <f>ROUND(J1307*H1307,2)</f>
        <v>0</v>
      </c>
      <c r="S1307" s="66"/>
      <c r="T1307" s="185">
        <f>S1307*H1307</f>
        <v>0</v>
      </c>
      <c r="U1307" s="185">
        <v>2.7399999999999998E-3</v>
      </c>
      <c r="V1307" s="185">
        <f>U1307*H1307</f>
        <v>0.12466999999999999</v>
      </c>
      <c r="W1307" s="185">
        <v>0</v>
      </c>
      <c r="X1307" s="185">
        <f>W1307*H1307</f>
        <v>0</v>
      </c>
      <c r="Y1307" s="186" t="s">
        <v>20</v>
      </c>
      <c r="Z1307" s="36"/>
      <c r="AA1307" s="36"/>
      <c r="AB1307" s="36"/>
      <c r="AC1307" s="36"/>
      <c r="AD1307" s="36"/>
      <c r="AE1307" s="36"/>
      <c r="AR1307" s="187" t="s">
        <v>161</v>
      </c>
      <c r="AT1307" s="187" t="s">
        <v>157</v>
      </c>
      <c r="AU1307" s="187" t="s">
        <v>84</v>
      </c>
      <c r="AY1307" s="19" t="s">
        <v>155</v>
      </c>
      <c r="BE1307" s="188">
        <f>IF(O1307="základní",K1307,0)</f>
        <v>0</v>
      </c>
      <c r="BF1307" s="188">
        <f>IF(O1307="snížená",K1307,0)</f>
        <v>0</v>
      </c>
      <c r="BG1307" s="188">
        <f>IF(O1307="zákl. přenesená",K1307,0)</f>
        <v>0</v>
      </c>
      <c r="BH1307" s="188">
        <f>IF(O1307="sníž. přenesená",K1307,0)</f>
        <v>0</v>
      </c>
      <c r="BI1307" s="188">
        <f>IF(O1307="nulová",K1307,0)</f>
        <v>0</v>
      </c>
      <c r="BJ1307" s="19" t="s">
        <v>82</v>
      </c>
      <c r="BK1307" s="188">
        <f>ROUND(P1307*H1307,2)</f>
        <v>0</v>
      </c>
      <c r="BL1307" s="19" t="s">
        <v>161</v>
      </c>
      <c r="BM1307" s="187" t="s">
        <v>1196</v>
      </c>
    </row>
    <row r="1308" spans="1:65" s="2" customFormat="1" ht="11.25">
      <c r="A1308" s="36"/>
      <c r="B1308" s="37"/>
      <c r="C1308" s="38"/>
      <c r="D1308" s="189" t="s">
        <v>162</v>
      </c>
      <c r="E1308" s="38"/>
      <c r="F1308" s="190" t="s">
        <v>2649</v>
      </c>
      <c r="G1308" s="38"/>
      <c r="H1308" s="38"/>
      <c r="I1308" s="191"/>
      <c r="J1308" s="191"/>
      <c r="K1308" s="38"/>
      <c r="L1308" s="38"/>
      <c r="M1308" s="41"/>
      <c r="N1308" s="192"/>
      <c r="O1308" s="193"/>
      <c r="P1308" s="66"/>
      <c r="Q1308" s="66"/>
      <c r="R1308" s="66"/>
      <c r="S1308" s="66"/>
      <c r="T1308" s="66"/>
      <c r="U1308" s="66"/>
      <c r="V1308" s="66"/>
      <c r="W1308" s="66"/>
      <c r="X1308" s="66"/>
      <c r="Y1308" s="67"/>
      <c r="Z1308" s="36"/>
      <c r="AA1308" s="36"/>
      <c r="AB1308" s="36"/>
      <c r="AC1308" s="36"/>
      <c r="AD1308" s="36"/>
      <c r="AE1308" s="36"/>
      <c r="AT1308" s="19" t="s">
        <v>162</v>
      </c>
      <c r="AU1308" s="19" t="s">
        <v>84</v>
      </c>
    </row>
    <row r="1309" spans="1:65" s="13" customFormat="1" ht="11.25">
      <c r="B1309" s="194"/>
      <c r="C1309" s="195"/>
      <c r="D1309" s="196" t="s">
        <v>164</v>
      </c>
      <c r="E1309" s="197" t="s">
        <v>20</v>
      </c>
      <c r="F1309" s="198" t="s">
        <v>2638</v>
      </c>
      <c r="G1309" s="195"/>
      <c r="H1309" s="199">
        <v>45.5</v>
      </c>
      <c r="I1309" s="200"/>
      <c r="J1309" s="200"/>
      <c r="K1309" s="195"/>
      <c r="L1309" s="195"/>
      <c r="M1309" s="201"/>
      <c r="N1309" s="202"/>
      <c r="O1309" s="203"/>
      <c r="P1309" s="203"/>
      <c r="Q1309" s="203"/>
      <c r="R1309" s="203"/>
      <c r="S1309" s="203"/>
      <c r="T1309" s="203"/>
      <c r="U1309" s="203"/>
      <c r="V1309" s="203"/>
      <c r="W1309" s="203"/>
      <c r="X1309" s="203"/>
      <c r="Y1309" s="204"/>
      <c r="AT1309" s="205" t="s">
        <v>164</v>
      </c>
      <c r="AU1309" s="205" t="s">
        <v>84</v>
      </c>
      <c r="AV1309" s="13" t="s">
        <v>84</v>
      </c>
      <c r="AW1309" s="13" t="s">
        <v>5</v>
      </c>
      <c r="AX1309" s="13" t="s">
        <v>74</v>
      </c>
      <c r="AY1309" s="205" t="s">
        <v>155</v>
      </c>
    </row>
    <row r="1310" spans="1:65" s="14" customFormat="1" ht="11.25">
      <c r="B1310" s="206"/>
      <c r="C1310" s="207"/>
      <c r="D1310" s="196" t="s">
        <v>164</v>
      </c>
      <c r="E1310" s="208" t="s">
        <v>20</v>
      </c>
      <c r="F1310" s="209" t="s">
        <v>166</v>
      </c>
      <c r="G1310" s="207"/>
      <c r="H1310" s="210">
        <v>45.5</v>
      </c>
      <c r="I1310" s="211"/>
      <c r="J1310" s="211"/>
      <c r="K1310" s="207"/>
      <c r="L1310" s="207"/>
      <c r="M1310" s="212"/>
      <c r="N1310" s="213"/>
      <c r="O1310" s="214"/>
      <c r="P1310" s="214"/>
      <c r="Q1310" s="214"/>
      <c r="R1310" s="214"/>
      <c r="S1310" s="214"/>
      <c r="T1310" s="214"/>
      <c r="U1310" s="214"/>
      <c r="V1310" s="214"/>
      <c r="W1310" s="214"/>
      <c r="X1310" s="214"/>
      <c r="Y1310" s="215"/>
      <c r="AT1310" s="216" t="s">
        <v>164</v>
      </c>
      <c r="AU1310" s="216" t="s">
        <v>84</v>
      </c>
      <c r="AV1310" s="14" t="s">
        <v>161</v>
      </c>
      <c r="AW1310" s="14" t="s">
        <v>5</v>
      </c>
      <c r="AX1310" s="14" t="s">
        <v>82</v>
      </c>
      <c r="AY1310" s="216" t="s">
        <v>155</v>
      </c>
    </row>
    <row r="1311" spans="1:65" s="2" customFormat="1" ht="16.5" customHeight="1">
      <c r="A1311" s="36"/>
      <c r="B1311" s="37"/>
      <c r="C1311" s="174" t="s">
        <v>2650</v>
      </c>
      <c r="D1311" s="174" t="s">
        <v>157</v>
      </c>
      <c r="E1311" s="175" t="s">
        <v>2651</v>
      </c>
      <c r="F1311" s="176" t="s">
        <v>2652</v>
      </c>
      <c r="G1311" s="177" t="s">
        <v>386</v>
      </c>
      <c r="H1311" s="178">
        <v>47</v>
      </c>
      <c r="I1311" s="179"/>
      <c r="J1311" s="179"/>
      <c r="K1311" s="180">
        <f>ROUND(P1311*H1311,2)</f>
        <v>0</v>
      </c>
      <c r="L1311" s="181"/>
      <c r="M1311" s="41"/>
      <c r="N1311" s="182" t="s">
        <v>20</v>
      </c>
      <c r="O1311" s="183" t="s">
        <v>43</v>
      </c>
      <c r="P1311" s="184">
        <f>I1311+J1311</f>
        <v>0</v>
      </c>
      <c r="Q1311" s="184">
        <f>ROUND(I1311*H1311,2)</f>
        <v>0</v>
      </c>
      <c r="R1311" s="184">
        <f>ROUND(J1311*H1311,2)</f>
        <v>0</v>
      </c>
      <c r="S1311" s="66"/>
      <c r="T1311" s="185">
        <f>S1311*H1311</f>
        <v>0</v>
      </c>
      <c r="U1311" s="185">
        <v>0</v>
      </c>
      <c r="V1311" s="185">
        <f>U1311*H1311</f>
        <v>0</v>
      </c>
      <c r="W1311" s="185">
        <v>0</v>
      </c>
      <c r="X1311" s="185">
        <f>W1311*H1311</f>
        <v>0</v>
      </c>
      <c r="Y1311" s="186" t="s">
        <v>20</v>
      </c>
      <c r="Z1311" s="36"/>
      <c r="AA1311" s="36"/>
      <c r="AB1311" s="36"/>
      <c r="AC1311" s="36"/>
      <c r="AD1311" s="36"/>
      <c r="AE1311" s="36"/>
      <c r="AR1311" s="187" t="s">
        <v>161</v>
      </c>
      <c r="AT1311" s="187" t="s">
        <v>157</v>
      </c>
      <c r="AU1311" s="187" t="s">
        <v>84</v>
      </c>
      <c r="AY1311" s="19" t="s">
        <v>155</v>
      </c>
      <c r="BE1311" s="188">
        <f>IF(O1311="základní",K1311,0)</f>
        <v>0</v>
      </c>
      <c r="BF1311" s="188">
        <f>IF(O1311="snížená",K1311,0)</f>
        <v>0</v>
      </c>
      <c r="BG1311" s="188">
        <f>IF(O1311="zákl. přenesená",K1311,0)</f>
        <v>0</v>
      </c>
      <c r="BH1311" s="188">
        <f>IF(O1311="sníž. přenesená",K1311,0)</f>
        <v>0</v>
      </c>
      <c r="BI1311" s="188">
        <f>IF(O1311="nulová",K1311,0)</f>
        <v>0</v>
      </c>
      <c r="BJ1311" s="19" t="s">
        <v>82</v>
      </c>
      <c r="BK1311" s="188">
        <f>ROUND(P1311*H1311,2)</f>
        <v>0</v>
      </c>
      <c r="BL1311" s="19" t="s">
        <v>161</v>
      </c>
      <c r="BM1311" s="187" t="s">
        <v>1208</v>
      </c>
    </row>
    <row r="1312" spans="1:65" s="2" customFormat="1" ht="11.25">
      <c r="A1312" s="36"/>
      <c r="B1312" s="37"/>
      <c r="C1312" s="38"/>
      <c r="D1312" s="189" t="s">
        <v>162</v>
      </c>
      <c r="E1312" s="38"/>
      <c r="F1312" s="190" t="s">
        <v>2653</v>
      </c>
      <c r="G1312" s="38"/>
      <c r="H1312" s="38"/>
      <c r="I1312" s="191"/>
      <c r="J1312" s="191"/>
      <c r="K1312" s="38"/>
      <c r="L1312" s="38"/>
      <c r="M1312" s="41"/>
      <c r="N1312" s="192"/>
      <c r="O1312" s="193"/>
      <c r="P1312" s="66"/>
      <c r="Q1312" s="66"/>
      <c r="R1312" s="66"/>
      <c r="S1312" s="66"/>
      <c r="T1312" s="66"/>
      <c r="U1312" s="66"/>
      <c r="V1312" s="66"/>
      <c r="W1312" s="66"/>
      <c r="X1312" s="66"/>
      <c r="Y1312" s="67"/>
      <c r="Z1312" s="36"/>
      <c r="AA1312" s="36"/>
      <c r="AB1312" s="36"/>
      <c r="AC1312" s="36"/>
      <c r="AD1312" s="36"/>
      <c r="AE1312" s="36"/>
      <c r="AT1312" s="19" t="s">
        <v>162</v>
      </c>
      <c r="AU1312" s="19" t="s">
        <v>84</v>
      </c>
    </row>
    <row r="1313" spans="1:65" s="13" customFormat="1" ht="11.25">
      <c r="B1313" s="194"/>
      <c r="C1313" s="195"/>
      <c r="D1313" s="196" t="s">
        <v>164</v>
      </c>
      <c r="E1313" s="197" t="s">
        <v>20</v>
      </c>
      <c r="F1313" s="198" t="s">
        <v>2654</v>
      </c>
      <c r="G1313" s="195"/>
      <c r="H1313" s="199">
        <v>47</v>
      </c>
      <c r="I1313" s="200"/>
      <c r="J1313" s="200"/>
      <c r="K1313" s="195"/>
      <c r="L1313" s="195"/>
      <c r="M1313" s="201"/>
      <c r="N1313" s="202"/>
      <c r="O1313" s="203"/>
      <c r="P1313" s="203"/>
      <c r="Q1313" s="203"/>
      <c r="R1313" s="203"/>
      <c r="S1313" s="203"/>
      <c r="T1313" s="203"/>
      <c r="U1313" s="203"/>
      <c r="V1313" s="203"/>
      <c r="W1313" s="203"/>
      <c r="X1313" s="203"/>
      <c r="Y1313" s="204"/>
      <c r="AT1313" s="205" t="s">
        <v>164</v>
      </c>
      <c r="AU1313" s="205" t="s">
        <v>84</v>
      </c>
      <c r="AV1313" s="13" t="s">
        <v>84</v>
      </c>
      <c r="AW1313" s="13" t="s">
        <v>5</v>
      </c>
      <c r="AX1313" s="13" t="s">
        <v>74</v>
      </c>
      <c r="AY1313" s="205" t="s">
        <v>155</v>
      </c>
    </row>
    <row r="1314" spans="1:65" s="14" customFormat="1" ht="11.25">
      <c r="B1314" s="206"/>
      <c r="C1314" s="207"/>
      <c r="D1314" s="196" t="s">
        <v>164</v>
      </c>
      <c r="E1314" s="208" t="s">
        <v>20</v>
      </c>
      <c r="F1314" s="209" t="s">
        <v>166</v>
      </c>
      <c r="G1314" s="207"/>
      <c r="H1314" s="210">
        <v>47</v>
      </c>
      <c r="I1314" s="211"/>
      <c r="J1314" s="211"/>
      <c r="K1314" s="207"/>
      <c r="L1314" s="207"/>
      <c r="M1314" s="212"/>
      <c r="N1314" s="213"/>
      <c r="O1314" s="214"/>
      <c r="P1314" s="214"/>
      <c r="Q1314" s="214"/>
      <c r="R1314" s="214"/>
      <c r="S1314" s="214"/>
      <c r="T1314" s="214"/>
      <c r="U1314" s="214"/>
      <c r="V1314" s="214"/>
      <c r="W1314" s="214"/>
      <c r="X1314" s="214"/>
      <c r="Y1314" s="215"/>
      <c r="AT1314" s="216" t="s">
        <v>164</v>
      </c>
      <c r="AU1314" s="216" t="s">
        <v>84</v>
      </c>
      <c r="AV1314" s="14" t="s">
        <v>161</v>
      </c>
      <c r="AW1314" s="14" t="s">
        <v>5</v>
      </c>
      <c r="AX1314" s="14" t="s">
        <v>82</v>
      </c>
      <c r="AY1314" s="216" t="s">
        <v>155</v>
      </c>
    </row>
    <row r="1315" spans="1:65" s="2" customFormat="1" ht="16.5" customHeight="1">
      <c r="A1315" s="36"/>
      <c r="B1315" s="37"/>
      <c r="C1315" s="218" t="s">
        <v>2655</v>
      </c>
      <c r="D1315" s="218" t="s">
        <v>180</v>
      </c>
      <c r="E1315" s="219" t="s">
        <v>2656</v>
      </c>
      <c r="F1315" s="220" t="s">
        <v>2657</v>
      </c>
      <c r="G1315" s="221" t="s">
        <v>386</v>
      </c>
      <c r="H1315" s="222">
        <v>47</v>
      </c>
      <c r="I1315" s="223"/>
      <c r="J1315" s="224"/>
      <c r="K1315" s="225">
        <f>ROUND(P1315*H1315,2)</f>
        <v>0</v>
      </c>
      <c r="L1315" s="224"/>
      <c r="M1315" s="226"/>
      <c r="N1315" s="227" t="s">
        <v>20</v>
      </c>
      <c r="O1315" s="183" t="s">
        <v>43</v>
      </c>
      <c r="P1315" s="184">
        <f>I1315+J1315</f>
        <v>0</v>
      </c>
      <c r="Q1315" s="184">
        <f>ROUND(I1315*H1315,2)</f>
        <v>0</v>
      </c>
      <c r="R1315" s="184">
        <f>ROUND(J1315*H1315,2)</f>
        <v>0</v>
      </c>
      <c r="S1315" s="66"/>
      <c r="T1315" s="185">
        <f>S1315*H1315</f>
        <v>0</v>
      </c>
      <c r="U1315" s="185">
        <v>9.3999999999999997E-4</v>
      </c>
      <c r="V1315" s="185">
        <f>U1315*H1315</f>
        <v>4.4179999999999997E-2</v>
      </c>
      <c r="W1315" s="185">
        <v>0</v>
      </c>
      <c r="X1315" s="185">
        <f>W1315*H1315</f>
        <v>0</v>
      </c>
      <c r="Y1315" s="186" t="s">
        <v>20</v>
      </c>
      <c r="Z1315" s="36"/>
      <c r="AA1315" s="36"/>
      <c r="AB1315" s="36"/>
      <c r="AC1315" s="36"/>
      <c r="AD1315" s="36"/>
      <c r="AE1315" s="36"/>
      <c r="AR1315" s="187" t="s">
        <v>191</v>
      </c>
      <c r="AT1315" s="187" t="s">
        <v>180</v>
      </c>
      <c r="AU1315" s="187" t="s">
        <v>84</v>
      </c>
      <c r="AY1315" s="19" t="s">
        <v>155</v>
      </c>
      <c r="BE1315" s="188">
        <f>IF(O1315="základní",K1315,0)</f>
        <v>0</v>
      </c>
      <c r="BF1315" s="188">
        <f>IF(O1315="snížená",K1315,0)</f>
        <v>0</v>
      </c>
      <c r="BG1315" s="188">
        <f>IF(O1315="zákl. přenesená",K1315,0)</f>
        <v>0</v>
      </c>
      <c r="BH1315" s="188">
        <f>IF(O1315="sníž. přenesená",K1315,0)</f>
        <v>0</v>
      </c>
      <c r="BI1315" s="188">
        <f>IF(O1315="nulová",K1315,0)</f>
        <v>0</v>
      </c>
      <c r="BJ1315" s="19" t="s">
        <v>82</v>
      </c>
      <c r="BK1315" s="188">
        <f>ROUND(P1315*H1315,2)</f>
        <v>0</v>
      </c>
      <c r="BL1315" s="19" t="s">
        <v>161</v>
      </c>
      <c r="BM1315" s="187" t="s">
        <v>2658</v>
      </c>
    </row>
    <row r="1316" spans="1:65" s="2" customFormat="1" ht="24.2" customHeight="1">
      <c r="A1316" s="36"/>
      <c r="B1316" s="37"/>
      <c r="C1316" s="174" t="s">
        <v>2659</v>
      </c>
      <c r="D1316" s="174" t="s">
        <v>157</v>
      </c>
      <c r="E1316" s="175" t="s">
        <v>2660</v>
      </c>
      <c r="F1316" s="176" t="s">
        <v>2661</v>
      </c>
      <c r="G1316" s="177" t="s">
        <v>183</v>
      </c>
      <c r="H1316" s="178">
        <v>2.121</v>
      </c>
      <c r="I1316" s="179"/>
      <c r="J1316" s="179"/>
      <c r="K1316" s="180">
        <f>ROUND(P1316*H1316,2)</f>
        <v>0</v>
      </c>
      <c r="L1316" s="181"/>
      <c r="M1316" s="41"/>
      <c r="N1316" s="182" t="s">
        <v>20</v>
      </c>
      <c r="O1316" s="183" t="s">
        <v>43</v>
      </c>
      <c r="P1316" s="184">
        <f>I1316+J1316</f>
        <v>0</v>
      </c>
      <c r="Q1316" s="184">
        <f>ROUND(I1316*H1316,2)</f>
        <v>0</v>
      </c>
      <c r="R1316" s="184">
        <f>ROUND(J1316*H1316,2)</f>
        <v>0</v>
      </c>
      <c r="S1316" s="66"/>
      <c r="T1316" s="185">
        <f>S1316*H1316</f>
        <v>0</v>
      </c>
      <c r="U1316" s="185">
        <v>6.5300000000000002E-3</v>
      </c>
      <c r="V1316" s="185">
        <f>U1316*H1316</f>
        <v>1.385013E-2</v>
      </c>
      <c r="W1316" s="185">
        <v>0</v>
      </c>
      <c r="X1316" s="185">
        <f>W1316*H1316</f>
        <v>0</v>
      </c>
      <c r="Y1316" s="186" t="s">
        <v>20</v>
      </c>
      <c r="Z1316" s="36"/>
      <c r="AA1316" s="36"/>
      <c r="AB1316" s="36"/>
      <c r="AC1316" s="36"/>
      <c r="AD1316" s="36"/>
      <c r="AE1316" s="36"/>
      <c r="AR1316" s="187" t="s">
        <v>161</v>
      </c>
      <c r="AT1316" s="187" t="s">
        <v>157</v>
      </c>
      <c r="AU1316" s="187" t="s">
        <v>84</v>
      </c>
      <c r="AY1316" s="19" t="s">
        <v>155</v>
      </c>
      <c r="BE1316" s="188">
        <f>IF(O1316="základní",K1316,0)</f>
        <v>0</v>
      </c>
      <c r="BF1316" s="188">
        <f>IF(O1316="snížená",K1316,0)</f>
        <v>0</v>
      </c>
      <c r="BG1316" s="188">
        <f>IF(O1316="zákl. přenesená",K1316,0)</f>
        <v>0</v>
      </c>
      <c r="BH1316" s="188">
        <f>IF(O1316="sníž. přenesená",K1316,0)</f>
        <v>0</v>
      </c>
      <c r="BI1316" s="188">
        <f>IF(O1316="nulová",K1316,0)</f>
        <v>0</v>
      </c>
      <c r="BJ1316" s="19" t="s">
        <v>82</v>
      </c>
      <c r="BK1316" s="188">
        <f>ROUND(P1316*H1316,2)</f>
        <v>0</v>
      </c>
      <c r="BL1316" s="19" t="s">
        <v>161</v>
      </c>
      <c r="BM1316" s="187" t="s">
        <v>1220</v>
      </c>
    </row>
    <row r="1317" spans="1:65" s="2" customFormat="1" ht="11.25">
      <c r="A1317" s="36"/>
      <c r="B1317" s="37"/>
      <c r="C1317" s="38"/>
      <c r="D1317" s="189" t="s">
        <v>162</v>
      </c>
      <c r="E1317" s="38"/>
      <c r="F1317" s="190" t="s">
        <v>2662</v>
      </c>
      <c r="G1317" s="38"/>
      <c r="H1317" s="38"/>
      <c r="I1317" s="191"/>
      <c r="J1317" s="191"/>
      <c r="K1317" s="38"/>
      <c r="L1317" s="38"/>
      <c r="M1317" s="41"/>
      <c r="N1317" s="192"/>
      <c r="O1317" s="193"/>
      <c r="P1317" s="66"/>
      <c r="Q1317" s="66"/>
      <c r="R1317" s="66"/>
      <c r="S1317" s="66"/>
      <c r="T1317" s="66"/>
      <c r="U1317" s="66"/>
      <c r="V1317" s="66"/>
      <c r="W1317" s="66"/>
      <c r="X1317" s="66"/>
      <c r="Y1317" s="67"/>
      <c r="Z1317" s="36"/>
      <c r="AA1317" s="36"/>
      <c r="AB1317" s="36"/>
      <c r="AC1317" s="36"/>
      <c r="AD1317" s="36"/>
      <c r="AE1317" s="36"/>
      <c r="AT1317" s="19" t="s">
        <v>162</v>
      </c>
      <c r="AU1317" s="19" t="s">
        <v>84</v>
      </c>
    </row>
    <row r="1318" spans="1:65" s="15" customFormat="1" ht="11.25">
      <c r="B1318" s="228"/>
      <c r="C1318" s="229"/>
      <c r="D1318" s="196" t="s">
        <v>164</v>
      </c>
      <c r="E1318" s="230" t="s">
        <v>20</v>
      </c>
      <c r="F1318" s="231" t="s">
        <v>2663</v>
      </c>
      <c r="G1318" s="229"/>
      <c r="H1318" s="230" t="s">
        <v>20</v>
      </c>
      <c r="I1318" s="232"/>
      <c r="J1318" s="232"/>
      <c r="K1318" s="229"/>
      <c r="L1318" s="229"/>
      <c r="M1318" s="233"/>
      <c r="N1318" s="234"/>
      <c r="O1318" s="235"/>
      <c r="P1318" s="235"/>
      <c r="Q1318" s="235"/>
      <c r="R1318" s="235"/>
      <c r="S1318" s="235"/>
      <c r="T1318" s="235"/>
      <c r="U1318" s="235"/>
      <c r="V1318" s="235"/>
      <c r="W1318" s="235"/>
      <c r="X1318" s="235"/>
      <c r="Y1318" s="236"/>
      <c r="AT1318" s="237" t="s">
        <v>164</v>
      </c>
      <c r="AU1318" s="237" t="s">
        <v>84</v>
      </c>
      <c r="AV1318" s="15" t="s">
        <v>82</v>
      </c>
      <c r="AW1318" s="15" t="s">
        <v>5</v>
      </c>
      <c r="AX1318" s="15" t="s">
        <v>74</v>
      </c>
      <c r="AY1318" s="237" t="s">
        <v>155</v>
      </c>
    </row>
    <row r="1319" spans="1:65" s="13" customFormat="1" ht="11.25">
      <c r="B1319" s="194"/>
      <c r="C1319" s="195"/>
      <c r="D1319" s="196" t="s">
        <v>164</v>
      </c>
      <c r="E1319" s="197" t="s">
        <v>20</v>
      </c>
      <c r="F1319" s="198" t="s">
        <v>2664</v>
      </c>
      <c r="G1319" s="195"/>
      <c r="H1319" s="199">
        <v>2.1</v>
      </c>
      <c r="I1319" s="200"/>
      <c r="J1319" s="200"/>
      <c r="K1319" s="195"/>
      <c r="L1319" s="195"/>
      <c r="M1319" s="201"/>
      <c r="N1319" s="202"/>
      <c r="O1319" s="203"/>
      <c r="P1319" s="203"/>
      <c r="Q1319" s="203"/>
      <c r="R1319" s="203"/>
      <c r="S1319" s="203"/>
      <c r="T1319" s="203"/>
      <c r="U1319" s="203"/>
      <c r="V1319" s="203"/>
      <c r="W1319" s="203"/>
      <c r="X1319" s="203"/>
      <c r="Y1319" s="204"/>
      <c r="AT1319" s="205" t="s">
        <v>164</v>
      </c>
      <c r="AU1319" s="205" t="s">
        <v>84</v>
      </c>
      <c r="AV1319" s="13" t="s">
        <v>84</v>
      </c>
      <c r="AW1319" s="13" t="s">
        <v>5</v>
      </c>
      <c r="AX1319" s="13" t="s">
        <v>74</v>
      </c>
      <c r="AY1319" s="205" t="s">
        <v>155</v>
      </c>
    </row>
    <row r="1320" spans="1:65" s="14" customFormat="1" ht="11.25">
      <c r="B1320" s="206"/>
      <c r="C1320" s="207"/>
      <c r="D1320" s="196" t="s">
        <v>164</v>
      </c>
      <c r="E1320" s="208" t="s">
        <v>20</v>
      </c>
      <c r="F1320" s="209" t="s">
        <v>166</v>
      </c>
      <c r="G1320" s="207"/>
      <c r="H1320" s="210">
        <v>2.1</v>
      </c>
      <c r="I1320" s="211"/>
      <c r="J1320" s="211"/>
      <c r="K1320" s="207"/>
      <c r="L1320" s="207"/>
      <c r="M1320" s="212"/>
      <c r="N1320" s="213"/>
      <c r="O1320" s="214"/>
      <c r="P1320" s="214"/>
      <c r="Q1320" s="214"/>
      <c r="R1320" s="214"/>
      <c r="S1320" s="214"/>
      <c r="T1320" s="214"/>
      <c r="U1320" s="214"/>
      <c r="V1320" s="214"/>
      <c r="W1320" s="214"/>
      <c r="X1320" s="214"/>
      <c r="Y1320" s="215"/>
      <c r="AT1320" s="216" t="s">
        <v>164</v>
      </c>
      <c r="AU1320" s="216" t="s">
        <v>84</v>
      </c>
      <c r="AV1320" s="14" t="s">
        <v>161</v>
      </c>
      <c r="AW1320" s="14" t="s">
        <v>5</v>
      </c>
      <c r="AX1320" s="14" t="s">
        <v>82</v>
      </c>
      <c r="AY1320" s="216" t="s">
        <v>155</v>
      </c>
    </row>
    <row r="1321" spans="1:65" s="13" customFormat="1" ht="11.25">
      <c r="B1321" s="194"/>
      <c r="C1321" s="195"/>
      <c r="D1321" s="196" t="s">
        <v>164</v>
      </c>
      <c r="E1321" s="195"/>
      <c r="F1321" s="198" t="s">
        <v>2665</v>
      </c>
      <c r="G1321" s="195"/>
      <c r="H1321" s="199">
        <v>2.121</v>
      </c>
      <c r="I1321" s="200"/>
      <c r="J1321" s="200"/>
      <c r="K1321" s="195"/>
      <c r="L1321" s="195"/>
      <c r="M1321" s="201"/>
      <c r="N1321" s="202"/>
      <c r="O1321" s="203"/>
      <c r="P1321" s="203"/>
      <c r="Q1321" s="203"/>
      <c r="R1321" s="203"/>
      <c r="S1321" s="203"/>
      <c r="T1321" s="203"/>
      <c r="U1321" s="203"/>
      <c r="V1321" s="203"/>
      <c r="W1321" s="203"/>
      <c r="X1321" s="203"/>
      <c r="Y1321" s="204"/>
      <c r="AT1321" s="205" t="s">
        <v>164</v>
      </c>
      <c r="AU1321" s="205" t="s">
        <v>84</v>
      </c>
      <c r="AV1321" s="13" t="s">
        <v>84</v>
      </c>
      <c r="AW1321" s="13" t="s">
        <v>4</v>
      </c>
      <c r="AX1321" s="13" t="s">
        <v>82</v>
      </c>
      <c r="AY1321" s="205" t="s">
        <v>155</v>
      </c>
    </row>
    <row r="1322" spans="1:65" s="2" customFormat="1" ht="24.2" customHeight="1">
      <c r="A1322" s="36"/>
      <c r="B1322" s="37"/>
      <c r="C1322" s="174" t="s">
        <v>2666</v>
      </c>
      <c r="D1322" s="174" t="s">
        <v>157</v>
      </c>
      <c r="E1322" s="175" t="s">
        <v>2667</v>
      </c>
      <c r="F1322" s="176" t="s">
        <v>2668</v>
      </c>
      <c r="G1322" s="177" t="s">
        <v>386</v>
      </c>
      <c r="H1322" s="178">
        <v>1</v>
      </c>
      <c r="I1322" s="179"/>
      <c r="J1322" s="179"/>
      <c r="K1322" s="180">
        <f>ROUND(P1322*H1322,2)</f>
        <v>0</v>
      </c>
      <c r="L1322" s="181"/>
      <c r="M1322" s="41"/>
      <c r="N1322" s="182" t="s">
        <v>20</v>
      </c>
      <c r="O1322" s="183" t="s">
        <v>43</v>
      </c>
      <c r="P1322" s="184">
        <f>I1322+J1322</f>
        <v>0</v>
      </c>
      <c r="Q1322" s="184">
        <f>ROUND(I1322*H1322,2)</f>
        <v>0</v>
      </c>
      <c r="R1322" s="184">
        <f>ROUND(J1322*H1322,2)</f>
        <v>0</v>
      </c>
      <c r="S1322" s="66"/>
      <c r="T1322" s="185">
        <f>S1322*H1322</f>
        <v>0</v>
      </c>
      <c r="U1322" s="185">
        <v>1.0999999999999999E-2</v>
      </c>
      <c r="V1322" s="185">
        <f>U1322*H1322</f>
        <v>1.0999999999999999E-2</v>
      </c>
      <c r="W1322" s="185">
        <v>0</v>
      </c>
      <c r="X1322" s="185">
        <f>W1322*H1322</f>
        <v>0</v>
      </c>
      <c r="Y1322" s="186" t="s">
        <v>20</v>
      </c>
      <c r="Z1322" s="36"/>
      <c r="AA1322" s="36"/>
      <c r="AB1322" s="36"/>
      <c r="AC1322" s="36"/>
      <c r="AD1322" s="36"/>
      <c r="AE1322" s="36"/>
      <c r="AR1322" s="187" t="s">
        <v>161</v>
      </c>
      <c r="AT1322" s="187" t="s">
        <v>157</v>
      </c>
      <c r="AU1322" s="187" t="s">
        <v>84</v>
      </c>
      <c r="AY1322" s="19" t="s">
        <v>155</v>
      </c>
      <c r="BE1322" s="188">
        <f>IF(O1322="základní",K1322,0)</f>
        <v>0</v>
      </c>
      <c r="BF1322" s="188">
        <f>IF(O1322="snížená",K1322,0)</f>
        <v>0</v>
      </c>
      <c r="BG1322" s="188">
        <f>IF(O1322="zákl. přenesená",K1322,0)</f>
        <v>0</v>
      </c>
      <c r="BH1322" s="188">
        <f>IF(O1322="sníž. přenesená",K1322,0)</f>
        <v>0</v>
      </c>
      <c r="BI1322" s="188">
        <f>IF(O1322="nulová",K1322,0)</f>
        <v>0</v>
      </c>
      <c r="BJ1322" s="19" t="s">
        <v>82</v>
      </c>
      <c r="BK1322" s="188">
        <f>ROUND(P1322*H1322,2)</f>
        <v>0</v>
      </c>
      <c r="BL1322" s="19" t="s">
        <v>161</v>
      </c>
      <c r="BM1322" s="187" t="s">
        <v>1232</v>
      </c>
    </row>
    <row r="1323" spans="1:65" s="2" customFormat="1" ht="11.25">
      <c r="A1323" s="36"/>
      <c r="B1323" s="37"/>
      <c r="C1323" s="38"/>
      <c r="D1323" s="189" t="s">
        <v>162</v>
      </c>
      <c r="E1323" s="38"/>
      <c r="F1323" s="190" t="s">
        <v>2669</v>
      </c>
      <c r="G1323" s="38"/>
      <c r="H1323" s="38"/>
      <c r="I1323" s="191"/>
      <c r="J1323" s="191"/>
      <c r="K1323" s="38"/>
      <c r="L1323" s="38"/>
      <c r="M1323" s="41"/>
      <c r="N1323" s="192"/>
      <c r="O1323" s="193"/>
      <c r="P1323" s="66"/>
      <c r="Q1323" s="66"/>
      <c r="R1323" s="66"/>
      <c r="S1323" s="66"/>
      <c r="T1323" s="66"/>
      <c r="U1323" s="66"/>
      <c r="V1323" s="66"/>
      <c r="W1323" s="66"/>
      <c r="X1323" s="66"/>
      <c r="Y1323" s="67"/>
      <c r="Z1323" s="36"/>
      <c r="AA1323" s="36"/>
      <c r="AB1323" s="36"/>
      <c r="AC1323" s="36"/>
      <c r="AD1323" s="36"/>
      <c r="AE1323" s="36"/>
      <c r="AT1323" s="19" t="s">
        <v>162</v>
      </c>
      <c r="AU1323" s="19" t="s">
        <v>84</v>
      </c>
    </row>
    <row r="1324" spans="1:65" s="13" customFormat="1" ht="11.25">
      <c r="B1324" s="194"/>
      <c r="C1324" s="195"/>
      <c r="D1324" s="196" t="s">
        <v>164</v>
      </c>
      <c r="E1324" s="197" t="s">
        <v>20</v>
      </c>
      <c r="F1324" s="198" t="s">
        <v>82</v>
      </c>
      <c r="G1324" s="195"/>
      <c r="H1324" s="199">
        <v>1</v>
      </c>
      <c r="I1324" s="200"/>
      <c r="J1324" s="200"/>
      <c r="K1324" s="195"/>
      <c r="L1324" s="195"/>
      <c r="M1324" s="201"/>
      <c r="N1324" s="202"/>
      <c r="O1324" s="203"/>
      <c r="P1324" s="203"/>
      <c r="Q1324" s="203"/>
      <c r="R1324" s="203"/>
      <c r="S1324" s="203"/>
      <c r="T1324" s="203"/>
      <c r="U1324" s="203"/>
      <c r="V1324" s="203"/>
      <c r="W1324" s="203"/>
      <c r="X1324" s="203"/>
      <c r="Y1324" s="204"/>
      <c r="AT1324" s="205" t="s">
        <v>164</v>
      </c>
      <c r="AU1324" s="205" t="s">
        <v>84</v>
      </c>
      <c r="AV1324" s="13" t="s">
        <v>84</v>
      </c>
      <c r="AW1324" s="13" t="s">
        <v>5</v>
      </c>
      <c r="AX1324" s="13" t="s">
        <v>82</v>
      </c>
      <c r="AY1324" s="205" t="s">
        <v>155</v>
      </c>
    </row>
    <row r="1325" spans="1:65" s="2" customFormat="1" ht="24.2" customHeight="1">
      <c r="A1325" s="36"/>
      <c r="B1325" s="37"/>
      <c r="C1325" s="174" t="s">
        <v>2670</v>
      </c>
      <c r="D1325" s="174" t="s">
        <v>157</v>
      </c>
      <c r="E1325" s="175" t="s">
        <v>2671</v>
      </c>
      <c r="F1325" s="176" t="s">
        <v>2672</v>
      </c>
      <c r="G1325" s="177" t="s">
        <v>183</v>
      </c>
      <c r="H1325" s="178">
        <v>12.423</v>
      </c>
      <c r="I1325" s="179"/>
      <c r="J1325" s="179"/>
      <c r="K1325" s="180">
        <f>ROUND(P1325*H1325,2)</f>
        <v>0</v>
      </c>
      <c r="L1325" s="181"/>
      <c r="M1325" s="41"/>
      <c r="N1325" s="182" t="s">
        <v>20</v>
      </c>
      <c r="O1325" s="183" t="s">
        <v>43</v>
      </c>
      <c r="P1325" s="184">
        <f>I1325+J1325</f>
        <v>0</v>
      </c>
      <c r="Q1325" s="184">
        <f>ROUND(I1325*H1325,2)</f>
        <v>0</v>
      </c>
      <c r="R1325" s="184">
        <f>ROUND(J1325*H1325,2)</f>
        <v>0</v>
      </c>
      <c r="S1325" s="66"/>
      <c r="T1325" s="185">
        <f>S1325*H1325</f>
        <v>0</v>
      </c>
      <c r="U1325" s="185">
        <v>3.62E-3</v>
      </c>
      <c r="V1325" s="185">
        <f>U1325*H1325</f>
        <v>4.4971259999999999E-2</v>
      </c>
      <c r="W1325" s="185">
        <v>0</v>
      </c>
      <c r="X1325" s="185">
        <f>W1325*H1325</f>
        <v>0</v>
      </c>
      <c r="Y1325" s="186" t="s">
        <v>20</v>
      </c>
      <c r="Z1325" s="36"/>
      <c r="AA1325" s="36"/>
      <c r="AB1325" s="36"/>
      <c r="AC1325" s="36"/>
      <c r="AD1325" s="36"/>
      <c r="AE1325" s="36"/>
      <c r="AR1325" s="187" t="s">
        <v>185</v>
      </c>
      <c r="AT1325" s="187" t="s">
        <v>157</v>
      </c>
      <c r="AU1325" s="187" t="s">
        <v>84</v>
      </c>
      <c r="AY1325" s="19" t="s">
        <v>155</v>
      </c>
      <c r="BE1325" s="188">
        <f>IF(O1325="základní",K1325,0)</f>
        <v>0</v>
      </c>
      <c r="BF1325" s="188">
        <f>IF(O1325="snížená",K1325,0)</f>
        <v>0</v>
      </c>
      <c r="BG1325" s="188">
        <f>IF(O1325="zákl. přenesená",K1325,0)</f>
        <v>0</v>
      </c>
      <c r="BH1325" s="188">
        <f>IF(O1325="sníž. přenesená",K1325,0)</f>
        <v>0</v>
      </c>
      <c r="BI1325" s="188">
        <f>IF(O1325="nulová",K1325,0)</f>
        <v>0</v>
      </c>
      <c r="BJ1325" s="19" t="s">
        <v>82</v>
      </c>
      <c r="BK1325" s="188">
        <f>ROUND(P1325*H1325,2)</f>
        <v>0</v>
      </c>
      <c r="BL1325" s="19" t="s">
        <v>185</v>
      </c>
      <c r="BM1325" s="187" t="s">
        <v>2673</v>
      </c>
    </row>
    <row r="1326" spans="1:65" s="2" customFormat="1" ht="11.25">
      <c r="A1326" s="36"/>
      <c r="B1326" s="37"/>
      <c r="C1326" s="38"/>
      <c r="D1326" s="189" t="s">
        <v>162</v>
      </c>
      <c r="E1326" s="38"/>
      <c r="F1326" s="190" t="s">
        <v>2674</v>
      </c>
      <c r="G1326" s="38"/>
      <c r="H1326" s="38"/>
      <c r="I1326" s="191"/>
      <c r="J1326" s="191"/>
      <c r="K1326" s="38"/>
      <c r="L1326" s="38"/>
      <c r="M1326" s="41"/>
      <c r="N1326" s="192"/>
      <c r="O1326" s="193"/>
      <c r="P1326" s="66"/>
      <c r="Q1326" s="66"/>
      <c r="R1326" s="66"/>
      <c r="S1326" s="66"/>
      <c r="T1326" s="66"/>
      <c r="U1326" s="66"/>
      <c r="V1326" s="66"/>
      <c r="W1326" s="66"/>
      <c r="X1326" s="66"/>
      <c r="Y1326" s="67"/>
      <c r="Z1326" s="36"/>
      <c r="AA1326" s="36"/>
      <c r="AB1326" s="36"/>
      <c r="AC1326" s="36"/>
      <c r="AD1326" s="36"/>
      <c r="AE1326" s="36"/>
      <c r="AT1326" s="19" t="s">
        <v>162</v>
      </c>
      <c r="AU1326" s="19" t="s">
        <v>84</v>
      </c>
    </row>
    <row r="1327" spans="1:65" s="15" customFormat="1" ht="11.25">
      <c r="B1327" s="228"/>
      <c r="C1327" s="229"/>
      <c r="D1327" s="196" t="s">
        <v>164</v>
      </c>
      <c r="E1327" s="230" t="s">
        <v>20</v>
      </c>
      <c r="F1327" s="231" t="s">
        <v>2675</v>
      </c>
      <c r="G1327" s="229"/>
      <c r="H1327" s="230" t="s">
        <v>20</v>
      </c>
      <c r="I1327" s="232"/>
      <c r="J1327" s="232"/>
      <c r="K1327" s="229"/>
      <c r="L1327" s="229"/>
      <c r="M1327" s="233"/>
      <c r="N1327" s="234"/>
      <c r="O1327" s="235"/>
      <c r="P1327" s="235"/>
      <c r="Q1327" s="235"/>
      <c r="R1327" s="235"/>
      <c r="S1327" s="235"/>
      <c r="T1327" s="235"/>
      <c r="U1327" s="235"/>
      <c r="V1327" s="235"/>
      <c r="W1327" s="235"/>
      <c r="X1327" s="235"/>
      <c r="Y1327" s="236"/>
      <c r="AT1327" s="237" t="s">
        <v>164</v>
      </c>
      <c r="AU1327" s="237" t="s">
        <v>84</v>
      </c>
      <c r="AV1327" s="15" t="s">
        <v>82</v>
      </c>
      <c r="AW1327" s="15" t="s">
        <v>5</v>
      </c>
      <c r="AX1327" s="15" t="s">
        <v>74</v>
      </c>
      <c r="AY1327" s="237" t="s">
        <v>155</v>
      </c>
    </row>
    <row r="1328" spans="1:65" s="13" customFormat="1" ht="11.25">
      <c r="B1328" s="194"/>
      <c r="C1328" s="195"/>
      <c r="D1328" s="196" t="s">
        <v>164</v>
      </c>
      <c r="E1328" s="197" t="s">
        <v>20</v>
      </c>
      <c r="F1328" s="198" t="s">
        <v>2676</v>
      </c>
      <c r="G1328" s="195"/>
      <c r="H1328" s="199">
        <v>9</v>
      </c>
      <c r="I1328" s="200"/>
      <c r="J1328" s="200"/>
      <c r="K1328" s="195"/>
      <c r="L1328" s="195"/>
      <c r="M1328" s="201"/>
      <c r="N1328" s="202"/>
      <c r="O1328" s="203"/>
      <c r="P1328" s="203"/>
      <c r="Q1328" s="203"/>
      <c r="R1328" s="203"/>
      <c r="S1328" s="203"/>
      <c r="T1328" s="203"/>
      <c r="U1328" s="203"/>
      <c r="V1328" s="203"/>
      <c r="W1328" s="203"/>
      <c r="X1328" s="203"/>
      <c r="Y1328" s="204"/>
      <c r="AT1328" s="205" t="s">
        <v>164</v>
      </c>
      <c r="AU1328" s="205" t="s">
        <v>84</v>
      </c>
      <c r="AV1328" s="13" t="s">
        <v>84</v>
      </c>
      <c r="AW1328" s="13" t="s">
        <v>5</v>
      </c>
      <c r="AX1328" s="13" t="s">
        <v>74</v>
      </c>
      <c r="AY1328" s="205" t="s">
        <v>155</v>
      </c>
    </row>
    <row r="1329" spans="1:65" s="15" customFormat="1" ht="11.25">
      <c r="B1329" s="228"/>
      <c r="C1329" s="229"/>
      <c r="D1329" s="196" t="s">
        <v>164</v>
      </c>
      <c r="E1329" s="230" t="s">
        <v>20</v>
      </c>
      <c r="F1329" s="231" t="s">
        <v>2677</v>
      </c>
      <c r="G1329" s="229"/>
      <c r="H1329" s="230" t="s">
        <v>20</v>
      </c>
      <c r="I1329" s="232"/>
      <c r="J1329" s="232"/>
      <c r="K1329" s="229"/>
      <c r="L1329" s="229"/>
      <c r="M1329" s="233"/>
      <c r="N1329" s="234"/>
      <c r="O1329" s="235"/>
      <c r="P1329" s="235"/>
      <c r="Q1329" s="235"/>
      <c r="R1329" s="235"/>
      <c r="S1329" s="235"/>
      <c r="T1329" s="235"/>
      <c r="U1329" s="235"/>
      <c r="V1329" s="235"/>
      <c r="W1329" s="235"/>
      <c r="X1329" s="235"/>
      <c r="Y1329" s="236"/>
      <c r="AT1329" s="237" t="s">
        <v>164</v>
      </c>
      <c r="AU1329" s="237" t="s">
        <v>84</v>
      </c>
      <c r="AV1329" s="15" t="s">
        <v>82</v>
      </c>
      <c r="AW1329" s="15" t="s">
        <v>5</v>
      </c>
      <c r="AX1329" s="15" t="s">
        <v>74</v>
      </c>
      <c r="AY1329" s="237" t="s">
        <v>155</v>
      </c>
    </row>
    <row r="1330" spans="1:65" s="13" customFormat="1" ht="11.25">
      <c r="B1330" s="194"/>
      <c r="C1330" s="195"/>
      <c r="D1330" s="196" t="s">
        <v>164</v>
      </c>
      <c r="E1330" s="197" t="s">
        <v>20</v>
      </c>
      <c r="F1330" s="198" t="s">
        <v>2678</v>
      </c>
      <c r="G1330" s="195"/>
      <c r="H1330" s="199">
        <v>3.3</v>
      </c>
      <c r="I1330" s="200"/>
      <c r="J1330" s="200"/>
      <c r="K1330" s="195"/>
      <c r="L1330" s="195"/>
      <c r="M1330" s="201"/>
      <c r="N1330" s="202"/>
      <c r="O1330" s="203"/>
      <c r="P1330" s="203"/>
      <c r="Q1330" s="203"/>
      <c r="R1330" s="203"/>
      <c r="S1330" s="203"/>
      <c r="T1330" s="203"/>
      <c r="U1330" s="203"/>
      <c r="V1330" s="203"/>
      <c r="W1330" s="203"/>
      <c r="X1330" s="203"/>
      <c r="Y1330" s="204"/>
      <c r="AT1330" s="205" t="s">
        <v>164</v>
      </c>
      <c r="AU1330" s="205" t="s">
        <v>84</v>
      </c>
      <c r="AV1330" s="13" t="s">
        <v>84</v>
      </c>
      <c r="AW1330" s="13" t="s">
        <v>5</v>
      </c>
      <c r="AX1330" s="13" t="s">
        <v>74</v>
      </c>
      <c r="AY1330" s="205" t="s">
        <v>155</v>
      </c>
    </row>
    <row r="1331" spans="1:65" s="14" customFormat="1" ht="11.25">
      <c r="B1331" s="206"/>
      <c r="C1331" s="207"/>
      <c r="D1331" s="196" t="s">
        <v>164</v>
      </c>
      <c r="E1331" s="208" t="s">
        <v>20</v>
      </c>
      <c r="F1331" s="209" t="s">
        <v>166</v>
      </c>
      <c r="G1331" s="207"/>
      <c r="H1331" s="210">
        <v>12.3</v>
      </c>
      <c r="I1331" s="211"/>
      <c r="J1331" s="211"/>
      <c r="K1331" s="207"/>
      <c r="L1331" s="207"/>
      <c r="M1331" s="212"/>
      <c r="N1331" s="213"/>
      <c r="O1331" s="214"/>
      <c r="P1331" s="214"/>
      <c r="Q1331" s="214"/>
      <c r="R1331" s="214"/>
      <c r="S1331" s="214"/>
      <c r="T1331" s="214"/>
      <c r="U1331" s="214"/>
      <c r="V1331" s="214"/>
      <c r="W1331" s="214"/>
      <c r="X1331" s="214"/>
      <c r="Y1331" s="215"/>
      <c r="AT1331" s="216" t="s">
        <v>164</v>
      </c>
      <c r="AU1331" s="216" t="s">
        <v>84</v>
      </c>
      <c r="AV1331" s="14" t="s">
        <v>161</v>
      </c>
      <c r="AW1331" s="14" t="s">
        <v>5</v>
      </c>
      <c r="AX1331" s="14" t="s">
        <v>82</v>
      </c>
      <c r="AY1331" s="216" t="s">
        <v>155</v>
      </c>
    </row>
    <row r="1332" spans="1:65" s="13" customFormat="1" ht="11.25">
      <c r="B1332" s="194"/>
      <c r="C1332" s="195"/>
      <c r="D1332" s="196" t="s">
        <v>164</v>
      </c>
      <c r="E1332" s="195"/>
      <c r="F1332" s="198" t="s">
        <v>2679</v>
      </c>
      <c r="G1332" s="195"/>
      <c r="H1332" s="199">
        <v>12.423</v>
      </c>
      <c r="I1332" s="200"/>
      <c r="J1332" s="200"/>
      <c r="K1332" s="195"/>
      <c r="L1332" s="195"/>
      <c r="M1332" s="201"/>
      <c r="N1332" s="202"/>
      <c r="O1332" s="203"/>
      <c r="P1332" s="203"/>
      <c r="Q1332" s="203"/>
      <c r="R1332" s="203"/>
      <c r="S1332" s="203"/>
      <c r="T1332" s="203"/>
      <c r="U1332" s="203"/>
      <c r="V1332" s="203"/>
      <c r="W1332" s="203"/>
      <c r="X1332" s="203"/>
      <c r="Y1332" s="204"/>
      <c r="AT1332" s="205" t="s">
        <v>164</v>
      </c>
      <c r="AU1332" s="205" t="s">
        <v>84</v>
      </c>
      <c r="AV1332" s="13" t="s">
        <v>84</v>
      </c>
      <c r="AW1332" s="13" t="s">
        <v>4</v>
      </c>
      <c r="AX1332" s="13" t="s">
        <v>82</v>
      </c>
      <c r="AY1332" s="205" t="s">
        <v>155</v>
      </c>
    </row>
    <row r="1333" spans="1:65" s="2" customFormat="1" ht="24.2" customHeight="1">
      <c r="A1333" s="36"/>
      <c r="B1333" s="37"/>
      <c r="C1333" s="174" t="s">
        <v>2680</v>
      </c>
      <c r="D1333" s="174" t="s">
        <v>157</v>
      </c>
      <c r="E1333" s="175" t="s">
        <v>2681</v>
      </c>
      <c r="F1333" s="176" t="s">
        <v>2682</v>
      </c>
      <c r="G1333" s="177" t="s">
        <v>207</v>
      </c>
      <c r="H1333" s="178">
        <v>4.4999999999999998E-2</v>
      </c>
      <c r="I1333" s="179"/>
      <c r="J1333" s="179"/>
      <c r="K1333" s="180">
        <f>ROUND(P1333*H1333,2)</f>
        <v>0</v>
      </c>
      <c r="L1333" s="181"/>
      <c r="M1333" s="41"/>
      <c r="N1333" s="182" t="s">
        <v>20</v>
      </c>
      <c r="O1333" s="183" t="s">
        <v>43</v>
      </c>
      <c r="P1333" s="184">
        <f>I1333+J1333</f>
        <v>0</v>
      </c>
      <c r="Q1333" s="184">
        <f>ROUND(I1333*H1333,2)</f>
        <v>0</v>
      </c>
      <c r="R1333" s="184">
        <f>ROUND(J1333*H1333,2)</f>
        <v>0</v>
      </c>
      <c r="S1333" s="66"/>
      <c r="T1333" s="185">
        <f>S1333*H1333</f>
        <v>0</v>
      </c>
      <c r="U1333" s="185">
        <v>0</v>
      </c>
      <c r="V1333" s="185">
        <f>U1333*H1333</f>
        <v>0</v>
      </c>
      <c r="W1333" s="185">
        <v>0</v>
      </c>
      <c r="X1333" s="185">
        <f>W1333*H1333</f>
        <v>0</v>
      </c>
      <c r="Y1333" s="186" t="s">
        <v>20</v>
      </c>
      <c r="Z1333" s="36"/>
      <c r="AA1333" s="36"/>
      <c r="AB1333" s="36"/>
      <c r="AC1333" s="36"/>
      <c r="AD1333" s="36"/>
      <c r="AE1333" s="36"/>
      <c r="AR1333" s="187" t="s">
        <v>185</v>
      </c>
      <c r="AT1333" s="187" t="s">
        <v>157</v>
      </c>
      <c r="AU1333" s="187" t="s">
        <v>84</v>
      </c>
      <c r="AY1333" s="19" t="s">
        <v>155</v>
      </c>
      <c r="BE1333" s="188">
        <f>IF(O1333="základní",K1333,0)</f>
        <v>0</v>
      </c>
      <c r="BF1333" s="188">
        <f>IF(O1333="snížená",K1333,0)</f>
        <v>0</v>
      </c>
      <c r="BG1333" s="188">
        <f>IF(O1333="zákl. přenesená",K1333,0)</f>
        <v>0</v>
      </c>
      <c r="BH1333" s="188">
        <f>IF(O1333="sníž. přenesená",K1333,0)</f>
        <v>0</v>
      </c>
      <c r="BI1333" s="188">
        <f>IF(O1333="nulová",K1333,0)</f>
        <v>0</v>
      </c>
      <c r="BJ1333" s="19" t="s">
        <v>82</v>
      </c>
      <c r="BK1333" s="188">
        <f>ROUND(P1333*H1333,2)</f>
        <v>0</v>
      </c>
      <c r="BL1333" s="19" t="s">
        <v>185</v>
      </c>
      <c r="BM1333" s="187" t="s">
        <v>2683</v>
      </c>
    </row>
    <row r="1334" spans="1:65" s="2" customFormat="1" ht="11.25">
      <c r="A1334" s="36"/>
      <c r="B1334" s="37"/>
      <c r="C1334" s="38"/>
      <c r="D1334" s="189" t="s">
        <v>162</v>
      </c>
      <c r="E1334" s="38"/>
      <c r="F1334" s="190" t="s">
        <v>2684</v>
      </c>
      <c r="G1334" s="38"/>
      <c r="H1334" s="38"/>
      <c r="I1334" s="191"/>
      <c r="J1334" s="191"/>
      <c r="K1334" s="38"/>
      <c r="L1334" s="38"/>
      <c r="M1334" s="41"/>
      <c r="N1334" s="192"/>
      <c r="O1334" s="193"/>
      <c r="P1334" s="66"/>
      <c r="Q1334" s="66"/>
      <c r="R1334" s="66"/>
      <c r="S1334" s="66"/>
      <c r="T1334" s="66"/>
      <c r="U1334" s="66"/>
      <c r="V1334" s="66"/>
      <c r="W1334" s="66"/>
      <c r="X1334" s="66"/>
      <c r="Y1334" s="67"/>
      <c r="Z1334" s="36"/>
      <c r="AA1334" s="36"/>
      <c r="AB1334" s="36"/>
      <c r="AC1334" s="36"/>
      <c r="AD1334" s="36"/>
      <c r="AE1334" s="36"/>
      <c r="AT1334" s="19" t="s">
        <v>162</v>
      </c>
      <c r="AU1334" s="19" t="s">
        <v>84</v>
      </c>
    </row>
    <row r="1335" spans="1:65" s="12" customFormat="1" ht="22.9" customHeight="1">
      <c r="B1335" s="157"/>
      <c r="C1335" s="158"/>
      <c r="D1335" s="159" t="s">
        <v>73</v>
      </c>
      <c r="E1335" s="172" t="s">
        <v>2685</v>
      </c>
      <c r="F1335" s="172" t="s">
        <v>2686</v>
      </c>
      <c r="G1335" s="158"/>
      <c r="H1335" s="158"/>
      <c r="I1335" s="161"/>
      <c r="J1335" s="161"/>
      <c r="K1335" s="173">
        <f>BK1335</f>
        <v>0</v>
      </c>
      <c r="L1335" s="158"/>
      <c r="M1335" s="163"/>
      <c r="N1335" s="164"/>
      <c r="O1335" s="165"/>
      <c r="P1335" s="165"/>
      <c r="Q1335" s="166">
        <f>SUM(Q1336:Q1390)</f>
        <v>0</v>
      </c>
      <c r="R1335" s="166">
        <f>SUM(R1336:R1390)</f>
        <v>0</v>
      </c>
      <c r="S1335" s="165"/>
      <c r="T1335" s="167">
        <f>SUM(T1336:T1390)</f>
        <v>0</v>
      </c>
      <c r="U1335" s="165"/>
      <c r="V1335" s="167">
        <f>SUM(V1336:V1390)</f>
        <v>10.322586199999998</v>
      </c>
      <c r="W1335" s="165"/>
      <c r="X1335" s="167">
        <f>SUM(X1336:X1390)</f>
        <v>0</v>
      </c>
      <c r="Y1335" s="168"/>
      <c r="AR1335" s="169" t="s">
        <v>84</v>
      </c>
      <c r="AT1335" s="170" t="s">
        <v>73</v>
      </c>
      <c r="AU1335" s="170" t="s">
        <v>82</v>
      </c>
      <c r="AY1335" s="169" t="s">
        <v>155</v>
      </c>
      <c r="BK1335" s="171">
        <f>SUM(BK1336:BK1390)</f>
        <v>0</v>
      </c>
    </row>
    <row r="1336" spans="1:65" s="2" customFormat="1" ht="16.5" customHeight="1">
      <c r="A1336" s="36"/>
      <c r="B1336" s="37"/>
      <c r="C1336" s="174" t="s">
        <v>2687</v>
      </c>
      <c r="D1336" s="174" t="s">
        <v>157</v>
      </c>
      <c r="E1336" s="175" t="s">
        <v>2688</v>
      </c>
      <c r="F1336" s="176" t="s">
        <v>2689</v>
      </c>
      <c r="G1336" s="177" t="s">
        <v>160</v>
      </c>
      <c r="H1336" s="178">
        <v>260.5</v>
      </c>
      <c r="I1336" s="179"/>
      <c r="J1336" s="179"/>
      <c r="K1336" s="180">
        <f>ROUND(P1336*H1336,2)</f>
        <v>0</v>
      </c>
      <c r="L1336" s="181"/>
      <c r="M1336" s="41"/>
      <c r="N1336" s="182" t="s">
        <v>20</v>
      </c>
      <c r="O1336" s="183" t="s">
        <v>43</v>
      </c>
      <c r="P1336" s="184">
        <f>I1336+J1336</f>
        <v>0</v>
      </c>
      <c r="Q1336" s="184">
        <f>ROUND(I1336*H1336,2)</f>
        <v>0</v>
      </c>
      <c r="R1336" s="184">
        <f>ROUND(J1336*H1336,2)</f>
        <v>0</v>
      </c>
      <c r="S1336" s="66"/>
      <c r="T1336" s="185">
        <f>S1336*H1336</f>
        <v>0</v>
      </c>
      <c r="U1336" s="185">
        <v>0</v>
      </c>
      <c r="V1336" s="185">
        <f>U1336*H1336</f>
        <v>0</v>
      </c>
      <c r="W1336" s="185">
        <v>0</v>
      </c>
      <c r="X1336" s="185">
        <f>W1336*H1336</f>
        <v>0</v>
      </c>
      <c r="Y1336" s="186" t="s">
        <v>20</v>
      </c>
      <c r="Z1336" s="36"/>
      <c r="AA1336" s="36"/>
      <c r="AB1336" s="36"/>
      <c r="AC1336" s="36"/>
      <c r="AD1336" s="36"/>
      <c r="AE1336" s="36"/>
      <c r="AR1336" s="187" t="s">
        <v>161</v>
      </c>
      <c r="AT1336" s="187" t="s">
        <v>157</v>
      </c>
      <c r="AU1336" s="187" t="s">
        <v>84</v>
      </c>
      <c r="AY1336" s="19" t="s">
        <v>155</v>
      </c>
      <c r="BE1336" s="188">
        <f>IF(O1336="základní",K1336,0)</f>
        <v>0</v>
      </c>
      <c r="BF1336" s="188">
        <f>IF(O1336="snížená",K1336,0)</f>
        <v>0</v>
      </c>
      <c r="BG1336" s="188">
        <f>IF(O1336="zákl. přenesená",K1336,0)</f>
        <v>0</v>
      </c>
      <c r="BH1336" s="188">
        <f>IF(O1336="sníž. přenesená",K1336,0)</f>
        <v>0</v>
      </c>
      <c r="BI1336" s="188">
        <f>IF(O1336="nulová",K1336,0)</f>
        <v>0</v>
      </c>
      <c r="BJ1336" s="19" t="s">
        <v>82</v>
      </c>
      <c r="BK1336" s="188">
        <f>ROUND(P1336*H1336,2)</f>
        <v>0</v>
      </c>
      <c r="BL1336" s="19" t="s">
        <v>161</v>
      </c>
      <c r="BM1336" s="187" t="s">
        <v>1082</v>
      </c>
    </row>
    <row r="1337" spans="1:65" s="2" customFormat="1" ht="11.25">
      <c r="A1337" s="36"/>
      <c r="B1337" s="37"/>
      <c r="C1337" s="38"/>
      <c r="D1337" s="189" t="s">
        <v>162</v>
      </c>
      <c r="E1337" s="38"/>
      <c r="F1337" s="190" t="s">
        <v>2690</v>
      </c>
      <c r="G1337" s="38"/>
      <c r="H1337" s="38"/>
      <c r="I1337" s="191"/>
      <c r="J1337" s="191"/>
      <c r="K1337" s="38"/>
      <c r="L1337" s="38"/>
      <c r="M1337" s="41"/>
      <c r="N1337" s="192"/>
      <c r="O1337" s="193"/>
      <c r="P1337" s="66"/>
      <c r="Q1337" s="66"/>
      <c r="R1337" s="66"/>
      <c r="S1337" s="66"/>
      <c r="T1337" s="66"/>
      <c r="U1337" s="66"/>
      <c r="V1337" s="66"/>
      <c r="W1337" s="66"/>
      <c r="X1337" s="66"/>
      <c r="Y1337" s="67"/>
      <c r="Z1337" s="36"/>
      <c r="AA1337" s="36"/>
      <c r="AB1337" s="36"/>
      <c r="AC1337" s="36"/>
      <c r="AD1337" s="36"/>
      <c r="AE1337" s="36"/>
      <c r="AT1337" s="19" t="s">
        <v>162</v>
      </c>
      <c r="AU1337" s="19" t="s">
        <v>84</v>
      </c>
    </row>
    <row r="1338" spans="1:65" s="13" customFormat="1" ht="11.25">
      <c r="B1338" s="194"/>
      <c r="C1338" s="195"/>
      <c r="D1338" s="196" t="s">
        <v>164</v>
      </c>
      <c r="E1338" s="197" t="s">
        <v>20</v>
      </c>
      <c r="F1338" s="198" t="s">
        <v>1132</v>
      </c>
      <c r="G1338" s="195"/>
      <c r="H1338" s="199">
        <v>260.5</v>
      </c>
      <c r="I1338" s="200"/>
      <c r="J1338" s="200"/>
      <c r="K1338" s="195"/>
      <c r="L1338" s="195"/>
      <c r="M1338" s="201"/>
      <c r="N1338" s="202"/>
      <c r="O1338" s="203"/>
      <c r="P1338" s="203"/>
      <c r="Q1338" s="203"/>
      <c r="R1338" s="203"/>
      <c r="S1338" s="203"/>
      <c r="T1338" s="203"/>
      <c r="U1338" s="203"/>
      <c r="V1338" s="203"/>
      <c r="W1338" s="203"/>
      <c r="X1338" s="203"/>
      <c r="Y1338" s="204"/>
      <c r="AT1338" s="205" t="s">
        <v>164</v>
      </c>
      <c r="AU1338" s="205" t="s">
        <v>84</v>
      </c>
      <c r="AV1338" s="13" t="s">
        <v>84</v>
      </c>
      <c r="AW1338" s="13" t="s">
        <v>5</v>
      </c>
      <c r="AX1338" s="13" t="s">
        <v>74</v>
      </c>
      <c r="AY1338" s="205" t="s">
        <v>155</v>
      </c>
    </row>
    <row r="1339" spans="1:65" s="14" customFormat="1" ht="11.25">
      <c r="B1339" s="206"/>
      <c r="C1339" s="207"/>
      <c r="D1339" s="196" t="s">
        <v>164</v>
      </c>
      <c r="E1339" s="208" t="s">
        <v>20</v>
      </c>
      <c r="F1339" s="209" t="s">
        <v>166</v>
      </c>
      <c r="G1339" s="207"/>
      <c r="H1339" s="210">
        <v>260.5</v>
      </c>
      <c r="I1339" s="211"/>
      <c r="J1339" s="211"/>
      <c r="K1339" s="207"/>
      <c r="L1339" s="207"/>
      <c r="M1339" s="212"/>
      <c r="N1339" s="213"/>
      <c r="O1339" s="214"/>
      <c r="P1339" s="214"/>
      <c r="Q1339" s="214"/>
      <c r="R1339" s="214"/>
      <c r="S1339" s="214"/>
      <c r="T1339" s="214"/>
      <c r="U1339" s="214"/>
      <c r="V1339" s="214"/>
      <c r="W1339" s="214"/>
      <c r="X1339" s="214"/>
      <c r="Y1339" s="215"/>
      <c r="AT1339" s="216" t="s">
        <v>164</v>
      </c>
      <c r="AU1339" s="216" t="s">
        <v>84</v>
      </c>
      <c r="AV1339" s="14" t="s">
        <v>161</v>
      </c>
      <c r="AW1339" s="14" t="s">
        <v>5</v>
      </c>
      <c r="AX1339" s="14" t="s">
        <v>82</v>
      </c>
      <c r="AY1339" s="216" t="s">
        <v>155</v>
      </c>
    </row>
    <row r="1340" spans="1:65" s="2" customFormat="1" ht="16.5" customHeight="1">
      <c r="A1340" s="36"/>
      <c r="B1340" s="37"/>
      <c r="C1340" s="218" t="s">
        <v>2691</v>
      </c>
      <c r="D1340" s="218" t="s">
        <v>180</v>
      </c>
      <c r="E1340" s="219" t="s">
        <v>2692</v>
      </c>
      <c r="F1340" s="220" t="s">
        <v>2693</v>
      </c>
      <c r="G1340" s="221" t="s">
        <v>386</v>
      </c>
      <c r="H1340" s="222">
        <v>2146.52</v>
      </c>
      <c r="I1340" s="223"/>
      <c r="J1340" s="224"/>
      <c r="K1340" s="225">
        <f>ROUND(P1340*H1340,2)</f>
        <v>0</v>
      </c>
      <c r="L1340" s="224"/>
      <c r="M1340" s="226"/>
      <c r="N1340" s="227" t="s">
        <v>20</v>
      </c>
      <c r="O1340" s="183" t="s">
        <v>43</v>
      </c>
      <c r="P1340" s="184">
        <f>I1340+J1340</f>
        <v>0</v>
      </c>
      <c r="Q1340" s="184">
        <f>ROUND(I1340*H1340,2)</f>
        <v>0</v>
      </c>
      <c r="R1340" s="184">
        <f>ROUND(J1340*H1340,2)</f>
        <v>0</v>
      </c>
      <c r="S1340" s="66"/>
      <c r="T1340" s="185">
        <f>S1340*H1340</f>
        <v>0</v>
      </c>
      <c r="U1340" s="185">
        <v>4.3E-3</v>
      </c>
      <c r="V1340" s="185">
        <f>U1340*H1340</f>
        <v>9.2300360000000001</v>
      </c>
      <c r="W1340" s="185">
        <v>0</v>
      </c>
      <c r="X1340" s="185">
        <f>W1340*H1340</f>
        <v>0</v>
      </c>
      <c r="Y1340" s="186" t="s">
        <v>20</v>
      </c>
      <c r="Z1340" s="36"/>
      <c r="AA1340" s="36"/>
      <c r="AB1340" s="36"/>
      <c r="AC1340" s="36"/>
      <c r="AD1340" s="36"/>
      <c r="AE1340" s="36"/>
      <c r="AR1340" s="187" t="s">
        <v>191</v>
      </c>
      <c r="AT1340" s="187" t="s">
        <v>180</v>
      </c>
      <c r="AU1340" s="187" t="s">
        <v>84</v>
      </c>
      <c r="AY1340" s="19" t="s">
        <v>155</v>
      </c>
      <c r="BE1340" s="188">
        <f>IF(O1340="základní",K1340,0)</f>
        <v>0</v>
      </c>
      <c r="BF1340" s="188">
        <f>IF(O1340="snížená",K1340,0)</f>
        <v>0</v>
      </c>
      <c r="BG1340" s="188">
        <f>IF(O1340="zákl. přenesená",K1340,0)</f>
        <v>0</v>
      </c>
      <c r="BH1340" s="188">
        <f>IF(O1340="sníž. přenesená",K1340,0)</f>
        <v>0</v>
      </c>
      <c r="BI1340" s="188">
        <f>IF(O1340="nulová",K1340,0)</f>
        <v>0</v>
      </c>
      <c r="BJ1340" s="19" t="s">
        <v>82</v>
      </c>
      <c r="BK1340" s="188">
        <f>ROUND(P1340*H1340,2)</f>
        <v>0</v>
      </c>
      <c r="BL1340" s="19" t="s">
        <v>161</v>
      </c>
      <c r="BM1340" s="187" t="s">
        <v>2694</v>
      </c>
    </row>
    <row r="1341" spans="1:65" s="13" customFormat="1" ht="11.25">
      <c r="B1341" s="194"/>
      <c r="C1341" s="195"/>
      <c r="D1341" s="196" t="s">
        <v>164</v>
      </c>
      <c r="E1341" s="195"/>
      <c r="F1341" s="198" t="s">
        <v>2695</v>
      </c>
      <c r="G1341" s="195"/>
      <c r="H1341" s="199">
        <v>2146.52</v>
      </c>
      <c r="I1341" s="200"/>
      <c r="J1341" s="200"/>
      <c r="K1341" s="195"/>
      <c r="L1341" s="195"/>
      <c r="M1341" s="201"/>
      <c r="N1341" s="202"/>
      <c r="O1341" s="203"/>
      <c r="P1341" s="203"/>
      <c r="Q1341" s="203"/>
      <c r="R1341" s="203"/>
      <c r="S1341" s="203"/>
      <c r="T1341" s="203"/>
      <c r="U1341" s="203"/>
      <c r="V1341" s="203"/>
      <c r="W1341" s="203"/>
      <c r="X1341" s="203"/>
      <c r="Y1341" s="204"/>
      <c r="AT1341" s="205" t="s">
        <v>164</v>
      </c>
      <c r="AU1341" s="205" t="s">
        <v>84</v>
      </c>
      <c r="AV1341" s="13" t="s">
        <v>84</v>
      </c>
      <c r="AW1341" s="13" t="s">
        <v>4</v>
      </c>
      <c r="AX1341" s="13" t="s">
        <v>82</v>
      </c>
      <c r="AY1341" s="205" t="s">
        <v>155</v>
      </c>
    </row>
    <row r="1342" spans="1:65" s="2" customFormat="1" ht="21.75" customHeight="1">
      <c r="A1342" s="36"/>
      <c r="B1342" s="37"/>
      <c r="C1342" s="174" t="s">
        <v>2696</v>
      </c>
      <c r="D1342" s="174" t="s">
        <v>157</v>
      </c>
      <c r="E1342" s="175" t="s">
        <v>2697</v>
      </c>
      <c r="F1342" s="176" t="s">
        <v>2698</v>
      </c>
      <c r="G1342" s="177" t="s">
        <v>160</v>
      </c>
      <c r="H1342" s="178">
        <v>238.7</v>
      </c>
      <c r="I1342" s="179"/>
      <c r="J1342" s="179"/>
      <c r="K1342" s="180">
        <f>ROUND(P1342*H1342,2)</f>
        <v>0</v>
      </c>
      <c r="L1342" s="181"/>
      <c r="M1342" s="41"/>
      <c r="N1342" s="182" t="s">
        <v>20</v>
      </c>
      <c r="O1342" s="183" t="s">
        <v>43</v>
      </c>
      <c r="P1342" s="184">
        <f>I1342+J1342</f>
        <v>0</v>
      </c>
      <c r="Q1342" s="184">
        <f>ROUND(I1342*H1342,2)</f>
        <v>0</v>
      </c>
      <c r="R1342" s="184">
        <f>ROUND(J1342*H1342,2)</f>
        <v>0</v>
      </c>
      <c r="S1342" s="66"/>
      <c r="T1342" s="185">
        <f>S1342*H1342</f>
        <v>0</v>
      </c>
      <c r="U1342" s="185">
        <v>0</v>
      </c>
      <c r="V1342" s="185">
        <f>U1342*H1342</f>
        <v>0</v>
      </c>
      <c r="W1342" s="185">
        <v>0</v>
      </c>
      <c r="X1342" s="185">
        <f>W1342*H1342</f>
        <v>0</v>
      </c>
      <c r="Y1342" s="186" t="s">
        <v>20</v>
      </c>
      <c r="Z1342" s="36"/>
      <c r="AA1342" s="36"/>
      <c r="AB1342" s="36"/>
      <c r="AC1342" s="36"/>
      <c r="AD1342" s="36"/>
      <c r="AE1342" s="36"/>
      <c r="AR1342" s="187" t="s">
        <v>185</v>
      </c>
      <c r="AT1342" s="187" t="s">
        <v>157</v>
      </c>
      <c r="AU1342" s="187" t="s">
        <v>84</v>
      </c>
      <c r="AY1342" s="19" t="s">
        <v>155</v>
      </c>
      <c r="BE1342" s="188">
        <f>IF(O1342="základní",K1342,0)</f>
        <v>0</v>
      </c>
      <c r="BF1342" s="188">
        <f>IF(O1342="snížená",K1342,0)</f>
        <v>0</v>
      </c>
      <c r="BG1342" s="188">
        <f>IF(O1342="zákl. přenesená",K1342,0)</f>
        <v>0</v>
      </c>
      <c r="BH1342" s="188">
        <f>IF(O1342="sníž. přenesená",K1342,0)</f>
        <v>0</v>
      </c>
      <c r="BI1342" s="188">
        <f>IF(O1342="nulová",K1342,0)</f>
        <v>0</v>
      </c>
      <c r="BJ1342" s="19" t="s">
        <v>82</v>
      </c>
      <c r="BK1342" s="188">
        <f>ROUND(P1342*H1342,2)</f>
        <v>0</v>
      </c>
      <c r="BL1342" s="19" t="s">
        <v>185</v>
      </c>
      <c r="BM1342" s="187" t="s">
        <v>2699</v>
      </c>
    </row>
    <row r="1343" spans="1:65" s="2" customFormat="1" ht="11.25">
      <c r="A1343" s="36"/>
      <c r="B1343" s="37"/>
      <c r="C1343" s="38"/>
      <c r="D1343" s="189" t="s">
        <v>162</v>
      </c>
      <c r="E1343" s="38"/>
      <c r="F1343" s="190" t="s">
        <v>2700</v>
      </c>
      <c r="G1343" s="38"/>
      <c r="H1343" s="38"/>
      <c r="I1343" s="191"/>
      <c r="J1343" s="191"/>
      <c r="K1343" s="38"/>
      <c r="L1343" s="38"/>
      <c r="M1343" s="41"/>
      <c r="N1343" s="192"/>
      <c r="O1343" s="193"/>
      <c r="P1343" s="66"/>
      <c r="Q1343" s="66"/>
      <c r="R1343" s="66"/>
      <c r="S1343" s="66"/>
      <c r="T1343" s="66"/>
      <c r="U1343" s="66"/>
      <c r="V1343" s="66"/>
      <c r="W1343" s="66"/>
      <c r="X1343" s="66"/>
      <c r="Y1343" s="67"/>
      <c r="Z1343" s="36"/>
      <c r="AA1343" s="36"/>
      <c r="AB1343" s="36"/>
      <c r="AC1343" s="36"/>
      <c r="AD1343" s="36"/>
      <c r="AE1343" s="36"/>
      <c r="AT1343" s="19" t="s">
        <v>162</v>
      </c>
      <c r="AU1343" s="19" t="s">
        <v>84</v>
      </c>
    </row>
    <row r="1344" spans="1:65" s="13" customFormat="1" ht="11.25">
      <c r="B1344" s="194"/>
      <c r="C1344" s="195"/>
      <c r="D1344" s="196" t="s">
        <v>164</v>
      </c>
      <c r="E1344" s="197" t="s">
        <v>20</v>
      </c>
      <c r="F1344" s="198" t="s">
        <v>2701</v>
      </c>
      <c r="G1344" s="195"/>
      <c r="H1344" s="199">
        <v>217</v>
      </c>
      <c r="I1344" s="200"/>
      <c r="J1344" s="200"/>
      <c r="K1344" s="195"/>
      <c r="L1344" s="195"/>
      <c r="M1344" s="201"/>
      <c r="N1344" s="202"/>
      <c r="O1344" s="203"/>
      <c r="P1344" s="203"/>
      <c r="Q1344" s="203"/>
      <c r="R1344" s="203"/>
      <c r="S1344" s="203"/>
      <c r="T1344" s="203"/>
      <c r="U1344" s="203"/>
      <c r="V1344" s="203"/>
      <c r="W1344" s="203"/>
      <c r="X1344" s="203"/>
      <c r="Y1344" s="204"/>
      <c r="AT1344" s="205" t="s">
        <v>164</v>
      </c>
      <c r="AU1344" s="205" t="s">
        <v>84</v>
      </c>
      <c r="AV1344" s="13" t="s">
        <v>84</v>
      </c>
      <c r="AW1344" s="13" t="s">
        <v>5</v>
      </c>
      <c r="AX1344" s="13" t="s">
        <v>82</v>
      </c>
      <c r="AY1344" s="205" t="s">
        <v>155</v>
      </c>
    </row>
    <row r="1345" spans="1:65" s="13" customFormat="1" ht="11.25">
      <c r="B1345" s="194"/>
      <c r="C1345" s="195"/>
      <c r="D1345" s="196" t="s">
        <v>164</v>
      </c>
      <c r="E1345" s="195"/>
      <c r="F1345" s="198" t="s">
        <v>2702</v>
      </c>
      <c r="G1345" s="195"/>
      <c r="H1345" s="199">
        <v>238.7</v>
      </c>
      <c r="I1345" s="200"/>
      <c r="J1345" s="200"/>
      <c r="K1345" s="195"/>
      <c r="L1345" s="195"/>
      <c r="M1345" s="201"/>
      <c r="N1345" s="202"/>
      <c r="O1345" s="203"/>
      <c r="P1345" s="203"/>
      <c r="Q1345" s="203"/>
      <c r="R1345" s="203"/>
      <c r="S1345" s="203"/>
      <c r="T1345" s="203"/>
      <c r="U1345" s="203"/>
      <c r="V1345" s="203"/>
      <c r="W1345" s="203"/>
      <c r="X1345" s="203"/>
      <c r="Y1345" s="204"/>
      <c r="AT1345" s="205" t="s">
        <v>164</v>
      </c>
      <c r="AU1345" s="205" t="s">
        <v>84</v>
      </c>
      <c r="AV1345" s="13" t="s">
        <v>84</v>
      </c>
      <c r="AW1345" s="13" t="s">
        <v>4</v>
      </c>
      <c r="AX1345" s="13" t="s">
        <v>82</v>
      </c>
      <c r="AY1345" s="205" t="s">
        <v>155</v>
      </c>
    </row>
    <row r="1346" spans="1:65" s="2" customFormat="1" ht="24.2" customHeight="1">
      <c r="A1346" s="36"/>
      <c r="B1346" s="37"/>
      <c r="C1346" s="218" t="s">
        <v>2703</v>
      </c>
      <c r="D1346" s="218" t="s">
        <v>180</v>
      </c>
      <c r="E1346" s="219" t="s">
        <v>2704</v>
      </c>
      <c r="F1346" s="220" t="s">
        <v>2705</v>
      </c>
      <c r="G1346" s="221" t="s">
        <v>160</v>
      </c>
      <c r="H1346" s="222">
        <v>238.7</v>
      </c>
      <c r="I1346" s="223"/>
      <c r="J1346" s="224"/>
      <c r="K1346" s="225">
        <f>ROUND(P1346*H1346,2)</f>
        <v>0</v>
      </c>
      <c r="L1346" s="224"/>
      <c r="M1346" s="226"/>
      <c r="N1346" s="227" t="s">
        <v>20</v>
      </c>
      <c r="O1346" s="183" t="s">
        <v>43</v>
      </c>
      <c r="P1346" s="184">
        <f>I1346+J1346</f>
        <v>0</v>
      </c>
      <c r="Q1346" s="184">
        <f>ROUND(I1346*H1346,2)</f>
        <v>0</v>
      </c>
      <c r="R1346" s="184">
        <f>ROUND(J1346*H1346,2)</f>
        <v>0</v>
      </c>
      <c r="S1346" s="66"/>
      <c r="T1346" s="185">
        <f>S1346*H1346</f>
        <v>0</v>
      </c>
      <c r="U1346" s="185">
        <v>1.3999999999999999E-4</v>
      </c>
      <c r="V1346" s="185">
        <f>U1346*H1346</f>
        <v>3.3417999999999996E-2</v>
      </c>
      <c r="W1346" s="185">
        <v>0</v>
      </c>
      <c r="X1346" s="185">
        <f>W1346*H1346</f>
        <v>0</v>
      </c>
      <c r="Y1346" s="186" t="s">
        <v>20</v>
      </c>
      <c r="Z1346" s="36"/>
      <c r="AA1346" s="36"/>
      <c r="AB1346" s="36"/>
      <c r="AC1346" s="36"/>
      <c r="AD1346" s="36"/>
      <c r="AE1346" s="36"/>
      <c r="AR1346" s="187" t="s">
        <v>184</v>
      </c>
      <c r="AT1346" s="187" t="s">
        <v>180</v>
      </c>
      <c r="AU1346" s="187" t="s">
        <v>84</v>
      </c>
      <c r="AY1346" s="19" t="s">
        <v>155</v>
      </c>
      <c r="BE1346" s="188">
        <f>IF(O1346="základní",K1346,0)</f>
        <v>0</v>
      </c>
      <c r="BF1346" s="188">
        <f>IF(O1346="snížená",K1346,0)</f>
        <v>0</v>
      </c>
      <c r="BG1346" s="188">
        <f>IF(O1346="zákl. přenesená",K1346,0)</f>
        <v>0</v>
      </c>
      <c r="BH1346" s="188">
        <f>IF(O1346="sníž. přenesená",K1346,0)</f>
        <v>0</v>
      </c>
      <c r="BI1346" s="188">
        <f>IF(O1346="nulová",K1346,0)</f>
        <v>0</v>
      </c>
      <c r="BJ1346" s="19" t="s">
        <v>82</v>
      </c>
      <c r="BK1346" s="188">
        <f>ROUND(P1346*H1346,2)</f>
        <v>0</v>
      </c>
      <c r="BL1346" s="19" t="s">
        <v>185</v>
      </c>
      <c r="BM1346" s="187" t="s">
        <v>2706</v>
      </c>
    </row>
    <row r="1347" spans="1:65" s="13" customFormat="1" ht="11.25">
      <c r="B1347" s="194"/>
      <c r="C1347" s="195"/>
      <c r="D1347" s="196" t="s">
        <v>164</v>
      </c>
      <c r="E1347" s="195"/>
      <c r="F1347" s="198" t="s">
        <v>2702</v>
      </c>
      <c r="G1347" s="195"/>
      <c r="H1347" s="199">
        <v>238.7</v>
      </c>
      <c r="I1347" s="200"/>
      <c r="J1347" s="200"/>
      <c r="K1347" s="195"/>
      <c r="L1347" s="195"/>
      <c r="M1347" s="201"/>
      <c r="N1347" s="202"/>
      <c r="O1347" s="203"/>
      <c r="P1347" s="203"/>
      <c r="Q1347" s="203"/>
      <c r="R1347" s="203"/>
      <c r="S1347" s="203"/>
      <c r="T1347" s="203"/>
      <c r="U1347" s="203"/>
      <c r="V1347" s="203"/>
      <c r="W1347" s="203"/>
      <c r="X1347" s="203"/>
      <c r="Y1347" s="204"/>
      <c r="AT1347" s="205" t="s">
        <v>164</v>
      </c>
      <c r="AU1347" s="205" t="s">
        <v>84</v>
      </c>
      <c r="AV1347" s="13" t="s">
        <v>84</v>
      </c>
      <c r="AW1347" s="13" t="s">
        <v>4</v>
      </c>
      <c r="AX1347" s="13" t="s">
        <v>82</v>
      </c>
      <c r="AY1347" s="205" t="s">
        <v>155</v>
      </c>
    </row>
    <row r="1348" spans="1:65" s="2" customFormat="1" ht="16.5" customHeight="1">
      <c r="A1348" s="36"/>
      <c r="B1348" s="37"/>
      <c r="C1348" s="174" t="s">
        <v>2707</v>
      </c>
      <c r="D1348" s="174" t="s">
        <v>157</v>
      </c>
      <c r="E1348" s="175" t="s">
        <v>2708</v>
      </c>
      <c r="F1348" s="176" t="s">
        <v>2709</v>
      </c>
      <c r="G1348" s="177" t="s">
        <v>183</v>
      </c>
      <c r="H1348" s="178">
        <v>15.5</v>
      </c>
      <c r="I1348" s="179"/>
      <c r="J1348" s="179"/>
      <c r="K1348" s="180">
        <f>ROUND(P1348*H1348,2)</f>
        <v>0</v>
      </c>
      <c r="L1348" s="181"/>
      <c r="M1348" s="41"/>
      <c r="N1348" s="182" t="s">
        <v>20</v>
      </c>
      <c r="O1348" s="183" t="s">
        <v>43</v>
      </c>
      <c r="P1348" s="184">
        <f>I1348+J1348</f>
        <v>0</v>
      </c>
      <c r="Q1348" s="184">
        <f>ROUND(I1348*H1348,2)</f>
        <v>0</v>
      </c>
      <c r="R1348" s="184">
        <f>ROUND(J1348*H1348,2)</f>
        <v>0</v>
      </c>
      <c r="S1348" s="66"/>
      <c r="T1348" s="185">
        <f>S1348*H1348</f>
        <v>0</v>
      </c>
      <c r="U1348" s="185">
        <v>1.25E-3</v>
      </c>
      <c r="V1348" s="185">
        <f>U1348*H1348</f>
        <v>1.9375E-2</v>
      </c>
      <c r="W1348" s="185">
        <v>0</v>
      </c>
      <c r="X1348" s="185">
        <f>W1348*H1348</f>
        <v>0</v>
      </c>
      <c r="Y1348" s="186" t="s">
        <v>20</v>
      </c>
      <c r="Z1348" s="36"/>
      <c r="AA1348" s="36"/>
      <c r="AB1348" s="36"/>
      <c r="AC1348" s="36"/>
      <c r="AD1348" s="36"/>
      <c r="AE1348" s="36"/>
      <c r="AR1348" s="187" t="s">
        <v>185</v>
      </c>
      <c r="AT1348" s="187" t="s">
        <v>157</v>
      </c>
      <c r="AU1348" s="187" t="s">
        <v>84</v>
      </c>
      <c r="AY1348" s="19" t="s">
        <v>155</v>
      </c>
      <c r="BE1348" s="188">
        <f>IF(O1348="základní",K1348,0)</f>
        <v>0</v>
      </c>
      <c r="BF1348" s="188">
        <f>IF(O1348="snížená",K1348,0)</f>
        <v>0</v>
      </c>
      <c r="BG1348" s="188">
        <f>IF(O1348="zákl. přenesená",K1348,0)</f>
        <v>0</v>
      </c>
      <c r="BH1348" s="188">
        <f>IF(O1348="sníž. přenesená",K1348,0)</f>
        <v>0</v>
      </c>
      <c r="BI1348" s="188">
        <f>IF(O1348="nulová",K1348,0)</f>
        <v>0</v>
      </c>
      <c r="BJ1348" s="19" t="s">
        <v>82</v>
      </c>
      <c r="BK1348" s="188">
        <f>ROUND(P1348*H1348,2)</f>
        <v>0</v>
      </c>
      <c r="BL1348" s="19" t="s">
        <v>185</v>
      </c>
      <c r="BM1348" s="187" t="s">
        <v>2710</v>
      </c>
    </row>
    <row r="1349" spans="1:65" s="2" customFormat="1" ht="11.25">
      <c r="A1349" s="36"/>
      <c r="B1349" s="37"/>
      <c r="C1349" s="38"/>
      <c r="D1349" s="189" t="s">
        <v>162</v>
      </c>
      <c r="E1349" s="38"/>
      <c r="F1349" s="190" t="s">
        <v>2711</v>
      </c>
      <c r="G1349" s="38"/>
      <c r="H1349" s="38"/>
      <c r="I1349" s="191"/>
      <c r="J1349" s="191"/>
      <c r="K1349" s="38"/>
      <c r="L1349" s="38"/>
      <c r="M1349" s="41"/>
      <c r="N1349" s="192"/>
      <c r="O1349" s="193"/>
      <c r="P1349" s="66"/>
      <c r="Q1349" s="66"/>
      <c r="R1349" s="66"/>
      <c r="S1349" s="66"/>
      <c r="T1349" s="66"/>
      <c r="U1349" s="66"/>
      <c r="V1349" s="66"/>
      <c r="W1349" s="66"/>
      <c r="X1349" s="66"/>
      <c r="Y1349" s="67"/>
      <c r="Z1349" s="36"/>
      <c r="AA1349" s="36"/>
      <c r="AB1349" s="36"/>
      <c r="AC1349" s="36"/>
      <c r="AD1349" s="36"/>
      <c r="AE1349" s="36"/>
      <c r="AT1349" s="19" t="s">
        <v>162</v>
      </c>
      <c r="AU1349" s="19" t="s">
        <v>84</v>
      </c>
    </row>
    <row r="1350" spans="1:65" s="13" customFormat="1" ht="11.25">
      <c r="B1350" s="194"/>
      <c r="C1350" s="195"/>
      <c r="D1350" s="196" t="s">
        <v>164</v>
      </c>
      <c r="E1350" s="197" t="s">
        <v>20</v>
      </c>
      <c r="F1350" s="198" t="s">
        <v>2712</v>
      </c>
      <c r="G1350" s="195"/>
      <c r="H1350" s="199">
        <v>15.5</v>
      </c>
      <c r="I1350" s="200"/>
      <c r="J1350" s="200"/>
      <c r="K1350" s="195"/>
      <c r="L1350" s="195"/>
      <c r="M1350" s="201"/>
      <c r="N1350" s="202"/>
      <c r="O1350" s="203"/>
      <c r="P1350" s="203"/>
      <c r="Q1350" s="203"/>
      <c r="R1350" s="203"/>
      <c r="S1350" s="203"/>
      <c r="T1350" s="203"/>
      <c r="U1350" s="203"/>
      <c r="V1350" s="203"/>
      <c r="W1350" s="203"/>
      <c r="X1350" s="203"/>
      <c r="Y1350" s="204"/>
      <c r="AT1350" s="205" t="s">
        <v>164</v>
      </c>
      <c r="AU1350" s="205" t="s">
        <v>84</v>
      </c>
      <c r="AV1350" s="13" t="s">
        <v>84</v>
      </c>
      <c r="AW1350" s="13" t="s">
        <v>5</v>
      </c>
      <c r="AX1350" s="13" t="s">
        <v>82</v>
      </c>
      <c r="AY1350" s="205" t="s">
        <v>155</v>
      </c>
    </row>
    <row r="1351" spans="1:65" s="2" customFormat="1" ht="16.5" customHeight="1">
      <c r="A1351" s="36"/>
      <c r="B1351" s="37"/>
      <c r="C1351" s="218" t="s">
        <v>2713</v>
      </c>
      <c r="D1351" s="218" t="s">
        <v>180</v>
      </c>
      <c r="E1351" s="219" t="s">
        <v>2714</v>
      </c>
      <c r="F1351" s="220" t="s">
        <v>2715</v>
      </c>
      <c r="G1351" s="221" t="s">
        <v>386</v>
      </c>
      <c r="H1351" s="222">
        <v>15.965</v>
      </c>
      <c r="I1351" s="223"/>
      <c r="J1351" s="224"/>
      <c r="K1351" s="225">
        <f>ROUND(P1351*H1351,2)</f>
        <v>0</v>
      </c>
      <c r="L1351" s="224"/>
      <c r="M1351" s="226"/>
      <c r="N1351" s="227" t="s">
        <v>20</v>
      </c>
      <c r="O1351" s="183" t="s">
        <v>43</v>
      </c>
      <c r="P1351" s="184">
        <f>I1351+J1351</f>
        <v>0</v>
      </c>
      <c r="Q1351" s="184">
        <f>ROUND(I1351*H1351,2)</f>
        <v>0</v>
      </c>
      <c r="R1351" s="184">
        <f>ROUND(J1351*H1351,2)</f>
        <v>0</v>
      </c>
      <c r="S1351" s="66"/>
      <c r="T1351" s="185">
        <f>S1351*H1351</f>
        <v>0</v>
      </c>
      <c r="U1351" s="185">
        <v>4.0000000000000001E-3</v>
      </c>
      <c r="V1351" s="185">
        <f>U1351*H1351</f>
        <v>6.386E-2</v>
      </c>
      <c r="W1351" s="185">
        <v>0</v>
      </c>
      <c r="X1351" s="185">
        <f>W1351*H1351</f>
        <v>0</v>
      </c>
      <c r="Y1351" s="186" t="s">
        <v>20</v>
      </c>
      <c r="Z1351" s="36"/>
      <c r="AA1351" s="36"/>
      <c r="AB1351" s="36"/>
      <c r="AC1351" s="36"/>
      <c r="AD1351" s="36"/>
      <c r="AE1351" s="36"/>
      <c r="AR1351" s="187" t="s">
        <v>184</v>
      </c>
      <c r="AT1351" s="187" t="s">
        <v>180</v>
      </c>
      <c r="AU1351" s="187" t="s">
        <v>84</v>
      </c>
      <c r="AY1351" s="19" t="s">
        <v>155</v>
      </c>
      <c r="BE1351" s="188">
        <f>IF(O1351="základní",K1351,0)</f>
        <v>0</v>
      </c>
      <c r="BF1351" s="188">
        <f>IF(O1351="snížená",K1351,0)</f>
        <v>0</v>
      </c>
      <c r="BG1351" s="188">
        <f>IF(O1351="zákl. přenesená",K1351,0)</f>
        <v>0</v>
      </c>
      <c r="BH1351" s="188">
        <f>IF(O1351="sníž. přenesená",K1351,0)</f>
        <v>0</v>
      </c>
      <c r="BI1351" s="188">
        <f>IF(O1351="nulová",K1351,0)</f>
        <v>0</v>
      </c>
      <c r="BJ1351" s="19" t="s">
        <v>82</v>
      </c>
      <c r="BK1351" s="188">
        <f>ROUND(P1351*H1351,2)</f>
        <v>0</v>
      </c>
      <c r="BL1351" s="19" t="s">
        <v>185</v>
      </c>
      <c r="BM1351" s="187" t="s">
        <v>2716</v>
      </c>
    </row>
    <row r="1352" spans="1:65" s="13" customFormat="1" ht="11.25">
      <c r="B1352" s="194"/>
      <c r="C1352" s="195"/>
      <c r="D1352" s="196" t="s">
        <v>164</v>
      </c>
      <c r="E1352" s="195"/>
      <c r="F1352" s="198" t="s">
        <v>2717</v>
      </c>
      <c r="G1352" s="195"/>
      <c r="H1352" s="199">
        <v>15.965</v>
      </c>
      <c r="I1352" s="200"/>
      <c r="J1352" s="200"/>
      <c r="K1352" s="195"/>
      <c r="L1352" s="195"/>
      <c r="M1352" s="201"/>
      <c r="N1352" s="202"/>
      <c r="O1352" s="203"/>
      <c r="P1352" s="203"/>
      <c r="Q1352" s="203"/>
      <c r="R1352" s="203"/>
      <c r="S1352" s="203"/>
      <c r="T1352" s="203"/>
      <c r="U1352" s="203"/>
      <c r="V1352" s="203"/>
      <c r="W1352" s="203"/>
      <c r="X1352" s="203"/>
      <c r="Y1352" s="204"/>
      <c r="AT1352" s="205" t="s">
        <v>164</v>
      </c>
      <c r="AU1352" s="205" t="s">
        <v>84</v>
      </c>
      <c r="AV1352" s="13" t="s">
        <v>84</v>
      </c>
      <c r="AW1352" s="13" t="s">
        <v>4</v>
      </c>
      <c r="AX1352" s="13" t="s">
        <v>82</v>
      </c>
      <c r="AY1352" s="205" t="s">
        <v>155</v>
      </c>
    </row>
    <row r="1353" spans="1:65" s="2" customFormat="1" ht="16.5" customHeight="1">
      <c r="A1353" s="36"/>
      <c r="B1353" s="37"/>
      <c r="C1353" s="218" t="s">
        <v>2718</v>
      </c>
      <c r="D1353" s="218" t="s">
        <v>180</v>
      </c>
      <c r="E1353" s="219" t="s">
        <v>2719</v>
      </c>
      <c r="F1353" s="220" t="s">
        <v>2720</v>
      </c>
      <c r="G1353" s="221" t="s">
        <v>183</v>
      </c>
      <c r="H1353" s="222">
        <v>15.965</v>
      </c>
      <c r="I1353" s="223"/>
      <c r="J1353" s="224"/>
      <c r="K1353" s="225">
        <f>ROUND(P1353*H1353,2)</f>
        <v>0</v>
      </c>
      <c r="L1353" s="224"/>
      <c r="M1353" s="226"/>
      <c r="N1353" s="227" t="s">
        <v>20</v>
      </c>
      <c r="O1353" s="183" t="s">
        <v>43</v>
      </c>
      <c r="P1353" s="184">
        <f>I1353+J1353</f>
        <v>0</v>
      </c>
      <c r="Q1353" s="184">
        <f>ROUND(I1353*H1353,2)</f>
        <v>0</v>
      </c>
      <c r="R1353" s="184">
        <f>ROUND(J1353*H1353,2)</f>
        <v>0</v>
      </c>
      <c r="S1353" s="66"/>
      <c r="T1353" s="185">
        <f>S1353*H1353</f>
        <v>0</v>
      </c>
      <c r="U1353" s="185">
        <v>4.0000000000000002E-4</v>
      </c>
      <c r="V1353" s="185">
        <f>U1353*H1353</f>
        <v>6.3860000000000002E-3</v>
      </c>
      <c r="W1353" s="185">
        <v>0</v>
      </c>
      <c r="X1353" s="185">
        <f>W1353*H1353</f>
        <v>0</v>
      </c>
      <c r="Y1353" s="186" t="s">
        <v>20</v>
      </c>
      <c r="Z1353" s="36"/>
      <c r="AA1353" s="36"/>
      <c r="AB1353" s="36"/>
      <c r="AC1353" s="36"/>
      <c r="AD1353" s="36"/>
      <c r="AE1353" s="36"/>
      <c r="AR1353" s="187" t="s">
        <v>184</v>
      </c>
      <c r="AT1353" s="187" t="s">
        <v>180</v>
      </c>
      <c r="AU1353" s="187" t="s">
        <v>84</v>
      </c>
      <c r="AY1353" s="19" t="s">
        <v>155</v>
      </c>
      <c r="BE1353" s="188">
        <f>IF(O1353="základní",K1353,0)</f>
        <v>0</v>
      </c>
      <c r="BF1353" s="188">
        <f>IF(O1353="snížená",K1353,0)</f>
        <v>0</v>
      </c>
      <c r="BG1353" s="188">
        <f>IF(O1353="zákl. přenesená",K1353,0)</f>
        <v>0</v>
      </c>
      <c r="BH1353" s="188">
        <f>IF(O1353="sníž. přenesená",K1353,0)</f>
        <v>0</v>
      </c>
      <c r="BI1353" s="188">
        <f>IF(O1353="nulová",K1353,0)</f>
        <v>0</v>
      </c>
      <c r="BJ1353" s="19" t="s">
        <v>82</v>
      </c>
      <c r="BK1353" s="188">
        <f>ROUND(P1353*H1353,2)</f>
        <v>0</v>
      </c>
      <c r="BL1353" s="19" t="s">
        <v>185</v>
      </c>
      <c r="BM1353" s="187" t="s">
        <v>2721</v>
      </c>
    </row>
    <row r="1354" spans="1:65" s="13" customFormat="1" ht="11.25">
      <c r="B1354" s="194"/>
      <c r="C1354" s="195"/>
      <c r="D1354" s="196" t="s">
        <v>164</v>
      </c>
      <c r="E1354" s="195"/>
      <c r="F1354" s="198" t="s">
        <v>2717</v>
      </c>
      <c r="G1354" s="195"/>
      <c r="H1354" s="199">
        <v>15.965</v>
      </c>
      <c r="I1354" s="200"/>
      <c r="J1354" s="200"/>
      <c r="K1354" s="195"/>
      <c r="L1354" s="195"/>
      <c r="M1354" s="201"/>
      <c r="N1354" s="202"/>
      <c r="O1354" s="203"/>
      <c r="P1354" s="203"/>
      <c r="Q1354" s="203"/>
      <c r="R1354" s="203"/>
      <c r="S1354" s="203"/>
      <c r="T1354" s="203"/>
      <c r="U1354" s="203"/>
      <c r="V1354" s="203"/>
      <c r="W1354" s="203"/>
      <c r="X1354" s="203"/>
      <c r="Y1354" s="204"/>
      <c r="AT1354" s="205" t="s">
        <v>164</v>
      </c>
      <c r="AU1354" s="205" t="s">
        <v>84</v>
      </c>
      <c r="AV1354" s="13" t="s">
        <v>84</v>
      </c>
      <c r="AW1354" s="13" t="s">
        <v>4</v>
      </c>
      <c r="AX1354" s="13" t="s">
        <v>82</v>
      </c>
      <c r="AY1354" s="205" t="s">
        <v>155</v>
      </c>
    </row>
    <row r="1355" spans="1:65" s="2" customFormat="1" ht="16.5" customHeight="1">
      <c r="A1355" s="36"/>
      <c r="B1355" s="37"/>
      <c r="C1355" s="218" t="s">
        <v>2722</v>
      </c>
      <c r="D1355" s="218" t="s">
        <v>180</v>
      </c>
      <c r="E1355" s="219" t="s">
        <v>2723</v>
      </c>
      <c r="F1355" s="220" t="s">
        <v>2724</v>
      </c>
      <c r="G1355" s="221" t="s">
        <v>386</v>
      </c>
      <c r="H1355" s="222">
        <v>86.52</v>
      </c>
      <c r="I1355" s="223"/>
      <c r="J1355" s="224"/>
      <c r="K1355" s="225">
        <f>ROUND(P1355*H1355,2)</f>
        <v>0</v>
      </c>
      <c r="L1355" s="224"/>
      <c r="M1355" s="226"/>
      <c r="N1355" s="227" t="s">
        <v>20</v>
      </c>
      <c r="O1355" s="183" t="s">
        <v>43</v>
      </c>
      <c r="P1355" s="184">
        <f>I1355+J1355</f>
        <v>0</v>
      </c>
      <c r="Q1355" s="184">
        <f>ROUND(I1355*H1355,2)</f>
        <v>0</v>
      </c>
      <c r="R1355" s="184">
        <f>ROUND(J1355*H1355,2)</f>
        <v>0</v>
      </c>
      <c r="S1355" s="66"/>
      <c r="T1355" s="185">
        <f>S1355*H1355</f>
        <v>0</v>
      </c>
      <c r="U1355" s="185">
        <v>1.0000000000000001E-5</v>
      </c>
      <c r="V1355" s="185">
        <f>U1355*H1355</f>
        <v>8.652E-4</v>
      </c>
      <c r="W1355" s="185">
        <v>0</v>
      </c>
      <c r="X1355" s="185">
        <f>W1355*H1355</f>
        <v>0</v>
      </c>
      <c r="Y1355" s="186" t="s">
        <v>20</v>
      </c>
      <c r="Z1355" s="36"/>
      <c r="AA1355" s="36"/>
      <c r="AB1355" s="36"/>
      <c r="AC1355" s="36"/>
      <c r="AD1355" s="36"/>
      <c r="AE1355" s="36"/>
      <c r="AR1355" s="187" t="s">
        <v>184</v>
      </c>
      <c r="AT1355" s="187" t="s">
        <v>180</v>
      </c>
      <c r="AU1355" s="187" t="s">
        <v>84</v>
      </c>
      <c r="AY1355" s="19" t="s">
        <v>155</v>
      </c>
      <c r="BE1355" s="188">
        <f>IF(O1355="základní",K1355,0)</f>
        <v>0</v>
      </c>
      <c r="BF1355" s="188">
        <f>IF(O1355="snížená",K1355,0)</f>
        <v>0</v>
      </c>
      <c r="BG1355" s="188">
        <f>IF(O1355="zákl. přenesená",K1355,0)</f>
        <v>0</v>
      </c>
      <c r="BH1355" s="188">
        <f>IF(O1355="sníž. přenesená",K1355,0)</f>
        <v>0</v>
      </c>
      <c r="BI1355" s="188">
        <f>IF(O1355="nulová",K1355,0)</f>
        <v>0</v>
      </c>
      <c r="BJ1355" s="19" t="s">
        <v>82</v>
      </c>
      <c r="BK1355" s="188">
        <f>ROUND(P1355*H1355,2)</f>
        <v>0</v>
      </c>
      <c r="BL1355" s="19" t="s">
        <v>185</v>
      </c>
      <c r="BM1355" s="187" t="s">
        <v>2725</v>
      </c>
    </row>
    <row r="1356" spans="1:65" s="15" customFormat="1" ht="11.25">
      <c r="B1356" s="228"/>
      <c r="C1356" s="229"/>
      <c r="D1356" s="196" t="s">
        <v>164</v>
      </c>
      <c r="E1356" s="230" t="s">
        <v>20</v>
      </c>
      <c r="F1356" s="231" t="s">
        <v>2726</v>
      </c>
      <c r="G1356" s="229"/>
      <c r="H1356" s="230" t="s">
        <v>20</v>
      </c>
      <c r="I1356" s="232"/>
      <c r="J1356" s="232"/>
      <c r="K1356" s="229"/>
      <c r="L1356" s="229"/>
      <c r="M1356" s="233"/>
      <c r="N1356" s="234"/>
      <c r="O1356" s="235"/>
      <c r="P1356" s="235"/>
      <c r="Q1356" s="235"/>
      <c r="R1356" s="235"/>
      <c r="S1356" s="235"/>
      <c r="T1356" s="235"/>
      <c r="U1356" s="235"/>
      <c r="V1356" s="235"/>
      <c r="W1356" s="235"/>
      <c r="X1356" s="235"/>
      <c r="Y1356" s="236"/>
      <c r="AT1356" s="237" t="s">
        <v>164</v>
      </c>
      <c r="AU1356" s="237" t="s">
        <v>84</v>
      </c>
      <c r="AV1356" s="15" t="s">
        <v>82</v>
      </c>
      <c r="AW1356" s="15" t="s">
        <v>5</v>
      </c>
      <c r="AX1356" s="15" t="s">
        <v>74</v>
      </c>
      <c r="AY1356" s="237" t="s">
        <v>155</v>
      </c>
    </row>
    <row r="1357" spans="1:65" s="13" customFormat="1" ht="11.25">
      <c r="B1357" s="194"/>
      <c r="C1357" s="195"/>
      <c r="D1357" s="196" t="s">
        <v>164</v>
      </c>
      <c r="E1357" s="197" t="s">
        <v>20</v>
      </c>
      <c r="F1357" s="198" t="s">
        <v>2727</v>
      </c>
      <c r="G1357" s="195"/>
      <c r="H1357" s="199">
        <v>62</v>
      </c>
      <c r="I1357" s="200"/>
      <c r="J1357" s="200"/>
      <c r="K1357" s="195"/>
      <c r="L1357" s="195"/>
      <c r="M1357" s="201"/>
      <c r="N1357" s="202"/>
      <c r="O1357" s="203"/>
      <c r="P1357" s="203"/>
      <c r="Q1357" s="203"/>
      <c r="R1357" s="203"/>
      <c r="S1357" s="203"/>
      <c r="T1357" s="203"/>
      <c r="U1357" s="203"/>
      <c r="V1357" s="203"/>
      <c r="W1357" s="203"/>
      <c r="X1357" s="203"/>
      <c r="Y1357" s="204"/>
      <c r="AT1357" s="205" t="s">
        <v>164</v>
      </c>
      <c r="AU1357" s="205" t="s">
        <v>84</v>
      </c>
      <c r="AV1357" s="13" t="s">
        <v>84</v>
      </c>
      <c r="AW1357" s="13" t="s">
        <v>5</v>
      </c>
      <c r="AX1357" s="13" t="s">
        <v>74</v>
      </c>
      <c r="AY1357" s="205" t="s">
        <v>155</v>
      </c>
    </row>
    <row r="1358" spans="1:65" s="15" customFormat="1" ht="11.25">
      <c r="B1358" s="228"/>
      <c r="C1358" s="229"/>
      <c r="D1358" s="196" t="s">
        <v>164</v>
      </c>
      <c r="E1358" s="230" t="s">
        <v>20</v>
      </c>
      <c r="F1358" s="231" t="s">
        <v>2728</v>
      </c>
      <c r="G1358" s="229"/>
      <c r="H1358" s="230" t="s">
        <v>20</v>
      </c>
      <c r="I1358" s="232"/>
      <c r="J1358" s="232"/>
      <c r="K1358" s="229"/>
      <c r="L1358" s="229"/>
      <c r="M1358" s="233"/>
      <c r="N1358" s="234"/>
      <c r="O1358" s="235"/>
      <c r="P1358" s="235"/>
      <c r="Q1358" s="235"/>
      <c r="R1358" s="235"/>
      <c r="S1358" s="235"/>
      <c r="T1358" s="235"/>
      <c r="U1358" s="235"/>
      <c r="V1358" s="235"/>
      <c r="W1358" s="235"/>
      <c r="X1358" s="235"/>
      <c r="Y1358" s="236"/>
      <c r="AT1358" s="237" t="s">
        <v>164</v>
      </c>
      <c r="AU1358" s="237" t="s">
        <v>84</v>
      </c>
      <c r="AV1358" s="15" t="s">
        <v>82</v>
      </c>
      <c r="AW1358" s="15" t="s">
        <v>5</v>
      </c>
      <c r="AX1358" s="15" t="s">
        <v>74</v>
      </c>
      <c r="AY1358" s="237" t="s">
        <v>155</v>
      </c>
    </row>
    <row r="1359" spans="1:65" s="13" customFormat="1" ht="11.25">
      <c r="B1359" s="194"/>
      <c r="C1359" s="195"/>
      <c r="D1359" s="196" t="s">
        <v>164</v>
      </c>
      <c r="E1359" s="197" t="s">
        <v>20</v>
      </c>
      <c r="F1359" s="198" t="s">
        <v>2729</v>
      </c>
      <c r="G1359" s="195"/>
      <c r="H1359" s="199">
        <v>84</v>
      </c>
      <c r="I1359" s="200"/>
      <c r="J1359" s="200"/>
      <c r="K1359" s="195"/>
      <c r="L1359" s="195"/>
      <c r="M1359" s="201"/>
      <c r="N1359" s="202"/>
      <c r="O1359" s="203"/>
      <c r="P1359" s="203"/>
      <c r="Q1359" s="203"/>
      <c r="R1359" s="203"/>
      <c r="S1359" s="203"/>
      <c r="T1359" s="203"/>
      <c r="U1359" s="203"/>
      <c r="V1359" s="203"/>
      <c r="W1359" s="203"/>
      <c r="X1359" s="203"/>
      <c r="Y1359" s="204"/>
      <c r="AT1359" s="205" t="s">
        <v>164</v>
      </c>
      <c r="AU1359" s="205" t="s">
        <v>84</v>
      </c>
      <c r="AV1359" s="13" t="s">
        <v>84</v>
      </c>
      <c r="AW1359" s="13" t="s">
        <v>5</v>
      </c>
      <c r="AX1359" s="13" t="s">
        <v>82</v>
      </c>
      <c r="AY1359" s="205" t="s">
        <v>155</v>
      </c>
    </row>
    <row r="1360" spans="1:65" s="13" customFormat="1" ht="11.25">
      <c r="B1360" s="194"/>
      <c r="C1360" s="195"/>
      <c r="D1360" s="196" t="s">
        <v>164</v>
      </c>
      <c r="E1360" s="195"/>
      <c r="F1360" s="198" t="s">
        <v>2730</v>
      </c>
      <c r="G1360" s="195"/>
      <c r="H1360" s="199">
        <v>86.52</v>
      </c>
      <c r="I1360" s="200"/>
      <c r="J1360" s="200"/>
      <c r="K1360" s="195"/>
      <c r="L1360" s="195"/>
      <c r="M1360" s="201"/>
      <c r="N1360" s="202"/>
      <c r="O1360" s="203"/>
      <c r="P1360" s="203"/>
      <c r="Q1360" s="203"/>
      <c r="R1360" s="203"/>
      <c r="S1360" s="203"/>
      <c r="T1360" s="203"/>
      <c r="U1360" s="203"/>
      <c r="V1360" s="203"/>
      <c r="W1360" s="203"/>
      <c r="X1360" s="203"/>
      <c r="Y1360" s="204"/>
      <c r="AT1360" s="205" t="s">
        <v>164</v>
      </c>
      <c r="AU1360" s="205" t="s">
        <v>84</v>
      </c>
      <c r="AV1360" s="13" t="s">
        <v>84</v>
      </c>
      <c r="AW1360" s="13" t="s">
        <v>4</v>
      </c>
      <c r="AX1360" s="13" t="s">
        <v>82</v>
      </c>
      <c r="AY1360" s="205" t="s">
        <v>155</v>
      </c>
    </row>
    <row r="1361" spans="1:65" s="2" customFormat="1" ht="16.5" customHeight="1">
      <c r="A1361" s="36"/>
      <c r="B1361" s="37"/>
      <c r="C1361" s="174" t="s">
        <v>2731</v>
      </c>
      <c r="D1361" s="174" t="s">
        <v>157</v>
      </c>
      <c r="E1361" s="175" t="s">
        <v>2732</v>
      </c>
      <c r="F1361" s="176" t="s">
        <v>2733</v>
      </c>
      <c r="G1361" s="177" t="s">
        <v>183</v>
      </c>
      <c r="H1361" s="178">
        <v>28</v>
      </c>
      <c r="I1361" s="179"/>
      <c r="J1361" s="179"/>
      <c r="K1361" s="180">
        <f>ROUND(P1361*H1361,2)</f>
        <v>0</v>
      </c>
      <c r="L1361" s="181"/>
      <c r="M1361" s="41"/>
      <c r="N1361" s="182" t="s">
        <v>20</v>
      </c>
      <c r="O1361" s="183" t="s">
        <v>43</v>
      </c>
      <c r="P1361" s="184">
        <f>I1361+J1361</f>
        <v>0</v>
      </c>
      <c r="Q1361" s="184">
        <f>ROUND(I1361*H1361,2)</f>
        <v>0</v>
      </c>
      <c r="R1361" s="184">
        <f>ROUND(J1361*H1361,2)</f>
        <v>0</v>
      </c>
      <c r="S1361" s="66"/>
      <c r="T1361" s="185">
        <f>S1361*H1361</f>
        <v>0</v>
      </c>
      <c r="U1361" s="185">
        <v>3.0000000000000001E-5</v>
      </c>
      <c r="V1361" s="185">
        <f>U1361*H1361</f>
        <v>8.4000000000000003E-4</v>
      </c>
      <c r="W1361" s="185">
        <v>0</v>
      </c>
      <c r="X1361" s="185">
        <f>W1361*H1361</f>
        <v>0</v>
      </c>
      <c r="Y1361" s="186" t="s">
        <v>20</v>
      </c>
      <c r="Z1361" s="36"/>
      <c r="AA1361" s="36"/>
      <c r="AB1361" s="36"/>
      <c r="AC1361" s="36"/>
      <c r="AD1361" s="36"/>
      <c r="AE1361" s="36"/>
      <c r="AR1361" s="187" t="s">
        <v>185</v>
      </c>
      <c r="AT1361" s="187" t="s">
        <v>157</v>
      </c>
      <c r="AU1361" s="187" t="s">
        <v>84</v>
      </c>
      <c r="AY1361" s="19" t="s">
        <v>155</v>
      </c>
      <c r="BE1361" s="188">
        <f>IF(O1361="základní",K1361,0)</f>
        <v>0</v>
      </c>
      <c r="BF1361" s="188">
        <f>IF(O1361="snížená",K1361,0)</f>
        <v>0</v>
      </c>
      <c r="BG1361" s="188">
        <f>IF(O1361="zákl. přenesená",K1361,0)</f>
        <v>0</v>
      </c>
      <c r="BH1361" s="188">
        <f>IF(O1361="sníž. přenesená",K1361,0)</f>
        <v>0</v>
      </c>
      <c r="BI1361" s="188">
        <f>IF(O1361="nulová",K1361,0)</f>
        <v>0</v>
      </c>
      <c r="BJ1361" s="19" t="s">
        <v>82</v>
      </c>
      <c r="BK1361" s="188">
        <f>ROUND(P1361*H1361,2)</f>
        <v>0</v>
      </c>
      <c r="BL1361" s="19" t="s">
        <v>185</v>
      </c>
      <c r="BM1361" s="187" t="s">
        <v>2734</v>
      </c>
    </row>
    <row r="1362" spans="1:65" s="2" customFormat="1" ht="11.25">
      <c r="A1362" s="36"/>
      <c r="B1362" s="37"/>
      <c r="C1362" s="38"/>
      <c r="D1362" s="189" t="s">
        <v>162</v>
      </c>
      <c r="E1362" s="38"/>
      <c r="F1362" s="190" t="s">
        <v>2735</v>
      </c>
      <c r="G1362" s="38"/>
      <c r="H1362" s="38"/>
      <c r="I1362" s="191"/>
      <c r="J1362" s="191"/>
      <c r="K1362" s="38"/>
      <c r="L1362" s="38"/>
      <c r="M1362" s="41"/>
      <c r="N1362" s="192"/>
      <c r="O1362" s="193"/>
      <c r="P1362" s="66"/>
      <c r="Q1362" s="66"/>
      <c r="R1362" s="66"/>
      <c r="S1362" s="66"/>
      <c r="T1362" s="66"/>
      <c r="U1362" s="66"/>
      <c r="V1362" s="66"/>
      <c r="W1362" s="66"/>
      <c r="X1362" s="66"/>
      <c r="Y1362" s="67"/>
      <c r="Z1362" s="36"/>
      <c r="AA1362" s="36"/>
      <c r="AB1362" s="36"/>
      <c r="AC1362" s="36"/>
      <c r="AD1362" s="36"/>
      <c r="AE1362" s="36"/>
      <c r="AT1362" s="19" t="s">
        <v>162</v>
      </c>
      <c r="AU1362" s="19" t="s">
        <v>84</v>
      </c>
    </row>
    <row r="1363" spans="1:65" s="13" customFormat="1" ht="11.25">
      <c r="B1363" s="194"/>
      <c r="C1363" s="195"/>
      <c r="D1363" s="196" t="s">
        <v>164</v>
      </c>
      <c r="E1363" s="197" t="s">
        <v>20</v>
      </c>
      <c r="F1363" s="198" t="s">
        <v>2736</v>
      </c>
      <c r="G1363" s="195"/>
      <c r="H1363" s="199">
        <v>28</v>
      </c>
      <c r="I1363" s="200"/>
      <c r="J1363" s="200"/>
      <c r="K1363" s="195"/>
      <c r="L1363" s="195"/>
      <c r="M1363" s="201"/>
      <c r="N1363" s="202"/>
      <c r="O1363" s="203"/>
      <c r="P1363" s="203"/>
      <c r="Q1363" s="203"/>
      <c r="R1363" s="203"/>
      <c r="S1363" s="203"/>
      <c r="T1363" s="203"/>
      <c r="U1363" s="203"/>
      <c r="V1363" s="203"/>
      <c r="W1363" s="203"/>
      <c r="X1363" s="203"/>
      <c r="Y1363" s="204"/>
      <c r="AT1363" s="205" t="s">
        <v>164</v>
      </c>
      <c r="AU1363" s="205" t="s">
        <v>84</v>
      </c>
      <c r="AV1363" s="13" t="s">
        <v>84</v>
      </c>
      <c r="AW1363" s="13" t="s">
        <v>5</v>
      </c>
      <c r="AX1363" s="13" t="s">
        <v>82</v>
      </c>
      <c r="AY1363" s="205" t="s">
        <v>155</v>
      </c>
    </row>
    <row r="1364" spans="1:65" s="2" customFormat="1" ht="16.5" customHeight="1">
      <c r="A1364" s="36"/>
      <c r="B1364" s="37"/>
      <c r="C1364" s="218" t="s">
        <v>2737</v>
      </c>
      <c r="D1364" s="218" t="s">
        <v>180</v>
      </c>
      <c r="E1364" s="219" t="s">
        <v>2738</v>
      </c>
      <c r="F1364" s="220" t="s">
        <v>2739</v>
      </c>
      <c r="G1364" s="221" t="s">
        <v>386</v>
      </c>
      <c r="H1364" s="222">
        <v>43.26</v>
      </c>
      <c r="I1364" s="223"/>
      <c r="J1364" s="224"/>
      <c r="K1364" s="225">
        <f>ROUND(P1364*H1364,2)</f>
        <v>0</v>
      </c>
      <c r="L1364" s="224"/>
      <c r="M1364" s="226"/>
      <c r="N1364" s="227" t="s">
        <v>20</v>
      </c>
      <c r="O1364" s="183" t="s">
        <v>43</v>
      </c>
      <c r="P1364" s="184">
        <f>I1364+J1364</f>
        <v>0</v>
      </c>
      <c r="Q1364" s="184">
        <f>ROUND(I1364*H1364,2)</f>
        <v>0</v>
      </c>
      <c r="R1364" s="184">
        <f>ROUND(J1364*H1364,2)</f>
        <v>0</v>
      </c>
      <c r="S1364" s="66"/>
      <c r="T1364" s="185">
        <f>S1364*H1364</f>
        <v>0</v>
      </c>
      <c r="U1364" s="185">
        <v>7.3000000000000001E-3</v>
      </c>
      <c r="V1364" s="185">
        <f>U1364*H1364</f>
        <v>0.31579799999999997</v>
      </c>
      <c r="W1364" s="185">
        <v>0</v>
      </c>
      <c r="X1364" s="185">
        <f>W1364*H1364</f>
        <v>0</v>
      </c>
      <c r="Y1364" s="186" t="s">
        <v>20</v>
      </c>
      <c r="Z1364" s="36"/>
      <c r="AA1364" s="36"/>
      <c r="AB1364" s="36"/>
      <c r="AC1364" s="36"/>
      <c r="AD1364" s="36"/>
      <c r="AE1364" s="36"/>
      <c r="AR1364" s="187" t="s">
        <v>184</v>
      </c>
      <c r="AT1364" s="187" t="s">
        <v>180</v>
      </c>
      <c r="AU1364" s="187" t="s">
        <v>84</v>
      </c>
      <c r="AY1364" s="19" t="s">
        <v>155</v>
      </c>
      <c r="BE1364" s="188">
        <f>IF(O1364="základní",K1364,0)</f>
        <v>0</v>
      </c>
      <c r="BF1364" s="188">
        <f>IF(O1364="snížená",K1364,0)</f>
        <v>0</v>
      </c>
      <c r="BG1364" s="188">
        <f>IF(O1364="zákl. přenesená",K1364,0)</f>
        <v>0</v>
      </c>
      <c r="BH1364" s="188">
        <f>IF(O1364="sníž. přenesená",K1364,0)</f>
        <v>0</v>
      </c>
      <c r="BI1364" s="188">
        <f>IF(O1364="nulová",K1364,0)</f>
        <v>0</v>
      </c>
      <c r="BJ1364" s="19" t="s">
        <v>82</v>
      </c>
      <c r="BK1364" s="188">
        <f>ROUND(P1364*H1364,2)</f>
        <v>0</v>
      </c>
      <c r="BL1364" s="19" t="s">
        <v>185</v>
      </c>
      <c r="BM1364" s="187" t="s">
        <v>2740</v>
      </c>
    </row>
    <row r="1365" spans="1:65" s="13" customFormat="1" ht="11.25">
      <c r="B1365" s="194"/>
      <c r="C1365" s="195"/>
      <c r="D1365" s="196" t="s">
        <v>164</v>
      </c>
      <c r="E1365" s="195"/>
      <c r="F1365" s="198" t="s">
        <v>2741</v>
      </c>
      <c r="G1365" s="195"/>
      <c r="H1365" s="199">
        <v>43.26</v>
      </c>
      <c r="I1365" s="200"/>
      <c r="J1365" s="200"/>
      <c r="K1365" s="195"/>
      <c r="L1365" s="195"/>
      <c r="M1365" s="201"/>
      <c r="N1365" s="202"/>
      <c r="O1365" s="203"/>
      <c r="P1365" s="203"/>
      <c r="Q1365" s="203"/>
      <c r="R1365" s="203"/>
      <c r="S1365" s="203"/>
      <c r="T1365" s="203"/>
      <c r="U1365" s="203"/>
      <c r="V1365" s="203"/>
      <c r="W1365" s="203"/>
      <c r="X1365" s="203"/>
      <c r="Y1365" s="204"/>
      <c r="AT1365" s="205" t="s">
        <v>164</v>
      </c>
      <c r="AU1365" s="205" t="s">
        <v>84</v>
      </c>
      <c r="AV1365" s="13" t="s">
        <v>84</v>
      </c>
      <c r="AW1365" s="13" t="s">
        <v>4</v>
      </c>
      <c r="AX1365" s="13" t="s">
        <v>82</v>
      </c>
      <c r="AY1365" s="205" t="s">
        <v>155</v>
      </c>
    </row>
    <row r="1366" spans="1:65" s="2" customFormat="1" ht="16.5" customHeight="1">
      <c r="A1366" s="36"/>
      <c r="B1366" s="37"/>
      <c r="C1366" s="218" t="s">
        <v>2742</v>
      </c>
      <c r="D1366" s="218" t="s">
        <v>180</v>
      </c>
      <c r="E1366" s="219" t="s">
        <v>2743</v>
      </c>
      <c r="F1366" s="220" t="s">
        <v>2744</v>
      </c>
      <c r="G1366" s="221" t="s">
        <v>386</v>
      </c>
      <c r="H1366" s="222">
        <v>43.26</v>
      </c>
      <c r="I1366" s="223"/>
      <c r="J1366" s="224"/>
      <c r="K1366" s="225">
        <f>ROUND(P1366*H1366,2)</f>
        <v>0</v>
      </c>
      <c r="L1366" s="224"/>
      <c r="M1366" s="226"/>
      <c r="N1366" s="227" t="s">
        <v>20</v>
      </c>
      <c r="O1366" s="183" t="s">
        <v>43</v>
      </c>
      <c r="P1366" s="184">
        <f>I1366+J1366</f>
        <v>0</v>
      </c>
      <c r="Q1366" s="184">
        <f>ROUND(I1366*H1366,2)</f>
        <v>0</v>
      </c>
      <c r="R1366" s="184">
        <f>ROUND(J1366*H1366,2)</f>
        <v>0</v>
      </c>
      <c r="S1366" s="66"/>
      <c r="T1366" s="185">
        <f>S1366*H1366</f>
        <v>0</v>
      </c>
      <c r="U1366" s="185">
        <v>7.3000000000000001E-3</v>
      </c>
      <c r="V1366" s="185">
        <f>U1366*H1366</f>
        <v>0.31579799999999997</v>
      </c>
      <c r="W1366" s="185">
        <v>0</v>
      </c>
      <c r="X1366" s="185">
        <f>W1366*H1366</f>
        <v>0</v>
      </c>
      <c r="Y1366" s="186" t="s">
        <v>20</v>
      </c>
      <c r="Z1366" s="36"/>
      <c r="AA1366" s="36"/>
      <c r="AB1366" s="36"/>
      <c r="AC1366" s="36"/>
      <c r="AD1366" s="36"/>
      <c r="AE1366" s="36"/>
      <c r="AR1366" s="187" t="s">
        <v>184</v>
      </c>
      <c r="AT1366" s="187" t="s">
        <v>180</v>
      </c>
      <c r="AU1366" s="187" t="s">
        <v>84</v>
      </c>
      <c r="AY1366" s="19" t="s">
        <v>155</v>
      </c>
      <c r="BE1366" s="188">
        <f>IF(O1366="základní",K1366,0)</f>
        <v>0</v>
      </c>
      <c r="BF1366" s="188">
        <f>IF(O1366="snížená",K1366,0)</f>
        <v>0</v>
      </c>
      <c r="BG1366" s="188">
        <f>IF(O1366="zákl. přenesená",K1366,0)</f>
        <v>0</v>
      </c>
      <c r="BH1366" s="188">
        <f>IF(O1366="sníž. přenesená",K1366,0)</f>
        <v>0</v>
      </c>
      <c r="BI1366" s="188">
        <f>IF(O1366="nulová",K1366,0)</f>
        <v>0</v>
      </c>
      <c r="BJ1366" s="19" t="s">
        <v>82</v>
      </c>
      <c r="BK1366" s="188">
        <f>ROUND(P1366*H1366,2)</f>
        <v>0</v>
      </c>
      <c r="BL1366" s="19" t="s">
        <v>185</v>
      </c>
      <c r="BM1366" s="187" t="s">
        <v>2745</v>
      </c>
    </row>
    <row r="1367" spans="1:65" s="13" customFormat="1" ht="11.25">
      <c r="B1367" s="194"/>
      <c r="C1367" s="195"/>
      <c r="D1367" s="196" t="s">
        <v>164</v>
      </c>
      <c r="E1367" s="195"/>
      <c r="F1367" s="198" t="s">
        <v>2741</v>
      </c>
      <c r="G1367" s="195"/>
      <c r="H1367" s="199">
        <v>43.26</v>
      </c>
      <c r="I1367" s="200"/>
      <c r="J1367" s="200"/>
      <c r="K1367" s="195"/>
      <c r="L1367" s="195"/>
      <c r="M1367" s="201"/>
      <c r="N1367" s="202"/>
      <c r="O1367" s="203"/>
      <c r="P1367" s="203"/>
      <c r="Q1367" s="203"/>
      <c r="R1367" s="203"/>
      <c r="S1367" s="203"/>
      <c r="T1367" s="203"/>
      <c r="U1367" s="203"/>
      <c r="V1367" s="203"/>
      <c r="W1367" s="203"/>
      <c r="X1367" s="203"/>
      <c r="Y1367" s="204"/>
      <c r="AT1367" s="205" t="s">
        <v>164</v>
      </c>
      <c r="AU1367" s="205" t="s">
        <v>84</v>
      </c>
      <c r="AV1367" s="13" t="s">
        <v>84</v>
      </c>
      <c r="AW1367" s="13" t="s">
        <v>4</v>
      </c>
      <c r="AX1367" s="13" t="s">
        <v>82</v>
      </c>
      <c r="AY1367" s="205" t="s">
        <v>155</v>
      </c>
    </row>
    <row r="1368" spans="1:65" s="2" customFormat="1" ht="24.2" customHeight="1">
      <c r="A1368" s="36"/>
      <c r="B1368" s="37"/>
      <c r="C1368" s="174" t="s">
        <v>2746</v>
      </c>
      <c r="D1368" s="174" t="s">
        <v>157</v>
      </c>
      <c r="E1368" s="175" t="s">
        <v>2747</v>
      </c>
      <c r="F1368" s="176" t="s">
        <v>2748</v>
      </c>
      <c r="G1368" s="177" t="s">
        <v>386</v>
      </c>
      <c r="H1368" s="178">
        <v>41</v>
      </c>
      <c r="I1368" s="179"/>
      <c r="J1368" s="179"/>
      <c r="K1368" s="180">
        <f>ROUND(P1368*H1368,2)</f>
        <v>0</v>
      </c>
      <c r="L1368" s="181"/>
      <c r="M1368" s="41"/>
      <c r="N1368" s="182" t="s">
        <v>20</v>
      </c>
      <c r="O1368" s="183" t="s">
        <v>43</v>
      </c>
      <c r="P1368" s="184">
        <f>I1368+J1368</f>
        <v>0</v>
      </c>
      <c r="Q1368" s="184">
        <f>ROUND(I1368*H1368,2)</f>
        <v>0</v>
      </c>
      <c r="R1368" s="184">
        <f>ROUND(J1368*H1368,2)</f>
        <v>0</v>
      </c>
      <c r="S1368" s="66"/>
      <c r="T1368" s="185">
        <f>S1368*H1368</f>
        <v>0</v>
      </c>
      <c r="U1368" s="185">
        <v>0</v>
      </c>
      <c r="V1368" s="185">
        <f>U1368*H1368</f>
        <v>0</v>
      </c>
      <c r="W1368" s="185">
        <v>0</v>
      </c>
      <c r="X1368" s="185">
        <f>W1368*H1368</f>
        <v>0</v>
      </c>
      <c r="Y1368" s="186" t="s">
        <v>20</v>
      </c>
      <c r="Z1368" s="36"/>
      <c r="AA1368" s="36"/>
      <c r="AB1368" s="36"/>
      <c r="AC1368" s="36"/>
      <c r="AD1368" s="36"/>
      <c r="AE1368" s="36"/>
      <c r="AR1368" s="187" t="s">
        <v>185</v>
      </c>
      <c r="AT1368" s="187" t="s">
        <v>157</v>
      </c>
      <c r="AU1368" s="187" t="s">
        <v>84</v>
      </c>
      <c r="AY1368" s="19" t="s">
        <v>155</v>
      </c>
      <c r="BE1368" s="188">
        <f>IF(O1368="základní",K1368,0)</f>
        <v>0</v>
      </c>
      <c r="BF1368" s="188">
        <f>IF(O1368="snížená",K1368,0)</f>
        <v>0</v>
      </c>
      <c r="BG1368" s="188">
        <f>IF(O1368="zákl. přenesená",K1368,0)</f>
        <v>0</v>
      </c>
      <c r="BH1368" s="188">
        <f>IF(O1368="sníž. přenesená",K1368,0)</f>
        <v>0</v>
      </c>
      <c r="BI1368" s="188">
        <f>IF(O1368="nulová",K1368,0)</f>
        <v>0</v>
      </c>
      <c r="BJ1368" s="19" t="s">
        <v>82</v>
      </c>
      <c r="BK1368" s="188">
        <f>ROUND(P1368*H1368,2)</f>
        <v>0</v>
      </c>
      <c r="BL1368" s="19" t="s">
        <v>185</v>
      </c>
      <c r="BM1368" s="187" t="s">
        <v>2749</v>
      </c>
    </row>
    <row r="1369" spans="1:65" s="2" customFormat="1" ht="11.25">
      <c r="A1369" s="36"/>
      <c r="B1369" s="37"/>
      <c r="C1369" s="38"/>
      <c r="D1369" s="189" t="s">
        <v>162</v>
      </c>
      <c r="E1369" s="38"/>
      <c r="F1369" s="190" t="s">
        <v>2750</v>
      </c>
      <c r="G1369" s="38"/>
      <c r="H1369" s="38"/>
      <c r="I1369" s="191"/>
      <c r="J1369" s="191"/>
      <c r="K1369" s="38"/>
      <c r="L1369" s="38"/>
      <c r="M1369" s="41"/>
      <c r="N1369" s="192"/>
      <c r="O1369" s="193"/>
      <c r="P1369" s="66"/>
      <c r="Q1369" s="66"/>
      <c r="R1369" s="66"/>
      <c r="S1369" s="66"/>
      <c r="T1369" s="66"/>
      <c r="U1369" s="66"/>
      <c r="V1369" s="66"/>
      <c r="W1369" s="66"/>
      <c r="X1369" s="66"/>
      <c r="Y1369" s="67"/>
      <c r="Z1369" s="36"/>
      <c r="AA1369" s="36"/>
      <c r="AB1369" s="36"/>
      <c r="AC1369" s="36"/>
      <c r="AD1369" s="36"/>
      <c r="AE1369" s="36"/>
      <c r="AT1369" s="19" t="s">
        <v>162</v>
      </c>
      <c r="AU1369" s="19" t="s">
        <v>84</v>
      </c>
    </row>
    <row r="1370" spans="1:65" s="2" customFormat="1" ht="16.5" customHeight="1">
      <c r="A1370" s="36"/>
      <c r="B1370" s="37"/>
      <c r="C1370" s="218" t="s">
        <v>2751</v>
      </c>
      <c r="D1370" s="218" t="s">
        <v>180</v>
      </c>
      <c r="E1370" s="219" t="s">
        <v>2752</v>
      </c>
      <c r="F1370" s="220" t="s">
        <v>2753</v>
      </c>
      <c r="G1370" s="221" t="s">
        <v>386</v>
      </c>
      <c r="H1370" s="222">
        <v>41.2</v>
      </c>
      <c r="I1370" s="223"/>
      <c r="J1370" s="224"/>
      <c r="K1370" s="225">
        <f>ROUND(P1370*H1370,2)</f>
        <v>0</v>
      </c>
      <c r="L1370" s="224"/>
      <c r="M1370" s="226"/>
      <c r="N1370" s="227" t="s">
        <v>20</v>
      </c>
      <c r="O1370" s="183" t="s">
        <v>43</v>
      </c>
      <c r="P1370" s="184">
        <f>I1370+J1370</f>
        <v>0</v>
      </c>
      <c r="Q1370" s="184">
        <f>ROUND(I1370*H1370,2)</f>
        <v>0</v>
      </c>
      <c r="R1370" s="184">
        <f>ROUND(J1370*H1370,2)</f>
        <v>0</v>
      </c>
      <c r="S1370" s="66"/>
      <c r="T1370" s="185">
        <f>S1370*H1370</f>
        <v>0</v>
      </c>
      <c r="U1370" s="185">
        <v>5.8999999999999999E-3</v>
      </c>
      <c r="V1370" s="185">
        <f>U1370*H1370</f>
        <v>0.24308000000000002</v>
      </c>
      <c r="W1370" s="185">
        <v>0</v>
      </c>
      <c r="X1370" s="185">
        <f>W1370*H1370</f>
        <v>0</v>
      </c>
      <c r="Y1370" s="186" t="s">
        <v>20</v>
      </c>
      <c r="Z1370" s="36"/>
      <c r="AA1370" s="36"/>
      <c r="AB1370" s="36"/>
      <c r="AC1370" s="36"/>
      <c r="AD1370" s="36"/>
      <c r="AE1370" s="36"/>
      <c r="AR1370" s="187" t="s">
        <v>184</v>
      </c>
      <c r="AT1370" s="187" t="s">
        <v>180</v>
      </c>
      <c r="AU1370" s="187" t="s">
        <v>84</v>
      </c>
      <c r="AY1370" s="19" t="s">
        <v>155</v>
      </c>
      <c r="BE1370" s="188">
        <f>IF(O1370="základní",K1370,0)</f>
        <v>0</v>
      </c>
      <c r="BF1370" s="188">
        <f>IF(O1370="snížená",K1370,0)</f>
        <v>0</v>
      </c>
      <c r="BG1370" s="188">
        <f>IF(O1370="zákl. přenesená",K1370,0)</f>
        <v>0</v>
      </c>
      <c r="BH1370" s="188">
        <f>IF(O1370="sníž. přenesená",K1370,0)</f>
        <v>0</v>
      </c>
      <c r="BI1370" s="188">
        <f>IF(O1370="nulová",K1370,0)</f>
        <v>0</v>
      </c>
      <c r="BJ1370" s="19" t="s">
        <v>82</v>
      </c>
      <c r="BK1370" s="188">
        <f>ROUND(P1370*H1370,2)</f>
        <v>0</v>
      </c>
      <c r="BL1370" s="19" t="s">
        <v>185</v>
      </c>
      <c r="BM1370" s="187" t="s">
        <v>2754</v>
      </c>
    </row>
    <row r="1371" spans="1:65" s="13" customFormat="1" ht="11.25">
      <c r="B1371" s="194"/>
      <c r="C1371" s="195"/>
      <c r="D1371" s="196" t="s">
        <v>164</v>
      </c>
      <c r="E1371" s="195"/>
      <c r="F1371" s="198" t="s">
        <v>2755</v>
      </c>
      <c r="G1371" s="195"/>
      <c r="H1371" s="199">
        <v>41.2</v>
      </c>
      <c r="I1371" s="200"/>
      <c r="J1371" s="200"/>
      <c r="K1371" s="195"/>
      <c r="L1371" s="195"/>
      <c r="M1371" s="201"/>
      <c r="N1371" s="202"/>
      <c r="O1371" s="203"/>
      <c r="P1371" s="203"/>
      <c r="Q1371" s="203"/>
      <c r="R1371" s="203"/>
      <c r="S1371" s="203"/>
      <c r="T1371" s="203"/>
      <c r="U1371" s="203"/>
      <c r="V1371" s="203"/>
      <c r="W1371" s="203"/>
      <c r="X1371" s="203"/>
      <c r="Y1371" s="204"/>
      <c r="AT1371" s="205" t="s">
        <v>164</v>
      </c>
      <c r="AU1371" s="205" t="s">
        <v>84</v>
      </c>
      <c r="AV1371" s="13" t="s">
        <v>84</v>
      </c>
      <c r="AW1371" s="13" t="s">
        <v>4</v>
      </c>
      <c r="AX1371" s="13" t="s">
        <v>82</v>
      </c>
      <c r="AY1371" s="205" t="s">
        <v>155</v>
      </c>
    </row>
    <row r="1372" spans="1:65" s="2" customFormat="1" ht="16.5" customHeight="1">
      <c r="A1372" s="36"/>
      <c r="B1372" s="37"/>
      <c r="C1372" s="218" t="s">
        <v>2756</v>
      </c>
      <c r="D1372" s="218" t="s">
        <v>180</v>
      </c>
      <c r="E1372" s="219" t="s">
        <v>2757</v>
      </c>
      <c r="F1372" s="220" t="s">
        <v>2758</v>
      </c>
      <c r="G1372" s="221" t="s">
        <v>386</v>
      </c>
      <c r="H1372" s="222">
        <v>1</v>
      </c>
      <c r="I1372" s="223"/>
      <c r="J1372" s="224"/>
      <c r="K1372" s="225">
        <f>ROUND(P1372*H1372,2)</f>
        <v>0</v>
      </c>
      <c r="L1372" s="224"/>
      <c r="M1372" s="226"/>
      <c r="N1372" s="227" t="s">
        <v>20</v>
      </c>
      <c r="O1372" s="183" t="s">
        <v>43</v>
      </c>
      <c r="P1372" s="184">
        <f>I1372+J1372</f>
        <v>0</v>
      </c>
      <c r="Q1372" s="184">
        <f>ROUND(I1372*H1372,2)</f>
        <v>0</v>
      </c>
      <c r="R1372" s="184">
        <f>ROUND(J1372*H1372,2)</f>
        <v>0</v>
      </c>
      <c r="S1372" s="66"/>
      <c r="T1372" s="185">
        <f>S1372*H1372</f>
        <v>0</v>
      </c>
      <c r="U1372" s="185">
        <v>2.2000000000000001E-3</v>
      </c>
      <c r="V1372" s="185">
        <f>U1372*H1372</f>
        <v>2.2000000000000001E-3</v>
      </c>
      <c r="W1372" s="185">
        <v>0</v>
      </c>
      <c r="X1372" s="185">
        <f>W1372*H1372</f>
        <v>0</v>
      </c>
      <c r="Y1372" s="186" t="s">
        <v>20</v>
      </c>
      <c r="Z1372" s="36"/>
      <c r="AA1372" s="36"/>
      <c r="AB1372" s="36"/>
      <c r="AC1372" s="36"/>
      <c r="AD1372" s="36"/>
      <c r="AE1372" s="36"/>
      <c r="AR1372" s="187" t="s">
        <v>184</v>
      </c>
      <c r="AT1372" s="187" t="s">
        <v>180</v>
      </c>
      <c r="AU1372" s="187" t="s">
        <v>84</v>
      </c>
      <c r="AY1372" s="19" t="s">
        <v>155</v>
      </c>
      <c r="BE1372" s="188">
        <f>IF(O1372="základní",K1372,0)</f>
        <v>0</v>
      </c>
      <c r="BF1372" s="188">
        <f>IF(O1372="snížená",K1372,0)</f>
        <v>0</v>
      </c>
      <c r="BG1372" s="188">
        <f>IF(O1372="zákl. přenesená",K1372,0)</f>
        <v>0</v>
      </c>
      <c r="BH1372" s="188">
        <f>IF(O1372="sníž. přenesená",K1372,0)</f>
        <v>0</v>
      </c>
      <c r="BI1372" s="188">
        <f>IF(O1372="nulová",K1372,0)</f>
        <v>0</v>
      </c>
      <c r="BJ1372" s="19" t="s">
        <v>82</v>
      </c>
      <c r="BK1372" s="188">
        <f>ROUND(P1372*H1372,2)</f>
        <v>0</v>
      </c>
      <c r="BL1372" s="19" t="s">
        <v>185</v>
      </c>
      <c r="BM1372" s="187" t="s">
        <v>2759</v>
      </c>
    </row>
    <row r="1373" spans="1:65" s="2" customFormat="1" ht="16.5" customHeight="1">
      <c r="A1373" s="36"/>
      <c r="B1373" s="37"/>
      <c r="C1373" s="174" t="s">
        <v>2760</v>
      </c>
      <c r="D1373" s="174" t="s">
        <v>157</v>
      </c>
      <c r="E1373" s="175" t="s">
        <v>2761</v>
      </c>
      <c r="F1373" s="176" t="s">
        <v>2762</v>
      </c>
      <c r="G1373" s="177" t="s">
        <v>386</v>
      </c>
      <c r="H1373" s="178">
        <v>2</v>
      </c>
      <c r="I1373" s="179"/>
      <c r="J1373" s="179"/>
      <c r="K1373" s="180">
        <f>ROUND(P1373*H1373,2)</f>
        <v>0</v>
      </c>
      <c r="L1373" s="181"/>
      <c r="M1373" s="41"/>
      <c r="N1373" s="182" t="s">
        <v>20</v>
      </c>
      <c r="O1373" s="183" t="s">
        <v>43</v>
      </c>
      <c r="P1373" s="184">
        <f>I1373+J1373</f>
        <v>0</v>
      </c>
      <c r="Q1373" s="184">
        <f>ROUND(I1373*H1373,2)</f>
        <v>0</v>
      </c>
      <c r="R1373" s="184">
        <f>ROUND(J1373*H1373,2)</f>
        <v>0</v>
      </c>
      <c r="S1373" s="66"/>
      <c r="T1373" s="185">
        <f>S1373*H1373</f>
        <v>0</v>
      </c>
      <c r="U1373" s="185">
        <v>4.0000000000000003E-5</v>
      </c>
      <c r="V1373" s="185">
        <f>U1373*H1373</f>
        <v>8.0000000000000007E-5</v>
      </c>
      <c r="W1373" s="185">
        <v>0</v>
      </c>
      <c r="X1373" s="185">
        <f>W1373*H1373</f>
        <v>0</v>
      </c>
      <c r="Y1373" s="186" t="s">
        <v>20</v>
      </c>
      <c r="Z1373" s="36"/>
      <c r="AA1373" s="36"/>
      <c r="AB1373" s="36"/>
      <c r="AC1373" s="36"/>
      <c r="AD1373" s="36"/>
      <c r="AE1373" s="36"/>
      <c r="AR1373" s="187" t="s">
        <v>185</v>
      </c>
      <c r="AT1373" s="187" t="s">
        <v>157</v>
      </c>
      <c r="AU1373" s="187" t="s">
        <v>84</v>
      </c>
      <c r="AY1373" s="19" t="s">
        <v>155</v>
      </c>
      <c r="BE1373" s="188">
        <f>IF(O1373="základní",K1373,0)</f>
        <v>0</v>
      </c>
      <c r="BF1373" s="188">
        <f>IF(O1373="snížená",K1373,0)</f>
        <v>0</v>
      </c>
      <c r="BG1373" s="188">
        <f>IF(O1373="zákl. přenesená",K1373,0)</f>
        <v>0</v>
      </c>
      <c r="BH1373" s="188">
        <f>IF(O1373="sníž. přenesená",K1373,0)</f>
        <v>0</v>
      </c>
      <c r="BI1373" s="188">
        <f>IF(O1373="nulová",K1373,0)</f>
        <v>0</v>
      </c>
      <c r="BJ1373" s="19" t="s">
        <v>82</v>
      </c>
      <c r="BK1373" s="188">
        <f>ROUND(P1373*H1373,2)</f>
        <v>0</v>
      </c>
      <c r="BL1373" s="19" t="s">
        <v>185</v>
      </c>
      <c r="BM1373" s="187" t="s">
        <v>2763</v>
      </c>
    </row>
    <row r="1374" spans="1:65" s="2" customFormat="1" ht="11.25">
      <c r="A1374" s="36"/>
      <c r="B1374" s="37"/>
      <c r="C1374" s="38"/>
      <c r="D1374" s="189" t="s">
        <v>162</v>
      </c>
      <c r="E1374" s="38"/>
      <c r="F1374" s="190" t="s">
        <v>2764</v>
      </c>
      <c r="G1374" s="38"/>
      <c r="H1374" s="38"/>
      <c r="I1374" s="191"/>
      <c r="J1374" s="191"/>
      <c r="K1374" s="38"/>
      <c r="L1374" s="38"/>
      <c r="M1374" s="41"/>
      <c r="N1374" s="192"/>
      <c r="O1374" s="193"/>
      <c r="P1374" s="66"/>
      <c r="Q1374" s="66"/>
      <c r="R1374" s="66"/>
      <c r="S1374" s="66"/>
      <c r="T1374" s="66"/>
      <c r="U1374" s="66"/>
      <c r="V1374" s="66"/>
      <c r="W1374" s="66"/>
      <c r="X1374" s="66"/>
      <c r="Y1374" s="67"/>
      <c r="Z1374" s="36"/>
      <c r="AA1374" s="36"/>
      <c r="AB1374" s="36"/>
      <c r="AC1374" s="36"/>
      <c r="AD1374" s="36"/>
      <c r="AE1374" s="36"/>
      <c r="AT1374" s="19" t="s">
        <v>162</v>
      </c>
      <c r="AU1374" s="19" t="s">
        <v>84</v>
      </c>
    </row>
    <row r="1375" spans="1:65" s="2" customFormat="1" ht="16.5" customHeight="1">
      <c r="A1375" s="36"/>
      <c r="B1375" s="37"/>
      <c r="C1375" s="218" t="s">
        <v>2765</v>
      </c>
      <c r="D1375" s="218" t="s">
        <v>180</v>
      </c>
      <c r="E1375" s="219" t="s">
        <v>2766</v>
      </c>
      <c r="F1375" s="220" t="s">
        <v>2767</v>
      </c>
      <c r="G1375" s="221" t="s">
        <v>386</v>
      </c>
      <c r="H1375" s="222">
        <v>2</v>
      </c>
      <c r="I1375" s="223"/>
      <c r="J1375" s="224"/>
      <c r="K1375" s="225">
        <f>ROUND(P1375*H1375,2)</f>
        <v>0</v>
      </c>
      <c r="L1375" s="224"/>
      <c r="M1375" s="226"/>
      <c r="N1375" s="227" t="s">
        <v>20</v>
      </c>
      <c r="O1375" s="183" t="s">
        <v>43</v>
      </c>
      <c r="P1375" s="184">
        <f>I1375+J1375</f>
        <v>0</v>
      </c>
      <c r="Q1375" s="184">
        <f>ROUND(I1375*H1375,2)</f>
        <v>0</v>
      </c>
      <c r="R1375" s="184">
        <f>ROUND(J1375*H1375,2)</f>
        <v>0</v>
      </c>
      <c r="S1375" s="66"/>
      <c r="T1375" s="185">
        <f>S1375*H1375</f>
        <v>0</v>
      </c>
      <c r="U1375" s="185">
        <v>1.6999999999999999E-3</v>
      </c>
      <c r="V1375" s="185">
        <f>U1375*H1375</f>
        <v>3.3999999999999998E-3</v>
      </c>
      <c r="W1375" s="185">
        <v>0</v>
      </c>
      <c r="X1375" s="185">
        <f>W1375*H1375</f>
        <v>0</v>
      </c>
      <c r="Y1375" s="186" t="s">
        <v>20</v>
      </c>
      <c r="Z1375" s="36"/>
      <c r="AA1375" s="36"/>
      <c r="AB1375" s="36"/>
      <c r="AC1375" s="36"/>
      <c r="AD1375" s="36"/>
      <c r="AE1375" s="36"/>
      <c r="AR1375" s="187" t="s">
        <v>184</v>
      </c>
      <c r="AT1375" s="187" t="s">
        <v>180</v>
      </c>
      <c r="AU1375" s="187" t="s">
        <v>84</v>
      </c>
      <c r="AY1375" s="19" t="s">
        <v>155</v>
      </c>
      <c r="BE1375" s="188">
        <f>IF(O1375="základní",K1375,0)</f>
        <v>0</v>
      </c>
      <c r="BF1375" s="188">
        <f>IF(O1375="snížená",K1375,0)</f>
        <v>0</v>
      </c>
      <c r="BG1375" s="188">
        <f>IF(O1375="zákl. přenesená",K1375,0)</f>
        <v>0</v>
      </c>
      <c r="BH1375" s="188">
        <f>IF(O1375="sníž. přenesená",K1375,0)</f>
        <v>0</v>
      </c>
      <c r="BI1375" s="188">
        <f>IF(O1375="nulová",K1375,0)</f>
        <v>0</v>
      </c>
      <c r="BJ1375" s="19" t="s">
        <v>82</v>
      </c>
      <c r="BK1375" s="188">
        <f>ROUND(P1375*H1375,2)</f>
        <v>0</v>
      </c>
      <c r="BL1375" s="19" t="s">
        <v>185</v>
      </c>
      <c r="BM1375" s="187" t="s">
        <v>2768</v>
      </c>
    </row>
    <row r="1376" spans="1:65" s="2" customFormat="1" ht="16.5" customHeight="1">
      <c r="A1376" s="36"/>
      <c r="B1376" s="37"/>
      <c r="C1376" s="174" t="s">
        <v>2769</v>
      </c>
      <c r="D1376" s="174" t="s">
        <v>157</v>
      </c>
      <c r="E1376" s="175" t="s">
        <v>2770</v>
      </c>
      <c r="F1376" s="176" t="s">
        <v>2771</v>
      </c>
      <c r="G1376" s="177" t="s">
        <v>386</v>
      </c>
      <c r="H1376" s="178">
        <v>3</v>
      </c>
      <c r="I1376" s="179"/>
      <c r="J1376" s="179"/>
      <c r="K1376" s="180">
        <f>ROUND(P1376*H1376,2)</f>
        <v>0</v>
      </c>
      <c r="L1376" s="181"/>
      <c r="M1376" s="41"/>
      <c r="N1376" s="182" t="s">
        <v>20</v>
      </c>
      <c r="O1376" s="183" t="s">
        <v>43</v>
      </c>
      <c r="P1376" s="184">
        <f>I1376+J1376</f>
        <v>0</v>
      </c>
      <c r="Q1376" s="184">
        <f>ROUND(I1376*H1376,2)</f>
        <v>0</v>
      </c>
      <c r="R1376" s="184">
        <f>ROUND(J1376*H1376,2)</f>
        <v>0</v>
      </c>
      <c r="S1376" s="66"/>
      <c r="T1376" s="185">
        <f>S1376*H1376</f>
        <v>0</v>
      </c>
      <c r="U1376" s="185">
        <v>0</v>
      </c>
      <c r="V1376" s="185">
        <f>U1376*H1376</f>
        <v>0</v>
      </c>
      <c r="W1376" s="185">
        <v>0</v>
      </c>
      <c r="X1376" s="185">
        <f>W1376*H1376</f>
        <v>0</v>
      </c>
      <c r="Y1376" s="186" t="s">
        <v>20</v>
      </c>
      <c r="Z1376" s="36"/>
      <c r="AA1376" s="36"/>
      <c r="AB1376" s="36"/>
      <c r="AC1376" s="36"/>
      <c r="AD1376" s="36"/>
      <c r="AE1376" s="36"/>
      <c r="AR1376" s="187" t="s">
        <v>185</v>
      </c>
      <c r="AT1376" s="187" t="s">
        <v>157</v>
      </c>
      <c r="AU1376" s="187" t="s">
        <v>84</v>
      </c>
      <c r="AY1376" s="19" t="s">
        <v>155</v>
      </c>
      <c r="BE1376" s="188">
        <f>IF(O1376="základní",K1376,0)</f>
        <v>0</v>
      </c>
      <c r="BF1376" s="188">
        <f>IF(O1376="snížená",K1376,0)</f>
        <v>0</v>
      </c>
      <c r="BG1376" s="188">
        <f>IF(O1376="zákl. přenesená",K1376,0)</f>
        <v>0</v>
      </c>
      <c r="BH1376" s="188">
        <f>IF(O1376="sníž. přenesená",K1376,0)</f>
        <v>0</v>
      </c>
      <c r="BI1376" s="188">
        <f>IF(O1376="nulová",K1376,0)</f>
        <v>0</v>
      </c>
      <c r="BJ1376" s="19" t="s">
        <v>82</v>
      </c>
      <c r="BK1376" s="188">
        <f>ROUND(P1376*H1376,2)</f>
        <v>0</v>
      </c>
      <c r="BL1376" s="19" t="s">
        <v>185</v>
      </c>
      <c r="BM1376" s="187" t="s">
        <v>2772</v>
      </c>
    </row>
    <row r="1377" spans="1:65" s="2" customFormat="1" ht="11.25">
      <c r="A1377" s="36"/>
      <c r="B1377" s="37"/>
      <c r="C1377" s="38"/>
      <c r="D1377" s="189" t="s">
        <v>162</v>
      </c>
      <c r="E1377" s="38"/>
      <c r="F1377" s="190" t="s">
        <v>2773</v>
      </c>
      <c r="G1377" s="38"/>
      <c r="H1377" s="38"/>
      <c r="I1377" s="191"/>
      <c r="J1377" s="191"/>
      <c r="K1377" s="38"/>
      <c r="L1377" s="38"/>
      <c r="M1377" s="41"/>
      <c r="N1377" s="192"/>
      <c r="O1377" s="193"/>
      <c r="P1377" s="66"/>
      <c r="Q1377" s="66"/>
      <c r="R1377" s="66"/>
      <c r="S1377" s="66"/>
      <c r="T1377" s="66"/>
      <c r="U1377" s="66"/>
      <c r="V1377" s="66"/>
      <c r="W1377" s="66"/>
      <c r="X1377" s="66"/>
      <c r="Y1377" s="67"/>
      <c r="Z1377" s="36"/>
      <c r="AA1377" s="36"/>
      <c r="AB1377" s="36"/>
      <c r="AC1377" s="36"/>
      <c r="AD1377" s="36"/>
      <c r="AE1377" s="36"/>
      <c r="AT1377" s="19" t="s">
        <v>162</v>
      </c>
      <c r="AU1377" s="19" t="s">
        <v>84</v>
      </c>
    </row>
    <row r="1378" spans="1:65" s="2" customFormat="1" ht="16.5" customHeight="1">
      <c r="A1378" s="36"/>
      <c r="B1378" s="37"/>
      <c r="C1378" s="218" t="s">
        <v>2774</v>
      </c>
      <c r="D1378" s="218" t="s">
        <v>180</v>
      </c>
      <c r="E1378" s="219" t="s">
        <v>2775</v>
      </c>
      <c r="F1378" s="220" t="s">
        <v>2776</v>
      </c>
      <c r="G1378" s="221" t="s">
        <v>386</v>
      </c>
      <c r="H1378" s="222">
        <v>3</v>
      </c>
      <c r="I1378" s="223"/>
      <c r="J1378" s="224"/>
      <c r="K1378" s="225">
        <f>ROUND(P1378*H1378,2)</f>
        <v>0</v>
      </c>
      <c r="L1378" s="224"/>
      <c r="M1378" s="226"/>
      <c r="N1378" s="227" t="s">
        <v>20</v>
      </c>
      <c r="O1378" s="183" t="s">
        <v>43</v>
      </c>
      <c r="P1378" s="184">
        <f>I1378+J1378</f>
        <v>0</v>
      </c>
      <c r="Q1378" s="184">
        <f>ROUND(I1378*H1378,2)</f>
        <v>0</v>
      </c>
      <c r="R1378" s="184">
        <f>ROUND(J1378*H1378,2)</f>
        <v>0</v>
      </c>
      <c r="S1378" s="66"/>
      <c r="T1378" s="185">
        <f>S1378*H1378</f>
        <v>0</v>
      </c>
      <c r="U1378" s="185">
        <v>2.0000000000000001E-4</v>
      </c>
      <c r="V1378" s="185">
        <f>U1378*H1378</f>
        <v>6.0000000000000006E-4</v>
      </c>
      <c r="W1378" s="185">
        <v>0</v>
      </c>
      <c r="X1378" s="185">
        <f>W1378*H1378</f>
        <v>0</v>
      </c>
      <c r="Y1378" s="186" t="s">
        <v>20</v>
      </c>
      <c r="Z1378" s="36"/>
      <c r="AA1378" s="36"/>
      <c r="AB1378" s="36"/>
      <c r="AC1378" s="36"/>
      <c r="AD1378" s="36"/>
      <c r="AE1378" s="36"/>
      <c r="AR1378" s="187" t="s">
        <v>184</v>
      </c>
      <c r="AT1378" s="187" t="s">
        <v>180</v>
      </c>
      <c r="AU1378" s="187" t="s">
        <v>84</v>
      </c>
      <c r="AY1378" s="19" t="s">
        <v>155</v>
      </c>
      <c r="BE1378" s="188">
        <f>IF(O1378="základní",K1378,0)</f>
        <v>0</v>
      </c>
      <c r="BF1378" s="188">
        <f>IF(O1378="snížená",K1378,0)</f>
        <v>0</v>
      </c>
      <c r="BG1378" s="188">
        <f>IF(O1378="zákl. přenesená",K1378,0)</f>
        <v>0</v>
      </c>
      <c r="BH1378" s="188">
        <f>IF(O1378="sníž. přenesená",K1378,0)</f>
        <v>0</v>
      </c>
      <c r="BI1378" s="188">
        <f>IF(O1378="nulová",K1378,0)</f>
        <v>0</v>
      </c>
      <c r="BJ1378" s="19" t="s">
        <v>82</v>
      </c>
      <c r="BK1378" s="188">
        <f>ROUND(P1378*H1378,2)</f>
        <v>0</v>
      </c>
      <c r="BL1378" s="19" t="s">
        <v>185</v>
      </c>
      <c r="BM1378" s="187" t="s">
        <v>2777</v>
      </c>
    </row>
    <row r="1379" spans="1:65" s="2" customFormat="1" ht="16.5" customHeight="1">
      <c r="A1379" s="36"/>
      <c r="B1379" s="37"/>
      <c r="C1379" s="174" t="s">
        <v>2778</v>
      </c>
      <c r="D1379" s="174" t="s">
        <v>157</v>
      </c>
      <c r="E1379" s="175" t="s">
        <v>2779</v>
      </c>
      <c r="F1379" s="176" t="s">
        <v>2780</v>
      </c>
      <c r="G1379" s="177" t="s">
        <v>386</v>
      </c>
      <c r="H1379" s="178">
        <v>63</v>
      </c>
      <c r="I1379" s="179"/>
      <c r="J1379" s="179"/>
      <c r="K1379" s="180">
        <f>ROUND(P1379*H1379,2)</f>
        <v>0</v>
      </c>
      <c r="L1379" s="181"/>
      <c r="M1379" s="41"/>
      <c r="N1379" s="182" t="s">
        <v>20</v>
      </c>
      <c r="O1379" s="183" t="s">
        <v>43</v>
      </c>
      <c r="P1379" s="184">
        <f>I1379+J1379</f>
        <v>0</v>
      </c>
      <c r="Q1379" s="184">
        <f>ROUND(I1379*H1379,2)</f>
        <v>0</v>
      </c>
      <c r="R1379" s="184">
        <f>ROUND(J1379*H1379,2)</f>
        <v>0</v>
      </c>
      <c r="S1379" s="66"/>
      <c r="T1379" s="185">
        <f>S1379*H1379</f>
        <v>0</v>
      </c>
      <c r="U1379" s="185">
        <v>0</v>
      </c>
      <c r="V1379" s="185">
        <f>U1379*H1379</f>
        <v>0</v>
      </c>
      <c r="W1379" s="185">
        <v>0</v>
      </c>
      <c r="X1379" s="185">
        <f>W1379*H1379</f>
        <v>0</v>
      </c>
      <c r="Y1379" s="186" t="s">
        <v>20</v>
      </c>
      <c r="Z1379" s="36"/>
      <c r="AA1379" s="36"/>
      <c r="AB1379" s="36"/>
      <c r="AC1379" s="36"/>
      <c r="AD1379" s="36"/>
      <c r="AE1379" s="36"/>
      <c r="AR1379" s="187" t="s">
        <v>185</v>
      </c>
      <c r="AT1379" s="187" t="s">
        <v>157</v>
      </c>
      <c r="AU1379" s="187" t="s">
        <v>84</v>
      </c>
      <c r="AY1379" s="19" t="s">
        <v>155</v>
      </c>
      <c r="BE1379" s="188">
        <f>IF(O1379="základní",K1379,0)</f>
        <v>0</v>
      </c>
      <c r="BF1379" s="188">
        <f>IF(O1379="snížená",K1379,0)</f>
        <v>0</v>
      </c>
      <c r="BG1379" s="188">
        <f>IF(O1379="zákl. přenesená",K1379,0)</f>
        <v>0</v>
      </c>
      <c r="BH1379" s="188">
        <f>IF(O1379="sníž. přenesená",K1379,0)</f>
        <v>0</v>
      </c>
      <c r="BI1379" s="188">
        <f>IF(O1379="nulová",K1379,0)</f>
        <v>0</v>
      </c>
      <c r="BJ1379" s="19" t="s">
        <v>82</v>
      </c>
      <c r="BK1379" s="188">
        <f>ROUND(P1379*H1379,2)</f>
        <v>0</v>
      </c>
      <c r="BL1379" s="19" t="s">
        <v>185</v>
      </c>
      <c r="BM1379" s="187" t="s">
        <v>2781</v>
      </c>
    </row>
    <row r="1380" spans="1:65" s="2" customFormat="1" ht="11.25">
      <c r="A1380" s="36"/>
      <c r="B1380" s="37"/>
      <c r="C1380" s="38"/>
      <c r="D1380" s="189" t="s">
        <v>162</v>
      </c>
      <c r="E1380" s="38"/>
      <c r="F1380" s="190" t="s">
        <v>2782</v>
      </c>
      <c r="G1380" s="38"/>
      <c r="H1380" s="38"/>
      <c r="I1380" s="191"/>
      <c r="J1380" s="191"/>
      <c r="K1380" s="38"/>
      <c r="L1380" s="38"/>
      <c r="M1380" s="41"/>
      <c r="N1380" s="192"/>
      <c r="O1380" s="193"/>
      <c r="P1380" s="66"/>
      <c r="Q1380" s="66"/>
      <c r="R1380" s="66"/>
      <c r="S1380" s="66"/>
      <c r="T1380" s="66"/>
      <c r="U1380" s="66"/>
      <c r="V1380" s="66"/>
      <c r="W1380" s="66"/>
      <c r="X1380" s="66"/>
      <c r="Y1380" s="67"/>
      <c r="Z1380" s="36"/>
      <c r="AA1380" s="36"/>
      <c r="AB1380" s="36"/>
      <c r="AC1380" s="36"/>
      <c r="AD1380" s="36"/>
      <c r="AE1380" s="36"/>
      <c r="AT1380" s="19" t="s">
        <v>162</v>
      </c>
      <c r="AU1380" s="19" t="s">
        <v>84</v>
      </c>
    </row>
    <row r="1381" spans="1:65" s="13" customFormat="1" ht="11.25">
      <c r="B1381" s="194"/>
      <c r="C1381" s="195"/>
      <c r="D1381" s="196" t="s">
        <v>164</v>
      </c>
      <c r="E1381" s="197" t="s">
        <v>20</v>
      </c>
      <c r="F1381" s="198" t="s">
        <v>2783</v>
      </c>
      <c r="G1381" s="195"/>
      <c r="H1381" s="199">
        <v>63</v>
      </c>
      <c r="I1381" s="200"/>
      <c r="J1381" s="200"/>
      <c r="K1381" s="195"/>
      <c r="L1381" s="195"/>
      <c r="M1381" s="201"/>
      <c r="N1381" s="202"/>
      <c r="O1381" s="203"/>
      <c r="P1381" s="203"/>
      <c r="Q1381" s="203"/>
      <c r="R1381" s="203"/>
      <c r="S1381" s="203"/>
      <c r="T1381" s="203"/>
      <c r="U1381" s="203"/>
      <c r="V1381" s="203"/>
      <c r="W1381" s="203"/>
      <c r="X1381" s="203"/>
      <c r="Y1381" s="204"/>
      <c r="AT1381" s="205" t="s">
        <v>164</v>
      </c>
      <c r="AU1381" s="205" t="s">
        <v>84</v>
      </c>
      <c r="AV1381" s="13" t="s">
        <v>84</v>
      </c>
      <c r="AW1381" s="13" t="s">
        <v>5</v>
      </c>
      <c r="AX1381" s="13" t="s">
        <v>82</v>
      </c>
      <c r="AY1381" s="205" t="s">
        <v>155</v>
      </c>
    </row>
    <row r="1382" spans="1:65" s="2" customFormat="1" ht="16.5" customHeight="1">
      <c r="A1382" s="36"/>
      <c r="B1382" s="37"/>
      <c r="C1382" s="218" t="s">
        <v>2784</v>
      </c>
      <c r="D1382" s="218" t="s">
        <v>180</v>
      </c>
      <c r="E1382" s="219" t="s">
        <v>2785</v>
      </c>
      <c r="F1382" s="220" t="s">
        <v>2786</v>
      </c>
      <c r="G1382" s="221" t="s">
        <v>386</v>
      </c>
      <c r="H1382" s="222">
        <v>63</v>
      </c>
      <c r="I1382" s="223"/>
      <c r="J1382" s="224"/>
      <c r="K1382" s="225">
        <f>ROUND(P1382*H1382,2)</f>
        <v>0</v>
      </c>
      <c r="L1382" s="224"/>
      <c r="M1382" s="226"/>
      <c r="N1382" s="227" t="s">
        <v>20</v>
      </c>
      <c r="O1382" s="183" t="s">
        <v>43</v>
      </c>
      <c r="P1382" s="184">
        <f>I1382+J1382</f>
        <v>0</v>
      </c>
      <c r="Q1382" s="184">
        <f>ROUND(I1382*H1382,2)</f>
        <v>0</v>
      </c>
      <c r="R1382" s="184">
        <f>ROUND(J1382*H1382,2)</f>
        <v>0</v>
      </c>
      <c r="S1382" s="66"/>
      <c r="T1382" s="185">
        <f>S1382*H1382</f>
        <v>0</v>
      </c>
      <c r="U1382" s="185">
        <v>5.5000000000000003E-4</v>
      </c>
      <c r="V1382" s="185">
        <f>U1382*H1382</f>
        <v>3.465E-2</v>
      </c>
      <c r="W1382" s="185">
        <v>0</v>
      </c>
      <c r="X1382" s="185">
        <f>W1382*H1382</f>
        <v>0</v>
      </c>
      <c r="Y1382" s="186" t="s">
        <v>20</v>
      </c>
      <c r="Z1382" s="36"/>
      <c r="AA1382" s="36"/>
      <c r="AB1382" s="36"/>
      <c r="AC1382" s="36"/>
      <c r="AD1382" s="36"/>
      <c r="AE1382" s="36"/>
      <c r="AR1382" s="187" t="s">
        <v>184</v>
      </c>
      <c r="AT1382" s="187" t="s">
        <v>180</v>
      </c>
      <c r="AU1382" s="187" t="s">
        <v>84</v>
      </c>
      <c r="AY1382" s="19" t="s">
        <v>155</v>
      </c>
      <c r="BE1382" s="188">
        <f>IF(O1382="základní",K1382,0)</f>
        <v>0</v>
      </c>
      <c r="BF1382" s="188">
        <f>IF(O1382="snížená",K1382,0)</f>
        <v>0</v>
      </c>
      <c r="BG1382" s="188">
        <f>IF(O1382="zákl. přenesená",K1382,0)</f>
        <v>0</v>
      </c>
      <c r="BH1382" s="188">
        <f>IF(O1382="sníž. přenesená",K1382,0)</f>
        <v>0</v>
      </c>
      <c r="BI1382" s="188">
        <f>IF(O1382="nulová",K1382,0)</f>
        <v>0</v>
      </c>
      <c r="BJ1382" s="19" t="s">
        <v>82</v>
      </c>
      <c r="BK1382" s="188">
        <f>ROUND(P1382*H1382,2)</f>
        <v>0</v>
      </c>
      <c r="BL1382" s="19" t="s">
        <v>185</v>
      </c>
      <c r="BM1382" s="187" t="s">
        <v>2787</v>
      </c>
    </row>
    <row r="1383" spans="1:65" s="2" customFormat="1" ht="16.5" customHeight="1">
      <c r="A1383" s="36"/>
      <c r="B1383" s="37"/>
      <c r="C1383" s="174" t="s">
        <v>2788</v>
      </c>
      <c r="D1383" s="174" t="s">
        <v>157</v>
      </c>
      <c r="E1383" s="175" t="s">
        <v>2789</v>
      </c>
      <c r="F1383" s="176" t="s">
        <v>2790</v>
      </c>
      <c r="G1383" s="177" t="s">
        <v>386</v>
      </c>
      <c r="H1383" s="178">
        <v>1</v>
      </c>
      <c r="I1383" s="179"/>
      <c r="J1383" s="179"/>
      <c r="K1383" s="180">
        <f>ROUND(P1383*H1383,2)</f>
        <v>0</v>
      </c>
      <c r="L1383" s="181"/>
      <c r="M1383" s="41"/>
      <c r="N1383" s="182" t="s">
        <v>20</v>
      </c>
      <c r="O1383" s="183" t="s">
        <v>43</v>
      </c>
      <c r="P1383" s="184">
        <f>I1383+J1383</f>
        <v>0</v>
      </c>
      <c r="Q1383" s="184">
        <f>ROUND(I1383*H1383,2)</f>
        <v>0</v>
      </c>
      <c r="R1383" s="184">
        <f>ROUND(J1383*H1383,2)</f>
        <v>0</v>
      </c>
      <c r="S1383" s="66"/>
      <c r="T1383" s="185">
        <f>S1383*H1383</f>
        <v>0</v>
      </c>
      <c r="U1383" s="185">
        <v>0</v>
      </c>
      <c r="V1383" s="185">
        <f>U1383*H1383</f>
        <v>0</v>
      </c>
      <c r="W1383" s="185">
        <v>0</v>
      </c>
      <c r="X1383" s="185">
        <f>W1383*H1383</f>
        <v>0</v>
      </c>
      <c r="Y1383" s="186" t="s">
        <v>20</v>
      </c>
      <c r="Z1383" s="36"/>
      <c r="AA1383" s="36"/>
      <c r="AB1383" s="36"/>
      <c r="AC1383" s="36"/>
      <c r="AD1383" s="36"/>
      <c r="AE1383" s="36"/>
      <c r="AR1383" s="187" t="s">
        <v>185</v>
      </c>
      <c r="AT1383" s="187" t="s">
        <v>157</v>
      </c>
      <c r="AU1383" s="187" t="s">
        <v>84</v>
      </c>
      <c r="AY1383" s="19" t="s">
        <v>155</v>
      </c>
      <c r="BE1383" s="188">
        <f>IF(O1383="základní",K1383,0)</f>
        <v>0</v>
      </c>
      <c r="BF1383" s="188">
        <f>IF(O1383="snížená",K1383,0)</f>
        <v>0</v>
      </c>
      <c r="BG1383" s="188">
        <f>IF(O1383="zákl. přenesená",K1383,0)</f>
        <v>0</v>
      </c>
      <c r="BH1383" s="188">
        <f>IF(O1383="sníž. přenesená",K1383,0)</f>
        <v>0</v>
      </c>
      <c r="BI1383" s="188">
        <f>IF(O1383="nulová",K1383,0)</f>
        <v>0</v>
      </c>
      <c r="BJ1383" s="19" t="s">
        <v>82</v>
      </c>
      <c r="BK1383" s="188">
        <f>ROUND(P1383*H1383,2)</f>
        <v>0</v>
      </c>
      <c r="BL1383" s="19" t="s">
        <v>185</v>
      </c>
      <c r="BM1383" s="187" t="s">
        <v>2791</v>
      </c>
    </row>
    <row r="1384" spans="1:65" s="2" customFormat="1" ht="11.25">
      <c r="A1384" s="36"/>
      <c r="B1384" s="37"/>
      <c r="C1384" s="38"/>
      <c r="D1384" s="189" t="s">
        <v>162</v>
      </c>
      <c r="E1384" s="38"/>
      <c r="F1384" s="190" t="s">
        <v>2792</v>
      </c>
      <c r="G1384" s="38"/>
      <c r="H1384" s="38"/>
      <c r="I1384" s="191"/>
      <c r="J1384" s="191"/>
      <c r="K1384" s="38"/>
      <c r="L1384" s="38"/>
      <c r="M1384" s="41"/>
      <c r="N1384" s="192"/>
      <c r="O1384" s="193"/>
      <c r="P1384" s="66"/>
      <c r="Q1384" s="66"/>
      <c r="R1384" s="66"/>
      <c r="S1384" s="66"/>
      <c r="T1384" s="66"/>
      <c r="U1384" s="66"/>
      <c r="V1384" s="66"/>
      <c r="W1384" s="66"/>
      <c r="X1384" s="66"/>
      <c r="Y1384" s="67"/>
      <c r="Z1384" s="36"/>
      <c r="AA1384" s="36"/>
      <c r="AB1384" s="36"/>
      <c r="AC1384" s="36"/>
      <c r="AD1384" s="36"/>
      <c r="AE1384" s="36"/>
      <c r="AT1384" s="19" t="s">
        <v>162</v>
      </c>
      <c r="AU1384" s="19" t="s">
        <v>84</v>
      </c>
    </row>
    <row r="1385" spans="1:65" s="2" customFormat="1" ht="16.5" customHeight="1">
      <c r="A1385" s="36"/>
      <c r="B1385" s="37"/>
      <c r="C1385" s="218" t="s">
        <v>2793</v>
      </c>
      <c r="D1385" s="218" t="s">
        <v>180</v>
      </c>
      <c r="E1385" s="219" t="s">
        <v>2794</v>
      </c>
      <c r="F1385" s="220" t="s">
        <v>2795</v>
      </c>
      <c r="G1385" s="221" t="s">
        <v>386</v>
      </c>
      <c r="H1385" s="222">
        <v>1</v>
      </c>
      <c r="I1385" s="223"/>
      <c r="J1385" s="224"/>
      <c r="K1385" s="225">
        <f>ROUND(P1385*H1385,2)</f>
        <v>0</v>
      </c>
      <c r="L1385" s="224"/>
      <c r="M1385" s="226"/>
      <c r="N1385" s="227" t="s">
        <v>20</v>
      </c>
      <c r="O1385" s="183" t="s">
        <v>43</v>
      </c>
      <c r="P1385" s="184">
        <f>I1385+J1385</f>
        <v>0</v>
      </c>
      <c r="Q1385" s="184">
        <f>ROUND(I1385*H1385,2)</f>
        <v>0</v>
      </c>
      <c r="R1385" s="184">
        <f>ROUND(J1385*H1385,2)</f>
        <v>0</v>
      </c>
      <c r="S1385" s="66"/>
      <c r="T1385" s="185">
        <f>S1385*H1385</f>
        <v>0</v>
      </c>
      <c r="U1385" s="185">
        <v>1.4999999999999999E-2</v>
      </c>
      <c r="V1385" s="185">
        <f>U1385*H1385</f>
        <v>1.4999999999999999E-2</v>
      </c>
      <c r="W1385" s="185">
        <v>0</v>
      </c>
      <c r="X1385" s="185">
        <f>W1385*H1385</f>
        <v>0</v>
      </c>
      <c r="Y1385" s="186" t="s">
        <v>20</v>
      </c>
      <c r="Z1385" s="36"/>
      <c r="AA1385" s="36"/>
      <c r="AB1385" s="36"/>
      <c r="AC1385" s="36"/>
      <c r="AD1385" s="36"/>
      <c r="AE1385" s="36"/>
      <c r="AR1385" s="187" t="s">
        <v>184</v>
      </c>
      <c r="AT1385" s="187" t="s">
        <v>180</v>
      </c>
      <c r="AU1385" s="187" t="s">
        <v>84</v>
      </c>
      <c r="AY1385" s="19" t="s">
        <v>155</v>
      </c>
      <c r="BE1385" s="188">
        <f>IF(O1385="základní",K1385,0)</f>
        <v>0</v>
      </c>
      <c r="BF1385" s="188">
        <f>IF(O1385="snížená",K1385,0)</f>
        <v>0</v>
      </c>
      <c r="BG1385" s="188">
        <f>IF(O1385="zákl. přenesená",K1385,0)</f>
        <v>0</v>
      </c>
      <c r="BH1385" s="188">
        <f>IF(O1385="sníž. přenesená",K1385,0)</f>
        <v>0</v>
      </c>
      <c r="BI1385" s="188">
        <f>IF(O1385="nulová",K1385,0)</f>
        <v>0</v>
      </c>
      <c r="BJ1385" s="19" t="s">
        <v>82</v>
      </c>
      <c r="BK1385" s="188">
        <f>ROUND(P1385*H1385,2)</f>
        <v>0</v>
      </c>
      <c r="BL1385" s="19" t="s">
        <v>185</v>
      </c>
      <c r="BM1385" s="187" t="s">
        <v>2796</v>
      </c>
    </row>
    <row r="1386" spans="1:65" s="2" customFormat="1" ht="16.5" customHeight="1">
      <c r="A1386" s="36"/>
      <c r="B1386" s="37"/>
      <c r="C1386" s="174" t="s">
        <v>2797</v>
      </c>
      <c r="D1386" s="174" t="s">
        <v>157</v>
      </c>
      <c r="E1386" s="175" t="s">
        <v>2798</v>
      </c>
      <c r="F1386" s="176" t="s">
        <v>2799</v>
      </c>
      <c r="G1386" s="177" t="s">
        <v>386</v>
      </c>
      <c r="H1386" s="178">
        <v>186</v>
      </c>
      <c r="I1386" s="179"/>
      <c r="J1386" s="179"/>
      <c r="K1386" s="180">
        <f>ROUND(P1386*H1386,2)</f>
        <v>0</v>
      </c>
      <c r="L1386" s="181"/>
      <c r="M1386" s="41"/>
      <c r="N1386" s="182" t="s">
        <v>20</v>
      </c>
      <c r="O1386" s="183" t="s">
        <v>43</v>
      </c>
      <c r="P1386" s="184">
        <f>I1386+J1386</f>
        <v>0</v>
      </c>
      <c r="Q1386" s="184">
        <f>ROUND(I1386*H1386,2)</f>
        <v>0</v>
      </c>
      <c r="R1386" s="184">
        <f>ROUND(J1386*H1386,2)</f>
        <v>0</v>
      </c>
      <c r="S1386" s="66"/>
      <c r="T1386" s="185">
        <f>S1386*H1386</f>
        <v>0</v>
      </c>
      <c r="U1386" s="185">
        <v>0</v>
      </c>
      <c r="V1386" s="185">
        <f>U1386*H1386</f>
        <v>0</v>
      </c>
      <c r="W1386" s="185">
        <v>0</v>
      </c>
      <c r="X1386" s="185">
        <f>W1386*H1386</f>
        <v>0</v>
      </c>
      <c r="Y1386" s="186" t="s">
        <v>20</v>
      </c>
      <c r="Z1386" s="36"/>
      <c r="AA1386" s="36"/>
      <c r="AB1386" s="36"/>
      <c r="AC1386" s="36"/>
      <c r="AD1386" s="36"/>
      <c r="AE1386" s="36"/>
      <c r="AR1386" s="187" t="s">
        <v>161</v>
      </c>
      <c r="AT1386" s="187" t="s">
        <v>157</v>
      </c>
      <c r="AU1386" s="187" t="s">
        <v>84</v>
      </c>
      <c r="AY1386" s="19" t="s">
        <v>155</v>
      </c>
      <c r="BE1386" s="188">
        <f>IF(O1386="základní",K1386,0)</f>
        <v>0</v>
      </c>
      <c r="BF1386" s="188">
        <f>IF(O1386="snížená",K1386,0)</f>
        <v>0</v>
      </c>
      <c r="BG1386" s="188">
        <f>IF(O1386="zákl. přenesená",K1386,0)</f>
        <v>0</v>
      </c>
      <c r="BH1386" s="188">
        <f>IF(O1386="sníž. přenesená",K1386,0)</f>
        <v>0</v>
      </c>
      <c r="BI1386" s="188">
        <f>IF(O1386="nulová",K1386,0)</f>
        <v>0</v>
      </c>
      <c r="BJ1386" s="19" t="s">
        <v>82</v>
      </c>
      <c r="BK1386" s="188">
        <f>ROUND(P1386*H1386,2)</f>
        <v>0</v>
      </c>
      <c r="BL1386" s="19" t="s">
        <v>161</v>
      </c>
      <c r="BM1386" s="187" t="s">
        <v>1127</v>
      </c>
    </row>
    <row r="1387" spans="1:65" s="2" customFormat="1" ht="11.25">
      <c r="A1387" s="36"/>
      <c r="B1387" s="37"/>
      <c r="C1387" s="38"/>
      <c r="D1387" s="189" t="s">
        <v>162</v>
      </c>
      <c r="E1387" s="38"/>
      <c r="F1387" s="190" t="s">
        <v>2800</v>
      </c>
      <c r="G1387" s="38"/>
      <c r="H1387" s="38"/>
      <c r="I1387" s="191"/>
      <c r="J1387" s="191"/>
      <c r="K1387" s="38"/>
      <c r="L1387" s="38"/>
      <c r="M1387" s="41"/>
      <c r="N1387" s="192"/>
      <c r="O1387" s="193"/>
      <c r="P1387" s="66"/>
      <c r="Q1387" s="66"/>
      <c r="R1387" s="66"/>
      <c r="S1387" s="66"/>
      <c r="T1387" s="66"/>
      <c r="U1387" s="66"/>
      <c r="V1387" s="66"/>
      <c r="W1387" s="66"/>
      <c r="X1387" s="66"/>
      <c r="Y1387" s="67"/>
      <c r="Z1387" s="36"/>
      <c r="AA1387" s="36"/>
      <c r="AB1387" s="36"/>
      <c r="AC1387" s="36"/>
      <c r="AD1387" s="36"/>
      <c r="AE1387" s="36"/>
      <c r="AT1387" s="19" t="s">
        <v>162</v>
      </c>
      <c r="AU1387" s="19" t="s">
        <v>84</v>
      </c>
    </row>
    <row r="1388" spans="1:65" s="2" customFormat="1" ht="16.5" customHeight="1">
      <c r="A1388" s="36"/>
      <c r="B1388" s="37"/>
      <c r="C1388" s="218" t="s">
        <v>2801</v>
      </c>
      <c r="D1388" s="218" t="s">
        <v>180</v>
      </c>
      <c r="E1388" s="219" t="s">
        <v>2802</v>
      </c>
      <c r="F1388" s="220" t="s">
        <v>2803</v>
      </c>
      <c r="G1388" s="221" t="s">
        <v>386</v>
      </c>
      <c r="H1388" s="222">
        <v>186</v>
      </c>
      <c r="I1388" s="223"/>
      <c r="J1388" s="224"/>
      <c r="K1388" s="225">
        <f>ROUND(P1388*H1388,2)</f>
        <v>0</v>
      </c>
      <c r="L1388" s="224"/>
      <c r="M1388" s="226"/>
      <c r="N1388" s="227" t="s">
        <v>20</v>
      </c>
      <c r="O1388" s="183" t="s">
        <v>43</v>
      </c>
      <c r="P1388" s="184">
        <f>I1388+J1388</f>
        <v>0</v>
      </c>
      <c r="Q1388" s="184">
        <f>ROUND(I1388*H1388,2)</f>
        <v>0</v>
      </c>
      <c r="R1388" s="184">
        <f>ROUND(J1388*H1388,2)</f>
        <v>0</v>
      </c>
      <c r="S1388" s="66"/>
      <c r="T1388" s="185">
        <f>S1388*H1388</f>
        <v>0</v>
      </c>
      <c r="U1388" s="185">
        <v>2.0000000000000001E-4</v>
      </c>
      <c r="V1388" s="185">
        <f>U1388*H1388</f>
        <v>3.7200000000000004E-2</v>
      </c>
      <c r="W1388" s="185">
        <v>0</v>
      </c>
      <c r="X1388" s="185">
        <f>W1388*H1388</f>
        <v>0</v>
      </c>
      <c r="Y1388" s="186" t="s">
        <v>20</v>
      </c>
      <c r="Z1388" s="36"/>
      <c r="AA1388" s="36"/>
      <c r="AB1388" s="36"/>
      <c r="AC1388" s="36"/>
      <c r="AD1388" s="36"/>
      <c r="AE1388" s="36"/>
      <c r="AR1388" s="187" t="s">
        <v>191</v>
      </c>
      <c r="AT1388" s="187" t="s">
        <v>180</v>
      </c>
      <c r="AU1388" s="187" t="s">
        <v>84</v>
      </c>
      <c r="AY1388" s="19" t="s">
        <v>155</v>
      </c>
      <c r="BE1388" s="188">
        <f>IF(O1388="základní",K1388,0)</f>
        <v>0</v>
      </c>
      <c r="BF1388" s="188">
        <f>IF(O1388="snížená",K1388,0)</f>
        <v>0</v>
      </c>
      <c r="BG1388" s="188">
        <f>IF(O1388="zákl. přenesená",K1388,0)</f>
        <v>0</v>
      </c>
      <c r="BH1388" s="188">
        <f>IF(O1388="sníž. přenesená",K1388,0)</f>
        <v>0</v>
      </c>
      <c r="BI1388" s="188">
        <f>IF(O1388="nulová",K1388,0)</f>
        <v>0</v>
      </c>
      <c r="BJ1388" s="19" t="s">
        <v>82</v>
      </c>
      <c r="BK1388" s="188">
        <f>ROUND(P1388*H1388,2)</f>
        <v>0</v>
      </c>
      <c r="BL1388" s="19" t="s">
        <v>161</v>
      </c>
      <c r="BM1388" s="187" t="s">
        <v>2804</v>
      </c>
    </row>
    <row r="1389" spans="1:65" s="2" customFormat="1" ht="24.2" customHeight="1">
      <c r="A1389" s="36"/>
      <c r="B1389" s="37"/>
      <c r="C1389" s="174" t="s">
        <v>2805</v>
      </c>
      <c r="D1389" s="174" t="s">
        <v>157</v>
      </c>
      <c r="E1389" s="175" t="s">
        <v>2806</v>
      </c>
      <c r="F1389" s="176" t="s">
        <v>2807</v>
      </c>
      <c r="G1389" s="177" t="s">
        <v>207</v>
      </c>
      <c r="H1389" s="178">
        <v>1.0549999999999999</v>
      </c>
      <c r="I1389" s="179"/>
      <c r="J1389" s="179"/>
      <c r="K1389" s="180">
        <f>ROUND(P1389*H1389,2)</f>
        <v>0</v>
      </c>
      <c r="L1389" s="181"/>
      <c r="M1389" s="41"/>
      <c r="N1389" s="182" t="s">
        <v>20</v>
      </c>
      <c r="O1389" s="183" t="s">
        <v>43</v>
      </c>
      <c r="P1389" s="184">
        <f>I1389+J1389</f>
        <v>0</v>
      </c>
      <c r="Q1389" s="184">
        <f>ROUND(I1389*H1389,2)</f>
        <v>0</v>
      </c>
      <c r="R1389" s="184">
        <f>ROUND(J1389*H1389,2)</f>
        <v>0</v>
      </c>
      <c r="S1389" s="66"/>
      <c r="T1389" s="185">
        <f>S1389*H1389</f>
        <v>0</v>
      </c>
      <c r="U1389" s="185">
        <v>0</v>
      </c>
      <c r="V1389" s="185">
        <f>U1389*H1389</f>
        <v>0</v>
      </c>
      <c r="W1389" s="185">
        <v>0</v>
      </c>
      <c r="X1389" s="185">
        <f>W1389*H1389</f>
        <v>0</v>
      </c>
      <c r="Y1389" s="186" t="s">
        <v>20</v>
      </c>
      <c r="Z1389" s="36"/>
      <c r="AA1389" s="36"/>
      <c r="AB1389" s="36"/>
      <c r="AC1389" s="36"/>
      <c r="AD1389" s="36"/>
      <c r="AE1389" s="36"/>
      <c r="AR1389" s="187" t="s">
        <v>185</v>
      </c>
      <c r="AT1389" s="187" t="s">
        <v>157</v>
      </c>
      <c r="AU1389" s="187" t="s">
        <v>84</v>
      </c>
      <c r="AY1389" s="19" t="s">
        <v>155</v>
      </c>
      <c r="BE1389" s="188">
        <f>IF(O1389="základní",K1389,0)</f>
        <v>0</v>
      </c>
      <c r="BF1389" s="188">
        <f>IF(O1389="snížená",K1389,0)</f>
        <v>0</v>
      </c>
      <c r="BG1389" s="188">
        <f>IF(O1389="zákl. přenesená",K1389,0)</f>
        <v>0</v>
      </c>
      <c r="BH1389" s="188">
        <f>IF(O1389="sníž. přenesená",K1389,0)</f>
        <v>0</v>
      </c>
      <c r="BI1389" s="188">
        <f>IF(O1389="nulová",K1389,0)</f>
        <v>0</v>
      </c>
      <c r="BJ1389" s="19" t="s">
        <v>82</v>
      </c>
      <c r="BK1389" s="188">
        <f>ROUND(P1389*H1389,2)</f>
        <v>0</v>
      </c>
      <c r="BL1389" s="19" t="s">
        <v>185</v>
      </c>
      <c r="BM1389" s="187" t="s">
        <v>2808</v>
      </c>
    </row>
    <row r="1390" spans="1:65" s="2" customFormat="1" ht="11.25">
      <c r="A1390" s="36"/>
      <c r="B1390" s="37"/>
      <c r="C1390" s="38"/>
      <c r="D1390" s="189" t="s">
        <v>162</v>
      </c>
      <c r="E1390" s="38"/>
      <c r="F1390" s="190" t="s">
        <v>2809</v>
      </c>
      <c r="G1390" s="38"/>
      <c r="H1390" s="38"/>
      <c r="I1390" s="191"/>
      <c r="J1390" s="191"/>
      <c r="K1390" s="38"/>
      <c r="L1390" s="38"/>
      <c r="M1390" s="41"/>
      <c r="N1390" s="192"/>
      <c r="O1390" s="193"/>
      <c r="P1390" s="66"/>
      <c r="Q1390" s="66"/>
      <c r="R1390" s="66"/>
      <c r="S1390" s="66"/>
      <c r="T1390" s="66"/>
      <c r="U1390" s="66"/>
      <c r="V1390" s="66"/>
      <c r="W1390" s="66"/>
      <c r="X1390" s="66"/>
      <c r="Y1390" s="67"/>
      <c r="Z1390" s="36"/>
      <c r="AA1390" s="36"/>
      <c r="AB1390" s="36"/>
      <c r="AC1390" s="36"/>
      <c r="AD1390" s="36"/>
      <c r="AE1390" s="36"/>
      <c r="AT1390" s="19" t="s">
        <v>162</v>
      </c>
      <c r="AU1390" s="19" t="s">
        <v>84</v>
      </c>
    </row>
    <row r="1391" spans="1:65" s="12" customFormat="1" ht="22.9" customHeight="1">
      <c r="B1391" s="157"/>
      <c r="C1391" s="158"/>
      <c r="D1391" s="159" t="s">
        <v>73</v>
      </c>
      <c r="E1391" s="172" t="s">
        <v>2810</v>
      </c>
      <c r="F1391" s="172" t="s">
        <v>2811</v>
      </c>
      <c r="G1391" s="158"/>
      <c r="H1391" s="158"/>
      <c r="I1391" s="161"/>
      <c r="J1391" s="161"/>
      <c r="K1391" s="173">
        <f>BK1391</f>
        <v>0</v>
      </c>
      <c r="L1391" s="158"/>
      <c r="M1391" s="163"/>
      <c r="N1391" s="164"/>
      <c r="O1391" s="165"/>
      <c r="P1391" s="165"/>
      <c r="Q1391" s="166">
        <f>SUM(Q1392:Q1508)</f>
        <v>0</v>
      </c>
      <c r="R1391" s="166">
        <f>SUM(R1392:R1508)</f>
        <v>0</v>
      </c>
      <c r="S1391" s="165"/>
      <c r="T1391" s="167">
        <f>SUM(T1392:T1508)</f>
        <v>0</v>
      </c>
      <c r="U1391" s="165"/>
      <c r="V1391" s="167">
        <f>SUM(V1392:V1508)</f>
        <v>4.3485435900000002</v>
      </c>
      <c r="W1391" s="165"/>
      <c r="X1391" s="167">
        <f>SUM(X1392:X1508)</f>
        <v>0</v>
      </c>
      <c r="Y1391" s="168"/>
      <c r="AR1391" s="169" t="s">
        <v>84</v>
      </c>
      <c r="AT1391" s="170" t="s">
        <v>73</v>
      </c>
      <c r="AU1391" s="170" t="s">
        <v>82</v>
      </c>
      <c r="AY1391" s="169" t="s">
        <v>155</v>
      </c>
      <c r="BK1391" s="171">
        <f>SUM(BK1392:BK1508)</f>
        <v>0</v>
      </c>
    </row>
    <row r="1392" spans="1:65" s="2" customFormat="1" ht="24.2" customHeight="1">
      <c r="A1392" s="36"/>
      <c r="B1392" s="37"/>
      <c r="C1392" s="174" t="s">
        <v>2812</v>
      </c>
      <c r="D1392" s="174" t="s">
        <v>157</v>
      </c>
      <c r="E1392" s="175" t="s">
        <v>2813</v>
      </c>
      <c r="F1392" s="176" t="s">
        <v>2814</v>
      </c>
      <c r="G1392" s="177" t="s">
        <v>183</v>
      </c>
      <c r="H1392" s="178">
        <v>5.04</v>
      </c>
      <c r="I1392" s="179"/>
      <c r="J1392" s="179"/>
      <c r="K1392" s="180">
        <f>ROUND(P1392*H1392,2)</f>
        <v>0</v>
      </c>
      <c r="L1392" s="181"/>
      <c r="M1392" s="41"/>
      <c r="N1392" s="182" t="s">
        <v>20</v>
      </c>
      <c r="O1392" s="183" t="s">
        <v>43</v>
      </c>
      <c r="P1392" s="184">
        <f>I1392+J1392</f>
        <v>0</v>
      </c>
      <c r="Q1392" s="184">
        <f>ROUND(I1392*H1392,2)</f>
        <v>0</v>
      </c>
      <c r="R1392" s="184">
        <f>ROUND(J1392*H1392,2)</f>
        <v>0</v>
      </c>
      <c r="S1392" s="66"/>
      <c r="T1392" s="185">
        <f>S1392*H1392</f>
        <v>0</v>
      </c>
      <c r="U1392" s="185">
        <v>0</v>
      </c>
      <c r="V1392" s="185">
        <f>U1392*H1392</f>
        <v>0</v>
      </c>
      <c r="W1392" s="185">
        <v>0</v>
      </c>
      <c r="X1392" s="185">
        <f>W1392*H1392</f>
        <v>0</v>
      </c>
      <c r="Y1392" s="186" t="s">
        <v>20</v>
      </c>
      <c r="Z1392" s="36"/>
      <c r="AA1392" s="36"/>
      <c r="AB1392" s="36"/>
      <c r="AC1392" s="36"/>
      <c r="AD1392" s="36"/>
      <c r="AE1392" s="36"/>
      <c r="AR1392" s="187" t="s">
        <v>185</v>
      </c>
      <c r="AT1392" s="187" t="s">
        <v>157</v>
      </c>
      <c r="AU1392" s="187" t="s">
        <v>84</v>
      </c>
      <c r="AY1392" s="19" t="s">
        <v>155</v>
      </c>
      <c r="BE1392" s="188">
        <f>IF(O1392="základní",K1392,0)</f>
        <v>0</v>
      </c>
      <c r="BF1392" s="188">
        <f>IF(O1392="snížená",K1392,0)</f>
        <v>0</v>
      </c>
      <c r="BG1392" s="188">
        <f>IF(O1392="zákl. přenesená",K1392,0)</f>
        <v>0</v>
      </c>
      <c r="BH1392" s="188">
        <f>IF(O1392="sníž. přenesená",K1392,0)</f>
        <v>0</v>
      </c>
      <c r="BI1392" s="188">
        <f>IF(O1392="nulová",K1392,0)</f>
        <v>0</v>
      </c>
      <c r="BJ1392" s="19" t="s">
        <v>82</v>
      </c>
      <c r="BK1392" s="188">
        <f>ROUND(P1392*H1392,2)</f>
        <v>0</v>
      </c>
      <c r="BL1392" s="19" t="s">
        <v>185</v>
      </c>
      <c r="BM1392" s="187" t="s">
        <v>2815</v>
      </c>
    </row>
    <row r="1393" spans="1:65" s="2" customFormat="1" ht="11.25">
      <c r="A1393" s="36"/>
      <c r="B1393" s="37"/>
      <c r="C1393" s="38"/>
      <c r="D1393" s="189" t="s">
        <v>162</v>
      </c>
      <c r="E1393" s="38"/>
      <c r="F1393" s="190" t="s">
        <v>2816</v>
      </c>
      <c r="G1393" s="38"/>
      <c r="H1393" s="38"/>
      <c r="I1393" s="191"/>
      <c r="J1393" s="191"/>
      <c r="K1393" s="38"/>
      <c r="L1393" s="38"/>
      <c r="M1393" s="41"/>
      <c r="N1393" s="192"/>
      <c r="O1393" s="193"/>
      <c r="P1393" s="66"/>
      <c r="Q1393" s="66"/>
      <c r="R1393" s="66"/>
      <c r="S1393" s="66"/>
      <c r="T1393" s="66"/>
      <c r="U1393" s="66"/>
      <c r="V1393" s="66"/>
      <c r="W1393" s="66"/>
      <c r="X1393" s="66"/>
      <c r="Y1393" s="67"/>
      <c r="Z1393" s="36"/>
      <c r="AA1393" s="36"/>
      <c r="AB1393" s="36"/>
      <c r="AC1393" s="36"/>
      <c r="AD1393" s="36"/>
      <c r="AE1393" s="36"/>
      <c r="AT1393" s="19" t="s">
        <v>162</v>
      </c>
      <c r="AU1393" s="19" t="s">
        <v>84</v>
      </c>
    </row>
    <row r="1394" spans="1:65" s="13" customFormat="1" ht="11.25">
      <c r="B1394" s="194"/>
      <c r="C1394" s="195"/>
      <c r="D1394" s="196" t="s">
        <v>164</v>
      </c>
      <c r="E1394" s="197" t="s">
        <v>20</v>
      </c>
      <c r="F1394" s="198" t="s">
        <v>2817</v>
      </c>
      <c r="G1394" s="195"/>
      <c r="H1394" s="199">
        <v>5.04</v>
      </c>
      <c r="I1394" s="200"/>
      <c r="J1394" s="200"/>
      <c r="K1394" s="195"/>
      <c r="L1394" s="195"/>
      <c r="M1394" s="201"/>
      <c r="N1394" s="202"/>
      <c r="O1394" s="203"/>
      <c r="P1394" s="203"/>
      <c r="Q1394" s="203"/>
      <c r="R1394" s="203"/>
      <c r="S1394" s="203"/>
      <c r="T1394" s="203"/>
      <c r="U1394" s="203"/>
      <c r="V1394" s="203"/>
      <c r="W1394" s="203"/>
      <c r="X1394" s="203"/>
      <c r="Y1394" s="204"/>
      <c r="AT1394" s="205" t="s">
        <v>164</v>
      </c>
      <c r="AU1394" s="205" t="s">
        <v>84</v>
      </c>
      <c r="AV1394" s="13" t="s">
        <v>84</v>
      </c>
      <c r="AW1394" s="13" t="s">
        <v>5</v>
      </c>
      <c r="AX1394" s="13" t="s">
        <v>82</v>
      </c>
      <c r="AY1394" s="205" t="s">
        <v>155</v>
      </c>
    </row>
    <row r="1395" spans="1:65" s="2" customFormat="1" ht="16.5" customHeight="1">
      <c r="A1395" s="36"/>
      <c r="B1395" s="37"/>
      <c r="C1395" s="218" t="s">
        <v>2818</v>
      </c>
      <c r="D1395" s="218" t="s">
        <v>180</v>
      </c>
      <c r="E1395" s="219" t="s">
        <v>2819</v>
      </c>
      <c r="F1395" s="220" t="s">
        <v>2820</v>
      </c>
      <c r="G1395" s="221" t="s">
        <v>183</v>
      </c>
      <c r="H1395" s="222">
        <v>5.5439999999999996</v>
      </c>
      <c r="I1395" s="223"/>
      <c r="J1395" s="224"/>
      <c r="K1395" s="225">
        <f>ROUND(P1395*H1395,2)</f>
        <v>0</v>
      </c>
      <c r="L1395" s="224"/>
      <c r="M1395" s="226"/>
      <c r="N1395" s="227" t="s">
        <v>20</v>
      </c>
      <c r="O1395" s="183" t="s">
        <v>43</v>
      </c>
      <c r="P1395" s="184">
        <f>I1395+J1395</f>
        <v>0</v>
      </c>
      <c r="Q1395" s="184">
        <f>ROUND(I1395*H1395,2)</f>
        <v>0</v>
      </c>
      <c r="R1395" s="184">
        <f>ROUND(J1395*H1395,2)</f>
        <v>0</v>
      </c>
      <c r="S1395" s="66"/>
      <c r="T1395" s="185">
        <f>S1395*H1395</f>
        <v>0</v>
      </c>
      <c r="U1395" s="185">
        <v>1.0399999999999999E-3</v>
      </c>
      <c r="V1395" s="185">
        <f>U1395*H1395</f>
        <v>5.7657599999999991E-3</v>
      </c>
      <c r="W1395" s="185">
        <v>0</v>
      </c>
      <c r="X1395" s="185">
        <f>W1395*H1395</f>
        <v>0</v>
      </c>
      <c r="Y1395" s="186" t="s">
        <v>20</v>
      </c>
      <c r="Z1395" s="36"/>
      <c r="AA1395" s="36"/>
      <c r="AB1395" s="36"/>
      <c r="AC1395" s="36"/>
      <c r="AD1395" s="36"/>
      <c r="AE1395" s="36"/>
      <c r="AR1395" s="187" t="s">
        <v>184</v>
      </c>
      <c r="AT1395" s="187" t="s">
        <v>180</v>
      </c>
      <c r="AU1395" s="187" t="s">
        <v>84</v>
      </c>
      <c r="AY1395" s="19" t="s">
        <v>155</v>
      </c>
      <c r="BE1395" s="188">
        <f>IF(O1395="základní",K1395,0)</f>
        <v>0</v>
      </c>
      <c r="BF1395" s="188">
        <f>IF(O1395="snížená",K1395,0)</f>
        <v>0</v>
      </c>
      <c r="BG1395" s="188">
        <f>IF(O1395="zákl. přenesená",K1395,0)</f>
        <v>0</v>
      </c>
      <c r="BH1395" s="188">
        <f>IF(O1395="sníž. přenesená",K1395,0)</f>
        <v>0</v>
      </c>
      <c r="BI1395" s="188">
        <f>IF(O1395="nulová",K1395,0)</f>
        <v>0</v>
      </c>
      <c r="BJ1395" s="19" t="s">
        <v>82</v>
      </c>
      <c r="BK1395" s="188">
        <f>ROUND(P1395*H1395,2)</f>
        <v>0</v>
      </c>
      <c r="BL1395" s="19" t="s">
        <v>185</v>
      </c>
      <c r="BM1395" s="187" t="s">
        <v>2821</v>
      </c>
    </row>
    <row r="1396" spans="1:65" s="13" customFormat="1" ht="11.25">
      <c r="B1396" s="194"/>
      <c r="C1396" s="195"/>
      <c r="D1396" s="196" t="s">
        <v>164</v>
      </c>
      <c r="E1396" s="195"/>
      <c r="F1396" s="198" t="s">
        <v>2822</v>
      </c>
      <c r="G1396" s="195"/>
      <c r="H1396" s="199">
        <v>5.5439999999999996</v>
      </c>
      <c r="I1396" s="200"/>
      <c r="J1396" s="200"/>
      <c r="K1396" s="195"/>
      <c r="L1396" s="195"/>
      <c r="M1396" s="201"/>
      <c r="N1396" s="202"/>
      <c r="O1396" s="203"/>
      <c r="P1396" s="203"/>
      <c r="Q1396" s="203"/>
      <c r="R1396" s="203"/>
      <c r="S1396" s="203"/>
      <c r="T1396" s="203"/>
      <c r="U1396" s="203"/>
      <c r="V1396" s="203"/>
      <c r="W1396" s="203"/>
      <c r="X1396" s="203"/>
      <c r="Y1396" s="204"/>
      <c r="AT1396" s="205" t="s">
        <v>164</v>
      </c>
      <c r="AU1396" s="205" t="s">
        <v>84</v>
      </c>
      <c r="AV1396" s="13" t="s">
        <v>84</v>
      </c>
      <c r="AW1396" s="13" t="s">
        <v>4</v>
      </c>
      <c r="AX1396" s="13" t="s">
        <v>82</v>
      </c>
      <c r="AY1396" s="205" t="s">
        <v>155</v>
      </c>
    </row>
    <row r="1397" spans="1:65" s="2" customFormat="1" ht="16.5" customHeight="1">
      <c r="A1397" s="36"/>
      <c r="B1397" s="37"/>
      <c r="C1397" s="174" t="s">
        <v>2823</v>
      </c>
      <c r="D1397" s="174" t="s">
        <v>157</v>
      </c>
      <c r="E1397" s="175" t="s">
        <v>2824</v>
      </c>
      <c r="F1397" s="176" t="s">
        <v>2825</v>
      </c>
      <c r="G1397" s="177" t="s">
        <v>386</v>
      </c>
      <c r="H1397" s="178">
        <v>1</v>
      </c>
      <c r="I1397" s="179"/>
      <c r="J1397" s="179"/>
      <c r="K1397" s="180">
        <f>ROUND(P1397*H1397,2)</f>
        <v>0</v>
      </c>
      <c r="L1397" s="181"/>
      <c r="M1397" s="41"/>
      <c r="N1397" s="182" t="s">
        <v>20</v>
      </c>
      <c r="O1397" s="183" t="s">
        <v>43</v>
      </c>
      <c r="P1397" s="184">
        <f>I1397+J1397</f>
        <v>0</v>
      </c>
      <c r="Q1397" s="184">
        <f>ROUND(I1397*H1397,2)</f>
        <v>0</v>
      </c>
      <c r="R1397" s="184">
        <f>ROUND(J1397*H1397,2)</f>
        <v>0</v>
      </c>
      <c r="S1397" s="66"/>
      <c r="T1397" s="185">
        <f>S1397*H1397</f>
        <v>0</v>
      </c>
      <c r="U1397" s="185">
        <v>4.2000000000000002E-4</v>
      </c>
      <c r="V1397" s="185">
        <f>U1397*H1397</f>
        <v>4.2000000000000002E-4</v>
      </c>
      <c r="W1397" s="185">
        <v>0</v>
      </c>
      <c r="X1397" s="185">
        <f>W1397*H1397</f>
        <v>0</v>
      </c>
      <c r="Y1397" s="186" t="s">
        <v>20</v>
      </c>
      <c r="Z1397" s="36"/>
      <c r="AA1397" s="36"/>
      <c r="AB1397" s="36"/>
      <c r="AC1397" s="36"/>
      <c r="AD1397" s="36"/>
      <c r="AE1397" s="36"/>
      <c r="AR1397" s="187" t="s">
        <v>185</v>
      </c>
      <c r="AT1397" s="187" t="s">
        <v>157</v>
      </c>
      <c r="AU1397" s="187" t="s">
        <v>84</v>
      </c>
      <c r="AY1397" s="19" t="s">
        <v>155</v>
      </c>
      <c r="BE1397" s="188">
        <f>IF(O1397="základní",K1397,0)</f>
        <v>0</v>
      </c>
      <c r="BF1397" s="188">
        <f>IF(O1397="snížená",K1397,0)</f>
        <v>0</v>
      </c>
      <c r="BG1397" s="188">
        <f>IF(O1397="zákl. přenesená",K1397,0)</f>
        <v>0</v>
      </c>
      <c r="BH1397" s="188">
        <f>IF(O1397="sníž. přenesená",K1397,0)</f>
        <v>0</v>
      </c>
      <c r="BI1397" s="188">
        <f>IF(O1397="nulová",K1397,0)</f>
        <v>0</v>
      </c>
      <c r="BJ1397" s="19" t="s">
        <v>82</v>
      </c>
      <c r="BK1397" s="188">
        <f>ROUND(P1397*H1397,2)</f>
        <v>0</v>
      </c>
      <c r="BL1397" s="19" t="s">
        <v>185</v>
      </c>
      <c r="BM1397" s="187" t="s">
        <v>2826</v>
      </c>
    </row>
    <row r="1398" spans="1:65" s="2" customFormat="1" ht="11.25">
      <c r="A1398" s="36"/>
      <c r="B1398" s="37"/>
      <c r="C1398" s="38"/>
      <c r="D1398" s="189" t="s">
        <v>162</v>
      </c>
      <c r="E1398" s="38"/>
      <c r="F1398" s="190" t="s">
        <v>2827</v>
      </c>
      <c r="G1398" s="38"/>
      <c r="H1398" s="38"/>
      <c r="I1398" s="191"/>
      <c r="J1398" s="191"/>
      <c r="K1398" s="38"/>
      <c r="L1398" s="38"/>
      <c r="M1398" s="41"/>
      <c r="N1398" s="192"/>
      <c r="O1398" s="193"/>
      <c r="P1398" s="66"/>
      <c r="Q1398" s="66"/>
      <c r="R1398" s="66"/>
      <c r="S1398" s="66"/>
      <c r="T1398" s="66"/>
      <c r="U1398" s="66"/>
      <c r="V1398" s="66"/>
      <c r="W1398" s="66"/>
      <c r="X1398" s="66"/>
      <c r="Y1398" s="67"/>
      <c r="Z1398" s="36"/>
      <c r="AA1398" s="36"/>
      <c r="AB1398" s="36"/>
      <c r="AC1398" s="36"/>
      <c r="AD1398" s="36"/>
      <c r="AE1398" s="36"/>
      <c r="AT1398" s="19" t="s">
        <v>162</v>
      </c>
      <c r="AU1398" s="19" t="s">
        <v>84</v>
      </c>
    </row>
    <row r="1399" spans="1:65" s="2" customFormat="1" ht="21.75" customHeight="1">
      <c r="A1399" s="36"/>
      <c r="B1399" s="37"/>
      <c r="C1399" s="218" t="s">
        <v>2828</v>
      </c>
      <c r="D1399" s="218" t="s">
        <v>180</v>
      </c>
      <c r="E1399" s="219" t="s">
        <v>2829</v>
      </c>
      <c r="F1399" s="220" t="s">
        <v>2830</v>
      </c>
      <c r="G1399" s="221" t="s">
        <v>386</v>
      </c>
      <c r="H1399" s="222">
        <v>1</v>
      </c>
      <c r="I1399" s="223"/>
      <c r="J1399" s="224"/>
      <c r="K1399" s="225">
        <f>ROUND(P1399*H1399,2)</f>
        <v>0</v>
      </c>
      <c r="L1399" s="224"/>
      <c r="M1399" s="226"/>
      <c r="N1399" s="227" t="s">
        <v>20</v>
      </c>
      <c r="O1399" s="183" t="s">
        <v>43</v>
      </c>
      <c r="P1399" s="184">
        <f>I1399+J1399</f>
        <v>0</v>
      </c>
      <c r="Q1399" s="184">
        <f>ROUND(I1399*H1399,2)</f>
        <v>0</v>
      </c>
      <c r="R1399" s="184">
        <f>ROUND(J1399*H1399,2)</f>
        <v>0</v>
      </c>
      <c r="S1399" s="66"/>
      <c r="T1399" s="185">
        <f>S1399*H1399</f>
        <v>0</v>
      </c>
      <c r="U1399" s="185">
        <v>0.03</v>
      </c>
      <c r="V1399" s="185">
        <f>U1399*H1399</f>
        <v>0.03</v>
      </c>
      <c r="W1399" s="185">
        <v>0</v>
      </c>
      <c r="X1399" s="185">
        <f>W1399*H1399</f>
        <v>0</v>
      </c>
      <c r="Y1399" s="186" t="s">
        <v>20</v>
      </c>
      <c r="Z1399" s="36"/>
      <c r="AA1399" s="36"/>
      <c r="AB1399" s="36"/>
      <c r="AC1399" s="36"/>
      <c r="AD1399" s="36"/>
      <c r="AE1399" s="36"/>
      <c r="AR1399" s="187" t="s">
        <v>184</v>
      </c>
      <c r="AT1399" s="187" t="s">
        <v>180</v>
      </c>
      <c r="AU1399" s="187" t="s">
        <v>84</v>
      </c>
      <c r="AY1399" s="19" t="s">
        <v>155</v>
      </c>
      <c r="BE1399" s="188">
        <f>IF(O1399="základní",K1399,0)</f>
        <v>0</v>
      </c>
      <c r="BF1399" s="188">
        <f>IF(O1399="snížená",K1399,0)</f>
        <v>0</v>
      </c>
      <c r="BG1399" s="188">
        <f>IF(O1399="zákl. přenesená",K1399,0)</f>
        <v>0</v>
      </c>
      <c r="BH1399" s="188">
        <f>IF(O1399="sníž. přenesená",K1399,0)</f>
        <v>0</v>
      </c>
      <c r="BI1399" s="188">
        <f>IF(O1399="nulová",K1399,0)</f>
        <v>0</v>
      </c>
      <c r="BJ1399" s="19" t="s">
        <v>82</v>
      </c>
      <c r="BK1399" s="188">
        <f>ROUND(P1399*H1399,2)</f>
        <v>0</v>
      </c>
      <c r="BL1399" s="19" t="s">
        <v>185</v>
      </c>
      <c r="BM1399" s="187" t="s">
        <v>2831</v>
      </c>
    </row>
    <row r="1400" spans="1:65" s="2" customFormat="1" ht="21.75" customHeight="1">
      <c r="A1400" s="36"/>
      <c r="B1400" s="37"/>
      <c r="C1400" s="174" t="s">
        <v>2832</v>
      </c>
      <c r="D1400" s="174" t="s">
        <v>157</v>
      </c>
      <c r="E1400" s="175" t="s">
        <v>2833</v>
      </c>
      <c r="F1400" s="176" t="s">
        <v>2834</v>
      </c>
      <c r="G1400" s="177" t="s">
        <v>160</v>
      </c>
      <c r="H1400" s="178">
        <v>1.35</v>
      </c>
      <c r="I1400" s="179"/>
      <c r="J1400" s="179"/>
      <c r="K1400" s="180">
        <f>ROUND(P1400*H1400,2)</f>
        <v>0</v>
      </c>
      <c r="L1400" s="181"/>
      <c r="M1400" s="41"/>
      <c r="N1400" s="182" t="s">
        <v>20</v>
      </c>
      <c r="O1400" s="183" t="s">
        <v>43</v>
      </c>
      <c r="P1400" s="184">
        <f>I1400+J1400</f>
        <v>0</v>
      </c>
      <c r="Q1400" s="184">
        <f>ROUND(I1400*H1400,2)</f>
        <v>0</v>
      </c>
      <c r="R1400" s="184">
        <f>ROUND(J1400*H1400,2)</f>
        <v>0</v>
      </c>
      <c r="S1400" s="66"/>
      <c r="T1400" s="185">
        <f>S1400*H1400</f>
        <v>0</v>
      </c>
      <c r="U1400" s="185">
        <v>2.5999999999999998E-4</v>
      </c>
      <c r="V1400" s="185">
        <f>U1400*H1400</f>
        <v>3.5099999999999997E-4</v>
      </c>
      <c r="W1400" s="185">
        <v>0</v>
      </c>
      <c r="X1400" s="185">
        <f>W1400*H1400</f>
        <v>0</v>
      </c>
      <c r="Y1400" s="186" t="s">
        <v>20</v>
      </c>
      <c r="Z1400" s="36"/>
      <c r="AA1400" s="36"/>
      <c r="AB1400" s="36"/>
      <c r="AC1400" s="36"/>
      <c r="AD1400" s="36"/>
      <c r="AE1400" s="36"/>
      <c r="AR1400" s="187" t="s">
        <v>185</v>
      </c>
      <c r="AT1400" s="187" t="s">
        <v>157</v>
      </c>
      <c r="AU1400" s="187" t="s">
        <v>84</v>
      </c>
      <c r="AY1400" s="19" t="s">
        <v>155</v>
      </c>
      <c r="BE1400" s="188">
        <f>IF(O1400="základní",K1400,0)</f>
        <v>0</v>
      </c>
      <c r="BF1400" s="188">
        <f>IF(O1400="snížená",K1400,0)</f>
        <v>0</v>
      </c>
      <c r="BG1400" s="188">
        <f>IF(O1400="zákl. přenesená",K1400,0)</f>
        <v>0</v>
      </c>
      <c r="BH1400" s="188">
        <f>IF(O1400="sníž. přenesená",K1400,0)</f>
        <v>0</v>
      </c>
      <c r="BI1400" s="188">
        <f>IF(O1400="nulová",K1400,0)</f>
        <v>0</v>
      </c>
      <c r="BJ1400" s="19" t="s">
        <v>82</v>
      </c>
      <c r="BK1400" s="188">
        <f>ROUND(P1400*H1400,2)</f>
        <v>0</v>
      </c>
      <c r="BL1400" s="19" t="s">
        <v>185</v>
      </c>
      <c r="BM1400" s="187" t="s">
        <v>2835</v>
      </c>
    </row>
    <row r="1401" spans="1:65" s="2" customFormat="1" ht="11.25">
      <c r="A1401" s="36"/>
      <c r="B1401" s="37"/>
      <c r="C1401" s="38"/>
      <c r="D1401" s="189" t="s">
        <v>162</v>
      </c>
      <c r="E1401" s="38"/>
      <c r="F1401" s="190" t="s">
        <v>2836</v>
      </c>
      <c r="G1401" s="38"/>
      <c r="H1401" s="38"/>
      <c r="I1401" s="191"/>
      <c r="J1401" s="191"/>
      <c r="K1401" s="38"/>
      <c r="L1401" s="38"/>
      <c r="M1401" s="41"/>
      <c r="N1401" s="192"/>
      <c r="O1401" s="193"/>
      <c r="P1401" s="66"/>
      <c r="Q1401" s="66"/>
      <c r="R1401" s="66"/>
      <c r="S1401" s="66"/>
      <c r="T1401" s="66"/>
      <c r="U1401" s="66"/>
      <c r="V1401" s="66"/>
      <c r="W1401" s="66"/>
      <c r="X1401" s="66"/>
      <c r="Y1401" s="67"/>
      <c r="Z1401" s="36"/>
      <c r="AA1401" s="36"/>
      <c r="AB1401" s="36"/>
      <c r="AC1401" s="36"/>
      <c r="AD1401" s="36"/>
      <c r="AE1401" s="36"/>
      <c r="AT1401" s="19" t="s">
        <v>162</v>
      </c>
      <c r="AU1401" s="19" t="s">
        <v>84</v>
      </c>
    </row>
    <row r="1402" spans="1:65" s="13" customFormat="1" ht="11.25">
      <c r="B1402" s="194"/>
      <c r="C1402" s="195"/>
      <c r="D1402" s="196" t="s">
        <v>164</v>
      </c>
      <c r="E1402" s="197" t="s">
        <v>20</v>
      </c>
      <c r="F1402" s="198" t="s">
        <v>2837</v>
      </c>
      <c r="G1402" s="195"/>
      <c r="H1402" s="199">
        <v>1.35</v>
      </c>
      <c r="I1402" s="200"/>
      <c r="J1402" s="200"/>
      <c r="K1402" s="195"/>
      <c r="L1402" s="195"/>
      <c r="M1402" s="201"/>
      <c r="N1402" s="202"/>
      <c r="O1402" s="203"/>
      <c r="P1402" s="203"/>
      <c r="Q1402" s="203"/>
      <c r="R1402" s="203"/>
      <c r="S1402" s="203"/>
      <c r="T1402" s="203"/>
      <c r="U1402" s="203"/>
      <c r="V1402" s="203"/>
      <c r="W1402" s="203"/>
      <c r="X1402" s="203"/>
      <c r="Y1402" s="204"/>
      <c r="AT1402" s="205" t="s">
        <v>164</v>
      </c>
      <c r="AU1402" s="205" t="s">
        <v>84</v>
      </c>
      <c r="AV1402" s="13" t="s">
        <v>84</v>
      </c>
      <c r="AW1402" s="13" t="s">
        <v>5</v>
      </c>
      <c r="AX1402" s="13" t="s">
        <v>82</v>
      </c>
      <c r="AY1402" s="205" t="s">
        <v>155</v>
      </c>
    </row>
    <row r="1403" spans="1:65" s="2" customFormat="1" ht="16.5" customHeight="1">
      <c r="A1403" s="36"/>
      <c r="B1403" s="37"/>
      <c r="C1403" s="218" t="s">
        <v>2838</v>
      </c>
      <c r="D1403" s="218" t="s">
        <v>180</v>
      </c>
      <c r="E1403" s="219" t="s">
        <v>2839</v>
      </c>
      <c r="F1403" s="220" t="s">
        <v>2840</v>
      </c>
      <c r="G1403" s="221" t="s">
        <v>160</v>
      </c>
      <c r="H1403" s="222">
        <v>1.35</v>
      </c>
      <c r="I1403" s="223"/>
      <c r="J1403" s="224"/>
      <c r="K1403" s="225">
        <f>ROUND(P1403*H1403,2)</f>
        <v>0</v>
      </c>
      <c r="L1403" s="224"/>
      <c r="M1403" s="226"/>
      <c r="N1403" s="227" t="s">
        <v>20</v>
      </c>
      <c r="O1403" s="183" t="s">
        <v>43</v>
      </c>
      <c r="P1403" s="184">
        <f>I1403+J1403</f>
        <v>0</v>
      </c>
      <c r="Q1403" s="184">
        <f>ROUND(I1403*H1403,2)</f>
        <v>0</v>
      </c>
      <c r="R1403" s="184">
        <f>ROUND(J1403*H1403,2)</f>
        <v>0</v>
      </c>
      <c r="S1403" s="66"/>
      <c r="T1403" s="185">
        <f>S1403*H1403</f>
        <v>0</v>
      </c>
      <c r="U1403" s="185">
        <v>3.6810000000000002E-2</v>
      </c>
      <c r="V1403" s="185">
        <f>U1403*H1403</f>
        <v>4.9693500000000008E-2</v>
      </c>
      <c r="W1403" s="185">
        <v>0</v>
      </c>
      <c r="X1403" s="185">
        <f>W1403*H1403</f>
        <v>0</v>
      </c>
      <c r="Y1403" s="186" t="s">
        <v>20</v>
      </c>
      <c r="Z1403" s="36"/>
      <c r="AA1403" s="36"/>
      <c r="AB1403" s="36"/>
      <c r="AC1403" s="36"/>
      <c r="AD1403" s="36"/>
      <c r="AE1403" s="36"/>
      <c r="AR1403" s="187" t="s">
        <v>184</v>
      </c>
      <c r="AT1403" s="187" t="s">
        <v>180</v>
      </c>
      <c r="AU1403" s="187" t="s">
        <v>84</v>
      </c>
      <c r="AY1403" s="19" t="s">
        <v>155</v>
      </c>
      <c r="BE1403" s="188">
        <f>IF(O1403="základní",K1403,0)</f>
        <v>0</v>
      </c>
      <c r="BF1403" s="188">
        <f>IF(O1403="snížená",K1403,0)</f>
        <v>0</v>
      </c>
      <c r="BG1403" s="188">
        <f>IF(O1403="zákl. přenesená",K1403,0)</f>
        <v>0</v>
      </c>
      <c r="BH1403" s="188">
        <f>IF(O1403="sníž. přenesená",K1403,0)</f>
        <v>0</v>
      </c>
      <c r="BI1403" s="188">
        <f>IF(O1403="nulová",K1403,0)</f>
        <v>0</v>
      </c>
      <c r="BJ1403" s="19" t="s">
        <v>82</v>
      </c>
      <c r="BK1403" s="188">
        <f>ROUND(P1403*H1403,2)</f>
        <v>0</v>
      </c>
      <c r="BL1403" s="19" t="s">
        <v>185</v>
      </c>
      <c r="BM1403" s="187" t="s">
        <v>2841</v>
      </c>
    </row>
    <row r="1404" spans="1:65" s="2" customFormat="1" ht="21.75" customHeight="1">
      <c r="A1404" s="36"/>
      <c r="B1404" s="37"/>
      <c r="C1404" s="174" t="s">
        <v>2842</v>
      </c>
      <c r="D1404" s="174" t="s">
        <v>157</v>
      </c>
      <c r="E1404" s="175" t="s">
        <v>2843</v>
      </c>
      <c r="F1404" s="176" t="s">
        <v>2844</v>
      </c>
      <c r="G1404" s="177" t="s">
        <v>160</v>
      </c>
      <c r="H1404" s="178">
        <v>3.6</v>
      </c>
      <c r="I1404" s="179"/>
      <c r="J1404" s="179"/>
      <c r="K1404" s="180">
        <f>ROUND(P1404*H1404,2)</f>
        <v>0</v>
      </c>
      <c r="L1404" s="181"/>
      <c r="M1404" s="41"/>
      <c r="N1404" s="182" t="s">
        <v>20</v>
      </c>
      <c r="O1404" s="183" t="s">
        <v>43</v>
      </c>
      <c r="P1404" s="184">
        <f>I1404+J1404</f>
        <v>0</v>
      </c>
      <c r="Q1404" s="184">
        <f>ROUND(I1404*H1404,2)</f>
        <v>0</v>
      </c>
      <c r="R1404" s="184">
        <f>ROUND(J1404*H1404,2)</f>
        <v>0</v>
      </c>
      <c r="S1404" s="66"/>
      <c r="T1404" s="185">
        <f>S1404*H1404</f>
        <v>0</v>
      </c>
      <c r="U1404" s="185">
        <v>2.5000000000000001E-4</v>
      </c>
      <c r="V1404" s="185">
        <f>U1404*H1404</f>
        <v>9.0000000000000008E-4</v>
      </c>
      <c r="W1404" s="185">
        <v>0</v>
      </c>
      <c r="X1404" s="185">
        <f>W1404*H1404</f>
        <v>0</v>
      </c>
      <c r="Y1404" s="186" t="s">
        <v>20</v>
      </c>
      <c r="Z1404" s="36"/>
      <c r="AA1404" s="36"/>
      <c r="AB1404" s="36"/>
      <c r="AC1404" s="36"/>
      <c r="AD1404" s="36"/>
      <c r="AE1404" s="36"/>
      <c r="AR1404" s="187" t="s">
        <v>185</v>
      </c>
      <c r="AT1404" s="187" t="s">
        <v>157</v>
      </c>
      <c r="AU1404" s="187" t="s">
        <v>84</v>
      </c>
      <c r="AY1404" s="19" t="s">
        <v>155</v>
      </c>
      <c r="BE1404" s="188">
        <f>IF(O1404="základní",K1404,0)</f>
        <v>0</v>
      </c>
      <c r="BF1404" s="188">
        <f>IF(O1404="snížená",K1404,0)</f>
        <v>0</v>
      </c>
      <c r="BG1404" s="188">
        <f>IF(O1404="zákl. přenesená",K1404,0)</f>
        <v>0</v>
      </c>
      <c r="BH1404" s="188">
        <f>IF(O1404="sníž. přenesená",K1404,0)</f>
        <v>0</v>
      </c>
      <c r="BI1404" s="188">
        <f>IF(O1404="nulová",K1404,0)</f>
        <v>0</v>
      </c>
      <c r="BJ1404" s="19" t="s">
        <v>82</v>
      </c>
      <c r="BK1404" s="188">
        <f>ROUND(P1404*H1404,2)</f>
        <v>0</v>
      </c>
      <c r="BL1404" s="19" t="s">
        <v>185</v>
      </c>
      <c r="BM1404" s="187" t="s">
        <v>2845</v>
      </c>
    </row>
    <row r="1405" spans="1:65" s="2" customFormat="1" ht="11.25">
      <c r="A1405" s="36"/>
      <c r="B1405" s="37"/>
      <c r="C1405" s="38"/>
      <c r="D1405" s="189" t="s">
        <v>162</v>
      </c>
      <c r="E1405" s="38"/>
      <c r="F1405" s="190" t="s">
        <v>2846</v>
      </c>
      <c r="G1405" s="38"/>
      <c r="H1405" s="38"/>
      <c r="I1405" s="191"/>
      <c r="J1405" s="191"/>
      <c r="K1405" s="38"/>
      <c r="L1405" s="38"/>
      <c r="M1405" s="41"/>
      <c r="N1405" s="192"/>
      <c r="O1405" s="193"/>
      <c r="P1405" s="66"/>
      <c r="Q1405" s="66"/>
      <c r="R1405" s="66"/>
      <c r="S1405" s="66"/>
      <c r="T1405" s="66"/>
      <c r="U1405" s="66"/>
      <c r="V1405" s="66"/>
      <c r="W1405" s="66"/>
      <c r="X1405" s="66"/>
      <c r="Y1405" s="67"/>
      <c r="Z1405" s="36"/>
      <c r="AA1405" s="36"/>
      <c r="AB1405" s="36"/>
      <c r="AC1405" s="36"/>
      <c r="AD1405" s="36"/>
      <c r="AE1405" s="36"/>
      <c r="AT1405" s="19" t="s">
        <v>162</v>
      </c>
      <c r="AU1405" s="19" t="s">
        <v>84</v>
      </c>
    </row>
    <row r="1406" spans="1:65" s="13" customFormat="1" ht="11.25">
      <c r="B1406" s="194"/>
      <c r="C1406" s="195"/>
      <c r="D1406" s="196" t="s">
        <v>164</v>
      </c>
      <c r="E1406" s="197" t="s">
        <v>20</v>
      </c>
      <c r="F1406" s="198" t="s">
        <v>2847</v>
      </c>
      <c r="G1406" s="195"/>
      <c r="H1406" s="199">
        <v>3.6</v>
      </c>
      <c r="I1406" s="200"/>
      <c r="J1406" s="200"/>
      <c r="K1406" s="195"/>
      <c r="L1406" s="195"/>
      <c r="M1406" s="201"/>
      <c r="N1406" s="202"/>
      <c r="O1406" s="203"/>
      <c r="P1406" s="203"/>
      <c r="Q1406" s="203"/>
      <c r="R1406" s="203"/>
      <c r="S1406" s="203"/>
      <c r="T1406" s="203"/>
      <c r="U1406" s="203"/>
      <c r="V1406" s="203"/>
      <c r="W1406" s="203"/>
      <c r="X1406" s="203"/>
      <c r="Y1406" s="204"/>
      <c r="AT1406" s="205" t="s">
        <v>164</v>
      </c>
      <c r="AU1406" s="205" t="s">
        <v>84</v>
      </c>
      <c r="AV1406" s="13" t="s">
        <v>84</v>
      </c>
      <c r="AW1406" s="13" t="s">
        <v>5</v>
      </c>
      <c r="AX1406" s="13" t="s">
        <v>82</v>
      </c>
      <c r="AY1406" s="205" t="s">
        <v>155</v>
      </c>
    </row>
    <row r="1407" spans="1:65" s="2" customFormat="1" ht="16.5" customHeight="1">
      <c r="A1407" s="36"/>
      <c r="B1407" s="37"/>
      <c r="C1407" s="218" t="s">
        <v>2848</v>
      </c>
      <c r="D1407" s="218" t="s">
        <v>180</v>
      </c>
      <c r="E1407" s="219" t="s">
        <v>2849</v>
      </c>
      <c r="F1407" s="220" t="s">
        <v>2850</v>
      </c>
      <c r="G1407" s="221" t="s">
        <v>160</v>
      </c>
      <c r="H1407" s="222">
        <v>3.6</v>
      </c>
      <c r="I1407" s="223"/>
      <c r="J1407" s="224"/>
      <c r="K1407" s="225">
        <f>ROUND(P1407*H1407,2)</f>
        <v>0</v>
      </c>
      <c r="L1407" s="224"/>
      <c r="M1407" s="226"/>
      <c r="N1407" s="227" t="s">
        <v>20</v>
      </c>
      <c r="O1407" s="183" t="s">
        <v>43</v>
      </c>
      <c r="P1407" s="184">
        <f>I1407+J1407</f>
        <v>0</v>
      </c>
      <c r="Q1407" s="184">
        <f>ROUND(I1407*H1407,2)</f>
        <v>0</v>
      </c>
      <c r="R1407" s="184">
        <f>ROUND(J1407*H1407,2)</f>
        <v>0</v>
      </c>
      <c r="S1407" s="66"/>
      <c r="T1407" s="185">
        <f>S1407*H1407</f>
        <v>0</v>
      </c>
      <c r="U1407" s="185">
        <v>3.6420000000000001E-2</v>
      </c>
      <c r="V1407" s="185">
        <f>U1407*H1407</f>
        <v>0.13111200000000001</v>
      </c>
      <c r="W1407" s="185">
        <v>0</v>
      </c>
      <c r="X1407" s="185">
        <f>W1407*H1407</f>
        <v>0</v>
      </c>
      <c r="Y1407" s="186" t="s">
        <v>20</v>
      </c>
      <c r="Z1407" s="36"/>
      <c r="AA1407" s="36"/>
      <c r="AB1407" s="36"/>
      <c r="AC1407" s="36"/>
      <c r="AD1407" s="36"/>
      <c r="AE1407" s="36"/>
      <c r="AR1407" s="187" t="s">
        <v>184</v>
      </c>
      <c r="AT1407" s="187" t="s">
        <v>180</v>
      </c>
      <c r="AU1407" s="187" t="s">
        <v>84</v>
      </c>
      <c r="AY1407" s="19" t="s">
        <v>155</v>
      </c>
      <c r="BE1407" s="188">
        <f>IF(O1407="základní",K1407,0)</f>
        <v>0</v>
      </c>
      <c r="BF1407" s="188">
        <f>IF(O1407="snížená",K1407,0)</f>
        <v>0</v>
      </c>
      <c r="BG1407" s="188">
        <f>IF(O1407="zákl. přenesená",K1407,0)</f>
        <v>0</v>
      </c>
      <c r="BH1407" s="188">
        <f>IF(O1407="sníž. přenesená",K1407,0)</f>
        <v>0</v>
      </c>
      <c r="BI1407" s="188">
        <f>IF(O1407="nulová",K1407,0)</f>
        <v>0</v>
      </c>
      <c r="BJ1407" s="19" t="s">
        <v>82</v>
      </c>
      <c r="BK1407" s="188">
        <f>ROUND(P1407*H1407,2)</f>
        <v>0</v>
      </c>
      <c r="BL1407" s="19" t="s">
        <v>185</v>
      </c>
      <c r="BM1407" s="187" t="s">
        <v>2851</v>
      </c>
    </row>
    <row r="1408" spans="1:65" s="2" customFormat="1" ht="21.75" customHeight="1">
      <c r="A1408" s="36"/>
      <c r="B1408" s="37"/>
      <c r="C1408" s="174" t="s">
        <v>2852</v>
      </c>
      <c r="D1408" s="174" t="s">
        <v>157</v>
      </c>
      <c r="E1408" s="175" t="s">
        <v>2853</v>
      </c>
      <c r="F1408" s="176" t="s">
        <v>2854</v>
      </c>
      <c r="G1408" s="177" t="s">
        <v>160</v>
      </c>
      <c r="H1408" s="178">
        <v>6.75</v>
      </c>
      <c r="I1408" s="179"/>
      <c r="J1408" s="179"/>
      <c r="K1408" s="180">
        <f>ROUND(P1408*H1408,2)</f>
        <v>0</v>
      </c>
      <c r="L1408" s="181"/>
      <c r="M1408" s="41"/>
      <c r="N1408" s="182" t="s">
        <v>20</v>
      </c>
      <c r="O1408" s="183" t="s">
        <v>43</v>
      </c>
      <c r="P1408" s="184">
        <f>I1408+J1408</f>
        <v>0</v>
      </c>
      <c r="Q1408" s="184">
        <f>ROUND(I1408*H1408,2)</f>
        <v>0</v>
      </c>
      <c r="R1408" s="184">
        <f>ROUND(J1408*H1408,2)</f>
        <v>0</v>
      </c>
      <c r="S1408" s="66"/>
      <c r="T1408" s="185">
        <f>S1408*H1408</f>
        <v>0</v>
      </c>
      <c r="U1408" s="185">
        <v>2.5000000000000001E-4</v>
      </c>
      <c r="V1408" s="185">
        <f>U1408*H1408</f>
        <v>1.6875E-3</v>
      </c>
      <c r="W1408" s="185">
        <v>0</v>
      </c>
      <c r="X1408" s="185">
        <f>W1408*H1408</f>
        <v>0</v>
      </c>
      <c r="Y1408" s="186" t="s">
        <v>20</v>
      </c>
      <c r="Z1408" s="36"/>
      <c r="AA1408" s="36"/>
      <c r="AB1408" s="36"/>
      <c r="AC1408" s="36"/>
      <c r="AD1408" s="36"/>
      <c r="AE1408" s="36"/>
      <c r="AR1408" s="187" t="s">
        <v>185</v>
      </c>
      <c r="AT1408" s="187" t="s">
        <v>157</v>
      </c>
      <c r="AU1408" s="187" t="s">
        <v>84</v>
      </c>
      <c r="AY1408" s="19" t="s">
        <v>155</v>
      </c>
      <c r="BE1408" s="188">
        <f>IF(O1408="základní",K1408,0)</f>
        <v>0</v>
      </c>
      <c r="BF1408" s="188">
        <f>IF(O1408="snížená",K1408,0)</f>
        <v>0</v>
      </c>
      <c r="BG1408" s="188">
        <f>IF(O1408="zákl. přenesená",K1408,0)</f>
        <v>0</v>
      </c>
      <c r="BH1408" s="188">
        <f>IF(O1408="sníž. přenesená",K1408,0)</f>
        <v>0</v>
      </c>
      <c r="BI1408" s="188">
        <f>IF(O1408="nulová",K1408,0)</f>
        <v>0</v>
      </c>
      <c r="BJ1408" s="19" t="s">
        <v>82</v>
      </c>
      <c r="BK1408" s="188">
        <f>ROUND(P1408*H1408,2)</f>
        <v>0</v>
      </c>
      <c r="BL1408" s="19" t="s">
        <v>185</v>
      </c>
      <c r="BM1408" s="187" t="s">
        <v>2855</v>
      </c>
    </row>
    <row r="1409" spans="1:65" s="2" customFormat="1" ht="11.25">
      <c r="A1409" s="36"/>
      <c r="B1409" s="37"/>
      <c r="C1409" s="38"/>
      <c r="D1409" s="189" t="s">
        <v>162</v>
      </c>
      <c r="E1409" s="38"/>
      <c r="F1409" s="190" t="s">
        <v>2856</v>
      </c>
      <c r="G1409" s="38"/>
      <c r="H1409" s="38"/>
      <c r="I1409" s="191"/>
      <c r="J1409" s="191"/>
      <c r="K1409" s="38"/>
      <c r="L1409" s="38"/>
      <c r="M1409" s="41"/>
      <c r="N1409" s="192"/>
      <c r="O1409" s="193"/>
      <c r="P1409" s="66"/>
      <c r="Q1409" s="66"/>
      <c r="R1409" s="66"/>
      <c r="S1409" s="66"/>
      <c r="T1409" s="66"/>
      <c r="U1409" s="66"/>
      <c r="V1409" s="66"/>
      <c r="W1409" s="66"/>
      <c r="X1409" s="66"/>
      <c r="Y1409" s="67"/>
      <c r="Z1409" s="36"/>
      <c r="AA1409" s="36"/>
      <c r="AB1409" s="36"/>
      <c r="AC1409" s="36"/>
      <c r="AD1409" s="36"/>
      <c r="AE1409" s="36"/>
      <c r="AT1409" s="19" t="s">
        <v>162</v>
      </c>
      <c r="AU1409" s="19" t="s">
        <v>84</v>
      </c>
    </row>
    <row r="1410" spans="1:65" s="13" customFormat="1" ht="11.25">
      <c r="B1410" s="194"/>
      <c r="C1410" s="195"/>
      <c r="D1410" s="196" t="s">
        <v>164</v>
      </c>
      <c r="E1410" s="197" t="s">
        <v>20</v>
      </c>
      <c r="F1410" s="198" t="s">
        <v>2857</v>
      </c>
      <c r="G1410" s="195"/>
      <c r="H1410" s="199">
        <v>6.75</v>
      </c>
      <c r="I1410" s="200"/>
      <c r="J1410" s="200"/>
      <c r="K1410" s="195"/>
      <c r="L1410" s="195"/>
      <c r="M1410" s="201"/>
      <c r="N1410" s="202"/>
      <c r="O1410" s="203"/>
      <c r="P1410" s="203"/>
      <c r="Q1410" s="203"/>
      <c r="R1410" s="203"/>
      <c r="S1410" s="203"/>
      <c r="T1410" s="203"/>
      <c r="U1410" s="203"/>
      <c r="V1410" s="203"/>
      <c r="W1410" s="203"/>
      <c r="X1410" s="203"/>
      <c r="Y1410" s="204"/>
      <c r="AT1410" s="205" t="s">
        <v>164</v>
      </c>
      <c r="AU1410" s="205" t="s">
        <v>84</v>
      </c>
      <c r="AV1410" s="13" t="s">
        <v>84</v>
      </c>
      <c r="AW1410" s="13" t="s">
        <v>5</v>
      </c>
      <c r="AX1410" s="13" t="s">
        <v>82</v>
      </c>
      <c r="AY1410" s="205" t="s">
        <v>155</v>
      </c>
    </row>
    <row r="1411" spans="1:65" s="2" customFormat="1" ht="16.5" customHeight="1">
      <c r="A1411" s="36"/>
      <c r="B1411" s="37"/>
      <c r="C1411" s="218" t="s">
        <v>2858</v>
      </c>
      <c r="D1411" s="218" t="s">
        <v>180</v>
      </c>
      <c r="E1411" s="219" t="s">
        <v>2859</v>
      </c>
      <c r="F1411" s="220" t="s">
        <v>2860</v>
      </c>
      <c r="G1411" s="221" t="s">
        <v>160</v>
      </c>
      <c r="H1411" s="222">
        <v>6.75</v>
      </c>
      <c r="I1411" s="223"/>
      <c r="J1411" s="224"/>
      <c r="K1411" s="225">
        <f>ROUND(P1411*H1411,2)</f>
        <v>0</v>
      </c>
      <c r="L1411" s="224"/>
      <c r="M1411" s="226"/>
      <c r="N1411" s="227" t="s">
        <v>20</v>
      </c>
      <c r="O1411" s="183" t="s">
        <v>43</v>
      </c>
      <c r="P1411" s="184">
        <f>I1411+J1411</f>
        <v>0</v>
      </c>
      <c r="Q1411" s="184">
        <f>ROUND(I1411*H1411,2)</f>
        <v>0</v>
      </c>
      <c r="R1411" s="184">
        <f>ROUND(J1411*H1411,2)</f>
        <v>0</v>
      </c>
      <c r="S1411" s="66"/>
      <c r="T1411" s="185">
        <f>S1411*H1411</f>
        <v>0</v>
      </c>
      <c r="U1411" s="185">
        <v>3.3950000000000001E-2</v>
      </c>
      <c r="V1411" s="185">
        <f>U1411*H1411</f>
        <v>0.22916250000000002</v>
      </c>
      <c r="W1411" s="185">
        <v>0</v>
      </c>
      <c r="X1411" s="185">
        <f>W1411*H1411</f>
        <v>0</v>
      </c>
      <c r="Y1411" s="186" t="s">
        <v>20</v>
      </c>
      <c r="Z1411" s="36"/>
      <c r="AA1411" s="36"/>
      <c r="AB1411" s="36"/>
      <c r="AC1411" s="36"/>
      <c r="AD1411" s="36"/>
      <c r="AE1411" s="36"/>
      <c r="AR1411" s="187" t="s">
        <v>184</v>
      </c>
      <c r="AT1411" s="187" t="s">
        <v>180</v>
      </c>
      <c r="AU1411" s="187" t="s">
        <v>84</v>
      </c>
      <c r="AY1411" s="19" t="s">
        <v>155</v>
      </c>
      <c r="BE1411" s="188">
        <f>IF(O1411="základní",K1411,0)</f>
        <v>0</v>
      </c>
      <c r="BF1411" s="188">
        <f>IF(O1411="snížená",K1411,0)</f>
        <v>0</v>
      </c>
      <c r="BG1411" s="188">
        <f>IF(O1411="zákl. přenesená",K1411,0)</f>
        <v>0</v>
      </c>
      <c r="BH1411" s="188">
        <f>IF(O1411="sníž. přenesená",K1411,0)</f>
        <v>0</v>
      </c>
      <c r="BI1411" s="188">
        <f>IF(O1411="nulová",K1411,0)</f>
        <v>0</v>
      </c>
      <c r="BJ1411" s="19" t="s">
        <v>82</v>
      </c>
      <c r="BK1411" s="188">
        <f>ROUND(P1411*H1411,2)</f>
        <v>0</v>
      </c>
      <c r="BL1411" s="19" t="s">
        <v>185</v>
      </c>
      <c r="BM1411" s="187" t="s">
        <v>2861</v>
      </c>
    </row>
    <row r="1412" spans="1:65" s="2" customFormat="1" ht="24.2" customHeight="1">
      <c r="A1412" s="36"/>
      <c r="B1412" s="37"/>
      <c r="C1412" s="174" t="s">
        <v>2862</v>
      </c>
      <c r="D1412" s="174" t="s">
        <v>157</v>
      </c>
      <c r="E1412" s="175" t="s">
        <v>2863</v>
      </c>
      <c r="F1412" s="176" t="s">
        <v>2864</v>
      </c>
      <c r="G1412" s="177" t="s">
        <v>386</v>
      </c>
      <c r="H1412" s="178">
        <v>8</v>
      </c>
      <c r="I1412" s="179"/>
      <c r="J1412" s="179"/>
      <c r="K1412" s="180">
        <f>ROUND(P1412*H1412,2)</f>
        <v>0</v>
      </c>
      <c r="L1412" s="181"/>
      <c r="M1412" s="41"/>
      <c r="N1412" s="182" t="s">
        <v>20</v>
      </c>
      <c r="O1412" s="183" t="s">
        <v>43</v>
      </c>
      <c r="P1412" s="184">
        <f>I1412+J1412</f>
        <v>0</v>
      </c>
      <c r="Q1412" s="184">
        <f>ROUND(I1412*H1412,2)</f>
        <v>0</v>
      </c>
      <c r="R1412" s="184">
        <f>ROUND(J1412*H1412,2)</f>
        <v>0</v>
      </c>
      <c r="S1412" s="66"/>
      <c r="T1412" s="185">
        <f>S1412*H1412</f>
        <v>0</v>
      </c>
      <c r="U1412" s="185">
        <v>0</v>
      </c>
      <c r="V1412" s="185">
        <f>U1412*H1412</f>
        <v>0</v>
      </c>
      <c r="W1412" s="185">
        <v>0</v>
      </c>
      <c r="X1412" s="185">
        <f>W1412*H1412</f>
        <v>0</v>
      </c>
      <c r="Y1412" s="186" t="s">
        <v>20</v>
      </c>
      <c r="Z1412" s="36"/>
      <c r="AA1412" s="36"/>
      <c r="AB1412" s="36"/>
      <c r="AC1412" s="36"/>
      <c r="AD1412" s="36"/>
      <c r="AE1412" s="36"/>
      <c r="AR1412" s="187" t="s">
        <v>185</v>
      </c>
      <c r="AT1412" s="187" t="s">
        <v>157</v>
      </c>
      <c r="AU1412" s="187" t="s">
        <v>84</v>
      </c>
      <c r="AY1412" s="19" t="s">
        <v>155</v>
      </c>
      <c r="BE1412" s="188">
        <f>IF(O1412="základní",K1412,0)</f>
        <v>0</v>
      </c>
      <c r="BF1412" s="188">
        <f>IF(O1412="snížená",K1412,0)</f>
        <v>0</v>
      </c>
      <c r="BG1412" s="188">
        <f>IF(O1412="zákl. přenesená",K1412,0)</f>
        <v>0</v>
      </c>
      <c r="BH1412" s="188">
        <f>IF(O1412="sníž. přenesená",K1412,0)</f>
        <v>0</v>
      </c>
      <c r="BI1412" s="188">
        <f>IF(O1412="nulová",K1412,0)</f>
        <v>0</v>
      </c>
      <c r="BJ1412" s="19" t="s">
        <v>82</v>
      </c>
      <c r="BK1412" s="188">
        <f>ROUND(P1412*H1412,2)</f>
        <v>0</v>
      </c>
      <c r="BL1412" s="19" t="s">
        <v>185</v>
      </c>
      <c r="BM1412" s="187" t="s">
        <v>2865</v>
      </c>
    </row>
    <row r="1413" spans="1:65" s="2" customFormat="1" ht="11.25">
      <c r="A1413" s="36"/>
      <c r="B1413" s="37"/>
      <c r="C1413" s="38"/>
      <c r="D1413" s="189" t="s">
        <v>162</v>
      </c>
      <c r="E1413" s="38"/>
      <c r="F1413" s="190" t="s">
        <v>2866</v>
      </c>
      <c r="G1413" s="38"/>
      <c r="H1413" s="38"/>
      <c r="I1413" s="191"/>
      <c r="J1413" s="191"/>
      <c r="K1413" s="38"/>
      <c r="L1413" s="38"/>
      <c r="M1413" s="41"/>
      <c r="N1413" s="192"/>
      <c r="O1413" s="193"/>
      <c r="P1413" s="66"/>
      <c r="Q1413" s="66"/>
      <c r="R1413" s="66"/>
      <c r="S1413" s="66"/>
      <c r="T1413" s="66"/>
      <c r="U1413" s="66"/>
      <c r="V1413" s="66"/>
      <c r="W1413" s="66"/>
      <c r="X1413" s="66"/>
      <c r="Y1413" s="67"/>
      <c r="Z1413" s="36"/>
      <c r="AA1413" s="36"/>
      <c r="AB1413" s="36"/>
      <c r="AC1413" s="36"/>
      <c r="AD1413" s="36"/>
      <c r="AE1413" s="36"/>
      <c r="AT1413" s="19" t="s">
        <v>162</v>
      </c>
      <c r="AU1413" s="19" t="s">
        <v>84</v>
      </c>
    </row>
    <row r="1414" spans="1:65" s="2" customFormat="1" ht="16.5" customHeight="1">
      <c r="A1414" s="36"/>
      <c r="B1414" s="37"/>
      <c r="C1414" s="218" t="s">
        <v>2867</v>
      </c>
      <c r="D1414" s="218" t="s">
        <v>180</v>
      </c>
      <c r="E1414" s="219" t="s">
        <v>2868</v>
      </c>
      <c r="F1414" s="220" t="s">
        <v>2869</v>
      </c>
      <c r="G1414" s="221" t="s">
        <v>386</v>
      </c>
      <c r="H1414" s="222">
        <v>3</v>
      </c>
      <c r="I1414" s="223"/>
      <c r="J1414" s="224"/>
      <c r="K1414" s="225">
        <f>ROUND(P1414*H1414,2)</f>
        <v>0</v>
      </c>
      <c r="L1414" s="224"/>
      <c r="M1414" s="226"/>
      <c r="N1414" s="227" t="s">
        <v>20</v>
      </c>
      <c r="O1414" s="183" t="s">
        <v>43</v>
      </c>
      <c r="P1414" s="184">
        <f>I1414+J1414</f>
        <v>0</v>
      </c>
      <c r="Q1414" s="184">
        <f>ROUND(I1414*H1414,2)</f>
        <v>0</v>
      </c>
      <c r="R1414" s="184">
        <f>ROUND(J1414*H1414,2)</f>
        <v>0</v>
      </c>
      <c r="S1414" s="66"/>
      <c r="T1414" s="185">
        <f>S1414*H1414</f>
        <v>0</v>
      </c>
      <c r="U1414" s="185">
        <v>1.4500000000000001E-2</v>
      </c>
      <c r="V1414" s="185">
        <f>U1414*H1414</f>
        <v>4.3500000000000004E-2</v>
      </c>
      <c r="W1414" s="185">
        <v>0</v>
      </c>
      <c r="X1414" s="185">
        <f>W1414*H1414</f>
        <v>0</v>
      </c>
      <c r="Y1414" s="186" t="s">
        <v>20</v>
      </c>
      <c r="Z1414" s="36"/>
      <c r="AA1414" s="36"/>
      <c r="AB1414" s="36"/>
      <c r="AC1414" s="36"/>
      <c r="AD1414" s="36"/>
      <c r="AE1414" s="36"/>
      <c r="AR1414" s="187" t="s">
        <v>184</v>
      </c>
      <c r="AT1414" s="187" t="s">
        <v>180</v>
      </c>
      <c r="AU1414" s="187" t="s">
        <v>84</v>
      </c>
      <c r="AY1414" s="19" t="s">
        <v>155</v>
      </c>
      <c r="BE1414" s="188">
        <f>IF(O1414="základní",K1414,0)</f>
        <v>0</v>
      </c>
      <c r="BF1414" s="188">
        <f>IF(O1414="snížená",K1414,0)</f>
        <v>0</v>
      </c>
      <c r="BG1414" s="188">
        <f>IF(O1414="zákl. přenesená",K1414,0)</f>
        <v>0</v>
      </c>
      <c r="BH1414" s="188">
        <f>IF(O1414="sníž. přenesená",K1414,0)</f>
        <v>0</v>
      </c>
      <c r="BI1414" s="188">
        <f>IF(O1414="nulová",K1414,0)</f>
        <v>0</v>
      </c>
      <c r="BJ1414" s="19" t="s">
        <v>82</v>
      </c>
      <c r="BK1414" s="188">
        <f>ROUND(P1414*H1414,2)</f>
        <v>0</v>
      </c>
      <c r="BL1414" s="19" t="s">
        <v>185</v>
      </c>
      <c r="BM1414" s="187" t="s">
        <v>2870</v>
      </c>
    </row>
    <row r="1415" spans="1:65" s="15" customFormat="1" ht="11.25">
      <c r="B1415" s="228"/>
      <c r="C1415" s="229"/>
      <c r="D1415" s="196" t="s">
        <v>164</v>
      </c>
      <c r="E1415" s="230" t="s">
        <v>20</v>
      </c>
      <c r="F1415" s="231" t="s">
        <v>2871</v>
      </c>
      <c r="G1415" s="229"/>
      <c r="H1415" s="230" t="s">
        <v>20</v>
      </c>
      <c r="I1415" s="232"/>
      <c r="J1415" s="232"/>
      <c r="K1415" s="229"/>
      <c r="L1415" s="229"/>
      <c r="M1415" s="233"/>
      <c r="N1415" s="234"/>
      <c r="O1415" s="235"/>
      <c r="P1415" s="235"/>
      <c r="Q1415" s="235"/>
      <c r="R1415" s="235"/>
      <c r="S1415" s="235"/>
      <c r="T1415" s="235"/>
      <c r="U1415" s="235"/>
      <c r="V1415" s="235"/>
      <c r="W1415" s="235"/>
      <c r="X1415" s="235"/>
      <c r="Y1415" s="236"/>
      <c r="AT1415" s="237" t="s">
        <v>164</v>
      </c>
      <c r="AU1415" s="237" t="s">
        <v>84</v>
      </c>
      <c r="AV1415" s="15" t="s">
        <v>82</v>
      </c>
      <c r="AW1415" s="15" t="s">
        <v>5</v>
      </c>
      <c r="AX1415" s="15" t="s">
        <v>74</v>
      </c>
      <c r="AY1415" s="237" t="s">
        <v>155</v>
      </c>
    </row>
    <row r="1416" spans="1:65" s="13" customFormat="1" ht="11.25">
      <c r="B1416" s="194"/>
      <c r="C1416" s="195"/>
      <c r="D1416" s="196" t="s">
        <v>164</v>
      </c>
      <c r="E1416" s="197" t="s">
        <v>20</v>
      </c>
      <c r="F1416" s="198" t="s">
        <v>84</v>
      </c>
      <c r="G1416" s="195"/>
      <c r="H1416" s="199">
        <v>2</v>
      </c>
      <c r="I1416" s="200"/>
      <c r="J1416" s="200"/>
      <c r="K1416" s="195"/>
      <c r="L1416" s="195"/>
      <c r="M1416" s="201"/>
      <c r="N1416" s="202"/>
      <c r="O1416" s="203"/>
      <c r="P1416" s="203"/>
      <c r="Q1416" s="203"/>
      <c r="R1416" s="203"/>
      <c r="S1416" s="203"/>
      <c r="T1416" s="203"/>
      <c r="U1416" s="203"/>
      <c r="V1416" s="203"/>
      <c r="W1416" s="203"/>
      <c r="X1416" s="203"/>
      <c r="Y1416" s="204"/>
      <c r="AT1416" s="205" t="s">
        <v>164</v>
      </c>
      <c r="AU1416" s="205" t="s">
        <v>84</v>
      </c>
      <c r="AV1416" s="13" t="s">
        <v>84</v>
      </c>
      <c r="AW1416" s="13" t="s">
        <v>5</v>
      </c>
      <c r="AX1416" s="13" t="s">
        <v>74</v>
      </c>
      <c r="AY1416" s="205" t="s">
        <v>155</v>
      </c>
    </row>
    <row r="1417" spans="1:65" s="15" customFormat="1" ht="11.25">
      <c r="B1417" s="228"/>
      <c r="C1417" s="229"/>
      <c r="D1417" s="196" t="s">
        <v>164</v>
      </c>
      <c r="E1417" s="230" t="s">
        <v>20</v>
      </c>
      <c r="F1417" s="231" t="s">
        <v>2872</v>
      </c>
      <c r="G1417" s="229"/>
      <c r="H1417" s="230" t="s">
        <v>20</v>
      </c>
      <c r="I1417" s="232"/>
      <c r="J1417" s="232"/>
      <c r="K1417" s="229"/>
      <c r="L1417" s="229"/>
      <c r="M1417" s="233"/>
      <c r="N1417" s="234"/>
      <c r="O1417" s="235"/>
      <c r="P1417" s="235"/>
      <c r="Q1417" s="235"/>
      <c r="R1417" s="235"/>
      <c r="S1417" s="235"/>
      <c r="T1417" s="235"/>
      <c r="U1417" s="235"/>
      <c r="V1417" s="235"/>
      <c r="W1417" s="235"/>
      <c r="X1417" s="235"/>
      <c r="Y1417" s="236"/>
      <c r="AT1417" s="237" t="s">
        <v>164</v>
      </c>
      <c r="AU1417" s="237" t="s">
        <v>84</v>
      </c>
      <c r="AV1417" s="15" t="s">
        <v>82</v>
      </c>
      <c r="AW1417" s="15" t="s">
        <v>5</v>
      </c>
      <c r="AX1417" s="15" t="s">
        <v>74</v>
      </c>
      <c r="AY1417" s="237" t="s">
        <v>155</v>
      </c>
    </row>
    <row r="1418" spans="1:65" s="13" customFormat="1" ht="11.25">
      <c r="B1418" s="194"/>
      <c r="C1418" s="195"/>
      <c r="D1418" s="196" t="s">
        <v>164</v>
      </c>
      <c r="E1418" s="197" t="s">
        <v>20</v>
      </c>
      <c r="F1418" s="198" t="s">
        <v>82</v>
      </c>
      <c r="G1418" s="195"/>
      <c r="H1418" s="199">
        <v>1</v>
      </c>
      <c r="I1418" s="200"/>
      <c r="J1418" s="200"/>
      <c r="K1418" s="195"/>
      <c r="L1418" s="195"/>
      <c r="M1418" s="201"/>
      <c r="N1418" s="202"/>
      <c r="O1418" s="203"/>
      <c r="P1418" s="203"/>
      <c r="Q1418" s="203"/>
      <c r="R1418" s="203"/>
      <c r="S1418" s="203"/>
      <c r="T1418" s="203"/>
      <c r="U1418" s="203"/>
      <c r="V1418" s="203"/>
      <c r="W1418" s="203"/>
      <c r="X1418" s="203"/>
      <c r="Y1418" s="204"/>
      <c r="AT1418" s="205" t="s">
        <v>164</v>
      </c>
      <c r="AU1418" s="205" t="s">
        <v>84</v>
      </c>
      <c r="AV1418" s="13" t="s">
        <v>84</v>
      </c>
      <c r="AW1418" s="13" t="s">
        <v>5</v>
      </c>
      <c r="AX1418" s="13" t="s">
        <v>74</v>
      </c>
      <c r="AY1418" s="205" t="s">
        <v>155</v>
      </c>
    </row>
    <row r="1419" spans="1:65" s="14" customFormat="1" ht="11.25">
      <c r="B1419" s="206"/>
      <c r="C1419" s="207"/>
      <c r="D1419" s="196" t="s">
        <v>164</v>
      </c>
      <c r="E1419" s="208" t="s">
        <v>20</v>
      </c>
      <c r="F1419" s="209" t="s">
        <v>166</v>
      </c>
      <c r="G1419" s="207"/>
      <c r="H1419" s="210">
        <v>3</v>
      </c>
      <c r="I1419" s="211"/>
      <c r="J1419" s="211"/>
      <c r="K1419" s="207"/>
      <c r="L1419" s="207"/>
      <c r="M1419" s="212"/>
      <c r="N1419" s="213"/>
      <c r="O1419" s="214"/>
      <c r="P1419" s="214"/>
      <c r="Q1419" s="214"/>
      <c r="R1419" s="214"/>
      <c r="S1419" s="214"/>
      <c r="T1419" s="214"/>
      <c r="U1419" s="214"/>
      <c r="V1419" s="214"/>
      <c r="W1419" s="214"/>
      <c r="X1419" s="214"/>
      <c r="Y1419" s="215"/>
      <c r="AT1419" s="216" t="s">
        <v>164</v>
      </c>
      <c r="AU1419" s="216" t="s">
        <v>84</v>
      </c>
      <c r="AV1419" s="14" t="s">
        <v>161</v>
      </c>
      <c r="AW1419" s="14" t="s">
        <v>5</v>
      </c>
      <c r="AX1419" s="14" t="s">
        <v>82</v>
      </c>
      <c r="AY1419" s="216" t="s">
        <v>155</v>
      </c>
    </row>
    <row r="1420" spans="1:65" s="2" customFormat="1" ht="16.5" customHeight="1">
      <c r="A1420" s="36"/>
      <c r="B1420" s="37"/>
      <c r="C1420" s="218" t="s">
        <v>2873</v>
      </c>
      <c r="D1420" s="218" t="s">
        <v>180</v>
      </c>
      <c r="E1420" s="219" t="s">
        <v>2874</v>
      </c>
      <c r="F1420" s="220" t="s">
        <v>2875</v>
      </c>
      <c r="G1420" s="221" t="s">
        <v>386</v>
      </c>
      <c r="H1420" s="222">
        <v>5</v>
      </c>
      <c r="I1420" s="223"/>
      <c r="J1420" s="224"/>
      <c r="K1420" s="225">
        <f>ROUND(P1420*H1420,2)</f>
        <v>0</v>
      </c>
      <c r="L1420" s="224"/>
      <c r="M1420" s="226"/>
      <c r="N1420" s="227" t="s">
        <v>20</v>
      </c>
      <c r="O1420" s="183" t="s">
        <v>43</v>
      </c>
      <c r="P1420" s="184">
        <f>I1420+J1420</f>
        <v>0</v>
      </c>
      <c r="Q1420" s="184">
        <f>ROUND(I1420*H1420,2)</f>
        <v>0</v>
      </c>
      <c r="R1420" s="184">
        <f>ROUND(J1420*H1420,2)</f>
        <v>0</v>
      </c>
      <c r="S1420" s="66"/>
      <c r="T1420" s="185">
        <f>S1420*H1420</f>
        <v>0</v>
      </c>
      <c r="U1420" s="185">
        <v>1.6E-2</v>
      </c>
      <c r="V1420" s="185">
        <f>U1420*H1420</f>
        <v>0.08</v>
      </c>
      <c r="W1420" s="185">
        <v>0</v>
      </c>
      <c r="X1420" s="185">
        <f>W1420*H1420</f>
        <v>0</v>
      </c>
      <c r="Y1420" s="186" t="s">
        <v>20</v>
      </c>
      <c r="Z1420" s="36"/>
      <c r="AA1420" s="36"/>
      <c r="AB1420" s="36"/>
      <c r="AC1420" s="36"/>
      <c r="AD1420" s="36"/>
      <c r="AE1420" s="36"/>
      <c r="AR1420" s="187" t="s">
        <v>184</v>
      </c>
      <c r="AT1420" s="187" t="s">
        <v>180</v>
      </c>
      <c r="AU1420" s="187" t="s">
        <v>84</v>
      </c>
      <c r="AY1420" s="19" t="s">
        <v>155</v>
      </c>
      <c r="BE1420" s="188">
        <f>IF(O1420="základní",K1420,0)</f>
        <v>0</v>
      </c>
      <c r="BF1420" s="188">
        <f>IF(O1420="snížená",K1420,0)</f>
        <v>0</v>
      </c>
      <c r="BG1420" s="188">
        <f>IF(O1420="zákl. přenesená",K1420,0)</f>
        <v>0</v>
      </c>
      <c r="BH1420" s="188">
        <f>IF(O1420="sníž. přenesená",K1420,0)</f>
        <v>0</v>
      </c>
      <c r="BI1420" s="188">
        <f>IF(O1420="nulová",K1420,0)</f>
        <v>0</v>
      </c>
      <c r="BJ1420" s="19" t="s">
        <v>82</v>
      </c>
      <c r="BK1420" s="188">
        <f>ROUND(P1420*H1420,2)</f>
        <v>0</v>
      </c>
      <c r="BL1420" s="19" t="s">
        <v>185</v>
      </c>
      <c r="BM1420" s="187" t="s">
        <v>2876</v>
      </c>
    </row>
    <row r="1421" spans="1:65" s="15" customFormat="1" ht="11.25">
      <c r="B1421" s="228"/>
      <c r="C1421" s="229"/>
      <c r="D1421" s="196" t="s">
        <v>164</v>
      </c>
      <c r="E1421" s="230" t="s">
        <v>20</v>
      </c>
      <c r="F1421" s="231" t="s">
        <v>2877</v>
      </c>
      <c r="G1421" s="229"/>
      <c r="H1421" s="230" t="s">
        <v>20</v>
      </c>
      <c r="I1421" s="232"/>
      <c r="J1421" s="232"/>
      <c r="K1421" s="229"/>
      <c r="L1421" s="229"/>
      <c r="M1421" s="233"/>
      <c r="N1421" s="234"/>
      <c r="O1421" s="235"/>
      <c r="P1421" s="235"/>
      <c r="Q1421" s="235"/>
      <c r="R1421" s="235"/>
      <c r="S1421" s="235"/>
      <c r="T1421" s="235"/>
      <c r="U1421" s="235"/>
      <c r="V1421" s="235"/>
      <c r="W1421" s="235"/>
      <c r="X1421" s="235"/>
      <c r="Y1421" s="236"/>
      <c r="AT1421" s="237" t="s">
        <v>164</v>
      </c>
      <c r="AU1421" s="237" t="s">
        <v>84</v>
      </c>
      <c r="AV1421" s="15" t="s">
        <v>82</v>
      </c>
      <c r="AW1421" s="15" t="s">
        <v>5</v>
      </c>
      <c r="AX1421" s="15" t="s">
        <v>74</v>
      </c>
      <c r="AY1421" s="237" t="s">
        <v>155</v>
      </c>
    </row>
    <row r="1422" spans="1:65" s="13" customFormat="1" ht="11.25">
      <c r="B1422" s="194"/>
      <c r="C1422" s="195"/>
      <c r="D1422" s="196" t="s">
        <v>164</v>
      </c>
      <c r="E1422" s="197" t="s">
        <v>20</v>
      </c>
      <c r="F1422" s="198" t="s">
        <v>172</v>
      </c>
      <c r="G1422" s="195"/>
      <c r="H1422" s="199">
        <v>3</v>
      </c>
      <c r="I1422" s="200"/>
      <c r="J1422" s="200"/>
      <c r="K1422" s="195"/>
      <c r="L1422" s="195"/>
      <c r="M1422" s="201"/>
      <c r="N1422" s="202"/>
      <c r="O1422" s="203"/>
      <c r="P1422" s="203"/>
      <c r="Q1422" s="203"/>
      <c r="R1422" s="203"/>
      <c r="S1422" s="203"/>
      <c r="T1422" s="203"/>
      <c r="U1422" s="203"/>
      <c r="V1422" s="203"/>
      <c r="W1422" s="203"/>
      <c r="X1422" s="203"/>
      <c r="Y1422" s="204"/>
      <c r="AT1422" s="205" t="s">
        <v>164</v>
      </c>
      <c r="AU1422" s="205" t="s">
        <v>84</v>
      </c>
      <c r="AV1422" s="13" t="s">
        <v>84</v>
      </c>
      <c r="AW1422" s="13" t="s">
        <v>5</v>
      </c>
      <c r="AX1422" s="13" t="s">
        <v>74</v>
      </c>
      <c r="AY1422" s="205" t="s">
        <v>155</v>
      </c>
    </row>
    <row r="1423" spans="1:65" s="15" customFormat="1" ht="11.25">
      <c r="B1423" s="228"/>
      <c r="C1423" s="229"/>
      <c r="D1423" s="196" t="s">
        <v>164</v>
      </c>
      <c r="E1423" s="230" t="s">
        <v>20</v>
      </c>
      <c r="F1423" s="231" t="s">
        <v>2878</v>
      </c>
      <c r="G1423" s="229"/>
      <c r="H1423" s="230" t="s">
        <v>20</v>
      </c>
      <c r="I1423" s="232"/>
      <c r="J1423" s="232"/>
      <c r="K1423" s="229"/>
      <c r="L1423" s="229"/>
      <c r="M1423" s="233"/>
      <c r="N1423" s="234"/>
      <c r="O1423" s="235"/>
      <c r="P1423" s="235"/>
      <c r="Q1423" s="235"/>
      <c r="R1423" s="235"/>
      <c r="S1423" s="235"/>
      <c r="T1423" s="235"/>
      <c r="U1423" s="235"/>
      <c r="V1423" s="235"/>
      <c r="W1423" s="235"/>
      <c r="X1423" s="235"/>
      <c r="Y1423" s="236"/>
      <c r="AT1423" s="237" t="s">
        <v>164</v>
      </c>
      <c r="AU1423" s="237" t="s">
        <v>84</v>
      </c>
      <c r="AV1423" s="15" t="s">
        <v>82</v>
      </c>
      <c r="AW1423" s="15" t="s">
        <v>5</v>
      </c>
      <c r="AX1423" s="15" t="s">
        <v>74</v>
      </c>
      <c r="AY1423" s="237" t="s">
        <v>155</v>
      </c>
    </row>
    <row r="1424" spans="1:65" s="13" customFormat="1" ht="11.25">
      <c r="B1424" s="194"/>
      <c r="C1424" s="195"/>
      <c r="D1424" s="196" t="s">
        <v>164</v>
      </c>
      <c r="E1424" s="197" t="s">
        <v>20</v>
      </c>
      <c r="F1424" s="198" t="s">
        <v>84</v>
      </c>
      <c r="G1424" s="195"/>
      <c r="H1424" s="199">
        <v>2</v>
      </c>
      <c r="I1424" s="200"/>
      <c r="J1424" s="200"/>
      <c r="K1424" s="195"/>
      <c r="L1424" s="195"/>
      <c r="M1424" s="201"/>
      <c r="N1424" s="202"/>
      <c r="O1424" s="203"/>
      <c r="P1424" s="203"/>
      <c r="Q1424" s="203"/>
      <c r="R1424" s="203"/>
      <c r="S1424" s="203"/>
      <c r="T1424" s="203"/>
      <c r="U1424" s="203"/>
      <c r="V1424" s="203"/>
      <c r="W1424" s="203"/>
      <c r="X1424" s="203"/>
      <c r="Y1424" s="204"/>
      <c r="AT1424" s="205" t="s">
        <v>164</v>
      </c>
      <c r="AU1424" s="205" t="s">
        <v>84</v>
      </c>
      <c r="AV1424" s="13" t="s">
        <v>84</v>
      </c>
      <c r="AW1424" s="13" t="s">
        <v>5</v>
      </c>
      <c r="AX1424" s="13" t="s">
        <v>74</v>
      </c>
      <c r="AY1424" s="205" t="s">
        <v>155</v>
      </c>
    </row>
    <row r="1425" spans="1:65" s="14" customFormat="1" ht="11.25">
      <c r="B1425" s="206"/>
      <c r="C1425" s="207"/>
      <c r="D1425" s="196" t="s">
        <v>164</v>
      </c>
      <c r="E1425" s="208" t="s">
        <v>20</v>
      </c>
      <c r="F1425" s="209" t="s">
        <v>166</v>
      </c>
      <c r="G1425" s="207"/>
      <c r="H1425" s="210">
        <v>5</v>
      </c>
      <c r="I1425" s="211"/>
      <c r="J1425" s="211"/>
      <c r="K1425" s="207"/>
      <c r="L1425" s="207"/>
      <c r="M1425" s="212"/>
      <c r="N1425" s="213"/>
      <c r="O1425" s="214"/>
      <c r="P1425" s="214"/>
      <c r="Q1425" s="214"/>
      <c r="R1425" s="214"/>
      <c r="S1425" s="214"/>
      <c r="T1425" s="214"/>
      <c r="U1425" s="214"/>
      <c r="V1425" s="214"/>
      <c r="W1425" s="214"/>
      <c r="X1425" s="214"/>
      <c r="Y1425" s="215"/>
      <c r="AT1425" s="216" t="s">
        <v>164</v>
      </c>
      <c r="AU1425" s="216" t="s">
        <v>84</v>
      </c>
      <c r="AV1425" s="14" t="s">
        <v>161</v>
      </c>
      <c r="AW1425" s="14" t="s">
        <v>5</v>
      </c>
      <c r="AX1425" s="14" t="s">
        <v>82</v>
      </c>
      <c r="AY1425" s="216" t="s">
        <v>155</v>
      </c>
    </row>
    <row r="1426" spans="1:65" s="2" customFormat="1" ht="24.2" customHeight="1">
      <c r="A1426" s="36"/>
      <c r="B1426" s="37"/>
      <c r="C1426" s="174" t="s">
        <v>2879</v>
      </c>
      <c r="D1426" s="174" t="s">
        <v>157</v>
      </c>
      <c r="E1426" s="175" t="s">
        <v>2880</v>
      </c>
      <c r="F1426" s="176" t="s">
        <v>2881</v>
      </c>
      <c r="G1426" s="177" t="s">
        <v>386</v>
      </c>
      <c r="H1426" s="178">
        <v>1</v>
      </c>
      <c r="I1426" s="179"/>
      <c r="J1426" s="179"/>
      <c r="K1426" s="180">
        <f>ROUND(P1426*H1426,2)</f>
        <v>0</v>
      </c>
      <c r="L1426" s="181"/>
      <c r="M1426" s="41"/>
      <c r="N1426" s="182" t="s">
        <v>20</v>
      </c>
      <c r="O1426" s="183" t="s">
        <v>43</v>
      </c>
      <c r="P1426" s="184">
        <f>I1426+J1426</f>
        <v>0</v>
      </c>
      <c r="Q1426" s="184">
        <f>ROUND(I1426*H1426,2)</f>
        <v>0</v>
      </c>
      <c r="R1426" s="184">
        <f>ROUND(J1426*H1426,2)</f>
        <v>0</v>
      </c>
      <c r="S1426" s="66"/>
      <c r="T1426" s="185">
        <f>S1426*H1426</f>
        <v>0</v>
      </c>
      <c r="U1426" s="185">
        <v>0</v>
      </c>
      <c r="V1426" s="185">
        <f>U1426*H1426</f>
        <v>0</v>
      </c>
      <c r="W1426" s="185">
        <v>0</v>
      </c>
      <c r="X1426" s="185">
        <f>W1426*H1426</f>
        <v>0</v>
      </c>
      <c r="Y1426" s="186" t="s">
        <v>20</v>
      </c>
      <c r="Z1426" s="36"/>
      <c r="AA1426" s="36"/>
      <c r="AB1426" s="36"/>
      <c r="AC1426" s="36"/>
      <c r="AD1426" s="36"/>
      <c r="AE1426" s="36"/>
      <c r="AR1426" s="187" t="s">
        <v>185</v>
      </c>
      <c r="AT1426" s="187" t="s">
        <v>157</v>
      </c>
      <c r="AU1426" s="187" t="s">
        <v>84</v>
      </c>
      <c r="AY1426" s="19" t="s">
        <v>155</v>
      </c>
      <c r="BE1426" s="188">
        <f>IF(O1426="základní",K1426,0)</f>
        <v>0</v>
      </c>
      <c r="BF1426" s="188">
        <f>IF(O1426="snížená",K1426,0)</f>
        <v>0</v>
      </c>
      <c r="BG1426" s="188">
        <f>IF(O1426="zákl. přenesená",K1426,0)</f>
        <v>0</v>
      </c>
      <c r="BH1426" s="188">
        <f>IF(O1426="sníž. přenesená",K1426,0)</f>
        <v>0</v>
      </c>
      <c r="BI1426" s="188">
        <f>IF(O1426="nulová",K1426,0)</f>
        <v>0</v>
      </c>
      <c r="BJ1426" s="19" t="s">
        <v>82</v>
      </c>
      <c r="BK1426" s="188">
        <f>ROUND(P1426*H1426,2)</f>
        <v>0</v>
      </c>
      <c r="BL1426" s="19" t="s">
        <v>185</v>
      </c>
      <c r="BM1426" s="187" t="s">
        <v>2882</v>
      </c>
    </row>
    <row r="1427" spans="1:65" s="2" customFormat="1" ht="11.25">
      <c r="A1427" s="36"/>
      <c r="B1427" s="37"/>
      <c r="C1427" s="38"/>
      <c r="D1427" s="189" t="s">
        <v>162</v>
      </c>
      <c r="E1427" s="38"/>
      <c r="F1427" s="190" t="s">
        <v>2883</v>
      </c>
      <c r="G1427" s="38"/>
      <c r="H1427" s="38"/>
      <c r="I1427" s="191"/>
      <c r="J1427" s="191"/>
      <c r="K1427" s="38"/>
      <c r="L1427" s="38"/>
      <c r="M1427" s="41"/>
      <c r="N1427" s="192"/>
      <c r="O1427" s="193"/>
      <c r="P1427" s="66"/>
      <c r="Q1427" s="66"/>
      <c r="R1427" s="66"/>
      <c r="S1427" s="66"/>
      <c r="T1427" s="66"/>
      <c r="U1427" s="66"/>
      <c r="V1427" s="66"/>
      <c r="W1427" s="66"/>
      <c r="X1427" s="66"/>
      <c r="Y1427" s="67"/>
      <c r="Z1427" s="36"/>
      <c r="AA1427" s="36"/>
      <c r="AB1427" s="36"/>
      <c r="AC1427" s="36"/>
      <c r="AD1427" s="36"/>
      <c r="AE1427" s="36"/>
      <c r="AT1427" s="19" t="s">
        <v>162</v>
      </c>
      <c r="AU1427" s="19" t="s">
        <v>84</v>
      </c>
    </row>
    <row r="1428" spans="1:65" s="2" customFormat="1" ht="16.5" customHeight="1">
      <c r="A1428" s="36"/>
      <c r="B1428" s="37"/>
      <c r="C1428" s="218" t="s">
        <v>2884</v>
      </c>
      <c r="D1428" s="218" t="s">
        <v>180</v>
      </c>
      <c r="E1428" s="219" t="s">
        <v>2885</v>
      </c>
      <c r="F1428" s="220" t="s">
        <v>2886</v>
      </c>
      <c r="G1428" s="221" t="s">
        <v>386</v>
      </c>
      <c r="H1428" s="222">
        <v>1</v>
      </c>
      <c r="I1428" s="223"/>
      <c r="J1428" s="224"/>
      <c r="K1428" s="225">
        <f>ROUND(P1428*H1428,2)</f>
        <v>0</v>
      </c>
      <c r="L1428" s="224"/>
      <c r="M1428" s="226"/>
      <c r="N1428" s="227" t="s">
        <v>20</v>
      </c>
      <c r="O1428" s="183" t="s">
        <v>43</v>
      </c>
      <c r="P1428" s="184">
        <f>I1428+J1428</f>
        <v>0</v>
      </c>
      <c r="Q1428" s="184">
        <f>ROUND(I1428*H1428,2)</f>
        <v>0</v>
      </c>
      <c r="R1428" s="184">
        <f>ROUND(J1428*H1428,2)</f>
        <v>0</v>
      </c>
      <c r="S1428" s="66"/>
      <c r="T1428" s="185">
        <f>S1428*H1428</f>
        <v>0</v>
      </c>
      <c r="U1428" s="185">
        <v>3.6999999999999998E-2</v>
      </c>
      <c r="V1428" s="185">
        <f>U1428*H1428</f>
        <v>3.6999999999999998E-2</v>
      </c>
      <c r="W1428" s="185">
        <v>0</v>
      </c>
      <c r="X1428" s="185">
        <f>W1428*H1428</f>
        <v>0</v>
      </c>
      <c r="Y1428" s="186" t="s">
        <v>20</v>
      </c>
      <c r="Z1428" s="36"/>
      <c r="AA1428" s="36"/>
      <c r="AB1428" s="36"/>
      <c r="AC1428" s="36"/>
      <c r="AD1428" s="36"/>
      <c r="AE1428" s="36"/>
      <c r="AR1428" s="187" t="s">
        <v>184</v>
      </c>
      <c r="AT1428" s="187" t="s">
        <v>180</v>
      </c>
      <c r="AU1428" s="187" t="s">
        <v>84</v>
      </c>
      <c r="AY1428" s="19" t="s">
        <v>155</v>
      </c>
      <c r="BE1428" s="188">
        <f>IF(O1428="základní",K1428,0)</f>
        <v>0</v>
      </c>
      <c r="BF1428" s="188">
        <f>IF(O1428="snížená",K1428,0)</f>
        <v>0</v>
      </c>
      <c r="BG1428" s="188">
        <f>IF(O1428="zákl. přenesená",K1428,0)</f>
        <v>0</v>
      </c>
      <c r="BH1428" s="188">
        <f>IF(O1428="sníž. přenesená",K1428,0)</f>
        <v>0</v>
      </c>
      <c r="BI1428" s="188">
        <f>IF(O1428="nulová",K1428,0)</f>
        <v>0</v>
      </c>
      <c r="BJ1428" s="19" t="s">
        <v>82</v>
      </c>
      <c r="BK1428" s="188">
        <f>ROUND(P1428*H1428,2)</f>
        <v>0</v>
      </c>
      <c r="BL1428" s="19" t="s">
        <v>185</v>
      </c>
      <c r="BM1428" s="187" t="s">
        <v>2887</v>
      </c>
    </row>
    <row r="1429" spans="1:65" s="15" customFormat="1" ht="11.25">
      <c r="B1429" s="228"/>
      <c r="C1429" s="229"/>
      <c r="D1429" s="196" t="s">
        <v>164</v>
      </c>
      <c r="E1429" s="230" t="s">
        <v>20</v>
      </c>
      <c r="F1429" s="231" t="s">
        <v>2888</v>
      </c>
      <c r="G1429" s="229"/>
      <c r="H1429" s="230" t="s">
        <v>20</v>
      </c>
      <c r="I1429" s="232"/>
      <c r="J1429" s="232"/>
      <c r="K1429" s="229"/>
      <c r="L1429" s="229"/>
      <c r="M1429" s="233"/>
      <c r="N1429" s="234"/>
      <c r="O1429" s="235"/>
      <c r="P1429" s="235"/>
      <c r="Q1429" s="235"/>
      <c r="R1429" s="235"/>
      <c r="S1429" s="235"/>
      <c r="T1429" s="235"/>
      <c r="U1429" s="235"/>
      <c r="V1429" s="235"/>
      <c r="W1429" s="235"/>
      <c r="X1429" s="235"/>
      <c r="Y1429" s="236"/>
      <c r="AT1429" s="237" t="s">
        <v>164</v>
      </c>
      <c r="AU1429" s="237" t="s">
        <v>84</v>
      </c>
      <c r="AV1429" s="15" t="s">
        <v>82</v>
      </c>
      <c r="AW1429" s="15" t="s">
        <v>5</v>
      </c>
      <c r="AX1429" s="15" t="s">
        <v>74</v>
      </c>
      <c r="AY1429" s="237" t="s">
        <v>155</v>
      </c>
    </row>
    <row r="1430" spans="1:65" s="13" customFormat="1" ht="11.25">
      <c r="B1430" s="194"/>
      <c r="C1430" s="195"/>
      <c r="D1430" s="196" t="s">
        <v>164</v>
      </c>
      <c r="E1430" s="197" t="s">
        <v>20</v>
      </c>
      <c r="F1430" s="198" t="s">
        <v>82</v>
      </c>
      <c r="G1430" s="195"/>
      <c r="H1430" s="199">
        <v>1</v>
      </c>
      <c r="I1430" s="200"/>
      <c r="J1430" s="200"/>
      <c r="K1430" s="195"/>
      <c r="L1430" s="195"/>
      <c r="M1430" s="201"/>
      <c r="N1430" s="202"/>
      <c r="O1430" s="203"/>
      <c r="P1430" s="203"/>
      <c r="Q1430" s="203"/>
      <c r="R1430" s="203"/>
      <c r="S1430" s="203"/>
      <c r="T1430" s="203"/>
      <c r="U1430" s="203"/>
      <c r="V1430" s="203"/>
      <c r="W1430" s="203"/>
      <c r="X1430" s="203"/>
      <c r="Y1430" s="204"/>
      <c r="AT1430" s="205" t="s">
        <v>164</v>
      </c>
      <c r="AU1430" s="205" t="s">
        <v>84</v>
      </c>
      <c r="AV1430" s="13" t="s">
        <v>84</v>
      </c>
      <c r="AW1430" s="13" t="s">
        <v>5</v>
      </c>
      <c r="AX1430" s="13" t="s">
        <v>82</v>
      </c>
      <c r="AY1430" s="205" t="s">
        <v>155</v>
      </c>
    </row>
    <row r="1431" spans="1:65" s="2" customFormat="1" ht="24.2" customHeight="1">
      <c r="A1431" s="36"/>
      <c r="B1431" s="37"/>
      <c r="C1431" s="218" t="s">
        <v>2889</v>
      </c>
      <c r="D1431" s="218" t="s">
        <v>180</v>
      </c>
      <c r="E1431" s="219" t="s">
        <v>2890</v>
      </c>
      <c r="F1431" s="220" t="s">
        <v>2891</v>
      </c>
      <c r="G1431" s="221" t="s">
        <v>386</v>
      </c>
      <c r="H1431" s="222">
        <v>1</v>
      </c>
      <c r="I1431" s="223"/>
      <c r="J1431" s="224"/>
      <c r="K1431" s="225">
        <f>ROUND(P1431*H1431,2)</f>
        <v>0</v>
      </c>
      <c r="L1431" s="224"/>
      <c r="M1431" s="226"/>
      <c r="N1431" s="227" t="s">
        <v>20</v>
      </c>
      <c r="O1431" s="183" t="s">
        <v>43</v>
      </c>
      <c r="P1431" s="184">
        <f>I1431+J1431</f>
        <v>0</v>
      </c>
      <c r="Q1431" s="184">
        <f>ROUND(I1431*H1431,2)</f>
        <v>0</v>
      </c>
      <c r="R1431" s="184">
        <f>ROUND(J1431*H1431,2)</f>
        <v>0</v>
      </c>
      <c r="S1431" s="66"/>
      <c r="T1431" s="185">
        <f>S1431*H1431</f>
        <v>0</v>
      </c>
      <c r="U1431" s="185">
        <v>0.01</v>
      </c>
      <c r="V1431" s="185">
        <f>U1431*H1431</f>
        <v>0.01</v>
      </c>
      <c r="W1431" s="185">
        <v>0</v>
      </c>
      <c r="X1431" s="185">
        <f>W1431*H1431</f>
        <v>0</v>
      </c>
      <c r="Y1431" s="186" t="s">
        <v>20</v>
      </c>
      <c r="Z1431" s="36"/>
      <c r="AA1431" s="36"/>
      <c r="AB1431" s="36"/>
      <c r="AC1431" s="36"/>
      <c r="AD1431" s="36"/>
      <c r="AE1431" s="36"/>
      <c r="AR1431" s="187" t="s">
        <v>184</v>
      </c>
      <c r="AT1431" s="187" t="s">
        <v>180</v>
      </c>
      <c r="AU1431" s="187" t="s">
        <v>84</v>
      </c>
      <c r="AY1431" s="19" t="s">
        <v>155</v>
      </c>
      <c r="BE1431" s="188">
        <f>IF(O1431="základní",K1431,0)</f>
        <v>0</v>
      </c>
      <c r="BF1431" s="188">
        <f>IF(O1431="snížená",K1431,0)</f>
        <v>0</v>
      </c>
      <c r="BG1431" s="188">
        <f>IF(O1431="zákl. přenesená",K1431,0)</f>
        <v>0</v>
      </c>
      <c r="BH1431" s="188">
        <f>IF(O1431="sníž. přenesená",K1431,0)</f>
        <v>0</v>
      </c>
      <c r="BI1431" s="188">
        <f>IF(O1431="nulová",K1431,0)</f>
        <v>0</v>
      </c>
      <c r="BJ1431" s="19" t="s">
        <v>82</v>
      </c>
      <c r="BK1431" s="188">
        <f>ROUND(P1431*H1431,2)</f>
        <v>0</v>
      </c>
      <c r="BL1431" s="19" t="s">
        <v>185</v>
      </c>
      <c r="BM1431" s="187" t="s">
        <v>2892</v>
      </c>
    </row>
    <row r="1432" spans="1:65" s="2" customFormat="1" ht="19.5">
      <c r="A1432" s="36"/>
      <c r="B1432" s="37"/>
      <c r="C1432" s="38"/>
      <c r="D1432" s="196" t="s">
        <v>177</v>
      </c>
      <c r="E1432" s="38"/>
      <c r="F1432" s="217" t="s">
        <v>2893</v>
      </c>
      <c r="G1432" s="38"/>
      <c r="H1432" s="38"/>
      <c r="I1432" s="191"/>
      <c r="J1432" s="191"/>
      <c r="K1432" s="38"/>
      <c r="L1432" s="38"/>
      <c r="M1432" s="41"/>
      <c r="N1432" s="192"/>
      <c r="O1432" s="193"/>
      <c r="P1432" s="66"/>
      <c r="Q1432" s="66"/>
      <c r="R1432" s="66"/>
      <c r="S1432" s="66"/>
      <c r="T1432" s="66"/>
      <c r="U1432" s="66"/>
      <c r="V1432" s="66"/>
      <c r="W1432" s="66"/>
      <c r="X1432" s="66"/>
      <c r="Y1432" s="67"/>
      <c r="Z1432" s="36"/>
      <c r="AA1432" s="36"/>
      <c r="AB1432" s="36"/>
      <c r="AC1432" s="36"/>
      <c r="AD1432" s="36"/>
      <c r="AE1432" s="36"/>
      <c r="AT1432" s="19" t="s">
        <v>177</v>
      </c>
      <c r="AU1432" s="19" t="s">
        <v>84</v>
      </c>
    </row>
    <row r="1433" spans="1:65" s="15" customFormat="1" ht="11.25">
      <c r="B1433" s="228"/>
      <c r="C1433" s="229"/>
      <c r="D1433" s="196" t="s">
        <v>164</v>
      </c>
      <c r="E1433" s="230" t="s">
        <v>20</v>
      </c>
      <c r="F1433" s="231" t="s">
        <v>2894</v>
      </c>
      <c r="G1433" s="229"/>
      <c r="H1433" s="230" t="s">
        <v>20</v>
      </c>
      <c r="I1433" s="232"/>
      <c r="J1433" s="232"/>
      <c r="K1433" s="229"/>
      <c r="L1433" s="229"/>
      <c r="M1433" s="233"/>
      <c r="N1433" s="234"/>
      <c r="O1433" s="235"/>
      <c r="P1433" s="235"/>
      <c r="Q1433" s="235"/>
      <c r="R1433" s="235"/>
      <c r="S1433" s="235"/>
      <c r="T1433" s="235"/>
      <c r="U1433" s="235"/>
      <c r="V1433" s="235"/>
      <c r="W1433" s="235"/>
      <c r="X1433" s="235"/>
      <c r="Y1433" s="236"/>
      <c r="AT1433" s="237" t="s">
        <v>164</v>
      </c>
      <c r="AU1433" s="237" t="s">
        <v>84</v>
      </c>
      <c r="AV1433" s="15" t="s">
        <v>82</v>
      </c>
      <c r="AW1433" s="15" t="s">
        <v>5</v>
      </c>
      <c r="AX1433" s="15" t="s">
        <v>74</v>
      </c>
      <c r="AY1433" s="237" t="s">
        <v>155</v>
      </c>
    </row>
    <row r="1434" spans="1:65" s="13" customFormat="1" ht="11.25">
      <c r="B1434" s="194"/>
      <c r="C1434" s="195"/>
      <c r="D1434" s="196" t="s">
        <v>164</v>
      </c>
      <c r="E1434" s="197" t="s">
        <v>20</v>
      </c>
      <c r="F1434" s="198" t="s">
        <v>82</v>
      </c>
      <c r="G1434" s="195"/>
      <c r="H1434" s="199">
        <v>1</v>
      </c>
      <c r="I1434" s="200"/>
      <c r="J1434" s="200"/>
      <c r="K1434" s="195"/>
      <c r="L1434" s="195"/>
      <c r="M1434" s="201"/>
      <c r="N1434" s="202"/>
      <c r="O1434" s="203"/>
      <c r="P1434" s="203"/>
      <c r="Q1434" s="203"/>
      <c r="R1434" s="203"/>
      <c r="S1434" s="203"/>
      <c r="T1434" s="203"/>
      <c r="U1434" s="203"/>
      <c r="V1434" s="203"/>
      <c r="W1434" s="203"/>
      <c r="X1434" s="203"/>
      <c r="Y1434" s="204"/>
      <c r="AT1434" s="205" t="s">
        <v>164</v>
      </c>
      <c r="AU1434" s="205" t="s">
        <v>84</v>
      </c>
      <c r="AV1434" s="13" t="s">
        <v>84</v>
      </c>
      <c r="AW1434" s="13" t="s">
        <v>5</v>
      </c>
      <c r="AX1434" s="13" t="s">
        <v>82</v>
      </c>
      <c r="AY1434" s="205" t="s">
        <v>155</v>
      </c>
    </row>
    <row r="1435" spans="1:65" s="2" customFormat="1" ht="16.5" customHeight="1">
      <c r="A1435" s="36"/>
      <c r="B1435" s="37"/>
      <c r="C1435" s="174" t="s">
        <v>2895</v>
      </c>
      <c r="D1435" s="174" t="s">
        <v>157</v>
      </c>
      <c r="E1435" s="175" t="s">
        <v>2896</v>
      </c>
      <c r="F1435" s="176" t="s">
        <v>2897</v>
      </c>
      <c r="G1435" s="177" t="s">
        <v>386</v>
      </c>
      <c r="H1435" s="178">
        <v>2</v>
      </c>
      <c r="I1435" s="179"/>
      <c r="J1435" s="179"/>
      <c r="K1435" s="180">
        <f>ROUND(P1435*H1435,2)</f>
        <v>0</v>
      </c>
      <c r="L1435" s="181"/>
      <c r="M1435" s="41"/>
      <c r="N1435" s="182" t="s">
        <v>20</v>
      </c>
      <c r="O1435" s="183" t="s">
        <v>43</v>
      </c>
      <c r="P1435" s="184">
        <f>I1435+J1435</f>
        <v>0</v>
      </c>
      <c r="Q1435" s="184">
        <f>ROUND(I1435*H1435,2)</f>
        <v>0</v>
      </c>
      <c r="R1435" s="184">
        <f>ROUND(J1435*H1435,2)</f>
        <v>0</v>
      </c>
      <c r="S1435" s="66"/>
      <c r="T1435" s="185">
        <f>S1435*H1435</f>
        <v>0</v>
      </c>
      <c r="U1435" s="185">
        <v>8.4000000000000003E-4</v>
      </c>
      <c r="V1435" s="185">
        <f>U1435*H1435</f>
        <v>1.6800000000000001E-3</v>
      </c>
      <c r="W1435" s="185">
        <v>0</v>
      </c>
      <c r="X1435" s="185">
        <f>W1435*H1435</f>
        <v>0</v>
      </c>
      <c r="Y1435" s="186" t="s">
        <v>20</v>
      </c>
      <c r="Z1435" s="36"/>
      <c r="AA1435" s="36"/>
      <c r="AB1435" s="36"/>
      <c r="AC1435" s="36"/>
      <c r="AD1435" s="36"/>
      <c r="AE1435" s="36"/>
      <c r="AR1435" s="187" t="s">
        <v>185</v>
      </c>
      <c r="AT1435" s="187" t="s">
        <v>157</v>
      </c>
      <c r="AU1435" s="187" t="s">
        <v>84</v>
      </c>
      <c r="AY1435" s="19" t="s">
        <v>155</v>
      </c>
      <c r="BE1435" s="188">
        <f>IF(O1435="základní",K1435,0)</f>
        <v>0</v>
      </c>
      <c r="BF1435" s="188">
        <f>IF(O1435="snížená",K1435,0)</f>
        <v>0</v>
      </c>
      <c r="BG1435" s="188">
        <f>IF(O1435="zákl. přenesená",K1435,0)</f>
        <v>0</v>
      </c>
      <c r="BH1435" s="188">
        <f>IF(O1435="sníž. přenesená",K1435,0)</f>
        <v>0</v>
      </c>
      <c r="BI1435" s="188">
        <f>IF(O1435="nulová",K1435,0)</f>
        <v>0</v>
      </c>
      <c r="BJ1435" s="19" t="s">
        <v>82</v>
      </c>
      <c r="BK1435" s="188">
        <f>ROUND(P1435*H1435,2)</f>
        <v>0</v>
      </c>
      <c r="BL1435" s="19" t="s">
        <v>185</v>
      </c>
      <c r="BM1435" s="187" t="s">
        <v>2898</v>
      </c>
    </row>
    <row r="1436" spans="1:65" s="2" customFormat="1" ht="11.25">
      <c r="A1436" s="36"/>
      <c r="B1436" s="37"/>
      <c r="C1436" s="38"/>
      <c r="D1436" s="189" t="s">
        <v>162</v>
      </c>
      <c r="E1436" s="38"/>
      <c r="F1436" s="190" t="s">
        <v>2899</v>
      </c>
      <c r="G1436" s="38"/>
      <c r="H1436" s="38"/>
      <c r="I1436" s="191"/>
      <c r="J1436" s="191"/>
      <c r="K1436" s="38"/>
      <c r="L1436" s="38"/>
      <c r="M1436" s="41"/>
      <c r="N1436" s="192"/>
      <c r="O1436" s="193"/>
      <c r="P1436" s="66"/>
      <c r="Q1436" s="66"/>
      <c r="R1436" s="66"/>
      <c r="S1436" s="66"/>
      <c r="T1436" s="66"/>
      <c r="U1436" s="66"/>
      <c r="V1436" s="66"/>
      <c r="W1436" s="66"/>
      <c r="X1436" s="66"/>
      <c r="Y1436" s="67"/>
      <c r="Z1436" s="36"/>
      <c r="AA1436" s="36"/>
      <c r="AB1436" s="36"/>
      <c r="AC1436" s="36"/>
      <c r="AD1436" s="36"/>
      <c r="AE1436" s="36"/>
      <c r="AT1436" s="19" t="s">
        <v>162</v>
      </c>
      <c r="AU1436" s="19" t="s">
        <v>84</v>
      </c>
    </row>
    <row r="1437" spans="1:65" s="2" customFormat="1" ht="16.5" customHeight="1">
      <c r="A1437" s="36"/>
      <c r="B1437" s="37"/>
      <c r="C1437" s="218" t="s">
        <v>2900</v>
      </c>
      <c r="D1437" s="218" t="s">
        <v>180</v>
      </c>
      <c r="E1437" s="219" t="s">
        <v>2901</v>
      </c>
      <c r="F1437" s="220" t="s">
        <v>2902</v>
      </c>
      <c r="G1437" s="221" t="s">
        <v>160</v>
      </c>
      <c r="H1437" s="222">
        <v>2.266</v>
      </c>
      <c r="I1437" s="223"/>
      <c r="J1437" s="224"/>
      <c r="K1437" s="225">
        <f>ROUND(P1437*H1437,2)</f>
        <v>0</v>
      </c>
      <c r="L1437" s="224"/>
      <c r="M1437" s="226"/>
      <c r="N1437" s="227" t="s">
        <v>20</v>
      </c>
      <c r="O1437" s="183" t="s">
        <v>43</v>
      </c>
      <c r="P1437" s="184">
        <f>I1437+J1437</f>
        <v>0</v>
      </c>
      <c r="Q1437" s="184">
        <f>ROUND(I1437*H1437,2)</f>
        <v>0</v>
      </c>
      <c r="R1437" s="184">
        <f>ROUND(J1437*H1437,2)</f>
        <v>0</v>
      </c>
      <c r="S1437" s="66"/>
      <c r="T1437" s="185">
        <f>S1437*H1437</f>
        <v>0</v>
      </c>
      <c r="U1437" s="185">
        <v>4.4729999999999999E-2</v>
      </c>
      <c r="V1437" s="185">
        <f>U1437*H1437</f>
        <v>0.10135817999999999</v>
      </c>
      <c r="W1437" s="185">
        <v>0</v>
      </c>
      <c r="X1437" s="185">
        <f>W1437*H1437</f>
        <v>0</v>
      </c>
      <c r="Y1437" s="186" t="s">
        <v>20</v>
      </c>
      <c r="Z1437" s="36"/>
      <c r="AA1437" s="36"/>
      <c r="AB1437" s="36"/>
      <c r="AC1437" s="36"/>
      <c r="AD1437" s="36"/>
      <c r="AE1437" s="36"/>
      <c r="AR1437" s="187" t="s">
        <v>184</v>
      </c>
      <c r="AT1437" s="187" t="s">
        <v>180</v>
      </c>
      <c r="AU1437" s="187" t="s">
        <v>84</v>
      </c>
      <c r="AY1437" s="19" t="s">
        <v>155</v>
      </c>
      <c r="BE1437" s="188">
        <f>IF(O1437="základní",K1437,0)</f>
        <v>0</v>
      </c>
      <c r="BF1437" s="188">
        <f>IF(O1437="snížená",K1437,0)</f>
        <v>0</v>
      </c>
      <c r="BG1437" s="188">
        <f>IF(O1437="zákl. přenesená",K1437,0)</f>
        <v>0</v>
      </c>
      <c r="BH1437" s="188">
        <f>IF(O1437="sníž. přenesená",K1437,0)</f>
        <v>0</v>
      </c>
      <c r="BI1437" s="188">
        <f>IF(O1437="nulová",K1437,0)</f>
        <v>0</v>
      </c>
      <c r="BJ1437" s="19" t="s">
        <v>82</v>
      </c>
      <c r="BK1437" s="188">
        <f>ROUND(P1437*H1437,2)</f>
        <v>0</v>
      </c>
      <c r="BL1437" s="19" t="s">
        <v>185</v>
      </c>
      <c r="BM1437" s="187" t="s">
        <v>2903</v>
      </c>
    </row>
    <row r="1438" spans="1:65" s="15" customFormat="1" ht="11.25">
      <c r="B1438" s="228"/>
      <c r="C1438" s="229"/>
      <c r="D1438" s="196" t="s">
        <v>164</v>
      </c>
      <c r="E1438" s="230" t="s">
        <v>20</v>
      </c>
      <c r="F1438" s="231" t="s">
        <v>2904</v>
      </c>
      <c r="G1438" s="229"/>
      <c r="H1438" s="230" t="s">
        <v>20</v>
      </c>
      <c r="I1438" s="232"/>
      <c r="J1438" s="232"/>
      <c r="K1438" s="229"/>
      <c r="L1438" s="229"/>
      <c r="M1438" s="233"/>
      <c r="N1438" s="234"/>
      <c r="O1438" s="235"/>
      <c r="P1438" s="235"/>
      <c r="Q1438" s="235"/>
      <c r="R1438" s="235"/>
      <c r="S1438" s="235"/>
      <c r="T1438" s="235"/>
      <c r="U1438" s="235"/>
      <c r="V1438" s="235"/>
      <c r="W1438" s="235"/>
      <c r="X1438" s="235"/>
      <c r="Y1438" s="236"/>
      <c r="AT1438" s="237" t="s">
        <v>164</v>
      </c>
      <c r="AU1438" s="237" t="s">
        <v>84</v>
      </c>
      <c r="AV1438" s="15" t="s">
        <v>82</v>
      </c>
      <c r="AW1438" s="15" t="s">
        <v>5</v>
      </c>
      <c r="AX1438" s="15" t="s">
        <v>74</v>
      </c>
      <c r="AY1438" s="237" t="s">
        <v>155</v>
      </c>
    </row>
    <row r="1439" spans="1:65" s="13" customFormat="1" ht="11.25">
      <c r="B1439" s="194"/>
      <c r="C1439" s="195"/>
      <c r="D1439" s="196" t="s">
        <v>164</v>
      </c>
      <c r="E1439" s="197" t="s">
        <v>20</v>
      </c>
      <c r="F1439" s="198" t="s">
        <v>2905</v>
      </c>
      <c r="G1439" s="195"/>
      <c r="H1439" s="199">
        <v>2.266</v>
      </c>
      <c r="I1439" s="200"/>
      <c r="J1439" s="200"/>
      <c r="K1439" s="195"/>
      <c r="L1439" s="195"/>
      <c r="M1439" s="201"/>
      <c r="N1439" s="202"/>
      <c r="O1439" s="203"/>
      <c r="P1439" s="203"/>
      <c r="Q1439" s="203"/>
      <c r="R1439" s="203"/>
      <c r="S1439" s="203"/>
      <c r="T1439" s="203"/>
      <c r="U1439" s="203"/>
      <c r="V1439" s="203"/>
      <c r="W1439" s="203"/>
      <c r="X1439" s="203"/>
      <c r="Y1439" s="204"/>
      <c r="AT1439" s="205" t="s">
        <v>164</v>
      </c>
      <c r="AU1439" s="205" t="s">
        <v>84</v>
      </c>
      <c r="AV1439" s="13" t="s">
        <v>84</v>
      </c>
      <c r="AW1439" s="13" t="s">
        <v>5</v>
      </c>
      <c r="AX1439" s="13" t="s">
        <v>82</v>
      </c>
      <c r="AY1439" s="205" t="s">
        <v>155</v>
      </c>
    </row>
    <row r="1440" spans="1:65" s="2" customFormat="1" ht="16.5" customHeight="1">
      <c r="A1440" s="36"/>
      <c r="B1440" s="37"/>
      <c r="C1440" s="218" t="s">
        <v>2906</v>
      </c>
      <c r="D1440" s="218" t="s">
        <v>180</v>
      </c>
      <c r="E1440" s="219" t="s">
        <v>2907</v>
      </c>
      <c r="F1440" s="220" t="s">
        <v>2908</v>
      </c>
      <c r="G1440" s="221" t="s">
        <v>160</v>
      </c>
      <c r="H1440" s="222">
        <v>2.266</v>
      </c>
      <c r="I1440" s="223"/>
      <c r="J1440" s="224"/>
      <c r="K1440" s="225">
        <f>ROUND(P1440*H1440,2)</f>
        <v>0</v>
      </c>
      <c r="L1440" s="224"/>
      <c r="M1440" s="226"/>
      <c r="N1440" s="227" t="s">
        <v>20</v>
      </c>
      <c r="O1440" s="183" t="s">
        <v>43</v>
      </c>
      <c r="P1440" s="184">
        <f>I1440+J1440</f>
        <v>0</v>
      </c>
      <c r="Q1440" s="184">
        <f>ROUND(I1440*H1440,2)</f>
        <v>0</v>
      </c>
      <c r="R1440" s="184">
        <f>ROUND(J1440*H1440,2)</f>
        <v>0</v>
      </c>
      <c r="S1440" s="66"/>
      <c r="T1440" s="185">
        <f>S1440*H1440</f>
        <v>0</v>
      </c>
      <c r="U1440" s="185">
        <v>1.9650000000000001E-2</v>
      </c>
      <c r="V1440" s="185">
        <f>U1440*H1440</f>
        <v>4.4526900000000001E-2</v>
      </c>
      <c r="W1440" s="185">
        <v>0</v>
      </c>
      <c r="X1440" s="185">
        <f>W1440*H1440</f>
        <v>0</v>
      </c>
      <c r="Y1440" s="186" t="s">
        <v>20</v>
      </c>
      <c r="Z1440" s="36"/>
      <c r="AA1440" s="36"/>
      <c r="AB1440" s="36"/>
      <c r="AC1440" s="36"/>
      <c r="AD1440" s="36"/>
      <c r="AE1440" s="36"/>
      <c r="AR1440" s="187" t="s">
        <v>184</v>
      </c>
      <c r="AT1440" s="187" t="s">
        <v>180</v>
      </c>
      <c r="AU1440" s="187" t="s">
        <v>84</v>
      </c>
      <c r="AY1440" s="19" t="s">
        <v>155</v>
      </c>
      <c r="BE1440" s="188">
        <f>IF(O1440="základní",K1440,0)</f>
        <v>0</v>
      </c>
      <c r="BF1440" s="188">
        <f>IF(O1440="snížená",K1440,0)</f>
        <v>0</v>
      </c>
      <c r="BG1440" s="188">
        <f>IF(O1440="zákl. přenesená",K1440,0)</f>
        <v>0</v>
      </c>
      <c r="BH1440" s="188">
        <f>IF(O1440="sníž. přenesená",K1440,0)</f>
        <v>0</v>
      </c>
      <c r="BI1440" s="188">
        <f>IF(O1440="nulová",K1440,0)</f>
        <v>0</v>
      </c>
      <c r="BJ1440" s="19" t="s">
        <v>82</v>
      </c>
      <c r="BK1440" s="188">
        <f>ROUND(P1440*H1440,2)</f>
        <v>0</v>
      </c>
      <c r="BL1440" s="19" t="s">
        <v>185</v>
      </c>
      <c r="BM1440" s="187" t="s">
        <v>2909</v>
      </c>
    </row>
    <row r="1441" spans="1:65" s="15" customFormat="1" ht="11.25">
      <c r="B1441" s="228"/>
      <c r="C1441" s="229"/>
      <c r="D1441" s="196" t="s">
        <v>164</v>
      </c>
      <c r="E1441" s="230" t="s">
        <v>20</v>
      </c>
      <c r="F1441" s="231" t="s">
        <v>2910</v>
      </c>
      <c r="G1441" s="229"/>
      <c r="H1441" s="230" t="s">
        <v>20</v>
      </c>
      <c r="I1441" s="232"/>
      <c r="J1441" s="232"/>
      <c r="K1441" s="229"/>
      <c r="L1441" s="229"/>
      <c r="M1441" s="233"/>
      <c r="N1441" s="234"/>
      <c r="O1441" s="235"/>
      <c r="P1441" s="235"/>
      <c r="Q1441" s="235"/>
      <c r="R1441" s="235"/>
      <c r="S1441" s="235"/>
      <c r="T1441" s="235"/>
      <c r="U1441" s="235"/>
      <c r="V1441" s="235"/>
      <c r="W1441" s="235"/>
      <c r="X1441" s="235"/>
      <c r="Y1441" s="236"/>
      <c r="AT1441" s="237" t="s">
        <v>164</v>
      </c>
      <c r="AU1441" s="237" t="s">
        <v>84</v>
      </c>
      <c r="AV1441" s="15" t="s">
        <v>82</v>
      </c>
      <c r="AW1441" s="15" t="s">
        <v>5</v>
      </c>
      <c r="AX1441" s="15" t="s">
        <v>74</v>
      </c>
      <c r="AY1441" s="237" t="s">
        <v>155</v>
      </c>
    </row>
    <row r="1442" spans="1:65" s="13" customFormat="1" ht="11.25">
      <c r="B1442" s="194"/>
      <c r="C1442" s="195"/>
      <c r="D1442" s="196" t="s">
        <v>164</v>
      </c>
      <c r="E1442" s="197" t="s">
        <v>20</v>
      </c>
      <c r="F1442" s="198" t="s">
        <v>2905</v>
      </c>
      <c r="G1442" s="195"/>
      <c r="H1442" s="199">
        <v>2.266</v>
      </c>
      <c r="I1442" s="200"/>
      <c r="J1442" s="200"/>
      <c r="K1442" s="195"/>
      <c r="L1442" s="195"/>
      <c r="M1442" s="201"/>
      <c r="N1442" s="202"/>
      <c r="O1442" s="203"/>
      <c r="P1442" s="203"/>
      <c r="Q1442" s="203"/>
      <c r="R1442" s="203"/>
      <c r="S1442" s="203"/>
      <c r="T1442" s="203"/>
      <c r="U1442" s="203"/>
      <c r="V1442" s="203"/>
      <c r="W1442" s="203"/>
      <c r="X1442" s="203"/>
      <c r="Y1442" s="204"/>
      <c r="AT1442" s="205" t="s">
        <v>164</v>
      </c>
      <c r="AU1442" s="205" t="s">
        <v>84</v>
      </c>
      <c r="AV1442" s="13" t="s">
        <v>84</v>
      </c>
      <c r="AW1442" s="13" t="s">
        <v>5</v>
      </c>
      <c r="AX1442" s="13" t="s">
        <v>82</v>
      </c>
      <c r="AY1442" s="205" t="s">
        <v>155</v>
      </c>
    </row>
    <row r="1443" spans="1:65" s="2" customFormat="1" ht="24.2" customHeight="1">
      <c r="A1443" s="36"/>
      <c r="B1443" s="37"/>
      <c r="C1443" s="174" t="s">
        <v>2911</v>
      </c>
      <c r="D1443" s="174" t="s">
        <v>157</v>
      </c>
      <c r="E1443" s="175" t="s">
        <v>2912</v>
      </c>
      <c r="F1443" s="176" t="s">
        <v>2913</v>
      </c>
      <c r="G1443" s="177" t="s">
        <v>386</v>
      </c>
      <c r="H1443" s="178">
        <v>4</v>
      </c>
      <c r="I1443" s="179"/>
      <c r="J1443" s="179"/>
      <c r="K1443" s="180">
        <f>ROUND(P1443*H1443,2)</f>
        <v>0</v>
      </c>
      <c r="L1443" s="181"/>
      <c r="M1443" s="41"/>
      <c r="N1443" s="182" t="s">
        <v>20</v>
      </c>
      <c r="O1443" s="183" t="s">
        <v>43</v>
      </c>
      <c r="P1443" s="184">
        <f>I1443+J1443</f>
        <v>0</v>
      </c>
      <c r="Q1443" s="184">
        <f>ROUND(I1443*H1443,2)</f>
        <v>0</v>
      </c>
      <c r="R1443" s="184">
        <f>ROUND(J1443*H1443,2)</f>
        <v>0</v>
      </c>
      <c r="S1443" s="66"/>
      <c r="T1443" s="185">
        <f>S1443*H1443</f>
        <v>0</v>
      </c>
      <c r="U1443" s="185">
        <v>0</v>
      </c>
      <c r="V1443" s="185">
        <f>U1443*H1443</f>
        <v>0</v>
      </c>
      <c r="W1443" s="185">
        <v>0</v>
      </c>
      <c r="X1443" s="185">
        <f>W1443*H1443</f>
        <v>0</v>
      </c>
      <c r="Y1443" s="186" t="s">
        <v>20</v>
      </c>
      <c r="Z1443" s="36"/>
      <c r="AA1443" s="36"/>
      <c r="AB1443" s="36"/>
      <c r="AC1443" s="36"/>
      <c r="AD1443" s="36"/>
      <c r="AE1443" s="36"/>
      <c r="AR1443" s="187" t="s">
        <v>185</v>
      </c>
      <c r="AT1443" s="187" t="s">
        <v>157</v>
      </c>
      <c r="AU1443" s="187" t="s">
        <v>84</v>
      </c>
      <c r="AY1443" s="19" t="s">
        <v>155</v>
      </c>
      <c r="BE1443" s="188">
        <f>IF(O1443="základní",K1443,0)</f>
        <v>0</v>
      </c>
      <c r="BF1443" s="188">
        <f>IF(O1443="snížená",K1443,0)</f>
        <v>0</v>
      </c>
      <c r="BG1443" s="188">
        <f>IF(O1443="zákl. přenesená",K1443,0)</f>
        <v>0</v>
      </c>
      <c r="BH1443" s="188">
        <f>IF(O1443="sníž. přenesená",K1443,0)</f>
        <v>0</v>
      </c>
      <c r="BI1443" s="188">
        <f>IF(O1443="nulová",K1443,0)</f>
        <v>0</v>
      </c>
      <c r="BJ1443" s="19" t="s">
        <v>82</v>
      </c>
      <c r="BK1443" s="188">
        <f>ROUND(P1443*H1443,2)</f>
        <v>0</v>
      </c>
      <c r="BL1443" s="19" t="s">
        <v>185</v>
      </c>
      <c r="BM1443" s="187" t="s">
        <v>2914</v>
      </c>
    </row>
    <row r="1444" spans="1:65" s="2" customFormat="1" ht="11.25">
      <c r="A1444" s="36"/>
      <c r="B1444" s="37"/>
      <c r="C1444" s="38"/>
      <c r="D1444" s="189" t="s">
        <v>162</v>
      </c>
      <c r="E1444" s="38"/>
      <c r="F1444" s="190" t="s">
        <v>2915</v>
      </c>
      <c r="G1444" s="38"/>
      <c r="H1444" s="38"/>
      <c r="I1444" s="191"/>
      <c r="J1444" s="191"/>
      <c r="K1444" s="38"/>
      <c r="L1444" s="38"/>
      <c r="M1444" s="41"/>
      <c r="N1444" s="192"/>
      <c r="O1444" s="193"/>
      <c r="P1444" s="66"/>
      <c r="Q1444" s="66"/>
      <c r="R1444" s="66"/>
      <c r="S1444" s="66"/>
      <c r="T1444" s="66"/>
      <c r="U1444" s="66"/>
      <c r="V1444" s="66"/>
      <c r="W1444" s="66"/>
      <c r="X1444" s="66"/>
      <c r="Y1444" s="67"/>
      <c r="Z1444" s="36"/>
      <c r="AA1444" s="36"/>
      <c r="AB1444" s="36"/>
      <c r="AC1444" s="36"/>
      <c r="AD1444" s="36"/>
      <c r="AE1444" s="36"/>
      <c r="AT1444" s="19" t="s">
        <v>162</v>
      </c>
      <c r="AU1444" s="19" t="s">
        <v>84</v>
      </c>
    </row>
    <row r="1445" spans="1:65" s="2" customFormat="1" ht="21.75" customHeight="1">
      <c r="A1445" s="36"/>
      <c r="B1445" s="37"/>
      <c r="C1445" s="218" t="s">
        <v>2916</v>
      </c>
      <c r="D1445" s="218" t="s">
        <v>180</v>
      </c>
      <c r="E1445" s="219" t="s">
        <v>2917</v>
      </c>
      <c r="F1445" s="220" t="s">
        <v>2918</v>
      </c>
      <c r="G1445" s="221" t="s">
        <v>386</v>
      </c>
      <c r="H1445" s="222">
        <v>3</v>
      </c>
      <c r="I1445" s="223"/>
      <c r="J1445" s="224"/>
      <c r="K1445" s="225">
        <f>ROUND(P1445*H1445,2)</f>
        <v>0</v>
      </c>
      <c r="L1445" s="224"/>
      <c r="M1445" s="226"/>
      <c r="N1445" s="227" t="s">
        <v>20</v>
      </c>
      <c r="O1445" s="183" t="s">
        <v>43</v>
      </c>
      <c r="P1445" s="184">
        <f>I1445+J1445</f>
        <v>0</v>
      </c>
      <c r="Q1445" s="184">
        <f>ROUND(I1445*H1445,2)</f>
        <v>0</v>
      </c>
      <c r="R1445" s="184">
        <f>ROUND(J1445*H1445,2)</f>
        <v>0</v>
      </c>
      <c r="S1445" s="66"/>
      <c r="T1445" s="185">
        <f>S1445*H1445</f>
        <v>0</v>
      </c>
      <c r="U1445" s="185">
        <v>2.1600000000000001E-2</v>
      </c>
      <c r="V1445" s="185">
        <f>U1445*H1445</f>
        <v>6.4799999999999996E-2</v>
      </c>
      <c r="W1445" s="185">
        <v>0</v>
      </c>
      <c r="X1445" s="185">
        <f>W1445*H1445</f>
        <v>0</v>
      </c>
      <c r="Y1445" s="186" t="s">
        <v>20</v>
      </c>
      <c r="Z1445" s="36"/>
      <c r="AA1445" s="36"/>
      <c r="AB1445" s="36"/>
      <c r="AC1445" s="36"/>
      <c r="AD1445" s="36"/>
      <c r="AE1445" s="36"/>
      <c r="AR1445" s="187" t="s">
        <v>184</v>
      </c>
      <c r="AT1445" s="187" t="s">
        <v>180</v>
      </c>
      <c r="AU1445" s="187" t="s">
        <v>84</v>
      </c>
      <c r="AY1445" s="19" t="s">
        <v>155</v>
      </c>
      <c r="BE1445" s="188">
        <f>IF(O1445="základní",K1445,0)</f>
        <v>0</v>
      </c>
      <c r="BF1445" s="188">
        <f>IF(O1445="snížená",K1445,0)</f>
        <v>0</v>
      </c>
      <c r="BG1445" s="188">
        <f>IF(O1445="zákl. přenesená",K1445,0)</f>
        <v>0</v>
      </c>
      <c r="BH1445" s="188">
        <f>IF(O1445="sníž. přenesená",K1445,0)</f>
        <v>0</v>
      </c>
      <c r="BI1445" s="188">
        <f>IF(O1445="nulová",K1445,0)</f>
        <v>0</v>
      </c>
      <c r="BJ1445" s="19" t="s">
        <v>82</v>
      </c>
      <c r="BK1445" s="188">
        <f>ROUND(P1445*H1445,2)</f>
        <v>0</v>
      </c>
      <c r="BL1445" s="19" t="s">
        <v>185</v>
      </c>
      <c r="BM1445" s="187" t="s">
        <v>2919</v>
      </c>
    </row>
    <row r="1446" spans="1:65" s="15" customFormat="1" ht="11.25">
      <c r="B1446" s="228"/>
      <c r="C1446" s="229"/>
      <c r="D1446" s="196" t="s">
        <v>164</v>
      </c>
      <c r="E1446" s="230" t="s">
        <v>20</v>
      </c>
      <c r="F1446" s="231" t="s">
        <v>2920</v>
      </c>
      <c r="G1446" s="229"/>
      <c r="H1446" s="230" t="s">
        <v>20</v>
      </c>
      <c r="I1446" s="232"/>
      <c r="J1446" s="232"/>
      <c r="K1446" s="229"/>
      <c r="L1446" s="229"/>
      <c r="M1446" s="233"/>
      <c r="N1446" s="234"/>
      <c r="O1446" s="235"/>
      <c r="P1446" s="235"/>
      <c r="Q1446" s="235"/>
      <c r="R1446" s="235"/>
      <c r="S1446" s="235"/>
      <c r="T1446" s="235"/>
      <c r="U1446" s="235"/>
      <c r="V1446" s="235"/>
      <c r="W1446" s="235"/>
      <c r="X1446" s="235"/>
      <c r="Y1446" s="236"/>
      <c r="AT1446" s="237" t="s">
        <v>164</v>
      </c>
      <c r="AU1446" s="237" t="s">
        <v>84</v>
      </c>
      <c r="AV1446" s="15" t="s">
        <v>82</v>
      </c>
      <c r="AW1446" s="15" t="s">
        <v>5</v>
      </c>
      <c r="AX1446" s="15" t="s">
        <v>74</v>
      </c>
      <c r="AY1446" s="237" t="s">
        <v>155</v>
      </c>
    </row>
    <row r="1447" spans="1:65" s="13" customFormat="1" ht="11.25">
      <c r="B1447" s="194"/>
      <c r="C1447" s="195"/>
      <c r="D1447" s="196" t="s">
        <v>164</v>
      </c>
      <c r="E1447" s="197" t="s">
        <v>20</v>
      </c>
      <c r="F1447" s="198" t="s">
        <v>84</v>
      </c>
      <c r="G1447" s="195"/>
      <c r="H1447" s="199">
        <v>2</v>
      </c>
      <c r="I1447" s="200"/>
      <c r="J1447" s="200"/>
      <c r="K1447" s="195"/>
      <c r="L1447" s="195"/>
      <c r="M1447" s="201"/>
      <c r="N1447" s="202"/>
      <c r="O1447" s="203"/>
      <c r="P1447" s="203"/>
      <c r="Q1447" s="203"/>
      <c r="R1447" s="203"/>
      <c r="S1447" s="203"/>
      <c r="T1447" s="203"/>
      <c r="U1447" s="203"/>
      <c r="V1447" s="203"/>
      <c r="W1447" s="203"/>
      <c r="X1447" s="203"/>
      <c r="Y1447" s="204"/>
      <c r="AT1447" s="205" t="s">
        <v>164</v>
      </c>
      <c r="AU1447" s="205" t="s">
        <v>84</v>
      </c>
      <c r="AV1447" s="13" t="s">
        <v>84</v>
      </c>
      <c r="AW1447" s="13" t="s">
        <v>5</v>
      </c>
      <c r="AX1447" s="13" t="s">
        <v>74</v>
      </c>
      <c r="AY1447" s="205" t="s">
        <v>155</v>
      </c>
    </row>
    <row r="1448" spans="1:65" s="15" customFormat="1" ht="11.25">
      <c r="B1448" s="228"/>
      <c r="C1448" s="229"/>
      <c r="D1448" s="196" t="s">
        <v>164</v>
      </c>
      <c r="E1448" s="230" t="s">
        <v>20</v>
      </c>
      <c r="F1448" s="231" t="s">
        <v>2921</v>
      </c>
      <c r="G1448" s="229"/>
      <c r="H1448" s="230" t="s">
        <v>20</v>
      </c>
      <c r="I1448" s="232"/>
      <c r="J1448" s="232"/>
      <c r="K1448" s="229"/>
      <c r="L1448" s="229"/>
      <c r="M1448" s="233"/>
      <c r="N1448" s="234"/>
      <c r="O1448" s="235"/>
      <c r="P1448" s="235"/>
      <c r="Q1448" s="235"/>
      <c r="R1448" s="235"/>
      <c r="S1448" s="235"/>
      <c r="T1448" s="235"/>
      <c r="U1448" s="235"/>
      <c r="V1448" s="235"/>
      <c r="W1448" s="235"/>
      <c r="X1448" s="235"/>
      <c r="Y1448" s="236"/>
      <c r="AT1448" s="237" t="s">
        <v>164</v>
      </c>
      <c r="AU1448" s="237" t="s">
        <v>84</v>
      </c>
      <c r="AV1448" s="15" t="s">
        <v>82</v>
      </c>
      <c r="AW1448" s="15" t="s">
        <v>5</v>
      </c>
      <c r="AX1448" s="15" t="s">
        <v>74</v>
      </c>
      <c r="AY1448" s="237" t="s">
        <v>155</v>
      </c>
    </row>
    <row r="1449" spans="1:65" s="13" customFormat="1" ht="11.25">
      <c r="B1449" s="194"/>
      <c r="C1449" s="195"/>
      <c r="D1449" s="196" t="s">
        <v>164</v>
      </c>
      <c r="E1449" s="197" t="s">
        <v>20</v>
      </c>
      <c r="F1449" s="198" t="s">
        <v>82</v>
      </c>
      <c r="G1449" s="195"/>
      <c r="H1449" s="199">
        <v>1</v>
      </c>
      <c r="I1449" s="200"/>
      <c r="J1449" s="200"/>
      <c r="K1449" s="195"/>
      <c r="L1449" s="195"/>
      <c r="M1449" s="201"/>
      <c r="N1449" s="202"/>
      <c r="O1449" s="203"/>
      <c r="P1449" s="203"/>
      <c r="Q1449" s="203"/>
      <c r="R1449" s="203"/>
      <c r="S1449" s="203"/>
      <c r="T1449" s="203"/>
      <c r="U1449" s="203"/>
      <c r="V1449" s="203"/>
      <c r="W1449" s="203"/>
      <c r="X1449" s="203"/>
      <c r="Y1449" s="204"/>
      <c r="AT1449" s="205" t="s">
        <v>164</v>
      </c>
      <c r="AU1449" s="205" t="s">
        <v>84</v>
      </c>
      <c r="AV1449" s="13" t="s">
        <v>84</v>
      </c>
      <c r="AW1449" s="13" t="s">
        <v>5</v>
      </c>
      <c r="AX1449" s="13" t="s">
        <v>74</v>
      </c>
      <c r="AY1449" s="205" t="s">
        <v>155</v>
      </c>
    </row>
    <row r="1450" spans="1:65" s="14" customFormat="1" ht="11.25">
      <c r="B1450" s="206"/>
      <c r="C1450" s="207"/>
      <c r="D1450" s="196" t="s">
        <v>164</v>
      </c>
      <c r="E1450" s="208" t="s">
        <v>20</v>
      </c>
      <c r="F1450" s="209" t="s">
        <v>166</v>
      </c>
      <c r="G1450" s="207"/>
      <c r="H1450" s="210">
        <v>3</v>
      </c>
      <c r="I1450" s="211"/>
      <c r="J1450" s="211"/>
      <c r="K1450" s="207"/>
      <c r="L1450" s="207"/>
      <c r="M1450" s="212"/>
      <c r="N1450" s="213"/>
      <c r="O1450" s="214"/>
      <c r="P1450" s="214"/>
      <c r="Q1450" s="214"/>
      <c r="R1450" s="214"/>
      <c r="S1450" s="214"/>
      <c r="T1450" s="214"/>
      <c r="U1450" s="214"/>
      <c r="V1450" s="214"/>
      <c r="W1450" s="214"/>
      <c r="X1450" s="214"/>
      <c r="Y1450" s="215"/>
      <c r="AT1450" s="216" t="s">
        <v>164</v>
      </c>
      <c r="AU1450" s="216" t="s">
        <v>84</v>
      </c>
      <c r="AV1450" s="14" t="s">
        <v>161</v>
      </c>
      <c r="AW1450" s="14" t="s">
        <v>5</v>
      </c>
      <c r="AX1450" s="14" t="s">
        <v>82</v>
      </c>
      <c r="AY1450" s="216" t="s">
        <v>155</v>
      </c>
    </row>
    <row r="1451" spans="1:65" s="2" customFormat="1" ht="16.5" customHeight="1">
      <c r="A1451" s="36"/>
      <c r="B1451" s="37"/>
      <c r="C1451" s="218" t="s">
        <v>2922</v>
      </c>
      <c r="D1451" s="218" t="s">
        <v>180</v>
      </c>
      <c r="E1451" s="219" t="s">
        <v>2923</v>
      </c>
      <c r="F1451" s="220" t="s">
        <v>2924</v>
      </c>
      <c r="G1451" s="221" t="s">
        <v>160</v>
      </c>
      <c r="H1451" s="222">
        <v>1.7729999999999999</v>
      </c>
      <c r="I1451" s="223"/>
      <c r="J1451" s="224"/>
      <c r="K1451" s="225">
        <f>ROUND(P1451*H1451,2)</f>
        <v>0</v>
      </c>
      <c r="L1451" s="224"/>
      <c r="M1451" s="226"/>
      <c r="N1451" s="227" t="s">
        <v>20</v>
      </c>
      <c r="O1451" s="183" t="s">
        <v>43</v>
      </c>
      <c r="P1451" s="184">
        <f>I1451+J1451</f>
        <v>0</v>
      </c>
      <c r="Q1451" s="184">
        <f>ROUND(I1451*H1451,2)</f>
        <v>0</v>
      </c>
      <c r="R1451" s="184">
        <f>ROUND(J1451*H1451,2)</f>
        <v>0</v>
      </c>
      <c r="S1451" s="66"/>
      <c r="T1451" s="185">
        <f>S1451*H1451</f>
        <v>0</v>
      </c>
      <c r="U1451" s="185">
        <v>3.8289999999999998E-2</v>
      </c>
      <c r="V1451" s="185">
        <f>U1451*H1451</f>
        <v>6.7888169999999998E-2</v>
      </c>
      <c r="W1451" s="185">
        <v>0</v>
      </c>
      <c r="X1451" s="185">
        <f>W1451*H1451</f>
        <v>0</v>
      </c>
      <c r="Y1451" s="186" t="s">
        <v>20</v>
      </c>
      <c r="Z1451" s="36"/>
      <c r="AA1451" s="36"/>
      <c r="AB1451" s="36"/>
      <c r="AC1451" s="36"/>
      <c r="AD1451" s="36"/>
      <c r="AE1451" s="36"/>
      <c r="AR1451" s="187" t="s">
        <v>184</v>
      </c>
      <c r="AT1451" s="187" t="s">
        <v>180</v>
      </c>
      <c r="AU1451" s="187" t="s">
        <v>84</v>
      </c>
      <c r="AY1451" s="19" t="s">
        <v>155</v>
      </c>
      <c r="BE1451" s="188">
        <f>IF(O1451="základní",K1451,0)</f>
        <v>0</v>
      </c>
      <c r="BF1451" s="188">
        <f>IF(O1451="snížená",K1451,0)</f>
        <v>0</v>
      </c>
      <c r="BG1451" s="188">
        <f>IF(O1451="zákl. přenesená",K1451,0)</f>
        <v>0</v>
      </c>
      <c r="BH1451" s="188">
        <f>IF(O1451="sníž. přenesená",K1451,0)</f>
        <v>0</v>
      </c>
      <c r="BI1451" s="188">
        <f>IF(O1451="nulová",K1451,0)</f>
        <v>0</v>
      </c>
      <c r="BJ1451" s="19" t="s">
        <v>82</v>
      </c>
      <c r="BK1451" s="188">
        <f>ROUND(P1451*H1451,2)</f>
        <v>0</v>
      </c>
      <c r="BL1451" s="19" t="s">
        <v>185</v>
      </c>
      <c r="BM1451" s="187" t="s">
        <v>2925</v>
      </c>
    </row>
    <row r="1452" spans="1:65" s="15" customFormat="1" ht="11.25">
      <c r="B1452" s="228"/>
      <c r="C1452" s="229"/>
      <c r="D1452" s="196" t="s">
        <v>164</v>
      </c>
      <c r="E1452" s="230" t="s">
        <v>20</v>
      </c>
      <c r="F1452" s="231" t="s">
        <v>2926</v>
      </c>
      <c r="G1452" s="229"/>
      <c r="H1452" s="230" t="s">
        <v>20</v>
      </c>
      <c r="I1452" s="232"/>
      <c r="J1452" s="232"/>
      <c r="K1452" s="229"/>
      <c r="L1452" s="229"/>
      <c r="M1452" s="233"/>
      <c r="N1452" s="234"/>
      <c r="O1452" s="235"/>
      <c r="P1452" s="235"/>
      <c r="Q1452" s="235"/>
      <c r="R1452" s="235"/>
      <c r="S1452" s="235"/>
      <c r="T1452" s="235"/>
      <c r="U1452" s="235"/>
      <c r="V1452" s="235"/>
      <c r="W1452" s="235"/>
      <c r="X1452" s="235"/>
      <c r="Y1452" s="236"/>
      <c r="AT1452" s="237" t="s">
        <v>164</v>
      </c>
      <c r="AU1452" s="237" t="s">
        <v>84</v>
      </c>
      <c r="AV1452" s="15" t="s">
        <v>82</v>
      </c>
      <c r="AW1452" s="15" t="s">
        <v>5</v>
      </c>
      <c r="AX1452" s="15" t="s">
        <v>74</v>
      </c>
      <c r="AY1452" s="237" t="s">
        <v>155</v>
      </c>
    </row>
    <row r="1453" spans="1:65" s="13" customFormat="1" ht="11.25">
      <c r="B1453" s="194"/>
      <c r="C1453" s="195"/>
      <c r="D1453" s="196" t="s">
        <v>164</v>
      </c>
      <c r="E1453" s="197" t="s">
        <v>20</v>
      </c>
      <c r="F1453" s="198" t="s">
        <v>2927</v>
      </c>
      <c r="G1453" s="195"/>
      <c r="H1453" s="199">
        <v>1.7729999999999999</v>
      </c>
      <c r="I1453" s="200"/>
      <c r="J1453" s="200"/>
      <c r="K1453" s="195"/>
      <c r="L1453" s="195"/>
      <c r="M1453" s="201"/>
      <c r="N1453" s="202"/>
      <c r="O1453" s="203"/>
      <c r="P1453" s="203"/>
      <c r="Q1453" s="203"/>
      <c r="R1453" s="203"/>
      <c r="S1453" s="203"/>
      <c r="T1453" s="203"/>
      <c r="U1453" s="203"/>
      <c r="V1453" s="203"/>
      <c r="W1453" s="203"/>
      <c r="X1453" s="203"/>
      <c r="Y1453" s="204"/>
      <c r="AT1453" s="205" t="s">
        <v>164</v>
      </c>
      <c r="AU1453" s="205" t="s">
        <v>84</v>
      </c>
      <c r="AV1453" s="13" t="s">
        <v>84</v>
      </c>
      <c r="AW1453" s="13" t="s">
        <v>5</v>
      </c>
      <c r="AX1453" s="13" t="s">
        <v>82</v>
      </c>
      <c r="AY1453" s="205" t="s">
        <v>155</v>
      </c>
    </row>
    <row r="1454" spans="1:65" s="2" customFormat="1" ht="24.2" customHeight="1">
      <c r="A1454" s="36"/>
      <c r="B1454" s="37"/>
      <c r="C1454" s="174" t="s">
        <v>2928</v>
      </c>
      <c r="D1454" s="174" t="s">
        <v>157</v>
      </c>
      <c r="E1454" s="175" t="s">
        <v>2929</v>
      </c>
      <c r="F1454" s="176" t="s">
        <v>2930</v>
      </c>
      <c r="G1454" s="177" t="s">
        <v>386</v>
      </c>
      <c r="H1454" s="178">
        <v>1</v>
      </c>
      <c r="I1454" s="179"/>
      <c r="J1454" s="179"/>
      <c r="K1454" s="180">
        <f>ROUND(P1454*H1454,2)</f>
        <v>0</v>
      </c>
      <c r="L1454" s="181"/>
      <c r="M1454" s="41"/>
      <c r="N1454" s="182" t="s">
        <v>20</v>
      </c>
      <c r="O1454" s="183" t="s">
        <v>43</v>
      </c>
      <c r="P1454" s="184">
        <f>I1454+J1454</f>
        <v>0</v>
      </c>
      <c r="Q1454" s="184">
        <f>ROUND(I1454*H1454,2)</f>
        <v>0</v>
      </c>
      <c r="R1454" s="184">
        <f>ROUND(J1454*H1454,2)</f>
        <v>0</v>
      </c>
      <c r="S1454" s="66"/>
      <c r="T1454" s="185">
        <f>S1454*H1454</f>
        <v>0</v>
      </c>
      <c r="U1454" s="185">
        <v>0</v>
      </c>
      <c r="V1454" s="185">
        <f>U1454*H1454</f>
        <v>0</v>
      </c>
      <c r="W1454" s="185">
        <v>0</v>
      </c>
      <c r="X1454" s="185">
        <f>W1454*H1454</f>
        <v>0</v>
      </c>
      <c r="Y1454" s="186" t="s">
        <v>20</v>
      </c>
      <c r="Z1454" s="36"/>
      <c r="AA1454" s="36"/>
      <c r="AB1454" s="36"/>
      <c r="AC1454" s="36"/>
      <c r="AD1454" s="36"/>
      <c r="AE1454" s="36"/>
      <c r="AR1454" s="187" t="s">
        <v>185</v>
      </c>
      <c r="AT1454" s="187" t="s">
        <v>157</v>
      </c>
      <c r="AU1454" s="187" t="s">
        <v>84</v>
      </c>
      <c r="AY1454" s="19" t="s">
        <v>155</v>
      </c>
      <c r="BE1454" s="188">
        <f>IF(O1454="základní",K1454,0)</f>
        <v>0</v>
      </c>
      <c r="BF1454" s="188">
        <f>IF(O1454="snížená",K1454,0)</f>
        <v>0</v>
      </c>
      <c r="BG1454" s="188">
        <f>IF(O1454="zákl. přenesená",K1454,0)</f>
        <v>0</v>
      </c>
      <c r="BH1454" s="188">
        <f>IF(O1454="sníž. přenesená",K1454,0)</f>
        <v>0</v>
      </c>
      <c r="BI1454" s="188">
        <f>IF(O1454="nulová",K1454,0)</f>
        <v>0</v>
      </c>
      <c r="BJ1454" s="19" t="s">
        <v>82</v>
      </c>
      <c r="BK1454" s="188">
        <f>ROUND(P1454*H1454,2)</f>
        <v>0</v>
      </c>
      <c r="BL1454" s="19" t="s">
        <v>185</v>
      </c>
      <c r="BM1454" s="187" t="s">
        <v>2931</v>
      </c>
    </row>
    <row r="1455" spans="1:65" s="2" customFormat="1" ht="11.25">
      <c r="A1455" s="36"/>
      <c r="B1455" s="37"/>
      <c r="C1455" s="38"/>
      <c r="D1455" s="189" t="s">
        <v>162</v>
      </c>
      <c r="E1455" s="38"/>
      <c r="F1455" s="190" t="s">
        <v>2932</v>
      </c>
      <c r="G1455" s="38"/>
      <c r="H1455" s="38"/>
      <c r="I1455" s="191"/>
      <c r="J1455" s="191"/>
      <c r="K1455" s="38"/>
      <c r="L1455" s="38"/>
      <c r="M1455" s="41"/>
      <c r="N1455" s="192"/>
      <c r="O1455" s="193"/>
      <c r="P1455" s="66"/>
      <c r="Q1455" s="66"/>
      <c r="R1455" s="66"/>
      <c r="S1455" s="66"/>
      <c r="T1455" s="66"/>
      <c r="U1455" s="66"/>
      <c r="V1455" s="66"/>
      <c r="W1455" s="66"/>
      <c r="X1455" s="66"/>
      <c r="Y1455" s="67"/>
      <c r="Z1455" s="36"/>
      <c r="AA1455" s="36"/>
      <c r="AB1455" s="36"/>
      <c r="AC1455" s="36"/>
      <c r="AD1455" s="36"/>
      <c r="AE1455" s="36"/>
      <c r="AT1455" s="19" t="s">
        <v>162</v>
      </c>
      <c r="AU1455" s="19" t="s">
        <v>84</v>
      </c>
    </row>
    <row r="1456" spans="1:65" s="2" customFormat="1" ht="16.5" customHeight="1">
      <c r="A1456" s="36"/>
      <c r="B1456" s="37"/>
      <c r="C1456" s="218" t="s">
        <v>2933</v>
      </c>
      <c r="D1456" s="218" t="s">
        <v>180</v>
      </c>
      <c r="E1456" s="219" t="s">
        <v>2934</v>
      </c>
      <c r="F1456" s="220" t="s">
        <v>2935</v>
      </c>
      <c r="G1456" s="221" t="s">
        <v>386</v>
      </c>
      <c r="H1456" s="222">
        <v>1</v>
      </c>
      <c r="I1456" s="223"/>
      <c r="J1456" s="224"/>
      <c r="K1456" s="225">
        <f>ROUND(P1456*H1456,2)</f>
        <v>0</v>
      </c>
      <c r="L1456" s="224"/>
      <c r="M1456" s="226"/>
      <c r="N1456" s="227" t="s">
        <v>20</v>
      </c>
      <c r="O1456" s="183" t="s">
        <v>43</v>
      </c>
      <c r="P1456" s="184">
        <f>I1456+J1456</f>
        <v>0</v>
      </c>
      <c r="Q1456" s="184">
        <f>ROUND(I1456*H1456,2)</f>
        <v>0</v>
      </c>
      <c r="R1456" s="184">
        <f>ROUND(J1456*H1456,2)</f>
        <v>0</v>
      </c>
      <c r="S1456" s="66"/>
      <c r="T1456" s="185">
        <f>S1456*H1456</f>
        <v>0</v>
      </c>
      <c r="U1456" s="185">
        <v>3.2000000000000001E-2</v>
      </c>
      <c r="V1456" s="185">
        <f>U1456*H1456</f>
        <v>3.2000000000000001E-2</v>
      </c>
      <c r="W1456" s="185">
        <v>0</v>
      </c>
      <c r="X1456" s="185">
        <f>W1456*H1456</f>
        <v>0</v>
      </c>
      <c r="Y1456" s="186" t="s">
        <v>20</v>
      </c>
      <c r="Z1456" s="36"/>
      <c r="AA1456" s="36"/>
      <c r="AB1456" s="36"/>
      <c r="AC1456" s="36"/>
      <c r="AD1456" s="36"/>
      <c r="AE1456" s="36"/>
      <c r="AR1456" s="187" t="s">
        <v>184</v>
      </c>
      <c r="AT1456" s="187" t="s">
        <v>180</v>
      </c>
      <c r="AU1456" s="187" t="s">
        <v>84</v>
      </c>
      <c r="AY1456" s="19" t="s">
        <v>155</v>
      </c>
      <c r="BE1456" s="188">
        <f>IF(O1456="základní",K1456,0)</f>
        <v>0</v>
      </c>
      <c r="BF1456" s="188">
        <f>IF(O1456="snížená",K1456,0)</f>
        <v>0</v>
      </c>
      <c r="BG1456" s="188">
        <f>IF(O1456="zákl. přenesená",K1456,0)</f>
        <v>0</v>
      </c>
      <c r="BH1456" s="188">
        <f>IF(O1456="sníž. přenesená",K1456,0)</f>
        <v>0</v>
      </c>
      <c r="BI1456" s="188">
        <f>IF(O1456="nulová",K1456,0)</f>
        <v>0</v>
      </c>
      <c r="BJ1456" s="19" t="s">
        <v>82</v>
      </c>
      <c r="BK1456" s="188">
        <f>ROUND(P1456*H1456,2)</f>
        <v>0</v>
      </c>
      <c r="BL1456" s="19" t="s">
        <v>185</v>
      </c>
      <c r="BM1456" s="187" t="s">
        <v>2936</v>
      </c>
    </row>
    <row r="1457" spans="1:65" s="15" customFormat="1" ht="11.25">
      <c r="B1457" s="228"/>
      <c r="C1457" s="229"/>
      <c r="D1457" s="196" t="s">
        <v>164</v>
      </c>
      <c r="E1457" s="230" t="s">
        <v>20</v>
      </c>
      <c r="F1457" s="231" t="s">
        <v>2937</v>
      </c>
      <c r="G1457" s="229"/>
      <c r="H1457" s="230" t="s">
        <v>20</v>
      </c>
      <c r="I1457" s="232"/>
      <c r="J1457" s="232"/>
      <c r="K1457" s="229"/>
      <c r="L1457" s="229"/>
      <c r="M1457" s="233"/>
      <c r="N1457" s="234"/>
      <c r="O1457" s="235"/>
      <c r="P1457" s="235"/>
      <c r="Q1457" s="235"/>
      <c r="R1457" s="235"/>
      <c r="S1457" s="235"/>
      <c r="T1457" s="235"/>
      <c r="U1457" s="235"/>
      <c r="V1457" s="235"/>
      <c r="W1457" s="235"/>
      <c r="X1457" s="235"/>
      <c r="Y1457" s="236"/>
      <c r="AT1457" s="237" t="s">
        <v>164</v>
      </c>
      <c r="AU1457" s="237" t="s">
        <v>84</v>
      </c>
      <c r="AV1457" s="15" t="s">
        <v>82</v>
      </c>
      <c r="AW1457" s="15" t="s">
        <v>5</v>
      </c>
      <c r="AX1457" s="15" t="s">
        <v>74</v>
      </c>
      <c r="AY1457" s="237" t="s">
        <v>155</v>
      </c>
    </row>
    <row r="1458" spans="1:65" s="13" customFormat="1" ht="11.25">
      <c r="B1458" s="194"/>
      <c r="C1458" s="195"/>
      <c r="D1458" s="196" t="s">
        <v>164</v>
      </c>
      <c r="E1458" s="197" t="s">
        <v>20</v>
      </c>
      <c r="F1458" s="198" t="s">
        <v>82</v>
      </c>
      <c r="G1458" s="195"/>
      <c r="H1458" s="199">
        <v>1</v>
      </c>
      <c r="I1458" s="200"/>
      <c r="J1458" s="200"/>
      <c r="K1458" s="195"/>
      <c r="L1458" s="195"/>
      <c r="M1458" s="201"/>
      <c r="N1458" s="202"/>
      <c r="O1458" s="203"/>
      <c r="P1458" s="203"/>
      <c r="Q1458" s="203"/>
      <c r="R1458" s="203"/>
      <c r="S1458" s="203"/>
      <c r="T1458" s="203"/>
      <c r="U1458" s="203"/>
      <c r="V1458" s="203"/>
      <c r="W1458" s="203"/>
      <c r="X1458" s="203"/>
      <c r="Y1458" s="204"/>
      <c r="AT1458" s="205" t="s">
        <v>164</v>
      </c>
      <c r="AU1458" s="205" t="s">
        <v>84</v>
      </c>
      <c r="AV1458" s="13" t="s">
        <v>84</v>
      </c>
      <c r="AW1458" s="13" t="s">
        <v>5</v>
      </c>
      <c r="AX1458" s="13" t="s">
        <v>82</v>
      </c>
      <c r="AY1458" s="205" t="s">
        <v>155</v>
      </c>
    </row>
    <row r="1459" spans="1:65" s="2" customFormat="1" ht="16.5" customHeight="1">
      <c r="A1459" s="36"/>
      <c r="B1459" s="37"/>
      <c r="C1459" s="174" t="s">
        <v>2938</v>
      </c>
      <c r="D1459" s="174" t="s">
        <v>157</v>
      </c>
      <c r="E1459" s="175" t="s">
        <v>2939</v>
      </c>
      <c r="F1459" s="176" t="s">
        <v>2940</v>
      </c>
      <c r="G1459" s="177" t="s">
        <v>386</v>
      </c>
      <c r="H1459" s="178">
        <v>1</v>
      </c>
      <c r="I1459" s="179"/>
      <c r="J1459" s="179"/>
      <c r="K1459" s="180">
        <f>ROUND(P1459*H1459,2)</f>
        <v>0</v>
      </c>
      <c r="L1459" s="181"/>
      <c r="M1459" s="41"/>
      <c r="N1459" s="182" t="s">
        <v>20</v>
      </c>
      <c r="O1459" s="183" t="s">
        <v>43</v>
      </c>
      <c r="P1459" s="184">
        <f>I1459+J1459</f>
        <v>0</v>
      </c>
      <c r="Q1459" s="184">
        <f>ROUND(I1459*H1459,2)</f>
        <v>0</v>
      </c>
      <c r="R1459" s="184">
        <f>ROUND(J1459*H1459,2)</f>
        <v>0</v>
      </c>
      <c r="S1459" s="66"/>
      <c r="T1459" s="185">
        <f>S1459*H1459</f>
        <v>0</v>
      </c>
      <c r="U1459" s="185">
        <v>8.0999999999999996E-4</v>
      </c>
      <c r="V1459" s="185">
        <f>U1459*H1459</f>
        <v>8.0999999999999996E-4</v>
      </c>
      <c r="W1459" s="185">
        <v>0</v>
      </c>
      <c r="X1459" s="185">
        <f>W1459*H1459</f>
        <v>0</v>
      </c>
      <c r="Y1459" s="186" t="s">
        <v>20</v>
      </c>
      <c r="Z1459" s="36"/>
      <c r="AA1459" s="36"/>
      <c r="AB1459" s="36"/>
      <c r="AC1459" s="36"/>
      <c r="AD1459" s="36"/>
      <c r="AE1459" s="36"/>
      <c r="AR1459" s="187" t="s">
        <v>185</v>
      </c>
      <c r="AT1459" s="187" t="s">
        <v>157</v>
      </c>
      <c r="AU1459" s="187" t="s">
        <v>84</v>
      </c>
      <c r="AY1459" s="19" t="s">
        <v>155</v>
      </c>
      <c r="BE1459" s="188">
        <f>IF(O1459="základní",K1459,0)</f>
        <v>0</v>
      </c>
      <c r="BF1459" s="188">
        <f>IF(O1459="snížená",K1459,0)</f>
        <v>0</v>
      </c>
      <c r="BG1459" s="188">
        <f>IF(O1459="zákl. přenesená",K1459,0)</f>
        <v>0</v>
      </c>
      <c r="BH1459" s="188">
        <f>IF(O1459="sníž. přenesená",K1459,0)</f>
        <v>0</v>
      </c>
      <c r="BI1459" s="188">
        <f>IF(O1459="nulová",K1459,0)</f>
        <v>0</v>
      </c>
      <c r="BJ1459" s="19" t="s">
        <v>82</v>
      </c>
      <c r="BK1459" s="188">
        <f>ROUND(P1459*H1459,2)</f>
        <v>0</v>
      </c>
      <c r="BL1459" s="19" t="s">
        <v>185</v>
      </c>
      <c r="BM1459" s="187" t="s">
        <v>2941</v>
      </c>
    </row>
    <row r="1460" spans="1:65" s="2" customFormat="1" ht="11.25">
      <c r="A1460" s="36"/>
      <c r="B1460" s="37"/>
      <c r="C1460" s="38"/>
      <c r="D1460" s="189" t="s">
        <v>162</v>
      </c>
      <c r="E1460" s="38"/>
      <c r="F1460" s="190" t="s">
        <v>2942</v>
      </c>
      <c r="G1460" s="38"/>
      <c r="H1460" s="38"/>
      <c r="I1460" s="191"/>
      <c r="J1460" s="191"/>
      <c r="K1460" s="38"/>
      <c r="L1460" s="38"/>
      <c r="M1460" s="41"/>
      <c r="N1460" s="192"/>
      <c r="O1460" s="193"/>
      <c r="P1460" s="66"/>
      <c r="Q1460" s="66"/>
      <c r="R1460" s="66"/>
      <c r="S1460" s="66"/>
      <c r="T1460" s="66"/>
      <c r="U1460" s="66"/>
      <c r="V1460" s="66"/>
      <c r="W1460" s="66"/>
      <c r="X1460" s="66"/>
      <c r="Y1460" s="67"/>
      <c r="Z1460" s="36"/>
      <c r="AA1460" s="36"/>
      <c r="AB1460" s="36"/>
      <c r="AC1460" s="36"/>
      <c r="AD1460" s="36"/>
      <c r="AE1460" s="36"/>
      <c r="AT1460" s="19" t="s">
        <v>162</v>
      </c>
      <c r="AU1460" s="19" t="s">
        <v>84</v>
      </c>
    </row>
    <row r="1461" spans="1:65" s="2" customFormat="1" ht="16.5" customHeight="1">
      <c r="A1461" s="36"/>
      <c r="B1461" s="37"/>
      <c r="C1461" s="218" t="s">
        <v>2943</v>
      </c>
      <c r="D1461" s="218" t="s">
        <v>180</v>
      </c>
      <c r="E1461" s="219" t="s">
        <v>2944</v>
      </c>
      <c r="F1461" s="220" t="s">
        <v>2945</v>
      </c>
      <c r="G1461" s="221" t="s">
        <v>160</v>
      </c>
      <c r="H1461" s="222">
        <v>3.1520000000000001</v>
      </c>
      <c r="I1461" s="223"/>
      <c r="J1461" s="224"/>
      <c r="K1461" s="225">
        <f>ROUND(P1461*H1461,2)</f>
        <v>0</v>
      </c>
      <c r="L1461" s="224"/>
      <c r="M1461" s="226"/>
      <c r="N1461" s="227" t="s">
        <v>20</v>
      </c>
      <c r="O1461" s="183" t="s">
        <v>43</v>
      </c>
      <c r="P1461" s="184">
        <f>I1461+J1461</f>
        <v>0</v>
      </c>
      <c r="Q1461" s="184">
        <f>ROUND(I1461*H1461,2)</f>
        <v>0</v>
      </c>
      <c r="R1461" s="184">
        <f>ROUND(J1461*H1461,2)</f>
        <v>0</v>
      </c>
      <c r="S1461" s="66"/>
      <c r="T1461" s="185">
        <f>S1461*H1461</f>
        <v>0</v>
      </c>
      <c r="U1461" s="185">
        <v>3.8289999999999998E-2</v>
      </c>
      <c r="V1461" s="185">
        <f>U1461*H1461</f>
        <v>0.12069007999999999</v>
      </c>
      <c r="W1461" s="185">
        <v>0</v>
      </c>
      <c r="X1461" s="185">
        <f>W1461*H1461</f>
        <v>0</v>
      </c>
      <c r="Y1461" s="186" t="s">
        <v>20</v>
      </c>
      <c r="Z1461" s="36"/>
      <c r="AA1461" s="36"/>
      <c r="AB1461" s="36"/>
      <c r="AC1461" s="36"/>
      <c r="AD1461" s="36"/>
      <c r="AE1461" s="36"/>
      <c r="AR1461" s="187" t="s">
        <v>184</v>
      </c>
      <c r="AT1461" s="187" t="s">
        <v>180</v>
      </c>
      <c r="AU1461" s="187" t="s">
        <v>84</v>
      </c>
      <c r="AY1461" s="19" t="s">
        <v>155</v>
      </c>
      <c r="BE1461" s="188">
        <f>IF(O1461="základní",K1461,0)</f>
        <v>0</v>
      </c>
      <c r="BF1461" s="188">
        <f>IF(O1461="snížená",K1461,0)</f>
        <v>0</v>
      </c>
      <c r="BG1461" s="188">
        <f>IF(O1461="zákl. přenesená",K1461,0)</f>
        <v>0</v>
      </c>
      <c r="BH1461" s="188">
        <f>IF(O1461="sníž. přenesená",K1461,0)</f>
        <v>0</v>
      </c>
      <c r="BI1461" s="188">
        <f>IF(O1461="nulová",K1461,0)</f>
        <v>0</v>
      </c>
      <c r="BJ1461" s="19" t="s">
        <v>82</v>
      </c>
      <c r="BK1461" s="188">
        <f>ROUND(P1461*H1461,2)</f>
        <v>0</v>
      </c>
      <c r="BL1461" s="19" t="s">
        <v>185</v>
      </c>
      <c r="BM1461" s="187" t="s">
        <v>2946</v>
      </c>
    </row>
    <row r="1462" spans="1:65" s="15" customFormat="1" ht="11.25">
      <c r="B1462" s="228"/>
      <c r="C1462" s="229"/>
      <c r="D1462" s="196" t="s">
        <v>164</v>
      </c>
      <c r="E1462" s="230" t="s">
        <v>20</v>
      </c>
      <c r="F1462" s="231" t="s">
        <v>2947</v>
      </c>
      <c r="G1462" s="229"/>
      <c r="H1462" s="230" t="s">
        <v>20</v>
      </c>
      <c r="I1462" s="232"/>
      <c r="J1462" s="232"/>
      <c r="K1462" s="229"/>
      <c r="L1462" s="229"/>
      <c r="M1462" s="233"/>
      <c r="N1462" s="234"/>
      <c r="O1462" s="235"/>
      <c r="P1462" s="235"/>
      <c r="Q1462" s="235"/>
      <c r="R1462" s="235"/>
      <c r="S1462" s="235"/>
      <c r="T1462" s="235"/>
      <c r="U1462" s="235"/>
      <c r="V1462" s="235"/>
      <c r="W1462" s="235"/>
      <c r="X1462" s="235"/>
      <c r="Y1462" s="236"/>
      <c r="AT1462" s="237" t="s">
        <v>164</v>
      </c>
      <c r="AU1462" s="237" t="s">
        <v>84</v>
      </c>
      <c r="AV1462" s="15" t="s">
        <v>82</v>
      </c>
      <c r="AW1462" s="15" t="s">
        <v>5</v>
      </c>
      <c r="AX1462" s="15" t="s">
        <v>74</v>
      </c>
      <c r="AY1462" s="237" t="s">
        <v>155</v>
      </c>
    </row>
    <row r="1463" spans="1:65" s="13" customFormat="1" ht="11.25">
      <c r="B1463" s="194"/>
      <c r="C1463" s="195"/>
      <c r="D1463" s="196" t="s">
        <v>164</v>
      </c>
      <c r="E1463" s="197" t="s">
        <v>20</v>
      </c>
      <c r="F1463" s="198" t="s">
        <v>2948</v>
      </c>
      <c r="G1463" s="195"/>
      <c r="H1463" s="199">
        <v>3.1520000000000001</v>
      </c>
      <c r="I1463" s="200"/>
      <c r="J1463" s="200"/>
      <c r="K1463" s="195"/>
      <c r="L1463" s="195"/>
      <c r="M1463" s="201"/>
      <c r="N1463" s="202"/>
      <c r="O1463" s="203"/>
      <c r="P1463" s="203"/>
      <c r="Q1463" s="203"/>
      <c r="R1463" s="203"/>
      <c r="S1463" s="203"/>
      <c r="T1463" s="203"/>
      <c r="U1463" s="203"/>
      <c r="V1463" s="203"/>
      <c r="W1463" s="203"/>
      <c r="X1463" s="203"/>
      <c r="Y1463" s="204"/>
      <c r="AT1463" s="205" t="s">
        <v>164</v>
      </c>
      <c r="AU1463" s="205" t="s">
        <v>84</v>
      </c>
      <c r="AV1463" s="13" t="s">
        <v>84</v>
      </c>
      <c r="AW1463" s="13" t="s">
        <v>5</v>
      </c>
      <c r="AX1463" s="13" t="s">
        <v>82</v>
      </c>
      <c r="AY1463" s="205" t="s">
        <v>155</v>
      </c>
    </row>
    <row r="1464" spans="1:65" s="2" customFormat="1" ht="16.5" customHeight="1">
      <c r="A1464" s="36"/>
      <c r="B1464" s="37"/>
      <c r="C1464" s="174" t="s">
        <v>2949</v>
      </c>
      <c r="D1464" s="174" t="s">
        <v>157</v>
      </c>
      <c r="E1464" s="175" t="s">
        <v>2950</v>
      </c>
      <c r="F1464" s="176" t="s">
        <v>2951</v>
      </c>
      <c r="G1464" s="177" t="s">
        <v>386</v>
      </c>
      <c r="H1464" s="178">
        <v>6</v>
      </c>
      <c r="I1464" s="179"/>
      <c r="J1464" s="179"/>
      <c r="K1464" s="180">
        <f>ROUND(P1464*H1464,2)</f>
        <v>0</v>
      </c>
      <c r="L1464" s="181"/>
      <c r="M1464" s="41"/>
      <c r="N1464" s="182" t="s">
        <v>20</v>
      </c>
      <c r="O1464" s="183" t="s">
        <v>43</v>
      </c>
      <c r="P1464" s="184">
        <f>I1464+J1464</f>
        <v>0</v>
      </c>
      <c r="Q1464" s="184">
        <f>ROUND(I1464*H1464,2)</f>
        <v>0</v>
      </c>
      <c r="R1464" s="184">
        <f>ROUND(J1464*H1464,2)</f>
        <v>0</v>
      </c>
      <c r="S1464" s="66"/>
      <c r="T1464" s="185">
        <f>S1464*H1464</f>
        <v>0</v>
      </c>
      <c r="U1464" s="185">
        <v>0</v>
      </c>
      <c r="V1464" s="185">
        <f>U1464*H1464</f>
        <v>0</v>
      </c>
      <c r="W1464" s="185">
        <v>0</v>
      </c>
      <c r="X1464" s="185">
        <f>W1464*H1464</f>
        <v>0</v>
      </c>
      <c r="Y1464" s="186" t="s">
        <v>20</v>
      </c>
      <c r="Z1464" s="36"/>
      <c r="AA1464" s="36"/>
      <c r="AB1464" s="36"/>
      <c r="AC1464" s="36"/>
      <c r="AD1464" s="36"/>
      <c r="AE1464" s="36"/>
      <c r="AR1464" s="187" t="s">
        <v>185</v>
      </c>
      <c r="AT1464" s="187" t="s">
        <v>157</v>
      </c>
      <c r="AU1464" s="187" t="s">
        <v>84</v>
      </c>
      <c r="AY1464" s="19" t="s">
        <v>155</v>
      </c>
      <c r="BE1464" s="188">
        <f>IF(O1464="základní",K1464,0)</f>
        <v>0</v>
      </c>
      <c r="BF1464" s="188">
        <f>IF(O1464="snížená",K1464,0)</f>
        <v>0</v>
      </c>
      <c r="BG1464" s="188">
        <f>IF(O1464="zákl. přenesená",K1464,0)</f>
        <v>0</v>
      </c>
      <c r="BH1464" s="188">
        <f>IF(O1464="sníž. přenesená",K1464,0)</f>
        <v>0</v>
      </c>
      <c r="BI1464" s="188">
        <f>IF(O1464="nulová",K1464,0)</f>
        <v>0</v>
      </c>
      <c r="BJ1464" s="19" t="s">
        <v>82</v>
      </c>
      <c r="BK1464" s="188">
        <f>ROUND(P1464*H1464,2)</f>
        <v>0</v>
      </c>
      <c r="BL1464" s="19" t="s">
        <v>185</v>
      </c>
      <c r="BM1464" s="187" t="s">
        <v>2952</v>
      </c>
    </row>
    <row r="1465" spans="1:65" s="2" customFormat="1" ht="11.25">
      <c r="A1465" s="36"/>
      <c r="B1465" s="37"/>
      <c r="C1465" s="38"/>
      <c r="D1465" s="189" t="s">
        <v>162</v>
      </c>
      <c r="E1465" s="38"/>
      <c r="F1465" s="190" t="s">
        <v>2953</v>
      </c>
      <c r="G1465" s="38"/>
      <c r="H1465" s="38"/>
      <c r="I1465" s="191"/>
      <c r="J1465" s="191"/>
      <c r="K1465" s="38"/>
      <c r="L1465" s="38"/>
      <c r="M1465" s="41"/>
      <c r="N1465" s="192"/>
      <c r="O1465" s="193"/>
      <c r="P1465" s="66"/>
      <c r="Q1465" s="66"/>
      <c r="R1465" s="66"/>
      <c r="S1465" s="66"/>
      <c r="T1465" s="66"/>
      <c r="U1465" s="66"/>
      <c r="V1465" s="66"/>
      <c r="W1465" s="66"/>
      <c r="X1465" s="66"/>
      <c r="Y1465" s="67"/>
      <c r="Z1465" s="36"/>
      <c r="AA1465" s="36"/>
      <c r="AB1465" s="36"/>
      <c r="AC1465" s="36"/>
      <c r="AD1465" s="36"/>
      <c r="AE1465" s="36"/>
      <c r="AT1465" s="19" t="s">
        <v>162</v>
      </c>
      <c r="AU1465" s="19" t="s">
        <v>84</v>
      </c>
    </row>
    <row r="1466" spans="1:65" s="2" customFormat="1" ht="16.5" customHeight="1">
      <c r="A1466" s="36"/>
      <c r="B1466" s="37"/>
      <c r="C1466" s="218" t="s">
        <v>2954</v>
      </c>
      <c r="D1466" s="218" t="s">
        <v>180</v>
      </c>
      <c r="E1466" s="219" t="s">
        <v>2955</v>
      </c>
      <c r="F1466" s="220" t="s">
        <v>2956</v>
      </c>
      <c r="G1466" s="221" t="s">
        <v>386</v>
      </c>
      <c r="H1466" s="222">
        <v>6</v>
      </c>
      <c r="I1466" s="223"/>
      <c r="J1466" s="224"/>
      <c r="K1466" s="225">
        <f>ROUND(P1466*H1466,2)</f>
        <v>0</v>
      </c>
      <c r="L1466" s="224"/>
      <c r="M1466" s="226"/>
      <c r="N1466" s="227" t="s">
        <v>20</v>
      </c>
      <c r="O1466" s="183" t="s">
        <v>43</v>
      </c>
      <c r="P1466" s="184">
        <f>I1466+J1466</f>
        <v>0</v>
      </c>
      <c r="Q1466" s="184">
        <f>ROUND(I1466*H1466,2)</f>
        <v>0</v>
      </c>
      <c r="R1466" s="184">
        <f>ROUND(J1466*H1466,2)</f>
        <v>0</v>
      </c>
      <c r="S1466" s="66"/>
      <c r="T1466" s="185">
        <f>S1466*H1466</f>
        <v>0</v>
      </c>
      <c r="U1466" s="185">
        <v>3.5E-4</v>
      </c>
      <c r="V1466" s="185">
        <f>U1466*H1466</f>
        <v>2.0999999999999999E-3</v>
      </c>
      <c r="W1466" s="185">
        <v>0</v>
      </c>
      <c r="X1466" s="185">
        <f>W1466*H1466</f>
        <v>0</v>
      </c>
      <c r="Y1466" s="186" t="s">
        <v>20</v>
      </c>
      <c r="Z1466" s="36"/>
      <c r="AA1466" s="36"/>
      <c r="AB1466" s="36"/>
      <c r="AC1466" s="36"/>
      <c r="AD1466" s="36"/>
      <c r="AE1466" s="36"/>
      <c r="AR1466" s="187" t="s">
        <v>184</v>
      </c>
      <c r="AT1466" s="187" t="s">
        <v>180</v>
      </c>
      <c r="AU1466" s="187" t="s">
        <v>84</v>
      </c>
      <c r="AY1466" s="19" t="s">
        <v>155</v>
      </c>
      <c r="BE1466" s="188">
        <f>IF(O1466="základní",K1466,0)</f>
        <v>0</v>
      </c>
      <c r="BF1466" s="188">
        <f>IF(O1466="snížená",K1466,0)</f>
        <v>0</v>
      </c>
      <c r="BG1466" s="188">
        <f>IF(O1466="zákl. přenesená",K1466,0)</f>
        <v>0</v>
      </c>
      <c r="BH1466" s="188">
        <f>IF(O1466="sníž. přenesená",K1466,0)</f>
        <v>0</v>
      </c>
      <c r="BI1466" s="188">
        <f>IF(O1466="nulová",K1466,0)</f>
        <v>0</v>
      </c>
      <c r="BJ1466" s="19" t="s">
        <v>82</v>
      </c>
      <c r="BK1466" s="188">
        <f>ROUND(P1466*H1466,2)</f>
        <v>0</v>
      </c>
      <c r="BL1466" s="19" t="s">
        <v>185</v>
      </c>
      <c r="BM1466" s="187" t="s">
        <v>2957</v>
      </c>
    </row>
    <row r="1467" spans="1:65" s="15" customFormat="1" ht="11.25">
      <c r="B1467" s="228"/>
      <c r="C1467" s="229"/>
      <c r="D1467" s="196" t="s">
        <v>164</v>
      </c>
      <c r="E1467" s="230" t="s">
        <v>20</v>
      </c>
      <c r="F1467" s="231" t="s">
        <v>2958</v>
      </c>
      <c r="G1467" s="229"/>
      <c r="H1467" s="230" t="s">
        <v>20</v>
      </c>
      <c r="I1467" s="232"/>
      <c r="J1467" s="232"/>
      <c r="K1467" s="229"/>
      <c r="L1467" s="229"/>
      <c r="M1467" s="233"/>
      <c r="N1467" s="234"/>
      <c r="O1467" s="235"/>
      <c r="P1467" s="235"/>
      <c r="Q1467" s="235"/>
      <c r="R1467" s="235"/>
      <c r="S1467" s="235"/>
      <c r="T1467" s="235"/>
      <c r="U1467" s="235"/>
      <c r="V1467" s="235"/>
      <c r="W1467" s="235"/>
      <c r="X1467" s="235"/>
      <c r="Y1467" s="236"/>
      <c r="AT1467" s="237" t="s">
        <v>164</v>
      </c>
      <c r="AU1467" s="237" t="s">
        <v>84</v>
      </c>
      <c r="AV1467" s="15" t="s">
        <v>82</v>
      </c>
      <c r="AW1467" s="15" t="s">
        <v>5</v>
      </c>
      <c r="AX1467" s="15" t="s">
        <v>74</v>
      </c>
      <c r="AY1467" s="237" t="s">
        <v>155</v>
      </c>
    </row>
    <row r="1468" spans="1:65" s="13" customFormat="1" ht="11.25">
      <c r="B1468" s="194"/>
      <c r="C1468" s="195"/>
      <c r="D1468" s="196" t="s">
        <v>164</v>
      </c>
      <c r="E1468" s="197" t="s">
        <v>20</v>
      </c>
      <c r="F1468" s="198" t="s">
        <v>172</v>
      </c>
      <c r="G1468" s="195"/>
      <c r="H1468" s="199">
        <v>3</v>
      </c>
      <c r="I1468" s="200"/>
      <c r="J1468" s="200"/>
      <c r="K1468" s="195"/>
      <c r="L1468" s="195"/>
      <c r="M1468" s="201"/>
      <c r="N1468" s="202"/>
      <c r="O1468" s="203"/>
      <c r="P1468" s="203"/>
      <c r="Q1468" s="203"/>
      <c r="R1468" s="203"/>
      <c r="S1468" s="203"/>
      <c r="T1468" s="203"/>
      <c r="U1468" s="203"/>
      <c r="V1468" s="203"/>
      <c r="W1468" s="203"/>
      <c r="X1468" s="203"/>
      <c r="Y1468" s="204"/>
      <c r="AT1468" s="205" t="s">
        <v>164</v>
      </c>
      <c r="AU1468" s="205" t="s">
        <v>84</v>
      </c>
      <c r="AV1468" s="13" t="s">
        <v>84</v>
      </c>
      <c r="AW1468" s="13" t="s">
        <v>5</v>
      </c>
      <c r="AX1468" s="13" t="s">
        <v>74</v>
      </c>
      <c r="AY1468" s="205" t="s">
        <v>155</v>
      </c>
    </row>
    <row r="1469" spans="1:65" s="15" customFormat="1" ht="11.25">
      <c r="B1469" s="228"/>
      <c r="C1469" s="229"/>
      <c r="D1469" s="196" t="s">
        <v>164</v>
      </c>
      <c r="E1469" s="230" t="s">
        <v>20</v>
      </c>
      <c r="F1469" s="231" t="s">
        <v>2959</v>
      </c>
      <c r="G1469" s="229"/>
      <c r="H1469" s="230" t="s">
        <v>20</v>
      </c>
      <c r="I1469" s="232"/>
      <c r="J1469" s="232"/>
      <c r="K1469" s="229"/>
      <c r="L1469" s="229"/>
      <c r="M1469" s="233"/>
      <c r="N1469" s="234"/>
      <c r="O1469" s="235"/>
      <c r="P1469" s="235"/>
      <c r="Q1469" s="235"/>
      <c r="R1469" s="235"/>
      <c r="S1469" s="235"/>
      <c r="T1469" s="235"/>
      <c r="U1469" s="235"/>
      <c r="V1469" s="235"/>
      <c r="W1469" s="235"/>
      <c r="X1469" s="235"/>
      <c r="Y1469" s="236"/>
      <c r="AT1469" s="237" t="s">
        <v>164</v>
      </c>
      <c r="AU1469" s="237" t="s">
        <v>84</v>
      </c>
      <c r="AV1469" s="15" t="s">
        <v>82</v>
      </c>
      <c r="AW1469" s="15" t="s">
        <v>5</v>
      </c>
      <c r="AX1469" s="15" t="s">
        <v>74</v>
      </c>
      <c r="AY1469" s="237" t="s">
        <v>155</v>
      </c>
    </row>
    <row r="1470" spans="1:65" s="13" customFormat="1" ht="11.25">
      <c r="B1470" s="194"/>
      <c r="C1470" s="195"/>
      <c r="D1470" s="196" t="s">
        <v>164</v>
      </c>
      <c r="E1470" s="197" t="s">
        <v>20</v>
      </c>
      <c r="F1470" s="198" t="s">
        <v>172</v>
      </c>
      <c r="G1470" s="195"/>
      <c r="H1470" s="199">
        <v>3</v>
      </c>
      <c r="I1470" s="200"/>
      <c r="J1470" s="200"/>
      <c r="K1470" s="195"/>
      <c r="L1470" s="195"/>
      <c r="M1470" s="201"/>
      <c r="N1470" s="202"/>
      <c r="O1470" s="203"/>
      <c r="P1470" s="203"/>
      <c r="Q1470" s="203"/>
      <c r="R1470" s="203"/>
      <c r="S1470" s="203"/>
      <c r="T1470" s="203"/>
      <c r="U1470" s="203"/>
      <c r="V1470" s="203"/>
      <c r="W1470" s="203"/>
      <c r="X1470" s="203"/>
      <c r="Y1470" s="204"/>
      <c r="AT1470" s="205" t="s">
        <v>164</v>
      </c>
      <c r="AU1470" s="205" t="s">
        <v>84</v>
      </c>
      <c r="AV1470" s="13" t="s">
        <v>84</v>
      </c>
      <c r="AW1470" s="13" t="s">
        <v>5</v>
      </c>
      <c r="AX1470" s="13" t="s">
        <v>74</v>
      </c>
      <c r="AY1470" s="205" t="s">
        <v>155</v>
      </c>
    </row>
    <row r="1471" spans="1:65" s="14" customFormat="1" ht="11.25">
      <c r="B1471" s="206"/>
      <c r="C1471" s="207"/>
      <c r="D1471" s="196" t="s">
        <v>164</v>
      </c>
      <c r="E1471" s="208" t="s">
        <v>20</v>
      </c>
      <c r="F1471" s="209" t="s">
        <v>166</v>
      </c>
      <c r="G1471" s="207"/>
      <c r="H1471" s="210">
        <v>6</v>
      </c>
      <c r="I1471" s="211"/>
      <c r="J1471" s="211"/>
      <c r="K1471" s="207"/>
      <c r="L1471" s="207"/>
      <c r="M1471" s="212"/>
      <c r="N1471" s="213"/>
      <c r="O1471" s="214"/>
      <c r="P1471" s="214"/>
      <c r="Q1471" s="214"/>
      <c r="R1471" s="214"/>
      <c r="S1471" s="214"/>
      <c r="T1471" s="214"/>
      <c r="U1471" s="214"/>
      <c r="V1471" s="214"/>
      <c r="W1471" s="214"/>
      <c r="X1471" s="214"/>
      <c r="Y1471" s="215"/>
      <c r="AT1471" s="216" t="s">
        <v>164</v>
      </c>
      <c r="AU1471" s="216" t="s">
        <v>84</v>
      </c>
      <c r="AV1471" s="14" t="s">
        <v>161</v>
      </c>
      <c r="AW1471" s="14" t="s">
        <v>5</v>
      </c>
      <c r="AX1471" s="14" t="s">
        <v>82</v>
      </c>
      <c r="AY1471" s="216" t="s">
        <v>155</v>
      </c>
    </row>
    <row r="1472" spans="1:65" s="2" customFormat="1" ht="33" customHeight="1">
      <c r="A1472" s="36"/>
      <c r="B1472" s="37"/>
      <c r="C1472" s="174" t="s">
        <v>2960</v>
      </c>
      <c r="D1472" s="174" t="s">
        <v>157</v>
      </c>
      <c r="E1472" s="175" t="s">
        <v>2961</v>
      </c>
      <c r="F1472" s="176" t="s">
        <v>2962</v>
      </c>
      <c r="G1472" s="177" t="s">
        <v>386</v>
      </c>
      <c r="H1472" s="178">
        <v>9</v>
      </c>
      <c r="I1472" s="179"/>
      <c r="J1472" s="179"/>
      <c r="K1472" s="180">
        <f>ROUND(P1472*H1472,2)</f>
        <v>0</v>
      </c>
      <c r="L1472" s="181"/>
      <c r="M1472" s="41"/>
      <c r="N1472" s="182" t="s">
        <v>20</v>
      </c>
      <c r="O1472" s="183" t="s">
        <v>43</v>
      </c>
      <c r="P1472" s="184">
        <f>I1472+J1472</f>
        <v>0</v>
      </c>
      <c r="Q1472" s="184">
        <f>ROUND(I1472*H1472,2)</f>
        <v>0</v>
      </c>
      <c r="R1472" s="184">
        <f>ROUND(J1472*H1472,2)</f>
        <v>0</v>
      </c>
      <c r="S1472" s="66"/>
      <c r="T1472" s="185">
        <f>S1472*H1472</f>
        <v>0</v>
      </c>
      <c r="U1472" s="185">
        <v>2.5999999999999998E-4</v>
      </c>
      <c r="V1472" s="185">
        <f>U1472*H1472</f>
        <v>2.3399999999999996E-3</v>
      </c>
      <c r="W1472" s="185">
        <v>0</v>
      </c>
      <c r="X1472" s="185">
        <f>W1472*H1472</f>
        <v>0</v>
      </c>
      <c r="Y1472" s="186" t="s">
        <v>20</v>
      </c>
      <c r="Z1472" s="36"/>
      <c r="AA1472" s="36"/>
      <c r="AB1472" s="36"/>
      <c r="AC1472" s="36"/>
      <c r="AD1472" s="36"/>
      <c r="AE1472" s="36"/>
      <c r="AR1472" s="187" t="s">
        <v>185</v>
      </c>
      <c r="AT1472" s="187" t="s">
        <v>157</v>
      </c>
      <c r="AU1472" s="187" t="s">
        <v>84</v>
      </c>
      <c r="AY1472" s="19" t="s">
        <v>155</v>
      </c>
      <c r="BE1472" s="188">
        <f>IF(O1472="základní",K1472,0)</f>
        <v>0</v>
      </c>
      <c r="BF1472" s="188">
        <f>IF(O1472="snížená",K1472,0)</f>
        <v>0</v>
      </c>
      <c r="BG1472" s="188">
        <f>IF(O1472="zákl. přenesená",K1472,0)</f>
        <v>0</v>
      </c>
      <c r="BH1472" s="188">
        <f>IF(O1472="sníž. přenesená",K1472,0)</f>
        <v>0</v>
      </c>
      <c r="BI1472" s="188">
        <f>IF(O1472="nulová",K1472,0)</f>
        <v>0</v>
      </c>
      <c r="BJ1472" s="19" t="s">
        <v>82</v>
      </c>
      <c r="BK1472" s="188">
        <f>ROUND(P1472*H1472,2)</f>
        <v>0</v>
      </c>
      <c r="BL1472" s="19" t="s">
        <v>185</v>
      </c>
      <c r="BM1472" s="187" t="s">
        <v>2963</v>
      </c>
    </row>
    <row r="1473" spans="1:65" s="2" customFormat="1" ht="11.25">
      <c r="A1473" s="36"/>
      <c r="B1473" s="37"/>
      <c r="C1473" s="38"/>
      <c r="D1473" s="189" t="s">
        <v>162</v>
      </c>
      <c r="E1473" s="38"/>
      <c r="F1473" s="190" t="s">
        <v>2964</v>
      </c>
      <c r="G1473" s="38"/>
      <c r="H1473" s="38"/>
      <c r="I1473" s="191"/>
      <c r="J1473" s="191"/>
      <c r="K1473" s="38"/>
      <c r="L1473" s="38"/>
      <c r="M1473" s="41"/>
      <c r="N1473" s="192"/>
      <c r="O1473" s="193"/>
      <c r="P1473" s="66"/>
      <c r="Q1473" s="66"/>
      <c r="R1473" s="66"/>
      <c r="S1473" s="66"/>
      <c r="T1473" s="66"/>
      <c r="U1473" s="66"/>
      <c r="V1473" s="66"/>
      <c r="W1473" s="66"/>
      <c r="X1473" s="66"/>
      <c r="Y1473" s="67"/>
      <c r="Z1473" s="36"/>
      <c r="AA1473" s="36"/>
      <c r="AB1473" s="36"/>
      <c r="AC1473" s="36"/>
      <c r="AD1473" s="36"/>
      <c r="AE1473" s="36"/>
      <c r="AT1473" s="19" t="s">
        <v>162</v>
      </c>
      <c r="AU1473" s="19" t="s">
        <v>84</v>
      </c>
    </row>
    <row r="1474" spans="1:65" s="2" customFormat="1" ht="16.5" customHeight="1">
      <c r="A1474" s="36"/>
      <c r="B1474" s="37"/>
      <c r="C1474" s="218" t="s">
        <v>2965</v>
      </c>
      <c r="D1474" s="218" t="s">
        <v>180</v>
      </c>
      <c r="E1474" s="219" t="s">
        <v>2966</v>
      </c>
      <c r="F1474" s="220" t="s">
        <v>2967</v>
      </c>
      <c r="G1474" s="221" t="s">
        <v>386</v>
      </c>
      <c r="H1474" s="222">
        <v>9</v>
      </c>
      <c r="I1474" s="223"/>
      <c r="J1474" s="224"/>
      <c r="K1474" s="225">
        <f>ROUND(P1474*H1474,2)</f>
        <v>0</v>
      </c>
      <c r="L1474" s="224"/>
      <c r="M1474" s="226"/>
      <c r="N1474" s="227" t="s">
        <v>20</v>
      </c>
      <c r="O1474" s="183" t="s">
        <v>43</v>
      </c>
      <c r="P1474" s="184">
        <f>I1474+J1474</f>
        <v>0</v>
      </c>
      <c r="Q1474" s="184">
        <f>ROUND(I1474*H1474,2)</f>
        <v>0</v>
      </c>
      <c r="R1474" s="184">
        <f>ROUND(J1474*H1474,2)</f>
        <v>0</v>
      </c>
      <c r="S1474" s="66"/>
      <c r="T1474" s="185">
        <f>S1474*H1474</f>
        <v>0</v>
      </c>
      <c r="U1474" s="185">
        <v>3.5499999999999997E-2</v>
      </c>
      <c r="V1474" s="185">
        <f>U1474*H1474</f>
        <v>0.31949999999999995</v>
      </c>
      <c r="W1474" s="185">
        <v>0</v>
      </c>
      <c r="X1474" s="185">
        <f>W1474*H1474</f>
        <v>0</v>
      </c>
      <c r="Y1474" s="186" t="s">
        <v>20</v>
      </c>
      <c r="Z1474" s="36"/>
      <c r="AA1474" s="36"/>
      <c r="AB1474" s="36"/>
      <c r="AC1474" s="36"/>
      <c r="AD1474" s="36"/>
      <c r="AE1474" s="36"/>
      <c r="AR1474" s="187" t="s">
        <v>184</v>
      </c>
      <c r="AT1474" s="187" t="s">
        <v>180</v>
      </c>
      <c r="AU1474" s="187" t="s">
        <v>84</v>
      </c>
      <c r="AY1474" s="19" t="s">
        <v>155</v>
      </c>
      <c r="BE1474" s="188">
        <f>IF(O1474="základní",K1474,0)</f>
        <v>0</v>
      </c>
      <c r="BF1474" s="188">
        <f>IF(O1474="snížená",K1474,0)</f>
        <v>0</v>
      </c>
      <c r="BG1474" s="188">
        <f>IF(O1474="zákl. přenesená",K1474,0)</f>
        <v>0</v>
      </c>
      <c r="BH1474" s="188">
        <f>IF(O1474="sníž. přenesená",K1474,0)</f>
        <v>0</v>
      </c>
      <c r="BI1474" s="188">
        <f>IF(O1474="nulová",K1474,0)</f>
        <v>0</v>
      </c>
      <c r="BJ1474" s="19" t="s">
        <v>82</v>
      </c>
      <c r="BK1474" s="188">
        <f>ROUND(P1474*H1474,2)</f>
        <v>0</v>
      </c>
      <c r="BL1474" s="19" t="s">
        <v>185</v>
      </c>
      <c r="BM1474" s="187" t="s">
        <v>2968</v>
      </c>
    </row>
    <row r="1475" spans="1:65" s="2" customFormat="1" ht="33" customHeight="1">
      <c r="A1475" s="36"/>
      <c r="B1475" s="37"/>
      <c r="C1475" s="174" t="s">
        <v>2969</v>
      </c>
      <c r="D1475" s="174" t="s">
        <v>157</v>
      </c>
      <c r="E1475" s="175" t="s">
        <v>2970</v>
      </c>
      <c r="F1475" s="176" t="s">
        <v>2971</v>
      </c>
      <c r="G1475" s="177" t="s">
        <v>386</v>
      </c>
      <c r="H1475" s="178">
        <v>2</v>
      </c>
      <c r="I1475" s="179"/>
      <c r="J1475" s="179"/>
      <c r="K1475" s="180">
        <f>ROUND(P1475*H1475,2)</f>
        <v>0</v>
      </c>
      <c r="L1475" s="181"/>
      <c r="M1475" s="41"/>
      <c r="N1475" s="182" t="s">
        <v>20</v>
      </c>
      <c r="O1475" s="183" t="s">
        <v>43</v>
      </c>
      <c r="P1475" s="184">
        <f>I1475+J1475</f>
        <v>0</v>
      </c>
      <c r="Q1475" s="184">
        <f>ROUND(I1475*H1475,2)</f>
        <v>0</v>
      </c>
      <c r="R1475" s="184">
        <f>ROUND(J1475*H1475,2)</f>
        <v>0</v>
      </c>
      <c r="S1475" s="66"/>
      <c r="T1475" s="185">
        <f>S1475*H1475</f>
        <v>0</v>
      </c>
      <c r="U1475" s="185">
        <v>2.5999999999999998E-4</v>
      </c>
      <c r="V1475" s="185">
        <f>U1475*H1475</f>
        <v>5.1999999999999995E-4</v>
      </c>
      <c r="W1475" s="185">
        <v>0</v>
      </c>
      <c r="X1475" s="185">
        <f>W1475*H1475</f>
        <v>0</v>
      </c>
      <c r="Y1475" s="186" t="s">
        <v>20</v>
      </c>
      <c r="Z1475" s="36"/>
      <c r="AA1475" s="36"/>
      <c r="AB1475" s="36"/>
      <c r="AC1475" s="36"/>
      <c r="AD1475" s="36"/>
      <c r="AE1475" s="36"/>
      <c r="AR1475" s="187" t="s">
        <v>185</v>
      </c>
      <c r="AT1475" s="187" t="s">
        <v>157</v>
      </c>
      <c r="AU1475" s="187" t="s">
        <v>84</v>
      </c>
      <c r="AY1475" s="19" t="s">
        <v>155</v>
      </c>
      <c r="BE1475" s="188">
        <f>IF(O1475="základní",K1475,0)</f>
        <v>0</v>
      </c>
      <c r="BF1475" s="188">
        <f>IF(O1475="snížená",K1475,0)</f>
        <v>0</v>
      </c>
      <c r="BG1475" s="188">
        <f>IF(O1475="zákl. přenesená",K1475,0)</f>
        <v>0</v>
      </c>
      <c r="BH1475" s="188">
        <f>IF(O1475="sníž. přenesená",K1475,0)</f>
        <v>0</v>
      </c>
      <c r="BI1475" s="188">
        <f>IF(O1475="nulová",K1475,0)</f>
        <v>0</v>
      </c>
      <c r="BJ1475" s="19" t="s">
        <v>82</v>
      </c>
      <c r="BK1475" s="188">
        <f>ROUND(P1475*H1475,2)</f>
        <v>0</v>
      </c>
      <c r="BL1475" s="19" t="s">
        <v>185</v>
      </c>
      <c r="BM1475" s="187" t="s">
        <v>2972</v>
      </c>
    </row>
    <row r="1476" spans="1:65" s="2" customFormat="1" ht="11.25">
      <c r="A1476" s="36"/>
      <c r="B1476" s="37"/>
      <c r="C1476" s="38"/>
      <c r="D1476" s="189" t="s">
        <v>162</v>
      </c>
      <c r="E1476" s="38"/>
      <c r="F1476" s="190" t="s">
        <v>2973</v>
      </c>
      <c r="G1476" s="38"/>
      <c r="H1476" s="38"/>
      <c r="I1476" s="191"/>
      <c r="J1476" s="191"/>
      <c r="K1476" s="38"/>
      <c r="L1476" s="38"/>
      <c r="M1476" s="41"/>
      <c r="N1476" s="192"/>
      <c r="O1476" s="193"/>
      <c r="P1476" s="66"/>
      <c r="Q1476" s="66"/>
      <c r="R1476" s="66"/>
      <c r="S1476" s="66"/>
      <c r="T1476" s="66"/>
      <c r="U1476" s="66"/>
      <c r="V1476" s="66"/>
      <c r="W1476" s="66"/>
      <c r="X1476" s="66"/>
      <c r="Y1476" s="67"/>
      <c r="Z1476" s="36"/>
      <c r="AA1476" s="36"/>
      <c r="AB1476" s="36"/>
      <c r="AC1476" s="36"/>
      <c r="AD1476" s="36"/>
      <c r="AE1476" s="36"/>
      <c r="AT1476" s="19" t="s">
        <v>162</v>
      </c>
      <c r="AU1476" s="19" t="s">
        <v>84</v>
      </c>
    </row>
    <row r="1477" spans="1:65" s="2" customFormat="1" ht="16.5" customHeight="1">
      <c r="A1477" s="36"/>
      <c r="B1477" s="37"/>
      <c r="C1477" s="218" t="s">
        <v>2974</v>
      </c>
      <c r="D1477" s="218" t="s">
        <v>180</v>
      </c>
      <c r="E1477" s="219" t="s">
        <v>2975</v>
      </c>
      <c r="F1477" s="220" t="s">
        <v>2976</v>
      </c>
      <c r="G1477" s="221" t="s">
        <v>386</v>
      </c>
      <c r="H1477" s="222">
        <v>2</v>
      </c>
      <c r="I1477" s="223"/>
      <c r="J1477" s="224"/>
      <c r="K1477" s="225">
        <f>ROUND(P1477*H1477,2)</f>
        <v>0</v>
      </c>
      <c r="L1477" s="224"/>
      <c r="M1477" s="226"/>
      <c r="N1477" s="227" t="s">
        <v>20</v>
      </c>
      <c r="O1477" s="183" t="s">
        <v>43</v>
      </c>
      <c r="P1477" s="184">
        <f>I1477+J1477</f>
        <v>0</v>
      </c>
      <c r="Q1477" s="184">
        <f>ROUND(I1477*H1477,2)</f>
        <v>0</v>
      </c>
      <c r="R1477" s="184">
        <f>ROUND(J1477*H1477,2)</f>
        <v>0</v>
      </c>
      <c r="S1477" s="66"/>
      <c r="T1477" s="185">
        <f>S1477*H1477</f>
        <v>0</v>
      </c>
      <c r="U1477" s="185">
        <v>2.9000000000000001E-2</v>
      </c>
      <c r="V1477" s="185">
        <f>U1477*H1477</f>
        <v>5.8000000000000003E-2</v>
      </c>
      <c r="W1477" s="185">
        <v>0</v>
      </c>
      <c r="X1477" s="185">
        <f>W1477*H1477</f>
        <v>0</v>
      </c>
      <c r="Y1477" s="186" t="s">
        <v>20</v>
      </c>
      <c r="Z1477" s="36"/>
      <c r="AA1477" s="36"/>
      <c r="AB1477" s="36"/>
      <c r="AC1477" s="36"/>
      <c r="AD1477" s="36"/>
      <c r="AE1477" s="36"/>
      <c r="AR1477" s="187" t="s">
        <v>184</v>
      </c>
      <c r="AT1477" s="187" t="s">
        <v>180</v>
      </c>
      <c r="AU1477" s="187" t="s">
        <v>84</v>
      </c>
      <c r="AY1477" s="19" t="s">
        <v>155</v>
      </c>
      <c r="BE1477" s="188">
        <f>IF(O1477="základní",K1477,0)</f>
        <v>0</v>
      </c>
      <c r="BF1477" s="188">
        <f>IF(O1477="snížená",K1477,0)</f>
        <v>0</v>
      </c>
      <c r="BG1477" s="188">
        <f>IF(O1477="zákl. přenesená",K1477,0)</f>
        <v>0</v>
      </c>
      <c r="BH1477" s="188">
        <f>IF(O1477="sníž. přenesená",K1477,0)</f>
        <v>0</v>
      </c>
      <c r="BI1477" s="188">
        <f>IF(O1477="nulová",K1477,0)</f>
        <v>0</v>
      </c>
      <c r="BJ1477" s="19" t="s">
        <v>82</v>
      </c>
      <c r="BK1477" s="188">
        <f>ROUND(P1477*H1477,2)</f>
        <v>0</v>
      </c>
      <c r="BL1477" s="19" t="s">
        <v>185</v>
      </c>
      <c r="BM1477" s="187" t="s">
        <v>2977</v>
      </c>
    </row>
    <row r="1478" spans="1:65" s="2" customFormat="1" ht="21.75" customHeight="1">
      <c r="A1478" s="36"/>
      <c r="B1478" s="37"/>
      <c r="C1478" s="174" t="s">
        <v>2978</v>
      </c>
      <c r="D1478" s="174" t="s">
        <v>157</v>
      </c>
      <c r="E1478" s="175" t="s">
        <v>2979</v>
      </c>
      <c r="F1478" s="176" t="s">
        <v>2980</v>
      </c>
      <c r="G1478" s="177" t="s">
        <v>386</v>
      </c>
      <c r="H1478" s="178">
        <v>1</v>
      </c>
      <c r="I1478" s="179"/>
      <c r="J1478" s="179"/>
      <c r="K1478" s="180">
        <f>ROUND(P1478*H1478,2)</f>
        <v>0</v>
      </c>
      <c r="L1478" s="181"/>
      <c r="M1478" s="41"/>
      <c r="N1478" s="182" t="s">
        <v>20</v>
      </c>
      <c r="O1478" s="183" t="s">
        <v>43</v>
      </c>
      <c r="P1478" s="184">
        <f>I1478+J1478</f>
        <v>0</v>
      </c>
      <c r="Q1478" s="184">
        <f>ROUND(I1478*H1478,2)</f>
        <v>0</v>
      </c>
      <c r="R1478" s="184">
        <f>ROUND(J1478*H1478,2)</f>
        <v>0</v>
      </c>
      <c r="S1478" s="66"/>
      <c r="T1478" s="185">
        <f>S1478*H1478</f>
        <v>0</v>
      </c>
      <c r="U1478" s="185">
        <v>4.4999999999999999E-4</v>
      </c>
      <c r="V1478" s="185">
        <f>U1478*H1478</f>
        <v>4.4999999999999999E-4</v>
      </c>
      <c r="W1478" s="185">
        <v>0</v>
      </c>
      <c r="X1478" s="185">
        <f>W1478*H1478</f>
        <v>0</v>
      </c>
      <c r="Y1478" s="186" t="s">
        <v>20</v>
      </c>
      <c r="Z1478" s="36"/>
      <c r="AA1478" s="36"/>
      <c r="AB1478" s="36"/>
      <c r="AC1478" s="36"/>
      <c r="AD1478" s="36"/>
      <c r="AE1478" s="36"/>
      <c r="AR1478" s="187" t="s">
        <v>185</v>
      </c>
      <c r="AT1478" s="187" t="s">
        <v>157</v>
      </c>
      <c r="AU1478" s="187" t="s">
        <v>84</v>
      </c>
      <c r="AY1478" s="19" t="s">
        <v>155</v>
      </c>
      <c r="BE1478" s="188">
        <f>IF(O1478="základní",K1478,0)</f>
        <v>0</v>
      </c>
      <c r="BF1478" s="188">
        <f>IF(O1478="snížená",K1478,0)</f>
        <v>0</v>
      </c>
      <c r="BG1478" s="188">
        <f>IF(O1478="zákl. přenesená",K1478,0)</f>
        <v>0</v>
      </c>
      <c r="BH1478" s="188">
        <f>IF(O1478="sníž. přenesená",K1478,0)</f>
        <v>0</v>
      </c>
      <c r="BI1478" s="188">
        <f>IF(O1478="nulová",K1478,0)</f>
        <v>0</v>
      </c>
      <c r="BJ1478" s="19" t="s">
        <v>82</v>
      </c>
      <c r="BK1478" s="188">
        <f>ROUND(P1478*H1478,2)</f>
        <v>0</v>
      </c>
      <c r="BL1478" s="19" t="s">
        <v>185</v>
      </c>
      <c r="BM1478" s="187" t="s">
        <v>2981</v>
      </c>
    </row>
    <row r="1479" spans="1:65" s="2" customFormat="1" ht="11.25">
      <c r="A1479" s="36"/>
      <c r="B1479" s="37"/>
      <c r="C1479" s="38"/>
      <c r="D1479" s="189" t="s">
        <v>162</v>
      </c>
      <c r="E1479" s="38"/>
      <c r="F1479" s="190" t="s">
        <v>2982</v>
      </c>
      <c r="G1479" s="38"/>
      <c r="H1479" s="38"/>
      <c r="I1479" s="191"/>
      <c r="J1479" s="191"/>
      <c r="K1479" s="38"/>
      <c r="L1479" s="38"/>
      <c r="M1479" s="41"/>
      <c r="N1479" s="192"/>
      <c r="O1479" s="193"/>
      <c r="P1479" s="66"/>
      <c r="Q1479" s="66"/>
      <c r="R1479" s="66"/>
      <c r="S1479" s="66"/>
      <c r="T1479" s="66"/>
      <c r="U1479" s="66"/>
      <c r="V1479" s="66"/>
      <c r="W1479" s="66"/>
      <c r="X1479" s="66"/>
      <c r="Y1479" s="67"/>
      <c r="Z1479" s="36"/>
      <c r="AA1479" s="36"/>
      <c r="AB1479" s="36"/>
      <c r="AC1479" s="36"/>
      <c r="AD1479" s="36"/>
      <c r="AE1479" s="36"/>
      <c r="AT1479" s="19" t="s">
        <v>162</v>
      </c>
      <c r="AU1479" s="19" t="s">
        <v>84</v>
      </c>
    </row>
    <row r="1480" spans="1:65" s="2" customFormat="1" ht="24.2" customHeight="1">
      <c r="A1480" s="36"/>
      <c r="B1480" s="37"/>
      <c r="C1480" s="218" t="s">
        <v>2983</v>
      </c>
      <c r="D1480" s="218" t="s">
        <v>180</v>
      </c>
      <c r="E1480" s="219" t="s">
        <v>2984</v>
      </c>
      <c r="F1480" s="220" t="s">
        <v>2985</v>
      </c>
      <c r="G1480" s="221" t="s">
        <v>386</v>
      </c>
      <c r="H1480" s="222">
        <v>1</v>
      </c>
      <c r="I1480" s="223"/>
      <c r="J1480" s="224"/>
      <c r="K1480" s="225">
        <f>ROUND(P1480*H1480,2)</f>
        <v>0</v>
      </c>
      <c r="L1480" s="224"/>
      <c r="M1480" s="226"/>
      <c r="N1480" s="227" t="s">
        <v>20</v>
      </c>
      <c r="O1480" s="183" t="s">
        <v>43</v>
      </c>
      <c r="P1480" s="184">
        <f>I1480+J1480</f>
        <v>0</v>
      </c>
      <c r="Q1480" s="184">
        <f>ROUND(I1480*H1480,2)</f>
        <v>0</v>
      </c>
      <c r="R1480" s="184">
        <f>ROUND(J1480*H1480,2)</f>
        <v>0</v>
      </c>
      <c r="S1480" s="66"/>
      <c r="T1480" s="185">
        <f>S1480*H1480</f>
        <v>0</v>
      </c>
      <c r="U1480" s="185">
        <v>3.5000000000000003E-2</v>
      </c>
      <c r="V1480" s="185">
        <f>U1480*H1480</f>
        <v>3.5000000000000003E-2</v>
      </c>
      <c r="W1480" s="185">
        <v>0</v>
      </c>
      <c r="X1480" s="185">
        <f>W1480*H1480</f>
        <v>0</v>
      </c>
      <c r="Y1480" s="186" t="s">
        <v>20</v>
      </c>
      <c r="Z1480" s="36"/>
      <c r="AA1480" s="36"/>
      <c r="AB1480" s="36"/>
      <c r="AC1480" s="36"/>
      <c r="AD1480" s="36"/>
      <c r="AE1480" s="36"/>
      <c r="AR1480" s="187" t="s">
        <v>184</v>
      </c>
      <c r="AT1480" s="187" t="s">
        <v>180</v>
      </c>
      <c r="AU1480" s="187" t="s">
        <v>84</v>
      </c>
      <c r="AY1480" s="19" t="s">
        <v>155</v>
      </c>
      <c r="BE1480" s="188">
        <f>IF(O1480="základní",K1480,0)</f>
        <v>0</v>
      </c>
      <c r="BF1480" s="188">
        <f>IF(O1480="snížená",K1480,0)</f>
        <v>0</v>
      </c>
      <c r="BG1480" s="188">
        <f>IF(O1480="zákl. přenesená",K1480,0)</f>
        <v>0</v>
      </c>
      <c r="BH1480" s="188">
        <f>IF(O1480="sníž. přenesená",K1480,0)</f>
        <v>0</v>
      </c>
      <c r="BI1480" s="188">
        <f>IF(O1480="nulová",K1480,0)</f>
        <v>0</v>
      </c>
      <c r="BJ1480" s="19" t="s">
        <v>82</v>
      </c>
      <c r="BK1480" s="188">
        <f>ROUND(P1480*H1480,2)</f>
        <v>0</v>
      </c>
      <c r="BL1480" s="19" t="s">
        <v>185</v>
      </c>
      <c r="BM1480" s="187" t="s">
        <v>2986</v>
      </c>
    </row>
    <row r="1481" spans="1:65" s="2" customFormat="1" ht="21.75" customHeight="1">
      <c r="A1481" s="36"/>
      <c r="B1481" s="37"/>
      <c r="C1481" s="174" t="s">
        <v>2987</v>
      </c>
      <c r="D1481" s="174" t="s">
        <v>157</v>
      </c>
      <c r="E1481" s="175" t="s">
        <v>2988</v>
      </c>
      <c r="F1481" s="176" t="s">
        <v>2989</v>
      </c>
      <c r="G1481" s="177" t="s">
        <v>386</v>
      </c>
      <c r="H1481" s="178">
        <v>1</v>
      </c>
      <c r="I1481" s="179"/>
      <c r="J1481" s="179"/>
      <c r="K1481" s="180">
        <f>ROUND(P1481*H1481,2)</f>
        <v>0</v>
      </c>
      <c r="L1481" s="181"/>
      <c r="M1481" s="41"/>
      <c r="N1481" s="182" t="s">
        <v>20</v>
      </c>
      <c r="O1481" s="183" t="s">
        <v>43</v>
      </c>
      <c r="P1481" s="184">
        <f>I1481+J1481</f>
        <v>0</v>
      </c>
      <c r="Q1481" s="184">
        <f>ROUND(I1481*H1481,2)</f>
        <v>0</v>
      </c>
      <c r="R1481" s="184">
        <f>ROUND(J1481*H1481,2)</f>
        <v>0</v>
      </c>
      <c r="S1481" s="66"/>
      <c r="T1481" s="185">
        <f>S1481*H1481</f>
        <v>0</v>
      </c>
      <c r="U1481" s="185">
        <v>4.4999999999999999E-4</v>
      </c>
      <c r="V1481" s="185">
        <f>U1481*H1481</f>
        <v>4.4999999999999999E-4</v>
      </c>
      <c r="W1481" s="185">
        <v>0</v>
      </c>
      <c r="X1481" s="185">
        <f>W1481*H1481</f>
        <v>0</v>
      </c>
      <c r="Y1481" s="186" t="s">
        <v>20</v>
      </c>
      <c r="Z1481" s="36"/>
      <c r="AA1481" s="36"/>
      <c r="AB1481" s="36"/>
      <c r="AC1481" s="36"/>
      <c r="AD1481" s="36"/>
      <c r="AE1481" s="36"/>
      <c r="AR1481" s="187" t="s">
        <v>185</v>
      </c>
      <c r="AT1481" s="187" t="s">
        <v>157</v>
      </c>
      <c r="AU1481" s="187" t="s">
        <v>84</v>
      </c>
      <c r="AY1481" s="19" t="s">
        <v>155</v>
      </c>
      <c r="BE1481" s="188">
        <f>IF(O1481="základní",K1481,0)</f>
        <v>0</v>
      </c>
      <c r="BF1481" s="188">
        <f>IF(O1481="snížená",K1481,0)</f>
        <v>0</v>
      </c>
      <c r="BG1481" s="188">
        <f>IF(O1481="zákl. přenesená",K1481,0)</f>
        <v>0</v>
      </c>
      <c r="BH1481" s="188">
        <f>IF(O1481="sníž. přenesená",K1481,0)</f>
        <v>0</v>
      </c>
      <c r="BI1481" s="188">
        <f>IF(O1481="nulová",K1481,0)</f>
        <v>0</v>
      </c>
      <c r="BJ1481" s="19" t="s">
        <v>82</v>
      </c>
      <c r="BK1481" s="188">
        <f>ROUND(P1481*H1481,2)</f>
        <v>0</v>
      </c>
      <c r="BL1481" s="19" t="s">
        <v>185</v>
      </c>
      <c r="BM1481" s="187" t="s">
        <v>2990</v>
      </c>
    </row>
    <row r="1482" spans="1:65" s="2" customFormat="1" ht="11.25">
      <c r="A1482" s="36"/>
      <c r="B1482" s="37"/>
      <c r="C1482" s="38"/>
      <c r="D1482" s="189" t="s">
        <v>162</v>
      </c>
      <c r="E1482" s="38"/>
      <c r="F1482" s="190" t="s">
        <v>2991</v>
      </c>
      <c r="G1482" s="38"/>
      <c r="H1482" s="38"/>
      <c r="I1482" s="191"/>
      <c r="J1482" s="191"/>
      <c r="K1482" s="38"/>
      <c r="L1482" s="38"/>
      <c r="M1482" s="41"/>
      <c r="N1482" s="192"/>
      <c r="O1482" s="193"/>
      <c r="P1482" s="66"/>
      <c r="Q1482" s="66"/>
      <c r="R1482" s="66"/>
      <c r="S1482" s="66"/>
      <c r="T1482" s="66"/>
      <c r="U1482" s="66"/>
      <c r="V1482" s="66"/>
      <c r="W1482" s="66"/>
      <c r="X1482" s="66"/>
      <c r="Y1482" s="67"/>
      <c r="Z1482" s="36"/>
      <c r="AA1482" s="36"/>
      <c r="AB1482" s="36"/>
      <c r="AC1482" s="36"/>
      <c r="AD1482" s="36"/>
      <c r="AE1482" s="36"/>
      <c r="AT1482" s="19" t="s">
        <v>162</v>
      </c>
      <c r="AU1482" s="19" t="s">
        <v>84</v>
      </c>
    </row>
    <row r="1483" spans="1:65" s="2" customFormat="1" ht="24.2" customHeight="1">
      <c r="A1483" s="36"/>
      <c r="B1483" s="37"/>
      <c r="C1483" s="218" t="s">
        <v>2992</v>
      </c>
      <c r="D1483" s="218" t="s">
        <v>180</v>
      </c>
      <c r="E1483" s="219" t="s">
        <v>2993</v>
      </c>
      <c r="F1483" s="220" t="s">
        <v>2994</v>
      </c>
      <c r="G1483" s="221" t="s">
        <v>386</v>
      </c>
      <c r="H1483" s="222">
        <v>1</v>
      </c>
      <c r="I1483" s="223"/>
      <c r="J1483" s="224"/>
      <c r="K1483" s="225">
        <f>ROUND(P1483*H1483,2)</f>
        <v>0</v>
      </c>
      <c r="L1483" s="224"/>
      <c r="M1483" s="226"/>
      <c r="N1483" s="227" t="s">
        <v>20</v>
      </c>
      <c r="O1483" s="183" t="s">
        <v>43</v>
      </c>
      <c r="P1483" s="184">
        <f>I1483+J1483</f>
        <v>0</v>
      </c>
      <c r="Q1483" s="184">
        <f>ROUND(I1483*H1483,2)</f>
        <v>0</v>
      </c>
      <c r="R1483" s="184">
        <f>ROUND(J1483*H1483,2)</f>
        <v>0</v>
      </c>
      <c r="S1483" s="66"/>
      <c r="T1483" s="185">
        <f>S1483*H1483</f>
        <v>0</v>
      </c>
      <c r="U1483" s="185">
        <v>1.7999999999999999E-2</v>
      </c>
      <c r="V1483" s="185">
        <f>U1483*H1483</f>
        <v>1.7999999999999999E-2</v>
      </c>
      <c r="W1483" s="185">
        <v>0</v>
      </c>
      <c r="X1483" s="185">
        <f>W1483*H1483</f>
        <v>0</v>
      </c>
      <c r="Y1483" s="186" t="s">
        <v>20</v>
      </c>
      <c r="Z1483" s="36"/>
      <c r="AA1483" s="36"/>
      <c r="AB1483" s="36"/>
      <c r="AC1483" s="36"/>
      <c r="AD1483" s="36"/>
      <c r="AE1483" s="36"/>
      <c r="AR1483" s="187" t="s">
        <v>184</v>
      </c>
      <c r="AT1483" s="187" t="s">
        <v>180</v>
      </c>
      <c r="AU1483" s="187" t="s">
        <v>84</v>
      </c>
      <c r="AY1483" s="19" t="s">
        <v>155</v>
      </c>
      <c r="BE1483" s="188">
        <f>IF(O1483="základní",K1483,0)</f>
        <v>0</v>
      </c>
      <c r="BF1483" s="188">
        <f>IF(O1483="snížená",K1483,0)</f>
        <v>0</v>
      </c>
      <c r="BG1483" s="188">
        <f>IF(O1483="zákl. přenesená",K1483,0)</f>
        <v>0</v>
      </c>
      <c r="BH1483" s="188">
        <f>IF(O1483="sníž. přenesená",K1483,0)</f>
        <v>0</v>
      </c>
      <c r="BI1483" s="188">
        <f>IF(O1483="nulová",K1483,0)</f>
        <v>0</v>
      </c>
      <c r="BJ1483" s="19" t="s">
        <v>82</v>
      </c>
      <c r="BK1483" s="188">
        <f>ROUND(P1483*H1483,2)</f>
        <v>0</v>
      </c>
      <c r="BL1483" s="19" t="s">
        <v>185</v>
      </c>
      <c r="BM1483" s="187" t="s">
        <v>2995</v>
      </c>
    </row>
    <row r="1484" spans="1:65" s="2" customFormat="1" ht="21.75" customHeight="1">
      <c r="A1484" s="36"/>
      <c r="B1484" s="37"/>
      <c r="C1484" s="174" t="s">
        <v>2996</v>
      </c>
      <c r="D1484" s="174" t="s">
        <v>157</v>
      </c>
      <c r="E1484" s="175" t="s">
        <v>2997</v>
      </c>
      <c r="F1484" s="176" t="s">
        <v>2998</v>
      </c>
      <c r="G1484" s="177" t="s">
        <v>386</v>
      </c>
      <c r="H1484" s="178">
        <v>1</v>
      </c>
      <c r="I1484" s="179"/>
      <c r="J1484" s="179"/>
      <c r="K1484" s="180">
        <f>ROUND(P1484*H1484,2)</f>
        <v>0</v>
      </c>
      <c r="L1484" s="181"/>
      <c r="M1484" s="41"/>
      <c r="N1484" s="182" t="s">
        <v>20</v>
      </c>
      <c r="O1484" s="183" t="s">
        <v>43</v>
      </c>
      <c r="P1484" s="184">
        <f>I1484+J1484</f>
        <v>0</v>
      </c>
      <c r="Q1484" s="184">
        <f>ROUND(I1484*H1484,2)</f>
        <v>0</v>
      </c>
      <c r="R1484" s="184">
        <f>ROUND(J1484*H1484,2)</f>
        <v>0</v>
      </c>
      <c r="S1484" s="66"/>
      <c r="T1484" s="185">
        <f>S1484*H1484</f>
        <v>0</v>
      </c>
      <c r="U1484" s="185">
        <v>4.4999999999999999E-4</v>
      </c>
      <c r="V1484" s="185">
        <f>U1484*H1484</f>
        <v>4.4999999999999999E-4</v>
      </c>
      <c r="W1484" s="185">
        <v>0</v>
      </c>
      <c r="X1484" s="185">
        <f>W1484*H1484</f>
        <v>0</v>
      </c>
      <c r="Y1484" s="186" t="s">
        <v>20</v>
      </c>
      <c r="Z1484" s="36"/>
      <c r="AA1484" s="36"/>
      <c r="AB1484" s="36"/>
      <c r="AC1484" s="36"/>
      <c r="AD1484" s="36"/>
      <c r="AE1484" s="36"/>
      <c r="AR1484" s="187" t="s">
        <v>185</v>
      </c>
      <c r="AT1484" s="187" t="s">
        <v>157</v>
      </c>
      <c r="AU1484" s="187" t="s">
        <v>84</v>
      </c>
      <c r="AY1484" s="19" t="s">
        <v>155</v>
      </c>
      <c r="BE1484" s="188">
        <f>IF(O1484="základní",K1484,0)</f>
        <v>0</v>
      </c>
      <c r="BF1484" s="188">
        <f>IF(O1484="snížená",K1484,0)</f>
        <v>0</v>
      </c>
      <c r="BG1484" s="188">
        <f>IF(O1484="zákl. přenesená",K1484,0)</f>
        <v>0</v>
      </c>
      <c r="BH1484" s="188">
        <f>IF(O1484="sníž. přenesená",K1484,0)</f>
        <v>0</v>
      </c>
      <c r="BI1484" s="188">
        <f>IF(O1484="nulová",K1484,0)</f>
        <v>0</v>
      </c>
      <c r="BJ1484" s="19" t="s">
        <v>82</v>
      </c>
      <c r="BK1484" s="188">
        <f>ROUND(P1484*H1484,2)</f>
        <v>0</v>
      </c>
      <c r="BL1484" s="19" t="s">
        <v>185</v>
      </c>
      <c r="BM1484" s="187" t="s">
        <v>2999</v>
      </c>
    </row>
    <row r="1485" spans="1:65" s="2" customFormat="1" ht="11.25">
      <c r="A1485" s="36"/>
      <c r="B1485" s="37"/>
      <c r="C1485" s="38"/>
      <c r="D1485" s="189" t="s">
        <v>162</v>
      </c>
      <c r="E1485" s="38"/>
      <c r="F1485" s="190" t="s">
        <v>3000</v>
      </c>
      <c r="G1485" s="38"/>
      <c r="H1485" s="38"/>
      <c r="I1485" s="191"/>
      <c r="J1485" s="191"/>
      <c r="K1485" s="38"/>
      <c r="L1485" s="38"/>
      <c r="M1485" s="41"/>
      <c r="N1485" s="192"/>
      <c r="O1485" s="193"/>
      <c r="P1485" s="66"/>
      <c r="Q1485" s="66"/>
      <c r="R1485" s="66"/>
      <c r="S1485" s="66"/>
      <c r="T1485" s="66"/>
      <c r="U1485" s="66"/>
      <c r="V1485" s="66"/>
      <c r="W1485" s="66"/>
      <c r="X1485" s="66"/>
      <c r="Y1485" s="67"/>
      <c r="Z1485" s="36"/>
      <c r="AA1485" s="36"/>
      <c r="AB1485" s="36"/>
      <c r="AC1485" s="36"/>
      <c r="AD1485" s="36"/>
      <c r="AE1485" s="36"/>
      <c r="AT1485" s="19" t="s">
        <v>162</v>
      </c>
      <c r="AU1485" s="19" t="s">
        <v>84</v>
      </c>
    </row>
    <row r="1486" spans="1:65" s="2" customFormat="1" ht="21.75" customHeight="1">
      <c r="A1486" s="36"/>
      <c r="B1486" s="37"/>
      <c r="C1486" s="218" t="s">
        <v>3001</v>
      </c>
      <c r="D1486" s="218" t="s">
        <v>180</v>
      </c>
      <c r="E1486" s="219" t="s">
        <v>3002</v>
      </c>
      <c r="F1486" s="220" t="s">
        <v>3003</v>
      </c>
      <c r="G1486" s="221" t="s">
        <v>386</v>
      </c>
      <c r="H1486" s="222">
        <v>1</v>
      </c>
      <c r="I1486" s="223"/>
      <c r="J1486" s="224"/>
      <c r="K1486" s="225">
        <f>ROUND(P1486*H1486,2)</f>
        <v>0</v>
      </c>
      <c r="L1486" s="224"/>
      <c r="M1486" s="226"/>
      <c r="N1486" s="227" t="s">
        <v>20</v>
      </c>
      <c r="O1486" s="183" t="s">
        <v>43</v>
      </c>
      <c r="P1486" s="184">
        <f>I1486+J1486</f>
        <v>0</v>
      </c>
      <c r="Q1486" s="184">
        <f>ROUND(I1486*H1486,2)</f>
        <v>0</v>
      </c>
      <c r="R1486" s="184">
        <f>ROUND(J1486*H1486,2)</f>
        <v>0</v>
      </c>
      <c r="S1486" s="66"/>
      <c r="T1486" s="185">
        <f>S1486*H1486</f>
        <v>0</v>
      </c>
      <c r="U1486" s="185">
        <v>4.8000000000000001E-2</v>
      </c>
      <c r="V1486" s="185">
        <f>U1486*H1486</f>
        <v>4.8000000000000001E-2</v>
      </c>
      <c r="W1486" s="185">
        <v>0</v>
      </c>
      <c r="X1486" s="185">
        <f>W1486*H1486</f>
        <v>0</v>
      </c>
      <c r="Y1486" s="186" t="s">
        <v>20</v>
      </c>
      <c r="Z1486" s="36"/>
      <c r="AA1486" s="36"/>
      <c r="AB1486" s="36"/>
      <c r="AC1486" s="36"/>
      <c r="AD1486" s="36"/>
      <c r="AE1486" s="36"/>
      <c r="AR1486" s="187" t="s">
        <v>184</v>
      </c>
      <c r="AT1486" s="187" t="s">
        <v>180</v>
      </c>
      <c r="AU1486" s="187" t="s">
        <v>84</v>
      </c>
      <c r="AY1486" s="19" t="s">
        <v>155</v>
      </c>
      <c r="BE1486" s="188">
        <f>IF(O1486="základní",K1486,0)</f>
        <v>0</v>
      </c>
      <c r="BF1486" s="188">
        <f>IF(O1486="snížená",K1486,0)</f>
        <v>0</v>
      </c>
      <c r="BG1486" s="188">
        <f>IF(O1486="zákl. přenesená",K1486,0)</f>
        <v>0</v>
      </c>
      <c r="BH1486" s="188">
        <f>IF(O1486="sníž. přenesená",K1486,0)</f>
        <v>0</v>
      </c>
      <c r="BI1486" s="188">
        <f>IF(O1486="nulová",K1486,0)</f>
        <v>0</v>
      </c>
      <c r="BJ1486" s="19" t="s">
        <v>82</v>
      </c>
      <c r="BK1486" s="188">
        <f>ROUND(P1486*H1486,2)</f>
        <v>0</v>
      </c>
      <c r="BL1486" s="19" t="s">
        <v>185</v>
      </c>
      <c r="BM1486" s="187" t="s">
        <v>3004</v>
      </c>
    </row>
    <row r="1487" spans="1:65" s="2" customFormat="1" ht="24.2" customHeight="1">
      <c r="A1487" s="36"/>
      <c r="B1487" s="37"/>
      <c r="C1487" s="174" t="s">
        <v>3005</v>
      </c>
      <c r="D1487" s="174" t="s">
        <v>157</v>
      </c>
      <c r="E1487" s="175" t="s">
        <v>3006</v>
      </c>
      <c r="F1487" s="176" t="s">
        <v>3007</v>
      </c>
      <c r="G1487" s="177" t="s">
        <v>386</v>
      </c>
      <c r="H1487" s="178">
        <v>2</v>
      </c>
      <c r="I1487" s="179"/>
      <c r="J1487" s="179"/>
      <c r="K1487" s="180">
        <f>ROUND(P1487*H1487,2)</f>
        <v>0</v>
      </c>
      <c r="L1487" s="181"/>
      <c r="M1487" s="41"/>
      <c r="N1487" s="182" t="s">
        <v>20</v>
      </c>
      <c r="O1487" s="183" t="s">
        <v>43</v>
      </c>
      <c r="P1487" s="184">
        <f>I1487+J1487</f>
        <v>0</v>
      </c>
      <c r="Q1487" s="184">
        <f>ROUND(I1487*H1487,2)</f>
        <v>0</v>
      </c>
      <c r="R1487" s="184">
        <f>ROUND(J1487*H1487,2)</f>
        <v>0</v>
      </c>
      <c r="S1487" s="66"/>
      <c r="T1487" s="185">
        <f>S1487*H1487</f>
        <v>0</v>
      </c>
      <c r="U1487" s="185">
        <v>5.5000000000000003E-4</v>
      </c>
      <c r="V1487" s="185">
        <f>U1487*H1487</f>
        <v>1.1000000000000001E-3</v>
      </c>
      <c r="W1487" s="185">
        <v>0</v>
      </c>
      <c r="X1487" s="185">
        <f>W1487*H1487</f>
        <v>0</v>
      </c>
      <c r="Y1487" s="186" t="s">
        <v>20</v>
      </c>
      <c r="Z1487" s="36"/>
      <c r="AA1487" s="36"/>
      <c r="AB1487" s="36"/>
      <c r="AC1487" s="36"/>
      <c r="AD1487" s="36"/>
      <c r="AE1487" s="36"/>
      <c r="AR1487" s="187" t="s">
        <v>185</v>
      </c>
      <c r="AT1487" s="187" t="s">
        <v>157</v>
      </c>
      <c r="AU1487" s="187" t="s">
        <v>84</v>
      </c>
      <c r="AY1487" s="19" t="s">
        <v>155</v>
      </c>
      <c r="BE1487" s="188">
        <f>IF(O1487="základní",K1487,0)</f>
        <v>0</v>
      </c>
      <c r="BF1487" s="188">
        <f>IF(O1487="snížená",K1487,0)</f>
        <v>0</v>
      </c>
      <c r="BG1487" s="188">
        <f>IF(O1487="zákl. přenesená",K1487,0)</f>
        <v>0</v>
      </c>
      <c r="BH1487" s="188">
        <f>IF(O1487="sníž. přenesená",K1487,0)</f>
        <v>0</v>
      </c>
      <c r="BI1487" s="188">
        <f>IF(O1487="nulová",K1487,0)</f>
        <v>0</v>
      </c>
      <c r="BJ1487" s="19" t="s">
        <v>82</v>
      </c>
      <c r="BK1487" s="188">
        <f>ROUND(P1487*H1487,2)</f>
        <v>0</v>
      </c>
      <c r="BL1487" s="19" t="s">
        <v>185</v>
      </c>
      <c r="BM1487" s="187" t="s">
        <v>3008</v>
      </c>
    </row>
    <row r="1488" spans="1:65" s="2" customFormat="1" ht="11.25">
      <c r="A1488" s="36"/>
      <c r="B1488" s="37"/>
      <c r="C1488" s="38"/>
      <c r="D1488" s="189" t="s">
        <v>162</v>
      </c>
      <c r="E1488" s="38"/>
      <c r="F1488" s="190" t="s">
        <v>3009</v>
      </c>
      <c r="G1488" s="38"/>
      <c r="H1488" s="38"/>
      <c r="I1488" s="191"/>
      <c r="J1488" s="191"/>
      <c r="K1488" s="38"/>
      <c r="L1488" s="38"/>
      <c r="M1488" s="41"/>
      <c r="N1488" s="192"/>
      <c r="O1488" s="193"/>
      <c r="P1488" s="66"/>
      <c r="Q1488" s="66"/>
      <c r="R1488" s="66"/>
      <c r="S1488" s="66"/>
      <c r="T1488" s="66"/>
      <c r="U1488" s="66"/>
      <c r="V1488" s="66"/>
      <c r="W1488" s="66"/>
      <c r="X1488" s="66"/>
      <c r="Y1488" s="67"/>
      <c r="Z1488" s="36"/>
      <c r="AA1488" s="36"/>
      <c r="AB1488" s="36"/>
      <c r="AC1488" s="36"/>
      <c r="AD1488" s="36"/>
      <c r="AE1488" s="36"/>
      <c r="AT1488" s="19" t="s">
        <v>162</v>
      </c>
      <c r="AU1488" s="19" t="s">
        <v>84</v>
      </c>
    </row>
    <row r="1489" spans="1:65" s="2" customFormat="1" ht="24.2" customHeight="1">
      <c r="A1489" s="36"/>
      <c r="B1489" s="37"/>
      <c r="C1489" s="218" t="s">
        <v>3010</v>
      </c>
      <c r="D1489" s="218" t="s">
        <v>180</v>
      </c>
      <c r="E1489" s="219" t="s">
        <v>3011</v>
      </c>
      <c r="F1489" s="220" t="s">
        <v>3012</v>
      </c>
      <c r="G1489" s="221" t="s">
        <v>386</v>
      </c>
      <c r="H1489" s="222">
        <v>2</v>
      </c>
      <c r="I1489" s="223"/>
      <c r="J1489" s="224"/>
      <c r="K1489" s="225">
        <f>ROUND(P1489*H1489,2)</f>
        <v>0</v>
      </c>
      <c r="L1489" s="224"/>
      <c r="M1489" s="226"/>
      <c r="N1489" s="227" t="s">
        <v>20</v>
      </c>
      <c r="O1489" s="183" t="s">
        <v>43</v>
      </c>
      <c r="P1489" s="184">
        <f>I1489+J1489</f>
        <v>0</v>
      </c>
      <c r="Q1489" s="184">
        <f>ROUND(I1489*H1489,2)</f>
        <v>0</v>
      </c>
      <c r="R1489" s="184">
        <f>ROUND(J1489*H1489,2)</f>
        <v>0</v>
      </c>
      <c r="S1489" s="66"/>
      <c r="T1489" s="185">
        <f>S1489*H1489</f>
        <v>0</v>
      </c>
      <c r="U1489" s="185">
        <v>1.4999999999999999E-2</v>
      </c>
      <c r="V1489" s="185">
        <f>U1489*H1489</f>
        <v>0.03</v>
      </c>
      <c r="W1489" s="185">
        <v>0</v>
      </c>
      <c r="X1489" s="185">
        <f>W1489*H1489</f>
        <v>0</v>
      </c>
      <c r="Y1489" s="186" t="s">
        <v>20</v>
      </c>
      <c r="Z1489" s="36"/>
      <c r="AA1489" s="36"/>
      <c r="AB1489" s="36"/>
      <c r="AC1489" s="36"/>
      <c r="AD1489" s="36"/>
      <c r="AE1489" s="36"/>
      <c r="AR1489" s="187" t="s">
        <v>184</v>
      </c>
      <c r="AT1489" s="187" t="s">
        <v>180</v>
      </c>
      <c r="AU1489" s="187" t="s">
        <v>84</v>
      </c>
      <c r="AY1489" s="19" t="s">
        <v>155</v>
      </c>
      <c r="BE1489" s="188">
        <f>IF(O1489="základní",K1489,0)</f>
        <v>0</v>
      </c>
      <c r="BF1489" s="188">
        <f>IF(O1489="snížená",K1489,0)</f>
        <v>0</v>
      </c>
      <c r="BG1489" s="188">
        <f>IF(O1489="zákl. přenesená",K1489,0)</f>
        <v>0</v>
      </c>
      <c r="BH1489" s="188">
        <f>IF(O1489="sníž. přenesená",K1489,0)</f>
        <v>0</v>
      </c>
      <c r="BI1489" s="188">
        <f>IF(O1489="nulová",K1489,0)</f>
        <v>0</v>
      </c>
      <c r="BJ1489" s="19" t="s">
        <v>82</v>
      </c>
      <c r="BK1489" s="188">
        <f>ROUND(P1489*H1489,2)</f>
        <v>0</v>
      </c>
      <c r="BL1489" s="19" t="s">
        <v>185</v>
      </c>
      <c r="BM1489" s="187" t="s">
        <v>3013</v>
      </c>
    </row>
    <row r="1490" spans="1:65" s="2" customFormat="1" ht="24.2" customHeight="1">
      <c r="A1490" s="36"/>
      <c r="B1490" s="37"/>
      <c r="C1490" s="174" t="s">
        <v>3014</v>
      </c>
      <c r="D1490" s="174" t="s">
        <v>157</v>
      </c>
      <c r="E1490" s="175" t="s">
        <v>3015</v>
      </c>
      <c r="F1490" s="176" t="s">
        <v>3016</v>
      </c>
      <c r="G1490" s="177" t="s">
        <v>386</v>
      </c>
      <c r="H1490" s="178">
        <v>2</v>
      </c>
      <c r="I1490" s="179"/>
      <c r="J1490" s="179"/>
      <c r="K1490" s="180">
        <f>ROUND(P1490*H1490,2)</f>
        <v>0</v>
      </c>
      <c r="L1490" s="181"/>
      <c r="M1490" s="41"/>
      <c r="N1490" s="182" t="s">
        <v>20</v>
      </c>
      <c r="O1490" s="183" t="s">
        <v>43</v>
      </c>
      <c r="P1490" s="184">
        <f>I1490+J1490</f>
        <v>0</v>
      </c>
      <c r="Q1490" s="184">
        <f>ROUND(I1490*H1490,2)</f>
        <v>0</v>
      </c>
      <c r="R1490" s="184">
        <f>ROUND(J1490*H1490,2)</f>
        <v>0</v>
      </c>
      <c r="S1490" s="66"/>
      <c r="T1490" s="185">
        <f>S1490*H1490</f>
        <v>0</v>
      </c>
      <c r="U1490" s="185">
        <v>0</v>
      </c>
      <c r="V1490" s="185">
        <f>U1490*H1490</f>
        <v>0</v>
      </c>
      <c r="W1490" s="185">
        <v>0</v>
      </c>
      <c r="X1490" s="185">
        <f>W1490*H1490</f>
        <v>0</v>
      </c>
      <c r="Y1490" s="186" t="s">
        <v>20</v>
      </c>
      <c r="Z1490" s="36"/>
      <c r="AA1490" s="36"/>
      <c r="AB1490" s="36"/>
      <c r="AC1490" s="36"/>
      <c r="AD1490" s="36"/>
      <c r="AE1490" s="36"/>
      <c r="AR1490" s="187" t="s">
        <v>185</v>
      </c>
      <c r="AT1490" s="187" t="s">
        <v>157</v>
      </c>
      <c r="AU1490" s="187" t="s">
        <v>84</v>
      </c>
      <c r="AY1490" s="19" t="s">
        <v>155</v>
      </c>
      <c r="BE1490" s="188">
        <f>IF(O1490="základní",K1490,0)</f>
        <v>0</v>
      </c>
      <c r="BF1490" s="188">
        <f>IF(O1490="snížená",K1490,0)</f>
        <v>0</v>
      </c>
      <c r="BG1490" s="188">
        <f>IF(O1490="zákl. přenesená",K1490,0)</f>
        <v>0</v>
      </c>
      <c r="BH1490" s="188">
        <f>IF(O1490="sníž. přenesená",K1490,0)</f>
        <v>0</v>
      </c>
      <c r="BI1490" s="188">
        <f>IF(O1490="nulová",K1490,0)</f>
        <v>0</v>
      </c>
      <c r="BJ1490" s="19" t="s">
        <v>82</v>
      </c>
      <c r="BK1490" s="188">
        <f>ROUND(P1490*H1490,2)</f>
        <v>0</v>
      </c>
      <c r="BL1490" s="19" t="s">
        <v>185</v>
      </c>
      <c r="BM1490" s="187" t="s">
        <v>3017</v>
      </c>
    </row>
    <row r="1491" spans="1:65" s="2" customFormat="1" ht="11.25">
      <c r="A1491" s="36"/>
      <c r="B1491" s="37"/>
      <c r="C1491" s="38"/>
      <c r="D1491" s="189" t="s">
        <v>162</v>
      </c>
      <c r="E1491" s="38"/>
      <c r="F1491" s="190" t="s">
        <v>3018</v>
      </c>
      <c r="G1491" s="38"/>
      <c r="H1491" s="38"/>
      <c r="I1491" s="191"/>
      <c r="J1491" s="191"/>
      <c r="K1491" s="38"/>
      <c r="L1491" s="38"/>
      <c r="M1491" s="41"/>
      <c r="N1491" s="192"/>
      <c r="O1491" s="193"/>
      <c r="P1491" s="66"/>
      <c r="Q1491" s="66"/>
      <c r="R1491" s="66"/>
      <c r="S1491" s="66"/>
      <c r="T1491" s="66"/>
      <c r="U1491" s="66"/>
      <c r="V1491" s="66"/>
      <c r="W1491" s="66"/>
      <c r="X1491" s="66"/>
      <c r="Y1491" s="67"/>
      <c r="Z1491" s="36"/>
      <c r="AA1491" s="36"/>
      <c r="AB1491" s="36"/>
      <c r="AC1491" s="36"/>
      <c r="AD1491" s="36"/>
      <c r="AE1491" s="36"/>
      <c r="AT1491" s="19" t="s">
        <v>162</v>
      </c>
      <c r="AU1491" s="19" t="s">
        <v>84</v>
      </c>
    </row>
    <row r="1492" spans="1:65" s="2" customFormat="1" ht="16.5" customHeight="1">
      <c r="A1492" s="36"/>
      <c r="B1492" s="37"/>
      <c r="C1492" s="218" t="s">
        <v>3019</v>
      </c>
      <c r="D1492" s="218" t="s">
        <v>180</v>
      </c>
      <c r="E1492" s="219" t="s">
        <v>3020</v>
      </c>
      <c r="F1492" s="220" t="s">
        <v>3021</v>
      </c>
      <c r="G1492" s="221" t="s">
        <v>386</v>
      </c>
      <c r="H1492" s="222">
        <v>2</v>
      </c>
      <c r="I1492" s="223"/>
      <c r="J1492" s="224"/>
      <c r="K1492" s="225">
        <f>ROUND(P1492*H1492,2)</f>
        <v>0</v>
      </c>
      <c r="L1492" s="224"/>
      <c r="M1492" s="226"/>
      <c r="N1492" s="227" t="s">
        <v>20</v>
      </c>
      <c r="O1492" s="183" t="s">
        <v>43</v>
      </c>
      <c r="P1492" s="184">
        <f>I1492+J1492</f>
        <v>0</v>
      </c>
      <c r="Q1492" s="184">
        <f>ROUND(I1492*H1492,2)</f>
        <v>0</v>
      </c>
      <c r="R1492" s="184">
        <f>ROUND(J1492*H1492,2)</f>
        <v>0</v>
      </c>
      <c r="S1492" s="66"/>
      <c r="T1492" s="185">
        <f>S1492*H1492</f>
        <v>0</v>
      </c>
      <c r="U1492" s="185">
        <v>1.2E-2</v>
      </c>
      <c r="V1492" s="185">
        <f>U1492*H1492</f>
        <v>2.4E-2</v>
      </c>
      <c r="W1492" s="185">
        <v>0</v>
      </c>
      <c r="X1492" s="185">
        <f>W1492*H1492</f>
        <v>0</v>
      </c>
      <c r="Y1492" s="186" t="s">
        <v>20</v>
      </c>
      <c r="Z1492" s="36"/>
      <c r="AA1492" s="36"/>
      <c r="AB1492" s="36"/>
      <c r="AC1492" s="36"/>
      <c r="AD1492" s="36"/>
      <c r="AE1492" s="36"/>
      <c r="AR1492" s="187" t="s">
        <v>184</v>
      </c>
      <c r="AT1492" s="187" t="s">
        <v>180</v>
      </c>
      <c r="AU1492" s="187" t="s">
        <v>84</v>
      </c>
      <c r="AY1492" s="19" t="s">
        <v>155</v>
      </c>
      <c r="BE1492" s="188">
        <f>IF(O1492="základní",K1492,0)</f>
        <v>0</v>
      </c>
      <c r="BF1492" s="188">
        <f>IF(O1492="snížená",K1492,0)</f>
        <v>0</v>
      </c>
      <c r="BG1492" s="188">
        <f>IF(O1492="zákl. přenesená",K1492,0)</f>
        <v>0</v>
      </c>
      <c r="BH1492" s="188">
        <f>IF(O1492="sníž. přenesená",K1492,0)</f>
        <v>0</v>
      </c>
      <c r="BI1492" s="188">
        <f>IF(O1492="nulová",K1492,0)</f>
        <v>0</v>
      </c>
      <c r="BJ1492" s="19" t="s">
        <v>82</v>
      </c>
      <c r="BK1492" s="188">
        <f>ROUND(P1492*H1492,2)</f>
        <v>0</v>
      </c>
      <c r="BL1492" s="19" t="s">
        <v>185</v>
      </c>
      <c r="BM1492" s="187" t="s">
        <v>3022</v>
      </c>
    </row>
    <row r="1493" spans="1:65" s="2" customFormat="1" ht="16.5" customHeight="1">
      <c r="A1493" s="36"/>
      <c r="B1493" s="37"/>
      <c r="C1493" s="218" t="s">
        <v>3023</v>
      </c>
      <c r="D1493" s="218" t="s">
        <v>180</v>
      </c>
      <c r="E1493" s="219" t="s">
        <v>3024</v>
      </c>
      <c r="F1493" s="220" t="s">
        <v>3025</v>
      </c>
      <c r="G1493" s="221" t="s">
        <v>160</v>
      </c>
      <c r="H1493" s="222">
        <v>32.799999999999997</v>
      </c>
      <c r="I1493" s="223"/>
      <c r="J1493" s="224"/>
      <c r="K1493" s="225">
        <f>ROUND(P1493*H1493,2)</f>
        <v>0</v>
      </c>
      <c r="L1493" s="224"/>
      <c r="M1493" s="226"/>
      <c r="N1493" s="227" t="s">
        <v>20</v>
      </c>
      <c r="O1493" s="183" t="s">
        <v>43</v>
      </c>
      <c r="P1493" s="184">
        <f>I1493+J1493</f>
        <v>0</v>
      </c>
      <c r="Q1493" s="184">
        <f>ROUND(I1493*H1493,2)</f>
        <v>0</v>
      </c>
      <c r="R1493" s="184">
        <f>ROUND(J1493*H1493,2)</f>
        <v>0</v>
      </c>
      <c r="S1493" s="66"/>
      <c r="T1493" s="185">
        <f>S1493*H1493</f>
        <v>0</v>
      </c>
      <c r="U1493" s="185">
        <v>1.3509999999999999E-2</v>
      </c>
      <c r="V1493" s="185">
        <f>U1493*H1493</f>
        <v>0.44312799999999997</v>
      </c>
      <c r="W1493" s="185">
        <v>0</v>
      </c>
      <c r="X1493" s="185">
        <f>W1493*H1493</f>
        <v>0</v>
      </c>
      <c r="Y1493" s="186" t="s">
        <v>20</v>
      </c>
      <c r="Z1493" s="36"/>
      <c r="AA1493" s="36"/>
      <c r="AB1493" s="36"/>
      <c r="AC1493" s="36"/>
      <c r="AD1493" s="36"/>
      <c r="AE1493" s="36"/>
      <c r="AR1493" s="187" t="s">
        <v>184</v>
      </c>
      <c r="AT1493" s="187" t="s">
        <v>180</v>
      </c>
      <c r="AU1493" s="187" t="s">
        <v>84</v>
      </c>
      <c r="AY1493" s="19" t="s">
        <v>155</v>
      </c>
      <c r="BE1493" s="188">
        <f>IF(O1493="základní",K1493,0)</f>
        <v>0</v>
      </c>
      <c r="BF1493" s="188">
        <f>IF(O1493="snížená",K1493,0)</f>
        <v>0</v>
      </c>
      <c r="BG1493" s="188">
        <f>IF(O1493="zákl. přenesená",K1493,0)</f>
        <v>0</v>
      </c>
      <c r="BH1493" s="188">
        <f>IF(O1493="sníž. přenesená",K1493,0)</f>
        <v>0</v>
      </c>
      <c r="BI1493" s="188">
        <f>IF(O1493="nulová",K1493,0)</f>
        <v>0</v>
      </c>
      <c r="BJ1493" s="19" t="s">
        <v>82</v>
      </c>
      <c r="BK1493" s="188">
        <f>ROUND(P1493*H1493,2)</f>
        <v>0</v>
      </c>
      <c r="BL1493" s="19" t="s">
        <v>185</v>
      </c>
      <c r="BM1493" s="187" t="s">
        <v>3026</v>
      </c>
    </row>
    <row r="1494" spans="1:65" s="13" customFormat="1" ht="11.25">
      <c r="B1494" s="194"/>
      <c r="C1494" s="195"/>
      <c r="D1494" s="196" t="s">
        <v>164</v>
      </c>
      <c r="E1494" s="197" t="s">
        <v>20</v>
      </c>
      <c r="F1494" s="198" t="s">
        <v>3027</v>
      </c>
      <c r="G1494" s="195"/>
      <c r="H1494" s="199">
        <v>32.799999999999997</v>
      </c>
      <c r="I1494" s="200"/>
      <c r="J1494" s="200"/>
      <c r="K1494" s="195"/>
      <c r="L1494" s="195"/>
      <c r="M1494" s="201"/>
      <c r="N1494" s="202"/>
      <c r="O1494" s="203"/>
      <c r="P1494" s="203"/>
      <c r="Q1494" s="203"/>
      <c r="R1494" s="203"/>
      <c r="S1494" s="203"/>
      <c r="T1494" s="203"/>
      <c r="U1494" s="203"/>
      <c r="V1494" s="203"/>
      <c r="W1494" s="203"/>
      <c r="X1494" s="203"/>
      <c r="Y1494" s="204"/>
      <c r="AT1494" s="205" t="s">
        <v>164</v>
      </c>
      <c r="AU1494" s="205" t="s">
        <v>84</v>
      </c>
      <c r="AV1494" s="13" t="s">
        <v>84</v>
      </c>
      <c r="AW1494" s="13" t="s">
        <v>5</v>
      </c>
      <c r="AX1494" s="13" t="s">
        <v>82</v>
      </c>
      <c r="AY1494" s="205" t="s">
        <v>155</v>
      </c>
    </row>
    <row r="1495" spans="1:65" s="2" customFormat="1" ht="24.2" customHeight="1">
      <c r="A1495" s="36"/>
      <c r="B1495" s="37"/>
      <c r="C1495" s="174" t="s">
        <v>3028</v>
      </c>
      <c r="D1495" s="174" t="s">
        <v>157</v>
      </c>
      <c r="E1495" s="175" t="s">
        <v>3029</v>
      </c>
      <c r="F1495" s="176" t="s">
        <v>3030</v>
      </c>
      <c r="G1495" s="177" t="s">
        <v>386</v>
      </c>
      <c r="H1495" s="178">
        <v>3</v>
      </c>
      <c r="I1495" s="179"/>
      <c r="J1495" s="179"/>
      <c r="K1495" s="180">
        <f>ROUND(P1495*H1495,2)</f>
        <v>0</v>
      </c>
      <c r="L1495" s="181"/>
      <c r="M1495" s="41"/>
      <c r="N1495" s="182" t="s">
        <v>20</v>
      </c>
      <c r="O1495" s="183" t="s">
        <v>43</v>
      </c>
      <c r="P1495" s="184">
        <f>I1495+J1495</f>
        <v>0</v>
      </c>
      <c r="Q1495" s="184">
        <f>ROUND(I1495*H1495,2)</f>
        <v>0</v>
      </c>
      <c r="R1495" s="184">
        <f>ROUND(J1495*H1495,2)</f>
        <v>0</v>
      </c>
      <c r="S1495" s="66"/>
      <c r="T1495" s="185">
        <f>S1495*H1495</f>
        <v>0</v>
      </c>
      <c r="U1495" s="185">
        <v>0</v>
      </c>
      <c r="V1495" s="185">
        <f>U1495*H1495</f>
        <v>0</v>
      </c>
      <c r="W1495" s="185">
        <v>0</v>
      </c>
      <c r="X1495" s="185">
        <f>W1495*H1495</f>
        <v>0</v>
      </c>
      <c r="Y1495" s="186" t="s">
        <v>20</v>
      </c>
      <c r="Z1495" s="36"/>
      <c r="AA1495" s="36"/>
      <c r="AB1495" s="36"/>
      <c r="AC1495" s="36"/>
      <c r="AD1495" s="36"/>
      <c r="AE1495" s="36"/>
      <c r="AR1495" s="187" t="s">
        <v>185</v>
      </c>
      <c r="AT1495" s="187" t="s">
        <v>157</v>
      </c>
      <c r="AU1495" s="187" t="s">
        <v>84</v>
      </c>
      <c r="AY1495" s="19" t="s">
        <v>155</v>
      </c>
      <c r="BE1495" s="188">
        <f>IF(O1495="základní",K1495,0)</f>
        <v>0</v>
      </c>
      <c r="BF1495" s="188">
        <f>IF(O1495="snížená",K1495,0)</f>
        <v>0</v>
      </c>
      <c r="BG1495" s="188">
        <f>IF(O1495="zákl. přenesená",K1495,0)</f>
        <v>0</v>
      </c>
      <c r="BH1495" s="188">
        <f>IF(O1495="sníž. přenesená",K1495,0)</f>
        <v>0</v>
      </c>
      <c r="BI1495" s="188">
        <f>IF(O1495="nulová",K1495,0)</f>
        <v>0</v>
      </c>
      <c r="BJ1495" s="19" t="s">
        <v>82</v>
      </c>
      <c r="BK1495" s="188">
        <f>ROUND(P1495*H1495,2)</f>
        <v>0</v>
      </c>
      <c r="BL1495" s="19" t="s">
        <v>185</v>
      </c>
      <c r="BM1495" s="187" t="s">
        <v>3031</v>
      </c>
    </row>
    <row r="1496" spans="1:65" s="2" customFormat="1" ht="11.25">
      <c r="A1496" s="36"/>
      <c r="B1496" s="37"/>
      <c r="C1496" s="38"/>
      <c r="D1496" s="189" t="s">
        <v>162</v>
      </c>
      <c r="E1496" s="38"/>
      <c r="F1496" s="190" t="s">
        <v>3032</v>
      </c>
      <c r="G1496" s="38"/>
      <c r="H1496" s="38"/>
      <c r="I1496" s="191"/>
      <c r="J1496" s="191"/>
      <c r="K1496" s="38"/>
      <c r="L1496" s="38"/>
      <c r="M1496" s="41"/>
      <c r="N1496" s="192"/>
      <c r="O1496" s="193"/>
      <c r="P1496" s="66"/>
      <c r="Q1496" s="66"/>
      <c r="R1496" s="66"/>
      <c r="S1496" s="66"/>
      <c r="T1496" s="66"/>
      <c r="U1496" s="66"/>
      <c r="V1496" s="66"/>
      <c r="W1496" s="66"/>
      <c r="X1496" s="66"/>
      <c r="Y1496" s="67"/>
      <c r="Z1496" s="36"/>
      <c r="AA1496" s="36"/>
      <c r="AB1496" s="36"/>
      <c r="AC1496" s="36"/>
      <c r="AD1496" s="36"/>
      <c r="AE1496" s="36"/>
      <c r="AT1496" s="19" t="s">
        <v>162</v>
      </c>
      <c r="AU1496" s="19" t="s">
        <v>84</v>
      </c>
    </row>
    <row r="1497" spans="1:65" s="2" customFormat="1" ht="24.2" customHeight="1">
      <c r="A1497" s="36"/>
      <c r="B1497" s="37"/>
      <c r="C1497" s="218" t="s">
        <v>3033</v>
      </c>
      <c r="D1497" s="218" t="s">
        <v>180</v>
      </c>
      <c r="E1497" s="219" t="s">
        <v>3034</v>
      </c>
      <c r="F1497" s="220" t="s">
        <v>3035</v>
      </c>
      <c r="G1497" s="221" t="s">
        <v>2229</v>
      </c>
      <c r="H1497" s="222">
        <v>1</v>
      </c>
      <c r="I1497" s="223"/>
      <c r="J1497" s="224"/>
      <c r="K1497" s="225">
        <f>ROUND(P1497*H1497,2)</f>
        <v>0</v>
      </c>
      <c r="L1497" s="224"/>
      <c r="M1497" s="226"/>
      <c r="N1497" s="227" t="s">
        <v>20</v>
      </c>
      <c r="O1497" s="183" t="s">
        <v>43</v>
      </c>
      <c r="P1497" s="184">
        <f>I1497+J1497</f>
        <v>0</v>
      </c>
      <c r="Q1497" s="184">
        <f>ROUND(I1497*H1497,2)</f>
        <v>0</v>
      </c>
      <c r="R1497" s="184">
        <f>ROUND(J1497*H1497,2)</f>
        <v>0</v>
      </c>
      <c r="S1497" s="66"/>
      <c r="T1497" s="185">
        <f>S1497*H1497</f>
        <v>0</v>
      </c>
      <c r="U1497" s="185">
        <v>6.6000000000000003E-2</v>
      </c>
      <c r="V1497" s="185">
        <f>U1497*H1497</f>
        <v>6.6000000000000003E-2</v>
      </c>
      <c r="W1497" s="185">
        <v>0</v>
      </c>
      <c r="X1497" s="185">
        <f>W1497*H1497</f>
        <v>0</v>
      </c>
      <c r="Y1497" s="186" t="s">
        <v>20</v>
      </c>
      <c r="Z1497" s="36"/>
      <c r="AA1497" s="36"/>
      <c r="AB1497" s="36"/>
      <c r="AC1497" s="36"/>
      <c r="AD1497" s="36"/>
      <c r="AE1497" s="36"/>
      <c r="AR1497" s="187" t="s">
        <v>184</v>
      </c>
      <c r="AT1497" s="187" t="s">
        <v>180</v>
      </c>
      <c r="AU1497" s="187" t="s">
        <v>84</v>
      </c>
      <c r="AY1497" s="19" t="s">
        <v>155</v>
      </c>
      <c r="BE1497" s="188">
        <f>IF(O1497="základní",K1497,0)</f>
        <v>0</v>
      </c>
      <c r="BF1497" s="188">
        <f>IF(O1497="snížená",K1497,0)</f>
        <v>0</v>
      </c>
      <c r="BG1497" s="188">
        <f>IF(O1497="zákl. přenesená",K1497,0)</f>
        <v>0</v>
      </c>
      <c r="BH1497" s="188">
        <f>IF(O1497="sníž. přenesená",K1497,0)</f>
        <v>0</v>
      </c>
      <c r="BI1497" s="188">
        <f>IF(O1497="nulová",K1497,0)</f>
        <v>0</v>
      </c>
      <c r="BJ1497" s="19" t="s">
        <v>82</v>
      </c>
      <c r="BK1497" s="188">
        <f>ROUND(P1497*H1497,2)</f>
        <v>0</v>
      </c>
      <c r="BL1497" s="19" t="s">
        <v>185</v>
      </c>
      <c r="BM1497" s="187" t="s">
        <v>3036</v>
      </c>
    </row>
    <row r="1498" spans="1:65" s="2" customFormat="1" ht="21.75" customHeight="1">
      <c r="A1498" s="36"/>
      <c r="B1498" s="37"/>
      <c r="C1498" s="174" t="s">
        <v>3037</v>
      </c>
      <c r="D1498" s="174" t="s">
        <v>157</v>
      </c>
      <c r="E1498" s="175" t="s">
        <v>3038</v>
      </c>
      <c r="F1498" s="176" t="s">
        <v>3039</v>
      </c>
      <c r="G1498" s="177" t="s">
        <v>160</v>
      </c>
      <c r="H1498" s="178">
        <v>152.80000000000001</v>
      </c>
      <c r="I1498" s="179"/>
      <c r="J1498" s="179"/>
      <c r="K1498" s="180">
        <f>ROUND(P1498*H1498,2)</f>
        <v>0</v>
      </c>
      <c r="L1498" s="181"/>
      <c r="M1498" s="41"/>
      <c r="N1498" s="182" t="s">
        <v>20</v>
      </c>
      <c r="O1498" s="183" t="s">
        <v>43</v>
      </c>
      <c r="P1498" s="184">
        <f>I1498+J1498</f>
        <v>0</v>
      </c>
      <c r="Q1498" s="184">
        <f>ROUND(I1498*H1498,2)</f>
        <v>0</v>
      </c>
      <c r="R1498" s="184">
        <f>ROUND(J1498*H1498,2)</f>
        <v>0</v>
      </c>
      <c r="S1498" s="66"/>
      <c r="T1498" s="185">
        <f>S1498*H1498</f>
        <v>0</v>
      </c>
      <c r="U1498" s="185">
        <v>0</v>
      </c>
      <c r="V1498" s="185">
        <f>U1498*H1498</f>
        <v>0</v>
      </c>
      <c r="W1498" s="185">
        <v>0</v>
      </c>
      <c r="X1498" s="185">
        <f>W1498*H1498</f>
        <v>0</v>
      </c>
      <c r="Y1498" s="186" t="s">
        <v>20</v>
      </c>
      <c r="Z1498" s="36"/>
      <c r="AA1498" s="36"/>
      <c r="AB1498" s="36"/>
      <c r="AC1498" s="36"/>
      <c r="AD1498" s="36"/>
      <c r="AE1498" s="36"/>
      <c r="AR1498" s="187" t="s">
        <v>185</v>
      </c>
      <c r="AT1498" s="187" t="s">
        <v>157</v>
      </c>
      <c r="AU1498" s="187" t="s">
        <v>84</v>
      </c>
      <c r="AY1498" s="19" t="s">
        <v>155</v>
      </c>
      <c r="BE1498" s="188">
        <f>IF(O1498="základní",K1498,0)</f>
        <v>0</v>
      </c>
      <c r="BF1498" s="188">
        <f>IF(O1498="snížená",K1498,0)</f>
        <v>0</v>
      </c>
      <c r="BG1498" s="188">
        <f>IF(O1498="zákl. přenesená",K1498,0)</f>
        <v>0</v>
      </c>
      <c r="BH1498" s="188">
        <f>IF(O1498="sníž. přenesená",K1498,0)</f>
        <v>0</v>
      </c>
      <c r="BI1498" s="188">
        <f>IF(O1498="nulová",K1498,0)</f>
        <v>0</v>
      </c>
      <c r="BJ1498" s="19" t="s">
        <v>82</v>
      </c>
      <c r="BK1498" s="188">
        <f>ROUND(P1498*H1498,2)</f>
        <v>0</v>
      </c>
      <c r="BL1498" s="19" t="s">
        <v>185</v>
      </c>
      <c r="BM1498" s="187" t="s">
        <v>3040</v>
      </c>
    </row>
    <row r="1499" spans="1:65" s="2" customFormat="1" ht="11.25">
      <c r="A1499" s="36"/>
      <c r="B1499" s="37"/>
      <c r="C1499" s="38"/>
      <c r="D1499" s="189" t="s">
        <v>162</v>
      </c>
      <c r="E1499" s="38"/>
      <c r="F1499" s="190" t="s">
        <v>3041</v>
      </c>
      <c r="G1499" s="38"/>
      <c r="H1499" s="38"/>
      <c r="I1499" s="191"/>
      <c r="J1499" s="191"/>
      <c r="K1499" s="38"/>
      <c r="L1499" s="38"/>
      <c r="M1499" s="41"/>
      <c r="N1499" s="192"/>
      <c r="O1499" s="193"/>
      <c r="P1499" s="66"/>
      <c r="Q1499" s="66"/>
      <c r="R1499" s="66"/>
      <c r="S1499" s="66"/>
      <c r="T1499" s="66"/>
      <c r="U1499" s="66"/>
      <c r="V1499" s="66"/>
      <c r="W1499" s="66"/>
      <c r="X1499" s="66"/>
      <c r="Y1499" s="67"/>
      <c r="Z1499" s="36"/>
      <c r="AA1499" s="36"/>
      <c r="AB1499" s="36"/>
      <c r="AC1499" s="36"/>
      <c r="AD1499" s="36"/>
      <c r="AE1499" s="36"/>
      <c r="AT1499" s="19" t="s">
        <v>162</v>
      </c>
      <c r="AU1499" s="19" t="s">
        <v>84</v>
      </c>
    </row>
    <row r="1500" spans="1:65" s="2" customFormat="1" ht="19.5">
      <c r="A1500" s="36"/>
      <c r="B1500" s="37"/>
      <c r="C1500" s="38"/>
      <c r="D1500" s="196" t="s">
        <v>177</v>
      </c>
      <c r="E1500" s="38"/>
      <c r="F1500" s="217" t="s">
        <v>836</v>
      </c>
      <c r="G1500" s="38"/>
      <c r="H1500" s="38"/>
      <c r="I1500" s="191"/>
      <c r="J1500" s="191"/>
      <c r="K1500" s="38"/>
      <c r="L1500" s="38"/>
      <c r="M1500" s="41"/>
      <c r="N1500" s="192"/>
      <c r="O1500" s="193"/>
      <c r="P1500" s="66"/>
      <c r="Q1500" s="66"/>
      <c r="R1500" s="66"/>
      <c r="S1500" s="66"/>
      <c r="T1500" s="66"/>
      <c r="U1500" s="66"/>
      <c r="V1500" s="66"/>
      <c r="W1500" s="66"/>
      <c r="X1500" s="66"/>
      <c r="Y1500" s="67"/>
      <c r="Z1500" s="36"/>
      <c r="AA1500" s="36"/>
      <c r="AB1500" s="36"/>
      <c r="AC1500" s="36"/>
      <c r="AD1500" s="36"/>
      <c r="AE1500" s="36"/>
      <c r="AT1500" s="19" t="s">
        <v>177</v>
      </c>
      <c r="AU1500" s="19" t="s">
        <v>84</v>
      </c>
    </row>
    <row r="1501" spans="1:65" s="13" customFormat="1" ht="11.25">
      <c r="B1501" s="194"/>
      <c r="C1501" s="195"/>
      <c r="D1501" s="196" t="s">
        <v>164</v>
      </c>
      <c r="E1501" s="197" t="s">
        <v>20</v>
      </c>
      <c r="F1501" s="198" t="s">
        <v>3042</v>
      </c>
      <c r="G1501" s="195"/>
      <c r="H1501" s="199">
        <v>152.80000000000001</v>
      </c>
      <c r="I1501" s="200"/>
      <c r="J1501" s="200"/>
      <c r="K1501" s="195"/>
      <c r="L1501" s="195"/>
      <c r="M1501" s="201"/>
      <c r="N1501" s="202"/>
      <c r="O1501" s="203"/>
      <c r="P1501" s="203"/>
      <c r="Q1501" s="203"/>
      <c r="R1501" s="203"/>
      <c r="S1501" s="203"/>
      <c r="T1501" s="203"/>
      <c r="U1501" s="203"/>
      <c r="V1501" s="203"/>
      <c r="W1501" s="203"/>
      <c r="X1501" s="203"/>
      <c r="Y1501" s="204"/>
      <c r="AT1501" s="205" t="s">
        <v>164</v>
      </c>
      <c r="AU1501" s="205" t="s">
        <v>84</v>
      </c>
      <c r="AV1501" s="13" t="s">
        <v>84</v>
      </c>
      <c r="AW1501" s="13" t="s">
        <v>5</v>
      </c>
      <c r="AX1501" s="13" t="s">
        <v>74</v>
      </c>
      <c r="AY1501" s="205" t="s">
        <v>155</v>
      </c>
    </row>
    <row r="1502" spans="1:65" s="14" customFormat="1" ht="11.25">
      <c r="B1502" s="206"/>
      <c r="C1502" s="207"/>
      <c r="D1502" s="196" t="s">
        <v>164</v>
      </c>
      <c r="E1502" s="208" t="s">
        <v>20</v>
      </c>
      <c r="F1502" s="209" t="s">
        <v>166</v>
      </c>
      <c r="G1502" s="207"/>
      <c r="H1502" s="210">
        <v>152.80000000000001</v>
      </c>
      <c r="I1502" s="211"/>
      <c r="J1502" s="211"/>
      <c r="K1502" s="207"/>
      <c r="L1502" s="207"/>
      <c r="M1502" s="212"/>
      <c r="N1502" s="213"/>
      <c r="O1502" s="214"/>
      <c r="P1502" s="214"/>
      <c r="Q1502" s="214"/>
      <c r="R1502" s="214"/>
      <c r="S1502" s="214"/>
      <c r="T1502" s="214"/>
      <c r="U1502" s="214"/>
      <c r="V1502" s="214"/>
      <c r="W1502" s="214"/>
      <c r="X1502" s="214"/>
      <c r="Y1502" s="215"/>
      <c r="AT1502" s="216" t="s">
        <v>164</v>
      </c>
      <c r="AU1502" s="216" t="s">
        <v>84</v>
      </c>
      <c r="AV1502" s="14" t="s">
        <v>161</v>
      </c>
      <c r="AW1502" s="14" t="s">
        <v>5</v>
      </c>
      <c r="AX1502" s="14" t="s">
        <v>82</v>
      </c>
      <c r="AY1502" s="216" t="s">
        <v>155</v>
      </c>
    </row>
    <row r="1503" spans="1:65" s="2" customFormat="1" ht="16.5" customHeight="1">
      <c r="A1503" s="36"/>
      <c r="B1503" s="37"/>
      <c r="C1503" s="218" t="s">
        <v>3043</v>
      </c>
      <c r="D1503" s="218" t="s">
        <v>180</v>
      </c>
      <c r="E1503" s="219" t="s">
        <v>3044</v>
      </c>
      <c r="F1503" s="220" t="s">
        <v>3045</v>
      </c>
      <c r="G1503" s="221" t="s">
        <v>160</v>
      </c>
      <c r="H1503" s="222">
        <v>168.08</v>
      </c>
      <c r="I1503" s="223"/>
      <c r="J1503" s="224"/>
      <c r="K1503" s="225">
        <f>ROUND(P1503*H1503,2)</f>
        <v>0</v>
      </c>
      <c r="L1503" s="224"/>
      <c r="M1503" s="226"/>
      <c r="N1503" s="227" t="s">
        <v>20</v>
      </c>
      <c r="O1503" s="183" t="s">
        <v>43</v>
      </c>
      <c r="P1503" s="184">
        <f>I1503+J1503</f>
        <v>0</v>
      </c>
      <c r="Q1503" s="184">
        <f>ROUND(I1503*H1503,2)</f>
        <v>0</v>
      </c>
      <c r="R1503" s="184">
        <f>ROUND(J1503*H1503,2)</f>
        <v>0</v>
      </c>
      <c r="S1503" s="66"/>
      <c r="T1503" s="185">
        <f>S1503*H1503</f>
        <v>0</v>
      </c>
      <c r="U1503" s="185">
        <v>1.32E-2</v>
      </c>
      <c r="V1503" s="185">
        <f>U1503*H1503</f>
        <v>2.2186560000000002</v>
      </c>
      <c r="W1503" s="185">
        <v>0</v>
      </c>
      <c r="X1503" s="185">
        <f>W1503*H1503</f>
        <v>0</v>
      </c>
      <c r="Y1503" s="186" t="s">
        <v>20</v>
      </c>
      <c r="Z1503" s="36"/>
      <c r="AA1503" s="36"/>
      <c r="AB1503" s="36"/>
      <c r="AC1503" s="36"/>
      <c r="AD1503" s="36"/>
      <c r="AE1503" s="36"/>
      <c r="AR1503" s="187" t="s">
        <v>184</v>
      </c>
      <c r="AT1503" s="187" t="s">
        <v>180</v>
      </c>
      <c r="AU1503" s="187" t="s">
        <v>84</v>
      </c>
      <c r="AY1503" s="19" t="s">
        <v>155</v>
      </c>
      <c r="BE1503" s="188">
        <f>IF(O1503="základní",K1503,0)</f>
        <v>0</v>
      </c>
      <c r="BF1503" s="188">
        <f>IF(O1503="snížená",K1503,0)</f>
        <v>0</v>
      </c>
      <c r="BG1503" s="188">
        <f>IF(O1503="zákl. přenesená",K1503,0)</f>
        <v>0</v>
      </c>
      <c r="BH1503" s="188">
        <f>IF(O1503="sníž. přenesená",K1503,0)</f>
        <v>0</v>
      </c>
      <c r="BI1503" s="188">
        <f>IF(O1503="nulová",K1503,0)</f>
        <v>0</v>
      </c>
      <c r="BJ1503" s="19" t="s">
        <v>82</v>
      </c>
      <c r="BK1503" s="188">
        <f>ROUND(P1503*H1503,2)</f>
        <v>0</v>
      </c>
      <c r="BL1503" s="19" t="s">
        <v>185</v>
      </c>
      <c r="BM1503" s="187" t="s">
        <v>3046</v>
      </c>
    </row>
    <row r="1504" spans="1:65" s="13" customFormat="1" ht="11.25">
      <c r="B1504" s="194"/>
      <c r="C1504" s="195"/>
      <c r="D1504" s="196" t="s">
        <v>164</v>
      </c>
      <c r="E1504" s="195"/>
      <c r="F1504" s="198" t="s">
        <v>3047</v>
      </c>
      <c r="G1504" s="195"/>
      <c r="H1504" s="199">
        <v>168.08</v>
      </c>
      <c r="I1504" s="200"/>
      <c r="J1504" s="200"/>
      <c r="K1504" s="195"/>
      <c r="L1504" s="195"/>
      <c r="M1504" s="201"/>
      <c r="N1504" s="202"/>
      <c r="O1504" s="203"/>
      <c r="P1504" s="203"/>
      <c r="Q1504" s="203"/>
      <c r="R1504" s="203"/>
      <c r="S1504" s="203"/>
      <c r="T1504" s="203"/>
      <c r="U1504" s="203"/>
      <c r="V1504" s="203"/>
      <c r="W1504" s="203"/>
      <c r="X1504" s="203"/>
      <c r="Y1504" s="204"/>
      <c r="AT1504" s="205" t="s">
        <v>164</v>
      </c>
      <c r="AU1504" s="205" t="s">
        <v>84</v>
      </c>
      <c r="AV1504" s="13" t="s">
        <v>84</v>
      </c>
      <c r="AW1504" s="13" t="s">
        <v>4</v>
      </c>
      <c r="AX1504" s="13" t="s">
        <v>82</v>
      </c>
      <c r="AY1504" s="205" t="s">
        <v>155</v>
      </c>
    </row>
    <row r="1505" spans="1:65" s="2" customFormat="1" ht="16.5" customHeight="1">
      <c r="A1505" s="36"/>
      <c r="B1505" s="37"/>
      <c r="C1505" s="174" t="s">
        <v>3048</v>
      </c>
      <c r="D1505" s="174" t="s">
        <v>157</v>
      </c>
      <c r="E1505" s="175" t="s">
        <v>3049</v>
      </c>
      <c r="F1505" s="176" t="s">
        <v>3050</v>
      </c>
      <c r="G1505" s="177" t="s">
        <v>160</v>
      </c>
      <c r="H1505" s="178">
        <v>152.80000000000001</v>
      </c>
      <c r="I1505" s="179"/>
      <c r="J1505" s="179"/>
      <c r="K1505" s="180">
        <f>ROUND(P1505*H1505,2)</f>
        <v>0</v>
      </c>
      <c r="L1505" s="181"/>
      <c r="M1505" s="41"/>
      <c r="N1505" s="182" t="s">
        <v>20</v>
      </c>
      <c r="O1505" s="183" t="s">
        <v>43</v>
      </c>
      <c r="P1505" s="184">
        <f>I1505+J1505</f>
        <v>0</v>
      </c>
      <c r="Q1505" s="184">
        <f>ROUND(I1505*H1505,2)</f>
        <v>0</v>
      </c>
      <c r="R1505" s="184">
        <f>ROUND(J1505*H1505,2)</f>
        <v>0</v>
      </c>
      <c r="S1505" s="66"/>
      <c r="T1505" s="185">
        <f>S1505*H1505</f>
        <v>0</v>
      </c>
      <c r="U1505" s="185">
        <v>1.8000000000000001E-4</v>
      </c>
      <c r="V1505" s="185">
        <f>U1505*H1505</f>
        <v>2.7504000000000004E-2</v>
      </c>
      <c r="W1505" s="185">
        <v>0</v>
      </c>
      <c r="X1505" s="185">
        <f>W1505*H1505</f>
        <v>0</v>
      </c>
      <c r="Y1505" s="186" t="s">
        <v>20</v>
      </c>
      <c r="Z1505" s="36"/>
      <c r="AA1505" s="36"/>
      <c r="AB1505" s="36"/>
      <c r="AC1505" s="36"/>
      <c r="AD1505" s="36"/>
      <c r="AE1505" s="36"/>
      <c r="AR1505" s="187" t="s">
        <v>185</v>
      </c>
      <c r="AT1505" s="187" t="s">
        <v>157</v>
      </c>
      <c r="AU1505" s="187" t="s">
        <v>84</v>
      </c>
      <c r="AY1505" s="19" t="s">
        <v>155</v>
      </c>
      <c r="BE1505" s="188">
        <f>IF(O1505="základní",K1505,0)</f>
        <v>0</v>
      </c>
      <c r="BF1505" s="188">
        <f>IF(O1505="snížená",K1505,0)</f>
        <v>0</v>
      </c>
      <c r="BG1505" s="188">
        <f>IF(O1505="zákl. přenesená",K1505,0)</f>
        <v>0</v>
      </c>
      <c r="BH1505" s="188">
        <f>IF(O1505="sníž. přenesená",K1505,0)</f>
        <v>0</v>
      </c>
      <c r="BI1505" s="188">
        <f>IF(O1505="nulová",K1505,0)</f>
        <v>0</v>
      </c>
      <c r="BJ1505" s="19" t="s">
        <v>82</v>
      </c>
      <c r="BK1505" s="188">
        <f>ROUND(P1505*H1505,2)</f>
        <v>0</v>
      </c>
      <c r="BL1505" s="19" t="s">
        <v>185</v>
      </c>
      <c r="BM1505" s="187" t="s">
        <v>3051</v>
      </c>
    </row>
    <row r="1506" spans="1:65" s="2" customFormat="1" ht="11.25">
      <c r="A1506" s="36"/>
      <c r="B1506" s="37"/>
      <c r="C1506" s="38"/>
      <c r="D1506" s="189" t="s">
        <v>162</v>
      </c>
      <c r="E1506" s="38"/>
      <c r="F1506" s="190" t="s">
        <v>3052</v>
      </c>
      <c r="G1506" s="38"/>
      <c r="H1506" s="38"/>
      <c r="I1506" s="191"/>
      <c r="J1506" s="191"/>
      <c r="K1506" s="38"/>
      <c r="L1506" s="38"/>
      <c r="M1506" s="41"/>
      <c r="N1506" s="192"/>
      <c r="O1506" s="193"/>
      <c r="P1506" s="66"/>
      <c r="Q1506" s="66"/>
      <c r="R1506" s="66"/>
      <c r="S1506" s="66"/>
      <c r="T1506" s="66"/>
      <c r="U1506" s="66"/>
      <c r="V1506" s="66"/>
      <c r="W1506" s="66"/>
      <c r="X1506" s="66"/>
      <c r="Y1506" s="67"/>
      <c r="Z1506" s="36"/>
      <c r="AA1506" s="36"/>
      <c r="AB1506" s="36"/>
      <c r="AC1506" s="36"/>
      <c r="AD1506" s="36"/>
      <c r="AE1506" s="36"/>
      <c r="AT1506" s="19" t="s">
        <v>162</v>
      </c>
      <c r="AU1506" s="19" t="s">
        <v>84</v>
      </c>
    </row>
    <row r="1507" spans="1:65" s="2" customFormat="1" ht="24.2" customHeight="1">
      <c r="A1507" s="36"/>
      <c r="B1507" s="37"/>
      <c r="C1507" s="174" t="s">
        <v>3053</v>
      </c>
      <c r="D1507" s="174" t="s">
        <v>157</v>
      </c>
      <c r="E1507" s="175" t="s">
        <v>3054</v>
      </c>
      <c r="F1507" s="176" t="s">
        <v>3055</v>
      </c>
      <c r="G1507" s="177" t="s">
        <v>207</v>
      </c>
      <c r="H1507" s="178">
        <v>4.3490000000000002</v>
      </c>
      <c r="I1507" s="179"/>
      <c r="J1507" s="179"/>
      <c r="K1507" s="180">
        <f>ROUND(P1507*H1507,2)</f>
        <v>0</v>
      </c>
      <c r="L1507" s="181"/>
      <c r="M1507" s="41"/>
      <c r="N1507" s="182" t="s">
        <v>20</v>
      </c>
      <c r="O1507" s="183" t="s">
        <v>43</v>
      </c>
      <c r="P1507" s="184">
        <f>I1507+J1507</f>
        <v>0</v>
      </c>
      <c r="Q1507" s="184">
        <f>ROUND(I1507*H1507,2)</f>
        <v>0</v>
      </c>
      <c r="R1507" s="184">
        <f>ROUND(J1507*H1507,2)</f>
        <v>0</v>
      </c>
      <c r="S1507" s="66"/>
      <c r="T1507" s="185">
        <f>S1507*H1507</f>
        <v>0</v>
      </c>
      <c r="U1507" s="185">
        <v>0</v>
      </c>
      <c r="V1507" s="185">
        <f>U1507*H1507</f>
        <v>0</v>
      </c>
      <c r="W1507" s="185">
        <v>0</v>
      </c>
      <c r="X1507" s="185">
        <f>W1507*H1507</f>
        <v>0</v>
      </c>
      <c r="Y1507" s="186" t="s">
        <v>20</v>
      </c>
      <c r="Z1507" s="36"/>
      <c r="AA1507" s="36"/>
      <c r="AB1507" s="36"/>
      <c r="AC1507" s="36"/>
      <c r="AD1507" s="36"/>
      <c r="AE1507" s="36"/>
      <c r="AR1507" s="187" t="s">
        <v>185</v>
      </c>
      <c r="AT1507" s="187" t="s">
        <v>157</v>
      </c>
      <c r="AU1507" s="187" t="s">
        <v>84</v>
      </c>
      <c r="AY1507" s="19" t="s">
        <v>155</v>
      </c>
      <c r="BE1507" s="188">
        <f>IF(O1507="základní",K1507,0)</f>
        <v>0</v>
      </c>
      <c r="BF1507" s="188">
        <f>IF(O1507="snížená",K1507,0)</f>
        <v>0</v>
      </c>
      <c r="BG1507" s="188">
        <f>IF(O1507="zákl. přenesená",K1507,0)</f>
        <v>0</v>
      </c>
      <c r="BH1507" s="188">
        <f>IF(O1507="sníž. přenesená",K1507,0)</f>
        <v>0</v>
      </c>
      <c r="BI1507" s="188">
        <f>IF(O1507="nulová",K1507,0)</f>
        <v>0</v>
      </c>
      <c r="BJ1507" s="19" t="s">
        <v>82</v>
      </c>
      <c r="BK1507" s="188">
        <f>ROUND(P1507*H1507,2)</f>
        <v>0</v>
      </c>
      <c r="BL1507" s="19" t="s">
        <v>185</v>
      </c>
      <c r="BM1507" s="187" t="s">
        <v>3056</v>
      </c>
    </row>
    <row r="1508" spans="1:65" s="2" customFormat="1" ht="11.25">
      <c r="A1508" s="36"/>
      <c r="B1508" s="37"/>
      <c r="C1508" s="38"/>
      <c r="D1508" s="189" t="s">
        <v>162</v>
      </c>
      <c r="E1508" s="38"/>
      <c r="F1508" s="190" t="s">
        <v>3057</v>
      </c>
      <c r="G1508" s="38"/>
      <c r="H1508" s="38"/>
      <c r="I1508" s="191"/>
      <c r="J1508" s="191"/>
      <c r="K1508" s="38"/>
      <c r="L1508" s="38"/>
      <c r="M1508" s="41"/>
      <c r="N1508" s="192"/>
      <c r="O1508" s="193"/>
      <c r="P1508" s="66"/>
      <c r="Q1508" s="66"/>
      <c r="R1508" s="66"/>
      <c r="S1508" s="66"/>
      <c r="T1508" s="66"/>
      <c r="U1508" s="66"/>
      <c r="V1508" s="66"/>
      <c r="W1508" s="66"/>
      <c r="X1508" s="66"/>
      <c r="Y1508" s="67"/>
      <c r="Z1508" s="36"/>
      <c r="AA1508" s="36"/>
      <c r="AB1508" s="36"/>
      <c r="AC1508" s="36"/>
      <c r="AD1508" s="36"/>
      <c r="AE1508" s="36"/>
      <c r="AT1508" s="19" t="s">
        <v>162</v>
      </c>
      <c r="AU1508" s="19" t="s">
        <v>84</v>
      </c>
    </row>
    <row r="1509" spans="1:65" s="12" customFormat="1" ht="22.9" customHeight="1">
      <c r="B1509" s="157"/>
      <c r="C1509" s="158"/>
      <c r="D1509" s="159" t="s">
        <v>73</v>
      </c>
      <c r="E1509" s="172" t="s">
        <v>3058</v>
      </c>
      <c r="F1509" s="172" t="s">
        <v>3059</v>
      </c>
      <c r="G1509" s="158"/>
      <c r="H1509" s="158"/>
      <c r="I1509" s="161"/>
      <c r="J1509" s="161"/>
      <c r="K1509" s="173">
        <f>BK1509</f>
        <v>0</v>
      </c>
      <c r="L1509" s="158"/>
      <c r="M1509" s="163"/>
      <c r="N1509" s="164"/>
      <c r="O1509" s="165"/>
      <c r="P1509" s="165"/>
      <c r="Q1509" s="166">
        <f>SUM(Q1510:Q1515)</f>
        <v>0</v>
      </c>
      <c r="R1509" s="166">
        <f>SUM(R1510:R1515)</f>
        <v>0</v>
      </c>
      <c r="S1509" s="165"/>
      <c r="T1509" s="167">
        <f>SUM(T1510:T1515)</f>
        <v>0</v>
      </c>
      <c r="U1509" s="165"/>
      <c r="V1509" s="167">
        <f>SUM(V1510:V1515)</f>
        <v>8.7900000000000006E-2</v>
      </c>
      <c r="W1509" s="165"/>
      <c r="X1509" s="167">
        <f>SUM(X1510:X1515)</f>
        <v>0</v>
      </c>
      <c r="Y1509" s="168"/>
      <c r="AR1509" s="169" t="s">
        <v>84</v>
      </c>
      <c r="AT1509" s="170" t="s">
        <v>73</v>
      </c>
      <c r="AU1509" s="170" t="s">
        <v>82</v>
      </c>
      <c r="AY1509" s="169" t="s">
        <v>155</v>
      </c>
      <c r="BK1509" s="171">
        <f>SUM(BK1510:BK1515)</f>
        <v>0</v>
      </c>
    </row>
    <row r="1510" spans="1:65" s="2" customFormat="1" ht="16.5" customHeight="1">
      <c r="A1510" s="36"/>
      <c r="B1510" s="37"/>
      <c r="C1510" s="174" t="s">
        <v>3060</v>
      </c>
      <c r="D1510" s="174" t="s">
        <v>157</v>
      </c>
      <c r="E1510" s="175" t="s">
        <v>3061</v>
      </c>
      <c r="F1510" s="176" t="s">
        <v>3062</v>
      </c>
      <c r="G1510" s="177" t="s">
        <v>183</v>
      </c>
      <c r="H1510" s="178">
        <v>3</v>
      </c>
      <c r="I1510" s="179"/>
      <c r="J1510" s="179"/>
      <c r="K1510" s="180">
        <f>ROUND(P1510*H1510,2)</f>
        <v>0</v>
      </c>
      <c r="L1510" s="181"/>
      <c r="M1510" s="41"/>
      <c r="N1510" s="182" t="s">
        <v>20</v>
      </c>
      <c r="O1510" s="183" t="s">
        <v>43</v>
      </c>
      <c r="P1510" s="184">
        <f>I1510+J1510</f>
        <v>0</v>
      </c>
      <c r="Q1510" s="184">
        <f>ROUND(I1510*H1510,2)</f>
        <v>0</v>
      </c>
      <c r="R1510" s="184">
        <f>ROUND(J1510*H1510,2)</f>
        <v>0</v>
      </c>
      <c r="S1510" s="66"/>
      <c r="T1510" s="185">
        <f>S1510*H1510</f>
        <v>0</v>
      </c>
      <c r="U1510" s="185">
        <v>0</v>
      </c>
      <c r="V1510" s="185">
        <f>U1510*H1510</f>
        <v>0</v>
      </c>
      <c r="W1510" s="185">
        <v>0</v>
      </c>
      <c r="X1510" s="185">
        <f>W1510*H1510</f>
        <v>0</v>
      </c>
      <c r="Y1510" s="186" t="s">
        <v>20</v>
      </c>
      <c r="Z1510" s="36"/>
      <c r="AA1510" s="36"/>
      <c r="AB1510" s="36"/>
      <c r="AC1510" s="36"/>
      <c r="AD1510" s="36"/>
      <c r="AE1510" s="36"/>
      <c r="AR1510" s="187" t="s">
        <v>185</v>
      </c>
      <c r="AT1510" s="187" t="s">
        <v>157</v>
      </c>
      <c r="AU1510" s="187" t="s">
        <v>84</v>
      </c>
      <c r="AY1510" s="19" t="s">
        <v>155</v>
      </c>
      <c r="BE1510" s="188">
        <f>IF(O1510="základní",K1510,0)</f>
        <v>0</v>
      </c>
      <c r="BF1510" s="188">
        <f>IF(O1510="snížená",K1510,0)</f>
        <v>0</v>
      </c>
      <c r="BG1510" s="188">
        <f>IF(O1510="zákl. přenesená",K1510,0)</f>
        <v>0</v>
      </c>
      <c r="BH1510" s="188">
        <f>IF(O1510="sníž. přenesená",K1510,0)</f>
        <v>0</v>
      </c>
      <c r="BI1510" s="188">
        <f>IF(O1510="nulová",K1510,0)</f>
        <v>0</v>
      </c>
      <c r="BJ1510" s="19" t="s">
        <v>82</v>
      </c>
      <c r="BK1510" s="188">
        <f>ROUND(P1510*H1510,2)</f>
        <v>0</v>
      </c>
      <c r="BL1510" s="19" t="s">
        <v>185</v>
      </c>
      <c r="BM1510" s="187" t="s">
        <v>3063</v>
      </c>
    </row>
    <row r="1511" spans="1:65" s="2" customFormat="1" ht="11.25">
      <c r="A1511" s="36"/>
      <c r="B1511" s="37"/>
      <c r="C1511" s="38"/>
      <c r="D1511" s="189" t="s">
        <v>162</v>
      </c>
      <c r="E1511" s="38"/>
      <c r="F1511" s="190" t="s">
        <v>3064</v>
      </c>
      <c r="G1511" s="38"/>
      <c r="H1511" s="38"/>
      <c r="I1511" s="191"/>
      <c r="J1511" s="191"/>
      <c r="K1511" s="38"/>
      <c r="L1511" s="38"/>
      <c r="M1511" s="41"/>
      <c r="N1511" s="192"/>
      <c r="O1511" s="193"/>
      <c r="P1511" s="66"/>
      <c r="Q1511" s="66"/>
      <c r="R1511" s="66"/>
      <c r="S1511" s="66"/>
      <c r="T1511" s="66"/>
      <c r="U1511" s="66"/>
      <c r="V1511" s="66"/>
      <c r="W1511" s="66"/>
      <c r="X1511" s="66"/>
      <c r="Y1511" s="67"/>
      <c r="Z1511" s="36"/>
      <c r="AA1511" s="36"/>
      <c r="AB1511" s="36"/>
      <c r="AC1511" s="36"/>
      <c r="AD1511" s="36"/>
      <c r="AE1511" s="36"/>
      <c r="AT1511" s="19" t="s">
        <v>162</v>
      </c>
      <c r="AU1511" s="19" t="s">
        <v>84</v>
      </c>
    </row>
    <row r="1512" spans="1:65" s="2" customFormat="1" ht="16.5" customHeight="1">
      <c r="A1512" s="36"/>
      <c r="B1512" s="37"/>
      <c r="C1512" s="218" t="s">
        <v>3065</v>
      </c>
      <c r="D1512" s="218" t="s">
        <v>180</v>
      </c>
      <c r="E1512" s="219" t="s">
        <v>3066</v>
      </c>
      <c r="F1512" s="220" t="s">
        <v>3067</v>
      </c>
      <c r="G1512" s="221" t="s">
        <v>386</v>
      </c>
      <c r="H1512" s="222">
        <v>1</v>
      </c>
      <c r="I1512" s="223"/>
      <c r="J1512" s="224"/>
      <c r="K1512" s="225">
        <f>ROUND(P1512*H1512,2)</f>
        <v>0</v>
      </c>
      <c r="L1512" s="224"/>
      <c r="M1512" s="226"/>
      <c r="N1512" s="227" t="s">
        <v>20</v>
      </c>
      <c r="O1512" s="183" t="s">
        <v>43</v>
      </c>
      <c r="P1512" s="184">
        <f>I1512+J1512</f>
        <v>0</v>
      </c>
      <c r="Q1512" s="184">
        <f>ROUND(I1512*H1512,2)</f>
        <v>0</v>
      </c>
      <c r="R1512" s="184">
        <f>ROUND(J1512*H1512,2)</f>
        <v>0</v>
      </c>
      <c r="S1512" s="66"/>
      <c r="T1512" s="185">
        <f>S1512*H1512</f>
        <v>0</v>
      </c>
      <c r="U1512" s="185">
        <v>1.7899999999999999E-2</v>
      </c>
      <c r="V1512" s="185">
        <f>U1512*H1512</f>
        <v>1.7899999999999999E-2</v>
      </c>
      <c r="W1512" s="185">
        <v>0</v>
      </c>
      <c r="X1512" s="185">
        <f>W1512*H1512</f>
        <v>0</v>
      </c>
      <c r="Y1512" s="186" t="s">
        <v>20</v>
      </c>
      <c r="Z1512" s="36"/>
      <c r="AA1512" s="36"/>
      <c r="AB1512" s="36"/>
      <c r="AC1512" s="36"/>
      <c r="AD1512" s="36"/>
      <c r="AE1512" s="36"/>
      <c r="AR1512" s="187" t="s">
        <v>184</v>
      </c>
      <c r="AT1512" s="187" t="s">
        <v>180</v>
      </c>
      <c r="AU1512" s="187" t="s">
        <v>84</v>
      </c>
      <c r="AY1512" s="19" t="s">
        <v>155</v>
      </c>
      <c r="BE1512" s="188">
        <f>IF(O1512="základní",K1512,0)</f>
        <v>0</v>
      </c>
      <c r="BF1512" s="188">
        <f>IF(O1512="snížená",K1512,0)</f>
        <v>0</v>
      </c>
      <c r="BG1512" s="188">
        <f>IF(O1512="zákl. přenesená",K1512,0)</f>
        <v>0</v>
      </c>
      <c r="BH1512" s="188">
        <f>IF(O1512="sníž. přenesená",K1512,0)</f>
        <v>0</v>
      </c>
      <c r="BI1512" s="188">
        <f>IF(O1512="nulová",K1512,0)</f>
        <v>0</v>
      </c>
      <c r="BJ1512" s="19" t="s">
        <v>82</v>
      </c>
      <c r="BK1512" s="188">
        <f>ROUND(P1512*H1512,2)</f>
        <v>0</v>
      </c>
      <c r="BL1512" s="19" t="s">
        <v>185</v>
      </c>
      <c r="BM1512" s="187" t="s">
        <v>3068</v>
      </c>
    </row>
    <row r="1513" spans="1:65" s="2" customFormat="1" ht="16.5" customHeight="1">
      <c r="A1513" s="36"/>
      <c r="B1513" s="37"/>
      <c r="C1513" s="218" t="s">
        <v>3069</v>
      </c>
      <c r="D1513" s="218" t="s">
        <v>180</v>
      </c>
      <c r="E1513" s="219" t="s">
        <v>3070</v>
      </c>
      <c r="F1513" s="220" t="s">
        <v>3071</v>
      </c>
      <c r="G1513" s="221" t="s">
        <v>386</v>
      </c>
      <c r="H1513" s="222">
        <v>5</v>
      </c>
      <c r="I1513" s="223"/>
      <c r="J1513" s="224"/>
      <c r="K1513" s="225">
        <f>ROUND(P1513*H1513,2)</f>
        <v>0</v>
      </c>
      <c r="L1513" s="224"/>
      <c r="M1513" s="226"/>
      <c r="N1513" s="227" t="s">
        <v>20</v>
      </c>
      <c r="O1513" s="183" t="s">
        <v>43</v>
      </c>
      <c r="P1513" s="184">
        <f>I1513+J1513</f>
        <v>0</v>
      </c>
      <c r="Q1513" s="184">
        <f>ROUND(I1513*H1513,2)</f>
        <v>0</v>
      </c>
      <c r="R1513" s="184">
        <f>ROUND(J1513*H1513,2)</f>
        <v>0</v>
      </c>
      <c r="S1513" s="66"/>
      <c r="T1513" s="185">
        <f>S1513*H1513</f>
        <v>0</v>
      </c>
      <c r="U1513" s="185">
        <v>1.4E-2</v>
      </c>
      <c r="V1513" s="185">
        <f>U1513*H1513</f>
        <v>7.0000000000000007E-2</v>
      </c>
      <c r="W1513" s="185">
        <v>0</v>
      </c>
      <c r="X1513" s="185">
        <f>W1513*H1513</f>
        <v>0</v>
      </c>
      <c r="Y1513" s="186" t="s">
        <v>20</v>
      </c>
      <c r="Z1513" s="36"/>
      <c r="AA1513" s="36"/>
      <c r="AB1513" s="36"/>
      <c r="AC1513" s="36"/>
      <c r="AD1513" s="36"/>
      <c r="AE1513" s="36"/>
      <c r="AR1513" s="187" t="s">
        <v>1546</v>
      </c>
      <c r="AT1513" s="187" t="s">
        <v>180</v>
      </c>
      <c r="AU1513" s="187" t="s">
        <v>84</v>
      </c>
      <c r="AY1513" s="19" t="s">
        <v>155</v>
      </c>
      <c r="BE1513" s="188">
        <f>IF(O1513="základní",K1513,0)</f>
        <v>0</v>
      </c>
      <c r="BF1513" s="188">
        <f>IF(O1513="snížená",K1513,0)</f>
        <v>0</v>
      </c>
      <c r="BG1513" s="188">
        <f>IF(O1513="zákl. přenesená",K1513,0)</f>
        <v>0</v>
      </c>
      <c r="BH1513" s="188">
        <f>IF(O1513="sníž. přenesená",K1513,0)</f>
        <v>0</v>
      </c>
      <c r="BI1513" s="188">
        <f>IF(O1513="nulová",K1513,0)</f>
        <v>0</v>
      </c>
      <c r="BJ1513" s="19" t="s">
        <v>82</v>
      </c>
      <c r="BK1513" s="188">
        <f>ROUND(P1513*H1513,2)</f>
        <v>0</v>
      </c>
      <c r="BL1513" s="19" t="s">
        <v>442</v>
      </c>
      <c r="BM1513" s="187" t="s">
        <v>3072</v>
      </c>
    </row>
    <row r="1514" spans="1:65" s="2" customFormat="1" ht="24.2" customHeight="1">
      <c r="A1514" s="36"/>
      <c r="B1514" s="37"/>
      <c r="C1514" s="174" t="s">
        <v>3073</v>
      </c>
      <c r="D1514" s="174" t="s">
        <v>157</v>
      </c>
      <c r="E1514" s="175" t="s">
        <v>3074</v>
      </c>
      <c r="F1514" s="176" t="s">
        <v>3075</v>
      </c>
      <c r="G1514" s="177" t="s">
        <v>207</v>
      </c>
      <c r="H1514" s="178">
        <v>1.7999999999999999E-2</v>
      </c>
      <c r="I1514" s="179"/>
      <c r="J1514" s="179"/>
      <c r="K1514" s="180">
        <f>ROUND(P1514*H1514,2)</f>
        <v>0</v>
      </c>
      <c r="L1514" s="181"/>
      <c r="M1514" s="41"/>
      <c r="N1514" s="182" t="s">
        <v>20</v>
      </c>
      <c r="O1514" s="183" t="s">
        <v>43</v>
      </c>
      <c r="P1514" s="184">
        <f>I1514+J1514</f>
        <v>0</v>
      </c>
      <c r="Q1514" s="184">
        <f>ROUND(I1514*H1514,2)</f>
        <v>0</v>
      </c>
      <c r="R1514" s="184">
        <f>ROUND(J1514*H1514,2)</f>
        <v>0</v>
      </c>
      <c r="S1514" s="66"/>
      <c r="T1514" s="185">
        <f>S1514*H1514</f>
        <v>0</v>
      </c>
      <c r="U1514" s="185">
        <v>0</v>
      </c>
      <c r="V1514" s="185">
        <f>U1514*H1514</f>
        <v>0</v>
      </c>
      <c r="W1514" s="185">
        <v>0</v>
      </c>
      <c r="X1514" s="185">
        <f>W1514*H1514</f>
        <v>0</v>
      </c>
      <c r="Y1514" s="186" t="s">
        <v>20</v>
      </c>
      <c r="Z1514" s="36"/>
      <c r="AA1514" s="36"/>
      <c r="AB1514" s="36"/>
      <c r="AC1514" s="36"/>
      <c r="AD1514" s="36"/>
      <c r="AE1514" s="36"/>
      <c r="AR1514" s="187" t="s">
        <v>185</v>
      </c>
      <c r="AT1514" s="187" t="s">
        <v>157</v>
      </c>
      <c r="AU1514" s="187" t="s">
        <v>84</v>
      </c>
      <c r="AY1514" s="19" t="s">
        <v>155</v>
      </c>
      <c r="BE1514" s="188">
        <f>IF(O1514="základní",K1514,0)</f>
        <v>0</v>
      </c>
      <c r="BF1514" s="188">
        <f>IF(O1514="snížená",K1514,0)</f>
        <v>0</v>
      </c>
      <c r="BG1514" s="188">
        <f>IF(O1514="zákl. přenesená",K1514,0)</f>
        <v>0</v>
      </c>
      <c r="BH1514" s="188">
        <f>IF(O1514="sníž. přenesená",K1514,0)</f>
        <v>0</v>
      </c>
      <c r="BI1514" s="188">
        <f>IF(O1514="nulová",K1514,0)</f>
        <v>0</v>
      </c>
      <c r="BJ1514" s="19" t="s">
        <v>82</v>
      </c>
      <c r="BK1514" s="188">
        <f>ROUND(P1514*H1514,2)</f>
        <v>0</v>
      </c>
      <c r="BL1514" s="19" t="s">
        <v>185</v>
      </c>
      <c r="BM1514" s="187" t="s">
        <v>3076</v>
      </c>
    </row>
    <row r="1515" spans="1:65" s="2" customFormat="1" ht="11.25">
      <c r="A1515" s="36"/>
      <c r="B1515" s="37"/>
      <c r="C1515" s="38"/>
      <c r="D1515" s="189" t="s">
        <v>162</v>
      </c>
      <c r="E1515" s="38"/>
      <c r="F1515" s="190" t="s">
        <v>3077</v>
      </c>
      <c r="G1515" s="38"/>
      <c r="H1515" s="38"/>
      <c r="I1515" s="191"/>
      <c r="J1515" s="191"/>
      <c r="K1515" s="38"/>
      <c r="L1515" s="38"/>
      <c r="M1515" s="41"/>
      <c r="N1515" s="192"/>
      <c r="O1515" s="193"/>
      <c r="P1515" s="66"/>
      <c r="Q1515" s="66"/>
      <c r="R1515" s="66"/>
      <c r="S1515" s="66"/>
      <c r="T1515" s="66"/>
      <c r="U1515" s="66"/>
      <c r="V1515" s="66"/>
      <c r="W1515" s="66"/>
      <c r="X1515" s="66"/>
      <c r="Y1515" s="67"/>
      <c r="Z1515" s="36"/>
      <c r="AA1515" s="36"/>
      <c r="AB1515" s="36"/>
      <c r="AC1515" s="36"/>
      <c r="AD1515" s="36"/>
      <c r="AE1515" s="36"/>
      <c r="AT1515" s="19" t="s">
        <v>162</v>
      </c>
      <c r="AU1515" s="19" t="s">
        <v>84</v>
      </c>
    </row>
    <row r="1516" spans="1:65" s="12" customFormat="1" ht="22.9" customHeight="1">
      <c r="B1516" s="157"/>
      <c r="C1516" s="158"/>
      <c r="D1516" s="159" t="s">
        <v>73</v>
      </c>
      <c r="E1516" s="172" t="s">
        <v>3078</v>
      </c>
      <c r="F1516" s="172" t="s">
        <v>3079</v>
      </c>
      <c r="G1516" s="158"/>
      <c r="H1516" s="158"/>
      <c r="I1516" s="161"/>
      <c r="J1516" s="161"/>
      <c r="K1516" s="173">
        <f>BK1516</f>
        <v>0</v>
      </c>
      <c r="L1516" s="158"/>
      <c r="M1516" s="163"/>
      <c r="N1516" s="164"/>
      <c r="O1516" s="165"/>
      <c r="P1516" s="165"/>
      <c r="Q1516" s="166">
        <f>SUM(Q1517:Q1530)</f>
        <v>0</v>
      </c>
      <c r="R1516" s="166">
        <f>SUM(R1517:R1530)</f>
        <v>0</v>
      </c>
      <c r="S1516" s="165"/>
      <c r="T1516" s="167">
        <f>SUM(T1517:T1530)</f>
        <v>0</v>
      </c>
      <c r="U1516" s="165"/>
      <c r="V1516" s="167">
        <f>SUM(V1517:V1530)</f>
        <v>2.6086759999999996</v>
      </c>
      <c r="W1516" s="165"/>
      <c r="X1516" s="167">
        <f>SUM(X1517:X1530)</f>
        <v>0</v>
      </c>
      <c r="Y1516" s="168"/>
      <c r="AR1516" s="169" t="s">
        <v>84</v>
      </c>
      <c r="AT1516" s="170" t="s">
        <v>73</v>
      </c>
      <c r="AU1516" s="170" t="s">
        <v>82</v>
      </c>
      <c r="AY1516" s="169" t="s">
        <v>155</v>
      </c>
      <c r="BK1516" s="171">
        <f>SUM(BK1517:BK1530)</f>
        <v>0</v>
      </c>
    </row>
    <row r="1517" spans="1:65" s="2" customFormat="1" ht="24.2" customHeight="1">
      <c r="A1517" s="36"/>
      <c r="B1517" s="37"/>
      <c r="C1517" s="174" t="s">
        <v>3080</v>
      </c>
      <c r="D1517" s="174" t="s">
        <v>157</v>
      </c>
      <c r="E1517" s="175" t="s">
        <v>3081</v>
      </c>
      <c r="F1517" s="176" t="s">
        <v>3082</v>
      </c>
      <c r="G1517" s="177" t="s">
        <v>160</v>
      </c>
      <c r="H1517" s="178">
        <v>86.38</v>
      </c>
      <c r="I1517" s="179"/>
      <c r="J1517" s="179"/>
      <c r="K1517" s="180">
        <f>ROUND(P1517*H1517,2)</f>
        <v>0</v>
      </c>
      <c r="L1517" s="181"/>
      <c r="M1517" s="41"/>
      <c r="N1517" s="182" t="s">
        <v>20</v>
      </c>
      <c r="O1517" s="183" t="s">
        <v>43</v>
      </c>
      <c r="P1517" s="184">
        <f>I1517+J1517</f>
        <v>0</v>
      </c>
      <c r="Q1517" s="184">
        <f>ROUND(I1517*H1517,2)</f>
        <v>0</v>
      </c>
      <c r="R1517" s="184">
        <f>ROUND(J1517*H1517,2)</f>
        <v>0</v>
      </c>
      <c r="S1517" s="66"/>
      <c r="T1517" s="185">
        <f>S1517*H1517</f>
        <v>0</v>
      </c>
      <c r="U1517" s="185">
        <v>6.0000000000000001E-3</v>
      </c>
      <c r="V1517" s="185">
        <f>U1517*H1517</f>
        <v>0.51827999999999996</v>
      </c>
      <c r="W1517" s="185">
        <v>0</v>
      </c>
      <c r="X1517" s="185">
        <f>W1517*H1517</f>
        <v>0</v>
      </c>
      <c r="Y1517" s="186" t="s">
        <v>20</v>
      </c>
      <c r="Z1517" s="36"/>
      <c r="AA1517" s="36"/>
      <c r="AB1517" s="36"/>
      <c r="AC1517" s="36"/>
      <c r="AD1517" s="36"/>
      <c r="AE1517" s="36"/>
      <c r="AR1517" s="187" t="s">
        <v>185</v>
      </c>
      <c r="AT1517" s="187" t="s">
        <v>157</v>
      </c>
      <c r="AU1517" s="187" t="s">
        <v>84</v>
      </c>
      <c r="AY1517" s="19" t="s">
        <v>155</v>
      </c>
      <c r="BE1517" s="188">
        <f>IF(O1517="základní",K1517,0)</f>
        <v>0</v>
      </c>
      <c r="BF1517" s="188">
        <f>IF(O1517="snížená",K1517,0)</f>
        <v>0</v>
      </c>
      <c r="BG1517" s="188">
        <f>IF(O1517="zákl. přenesená",K1517,0)</f>
        <v>0</v>
      </c>
      <c r="BH1517" s="188">
        <f>IF(O1517="sníž. přenesená",K1517,0)</f>
        <v>0</v>
      </c>
      <c r="BI1517" s="188">
        <f>IF(O1517="nulová",K1517,0)</f>
        <v>0</v>
      </c>
      <c r="BJ1517" s="19" t="s">
        <v>82</v>
      </c>
      <c r="BK1517" s="188">
        <f>ROUND(P1517*H1517,2)</f>
        <v>0</v>
      </c>
      <c r="BL1517" s="19" t="s">
        <v>185</v>
      </c>
      <c r="BM1517" s="187" t="s">
        <v>3083</v>
      </c>
    </row>
    <row r="1518" spans="1:65" s="2" customFormat="1" ht="11.25">
      <c r="A1518" s="36"/>
      <c r="B1518" s="37"/>
      <c r="C1518" s="38"/>
      <c r="D1518" s="189" t="s">
        <v>162</v>
      </c>
      <c r="E1518" s="38"/>
      <c r="F1518" s="190" t="s">
        <v>3084</v>
      </c>
      <c r="G1518" s="38"/>
      <c r="H1518" s="38"/>
      <c r="I1518" s="191"/>
      <c r="J1518" s="191"/>
      <c r="K1518" s="38"/>
      <c r="L1518" s="38"/>
      <c r="M1518" s="41"/>
      <c r="N1518" s="192"/>
      <c r="O1518" s="193"/>
      <c r="P1518" s="66"/>
      <c r="Q1518" s="66"/>
      <c r="R1518" s="66"/>
      <c r="S1518" s="66"/>
      <c r="T1518" s="66"/>
      <c r="U1518" s="66"/>
      <c r="V1518" s="66"/>
      <c r="W1518" s="66"/>
      <c r="X1518" s="66"/>
      <c r="Y1518" s="67"/>
      <c r="Z1518" s="36"/>
      <c r="AA1518" s="36"/>
      <c r="AB1518" s="36"/>
      <c r="AC1518" s="36"/>
      <c r="AD1518" s="36"/>
      <c r="AE1518" s="36"/>
      <c r="AT1518" s="19" t="s">
        <v>162</v>
      </c>
      <c r="AU1518" s="19" t="s">
        <v>84</v>
      </c>
    </row>
    <row r="1519" spans="1:65" s="15" customFormat="1" ht="11.25">
      <c r="B1519" s="228"/>
      <c r="C1519" s="229"/>
      <c r="D1519" s="196" t="s">
        <v>164</v>
      </c>
      <c r="E1519" s="230" t="s">
        <v>20</v>
      </c>
      <c r="F1519" s="231" t="s">
        <v>3085</v>
      </c>
      <c r="G1519" s="229"/>
      <c r="H1519" s="230" t="s">
        <v>20</v>
      </c>
      <c r="I1519" s="232"/>
      <c r="J1519" s="232"/>
      <c r="K1519" s="229"/>
      <c r="L1519" s="229"/>
      <c r="M1519" s="233"/>
      <c r="N1519" s="234"/>
      <c r="O1519" s="235"/>
      <c r="P1519" s="235"/>
      <c r="Q1519" s="235"/>
      <c r="R1519" s="235"/>
      <c r="S1519" s="235"/>
      <c r="T1519" s="235"/>
      <c r="U1519" s="235"/>
      <c r="V1519" s="235"/>
      <c r="W1519" s="235"/>
      <c r="X1519" s="235"/>
      <c r="Y1519" s="236"/>
      <c r="AT1519" s="237" t="s">
        <v>164</v>
      </c>
      <c r="AU1519" s="237" t="s">
        <v>84</v>
      </c>
      <c r="AV1519" s="15" t="s">
        <v>82</v>
      </c>
      <c r="AW1519" s="15" t="s">
        <v>5</v>
      </c>
      <c r="AX1519" s="15" t="s">
        <v>74</v>
      </c>
      <c r="AY1519" s="237" t="s">
        <v>155</v>
      </c>
    </row>
    <row r="1520" spans="1:65" s="13" customFormat="1" ht="11.25">
      <c r="B1520" s="194"/>
      <c r="C1520" s="195"/>
      <c r="D1520" s="196" t="s">
        <v>164</v>
      </c>
      <c r="E1520" s="197" t="s">
        <v>20</v>
      </c>
      <c r="F1520" s="198" t="s">
        <v>3086</v>
      </c>
      <c r="G1520" s="195"/>
      <c r="H1520" s="199">
        <v>36.71</v>
      </c>
      <c r="I1520" s="200"/>
      <c r="J1520" s="200"/>
      <c r="K1520" s="195"/>
      <c r="L1520" s="195"/>
      <c r="M1520" s="201"/>
      <c r="N1520" s="202"/>
      <c r="O1520" s="203"/>
      <c r="P1520" s="203"/>
      <c r="Q1520" s="203"/>
      <c r="R1520" s="203"/>
      <c r="S1520" s="203"/>
      <c r="T1520" s="203"/>
      <c r="U1520" s="203"/>
      <c r="V1520" s="203"/>
      <c r="W1520" s="203"/>
      <c r="X1520" s="203"/>
      <c r="Y1520" s="204"/>
      <c r="AT1520" s="205" t="s">
        <v>164</v>
      </c>
      <c r="AU1520" s="205" t="s">
        <v>84</v>
      </c>
      <c r="AV1520" s="13" t="s">
        <v>84</v>
      </c>
      <c r="AW1520" s="13" t="s">
        <v>5</v>
      </c>
      <c r="AX1520" s="13" t="s">
        <v>74</v>
      </c>
      <c r="AY1520" s="205" t="s">
        <v>155</v>
      </c>
    </row>
    <row r="1521" spans="1:65" s="15" customFormat="1" ht="11.25">
      <c r="B1521" s="228"/>
      <c r="C1521" s="229"/>
      <c r="D1521" s="196" t="s">
        <v>164</v>
      </c>
      <c r="E1521" s="230" t="s">
        <v>20</v>
      </c>
      <c r="F1521" s="231" t="s">
        <v>3087</v>
      </c>
      <c r="G1521" s="229"/>
      <c r="H1521" s="230" t="s">
        <v>20</v>
      </c>
      <c r="I1521" s="232"/>
      <c r="J1521" s="232"/>
      <c r="K1521" s="229"/>
      <c r="L1521" s="229"/>
      <c r="M1521" s="233"/>
      <c r="N1521" s="234"/>
      <c r="O1521" s="235"/>
      <c r="P1521" s="235"/>
      <c r="Q1521" s="235"/>
      <c r="R1521" s="235"/>
      <c r="S1521" s="235"/>
      <c r="T1521" s="235"/>
      <c r="U1521" s="235"/>
      <c r="V1521" s="235"/>
      <c r="W1521" s="235"/>
      <c r="X1521" s="235"/>
      <c r="Y1521" s="236"/>
      <c r="AT1521" s="237" t="s">
        <v>164</v>
      </c>
      <c r="AU1521" s="237" t="s">
        <v>84</v>
      </c>
      <c r="AV1521" s="15" t="s">
        <v>82</v>
      </c>
      <c r="AW1521" s="15" t="s">
        <v>5</v>
      </c>
      <c r="AX1521" s="15" t="s">
        <v>74</v>
      </c>
      <c r="AY1521" s="237" t="s">
        <v>155</v>
      </c>
    </row>
    <row r="1522" spans="1:65" s="13" customFormat="1" ht="11.25">
      <c r="B1522" s="194"/>
      <c r="C1522" s="195"/>
      <c r="D1522" s="196" t="s">
        <v>164</v>
      </c>
      <c r="E1522" s="197" t="s">
        <v>20</v>
      </c>
      <c r="F1522" s="198" t="s">
        <v>3088</v>
      </c>
      <c r="G1522" s="195"/>
      <c r="H1522" s="199">
        <v>49.67</v>
      </c>
      <c r="I1522" s="200"/>
      <c r="J1522" s="200"/>
      <c r="K1522" s="195"/>
      <c r="L1522" s="195"/>
      <c r="M1522" s="201"/>
      <c r="N1522" s="202"/>
      <c r="O1522" s="203"/>
      <c r="P1522" s="203"/>
      <c r="Q1522" s="203"/>
      <c r="R1522" s="203"/>
      <c r="S1522" s="203"/>
      <c r="T1522" s="203"/>
      <c r="U1522" s="203"/>
      <c r="V1522" s="203"/>
      <c r="W1522" s="203"/>
      <c r="X1522" s="203"/>
      <c r="Y1522" s="204"/>
      <c r="AT1522" s="205" t="s">
        <v>164</v>
      </c>
      <c r="AU1522" s="205" t="s">
        <v>84</v>
      </c>
      <c r="AV1522" s="13" t="s">
        <v>84</v>
      </c>
      <c r="AW1522" s="13" t="s">
        <v>5</v>
      </c>
      <c r="AX1522" s="13" t="s">
        <v>74</v>
      </c>
      <c r="AY1522" s="205" t="s">
        <v>155</v>
      </c>
    </row>
    <row r="1523" spans="1:65" s="14" customFormat="1" ht="11.25">
      <c r="B1523" s="206"/>
      <c r="C1523" s="207"/>
      <c r="D1523" s="196" t="s">
        <v>164</v>
      </c>
      <c r="E1523" s="208" t="s">
        <v>20</v>
      </c>
      <c r="F1523" s="209" t="s">
        <v>166</v>
      </c>
      <c r="G1523" s="207"/>
      <c r="H1523" s="210">
        <v>86.38</v>
      </c>
      <c r="I1523" s="211"/>
      <c r="J1523" s="211"/>
      <c r="K1523" s="207"/>
      <c r="L1523" s="207"/>
      <c r="M1523" s="212"/>
      <c r="N1523" s="213"/>
      <c r="O1523" s="214"/>
      <c r="P1523" s="214"/>
      <c r="Q1523" s="214"/>
      <c r="R1523" s="214"/>
      <c r="S1523" s="214"/>
      <c r="T1523" s="214"/>
      <c r="U1523" s="214"/>
      <c r="V1523" s="214"/>
      <c r="W1523" s="214"/>
      <c r="X1523" s="214"/>
      <c r="Y1523" s="215"/>
      <c r="AT1523" s="216" t="s">
        <v>164</v>
      </c>
      <c r="AU1523" s="216" t="s">
        <v>84</v>
      </c>
      <c r="AV1523" s="14" t="s">
        <v>161</v>
      </c>
      <c r="AW1523" s="14" t="s">
        <v>5</v>
      </c>
      <c r="AX1523" s="14" t="s">
        <v>82</v>
      </c>
      <c r="AY1523" s="216" t="s">
        <v>155</v>
      </c>
    </row>
    <row r="1524" spans="1:65" s="2" customFormat="1" ht="16.5" customHeight="1">
      <c r="A1524" s="36"/>
      <c r="B1524" s="37"/>
      <c r="C1524" s="218" t="s">
        <v>3089</v>
      </c>
      <c r="D1524" s="218" t="s">
        <v>180</v>
      </c>
      <c r="E1524" s="219" t="s">
        <v>3090</v>
      </c>
      <c r="F1524" s="220" t="s">
        <v>3091</v>
      </c>
      <c r="G1524" s="221" t="s">
        <v>160</v>
      </c>
      <c r="H1524" s="222">
        <v>95.018000000000001</v>
      </c>
      <c r="I1524" s="223"/>
      <c r="J1524" s="224"/>
      <c r="K1524" s="225">
        <f>ROUND(P1524*H1524,2)</f>
        <v>0</v>
      </c>
      <c r="L1524" s="224"/>
      <c r="M1524" s="226"/>
      <c r="N1524" s="227" t="s">
        <v>20</v>
      </c>
      <c r="O1524" s="183" t="s">
        <v>43</v>
      </c>
      <c r="P1524" s="184">
        <f>I1524+J1524</f>
        <v>0</v>
      </c>
      <c r="Q1524" s="184">
        <f>ROUND(I1524*H1524,2)</f>
        <v>0</v>
      </c>
      <c r="R1524" s="184">
        <f>ROUND(J1524*H1524,2)</f>
        <v>0</v>
      </c>
      <c r="S1524" s="66"/>
      <c r="T1524" s="185">
        <f>S1524*H1524</f>
        <v>0</v>
      </c>
      <c r="U1524" s="185">
        <v>2.1999999999999999E-2</v>
      </c>
      <c r="V1524" s="185">
        <f>U1524*H1524</f>
        <v>2.0903959999999997</v>
      </c>
      <c r="W1524" s="185">
        <v>0</v>
      </c>
      <c r="X1524" s="185">
        <f>W1524*H1524</f>
        <v>0</v>
      </c>
      <c r="Y1524" s="186" t="s">
        <v>20</v>
      </c>
      <c r="Z1524" s="36"/>
      <c r="AA1524" s="36"/>
      <c r="AB1524" s="36"/>
      <c r="AC1524" s="36"/>
      <c r="AD1524" s="36"/>
      <c r="AE1524" s="36"/>
      <c r="AR1524" s="187" t="s">
        <v>184</v>
      </c>
      <c r="AT1524" s="187" t="s">
        <v>180</v>
      </c>
      <c r="AU1524" s="187" t="s">
        <v>84</v>
      </c>
      <c r="AY1524" s="19" t="s">
        <v>155</v>
      </c>
      <c r="BE1524" s="188">
        <f>IF(O1524="základní",K1524,0)</f>
        <v>0</v>
      </c>
      <c r="BF1524" s="188">
        <f>IF(O1524="snížená",K1524,0)</f>
        <v>0</v>
      </c>
      <c r="BG1524" s="188">
        <f>IF(O1524="zákl. přenesená",K1524,0)</f>
        <v>0</v>
      </c>
      <c r="BH1524" s="188">
        <f>IF(O1524="sníž. přenesená",K1524,0)</f>
        <v>0</v>
      </c>
      <c r="BI1524" s="188">
        <f>IF(O1524="nulová",K1524,0)</f>
        <v>0</v>
      </c>
      <c r="BJ1524" s="19" t="s">
        <v>82</v>
      </c>
      <c r="BK1524" s="188">
        <f>ROUND(P1524*H1524,2)</f>
        <v>0</v>
      </c>
      <c r="BL1524" s="19" t="s">
        <v>185</v>
      </c>
      <c r="BM1524" s="187" t="s">
        <v>3092</v>
      </c>
    </row>
    <row r="1525" spans="1:65" s="2" customFormat="1" ht="19.5">
      <c r="A1525" s="36"/>
      <c r="B1525" s="37"/>
      <c r="C1525" s="38"/>
      <c r="D1525" s="196" t="s">
        <v>177</v>
      </c>
      <c r="E1525" s="38"/>
      <c r="F1525" s="217" t="s">
        <v>3093</v>
      </c>
      <c r="G1525" s="38"/>
      <c r="H1525" s="38"/>
      <c r="I1525" s="191"/>
      <c r="J1525" s="191"/>
      <c r="K1525" s="38"/>
      <c r="L1525" s="38"/>
      <c r="M1525" s="41"/>
      <c r="N1525" s="192"/>
      <c r="O1525" s="193"/>
      <c r="P1525" s="66"/>
      <c r="Q1525" s="66"/>
      <c r="R1525" s="66"/>
      <c r="S1525" s="66"/>
      <c r="T1525" s="66"/>
      <c r="U1525" s="66"/>
      <c r="V1525" s="66"/>
      <c r="W1525" s="66"/>
      <c r="X1525" s="66"/>
      <c r="Y1525" s="67"/>
      <c r="Z1525" s="36"/>
      <c r="AA1525" s="36"/>
      <c r="AB1525" s="36"/>
      <c r="AC1525" s="36"/>
      <c r="AD1525" s="36"/>
      <c r="AE1525" s="36"/>
      <c r="AT1525" s="19" t="s">
        <v>177</v>
      </c>
      <c r="AU1525" s="19" t="s">
        <v>84</v>
      </c>
    </row>
    <row r="1526" spans="1:65" s="15" customFormat="1" ht="11.25">
      <c r="B1526" s="228"/>
      <c r="C1526" s="229"/>
      <c r="D1526" s="196" t="s">
        <v>164</v>
      </c>
      <c r="E1526" s="230" t="s">
        <v>20</v>
      </c>
      <c r="F1526" s="231" t="s">
        <v>3094</v>
      </c>
      <c r="G1526" s="229"/>
      <c r="H1526" s="230" t="s">
        <v>20</v>
      </c>
      <c r="I1526" s="232"/>
      <c r="J1526" s="232"/>
      <c r="K1526" s="229"/>
      <c r="L1526" s="229"/>
      <c r="M1526" s="233"/>
      <c r="N1526" s="234"/>
      <c r="O1526" s="235"/>
      <c r="P1526" s="235"/>
      <c r="Q1526" s="235"/>
      <c r="R1526" s="235"/>
      <c r="S1526" s="235"/>
      <c r="T1526" s="235"/>
      <c r="U1526" s="235"/>
      <c r="V1526" s="235"/>
      <c r="W1526" s="235"/>
      <c r="X1526" s="235"/>
      <c r="Y1526" s="236"/>
      <c r="AT1526" s="237" t="s">
        <v>164</v>
      </c>
      <c r="AU1526" s="237" t="s">
        <v>84</v>
      </c>
      <c r="AV1526" s="15" t="s">
        <v>82</v>
      </c>
      <c r="AW1526" s="15" t="s">
        <v>5</v>
      </c>
      <c r="AX1526" s="15" t="s">
        <v>74</v>
      </c>
      <c r="AY1526" s="237" t="s">
        <v>155</v>
      </c>
    </row>
    <row r="1527" spans="1:65" s="13" customFormat="1" ht="11.25">
      <c r="B1527" s="194"/>
      <c r="C1527" s="195"/>
      <c r="D1527" s="196" t="s">
        <v>164</v>
      </c>
      <c r="E1527" s="197" t="s">
        <v>20</v>
      </c>
      <c r="F1527" s="198" t="s">
        <v>3095</v>
      </c>
      <c r="G1527" s="195"/>
      <c r="H1527" s="199">
        <v>86.38</v>
      </c>
      <c r="I1527" s="200"/>
      <c r="J1527" s="200"/>
      <c r="K1527" s="195"/>
      <c r="L1527" s="195"/>
      <c r="M1527" s="201"/>
      <c r="N1527" s="202"/>
      <c r="O1527" s="203"/>
      <c r="P1527" s="203"/>
      <c r="Q1527" s="203"/>
      <c r="R1527" s="203"/>
      <c r="S1527" s="203"/>
      <c r="T1527" s="203"/>
      <c r="U1527" s="203"/>
      <c r="V1527" s="203"/>
      <c r="W1527" s="203"/>
      <c r="X1527" s="203"/>
      <c r="Y1527" s="204"/>
      <c r="AT1527" s="205" t="s">
        <v>164</v>
      </c>
      <c r="AU1527" s="205" t="s">
        <v>84</v>
      </c>
      <c r="AV1527" s="13" t="s">
        <v>84</v>
      </c>
      <c r="AW1527" s="13" t="s">
        <v>5</v>
      </c>
      <c r="AX1527" s="13" t="s">
        <v>82</v>
      </c>
      <c r="AY1527" s="205" t="s">
        <v>155</v>
      </c>
    </row>
    <row r="1528" spans="1:65" s="13" customFormat="1" ht="11.25">
      <c r="B1528" s="194"/>
      <c r="C1528" s="195"/>
      <c r="D1528" s="196" t="s">
        <v>164</v>
      </c>
      <c r="E1528" s="195"/>
      <c r="F1528" s="198" t="s">
        <v>3096</v>
      </c>
      <c r="G1528" s="195"/>
      <c r="H1528" s="199">
        <v>95.018000000000001</v>
      </c>
      <c r="I1528" s="200"/>
      <c r="J1528" s="200"/>
      <c r="K1528" s="195"/>
      <c r="L1528" s="195"/>
      <c r="M1528" s="201"/>
      <c r="N1528" s="202"/>
      <c r="O1528" s="203"/>
      <c r="P1528" s="203"/>
      <c r="Q1528" s="203"/>
      <c r="R1528" s="203"/>
      <c r="S1528" s="203"/>
      <c r="T1528" s="203"/>
      <c r="U1528" s="203"/>
      <c r="V1528" s="203"/>
      <c r="W1528" s="203"/>
      <c r="X1528" s="203"/>
      <c r="Y1528" s="204"/>
      <c r="AT1528" s="205" t="s">
        <v>164</v>
      </c>
      <c r="AU1528" s="205" t="s">
        <v>84</v>
      </c>
      <c r="AV1528" s="13" t="s">
        <v>84</v>
      </c>
      <c r="AW1528" s="13" t="s">
        <v>4</v>
      </c>
      <c r="AX1528" s="13" t="s">
        <v>82</v>
      </c>
      <c r="AY1528" s="205" t="s">
        <v>155</v>
      </c>
    </row>
    <row r="1529" spans="1:65" s="2" customFormat="1" ht="24.2" customHeight="1">
      <c r="A1529" s="36"/>
      <c r="B1529" s="37"/>
      <c r="C1529" s="174" t="s">
        <v>3097</v>
      </c>
      <c r="D1529" s="174" t="s">
        <v>157</v>
      </c>
      <c r="E1529" s="175" t="s">
        <v>3098</v>
      </c>
      <c r="F1529" s="176" t="s">
        <v>3099</v>
      </c>
      <c r="G1529" s="177" t="s">
        <v>207</v>
      </c>
      <c r="H1529" s="178">
        <v>2.609</v>
      </c>
      <c r="I1529" s="179"/>
      <c r="J1529" s="179"/>
      <c r="K1529" s="180">
        <f>ROUND(P1529*H1529,2)</f>
        <v>0</v>
      </c>
      <c r="L1529" s="181"/>
      <c r="M1529" s="41"/>
      <c r="N1529" s="182" t="s">
        <v>20</v>
      </c>
      <c r="O1529" s="183" t="s">
        <v>43</v>
      </c>
      <c r="P1529" s="184">
        <f>I1529+J1529</f>
        <v>0</v>
      </c>
      <c r="Q1529" s="184">
        <f>ROUND(I1529*H1529,2)</f>
        <v>0</v>
      </c>
      <c r="R1529" s="184">
        <f>ROUND(J1529*H1529,2)</f>
        <v>0</v>
      </c>
      <c r="S1529" s="66"/>
      <c r="T1529" s="185">
        <f>S1529*H1529</f>
        <v>0</v>
      </c>
      <c r="U1529" s="185">
        <v>0</v>
      </c>
      <c r="V1529" s="185">
        <f>U1529*H1529</f>
        <v>0</v>
      </c>
      <c r="W1529" s="185">
        <v>0</v>
      </c>
      <c r="X1529" s="185">
        <f>W1529*H1529</f>
        <v>0</v>
      </c>
      <c r="Y1529" s="186" t="s">
        <v>20</v>
      </c>
      <c r="Z1529" s="36"/>
      <c r="AA1529" s="36"/>
      <c r="AB1529" s="36"/>
      <c r="AC1529" s="36"/>
      <c r="AD1529" s="36"/>
      <c r="AE1529" s="36"/>
      <c r="AR1529" s="187" t="s">
        <v>185</v>
      </c>
      <c r="AT1529" s="187" t="s">
        <v>157</v>
      </c>
      <c r="AU1529" s="187" t="s">
        <v>84</v>
      </c>
      <c r="AY1529" s="19" t="s">
        <v>155</v>
      </c>
      <c r="BE1529" s="188">
        <f>IF(O1529="základní",K1529,0)</f>
        <v>0</v>
      </c>
      <c r="BF1529" s="188">
        <f>IF(O1529="snížená",K1529,0)</f>
        <v>0</v>
      </c>
      <c r="BG1529" s="188">
        <f>IF(O1529="zákl. přenesená",K1529,0)</f>
        <v>0</v>
      </c>
      <c r="BH1529" s="188">
        <f>IF(O1529="sníž. přenesená",K1529,0)</f>
        <v>0</v>
      </c>
      <c r="BI1529" s="188">
        <f>IF(O1529="nulová",K1529,0)</f>
        <v>0</v>
      </c>
      <c r="BJ1529" s="19" t="s">
        <v>82</v>
      </c>
      <c r="BK1529" s="188">
        <f>ROUND(P1529*H1529,2)</f>
        <v>0</v>
      </c>
      <c r="BL1529" s="19" t="s">
        <v>185</v>
      </c>
      <c r="BM1529" s="187" t="s">
        <v>3100</v>
      </c>
    </row>
    <row r="1530" spans="1:65" s="2" customFormat="1" ht="11.25">
      <c r="A1530" s="36"/>
      <c r="B1530" s="37"/>
      <c r="C1530" s="38"/>
      <c r="D1530" s="189" t="s">
        <v>162</v>
      </c>
      <c r="E1530" s="38"/>
      <c r="F1530" s="190" t="s">
        <v>3101</v>
      </c>
      <c r="G1530" s="38"/>
      <c r="H1530" s="38"/>
      <c r="I1530" s="191"/>
      <c r="J1530" s="191"/>
      <c r="K1530" s="38"/>
      <c r="L1530" s="38"/>
      <c r="M1530" s="41"/>
      <c r="N1530" s="192"/>
      <c r="O1530" s="193"/>
      <c r="P1530" s="66"/>
      <c r="Q1530" s="66"/>
      <c r="R1530" s="66"/>
      <c r="S1530" s="66"/>
      <c r="T1530" s="66"/>
      <c r="U1530" s="66"/>
      <c r="V1530" s="66"/>
      <c r="W1530" s="66"/>
      <c r="X1530" s="66"/>
      <c r="Y1530" s="67"/>
      <c r="Z1530" s="36"/>
      <c r="AA1530" s="36"/>
      <c r="AB1530" s="36"/>
      <c r="AC1530" s="36"/>
      <c r="AD1530" s="36"/>
      <c r="AE1530" s="36"/>
      <c r="AT1530" s="19" t="s">
        <v>162</v>
      </c>
      <c r="AU1530" s="19" t="s">
        <v>84</v>
      </c>
    </row>
    <row r="1531" spans="1:65" s="12" customFormat="1" ht="22.9" customHeight="1">
      <c r="B1531" s="157"/>
      <c r="C1531" s="158"/>
      <c r="D1531" s="159" t="s">
        <v>73</v>
      </c>
      <c r="E1531" s="172" t="s">
        <v>3102</v>
      </c>
      <c r="F1531" s="172" t="s">
        <v>3103</v>
      </c>
      <c r="G1531" s="158"/>
      <c r="H1531" s="158"/>
      <c r="I1531" s="161"/>
      <c r="J1531" s="161"/>
      <c r="K1531" s="173">
        <f>BK1531</f>
        <v>0</v>
      </c>
      <c r="L1531" s="158"/>
      <c r="M1531" s="163"/>
      <c r="N1531" s="164"/>
      <c r="O1531" s="165"/>
      <c r="P1531" s="165"/>
      <c r="Q1531" s="166">
        <f>SUM(Q1532:Q1547)</f>
        <v>0</v>
      </c>
      <c r="R1531" s="166">
        <f>SUM(R1532:R1547)</f>
        <v>0</v>
      </c>
      <c r="S1531" s="165"/>
      <c r="T1531" s="167">
        <f>SUM(T1532:T1547)</f>
        <v>0</v>
      </c>
      <c r="U1531" s="165"/>
      <c r="V1531" s="167">
        <f>SUM(V1532:V1547)</f>
        <v>0.28960242000000003</v>
      </c>
      <c r="W1531" s="165"/>
      <c r="X1531" s="167">
        <f>SUM(X1532:X1547)</f>
        <v>0</v>
      </c>
      <c r="Y1531" s="168"/>
      <c r="AR1531" s="169" t="s">
        <v>84</v>
      </c>
      <c r="AT1531" s="170" t="s">
        <v>73</v>
      </c>
      <c r="AU1531" s="170" t="s">
        <v>82</v>
      </c>
      <c r="AY1531" s="169" t="s">
        <v>155</v>
      </c>
      <c r="BK1531" s="171">
        <f>SUM(BK1532:BK1547)</f>
        <v>0</v>
      </c>
    </row>
    <row r="1532" spans="1:65" s="2" customFormat="1" ht="16.5" customHeight="1">
      <c r="A1532" s="36"/>
      <c r="B1532" s="37"/>
      <c r="C1532" s="174" t="s">
        <v>3104</v>
      </c>
      <c r="D1532" s="174" t="s">
        <v>157</v>
      </c>
      <c r="E1532" s="175" t="s">
        <v>3105</v>
      </c>
      <c r="F1532" s="176" t="s">
        <v>3106</v>
      </c>
      <c r="G1532" s="177" t="s">
        <v>160</v>
      </c>
      <c r="H1532" s="178">
        <v>71.739999999999995</v>
      </c>
      <c r="I1532" s="179"/>
      <c r="J1532" s="179"/>
      <c r="K1532" s="180">
        <f>ROUND(P1532*H1532,2)</f>
        <v>0</v>
      </c>
      <c r="L1532" s="181"/>
      <c r="M1532" s="41"/>
      <c r="N1532" s="182" t="s">
        <v>20</v>
      </c>
      <c r="O1532" s="183" t="s">
        <v>43</v>
      </c>
      <c r="P1532" s="184">
        <f>I1532+J1532</f>
        <v>0</v>
      </c>
      <c r="Q1532" s="184">
        <f>ROUND(I1532*H1532,2)</f>
        <v>0</v>
      </c>
      <c r="R1532" s="184">
        <f>ROUND(J1532*H1532,2)</f>
        <v>0</v>
      </c>
      <c r="S1532" s="66"/>
      <c r="T1532" s="185">
        <f>S1532*H1532</f>
        <v>0</v>
      </c>
      <c r="U1532" s="185">
        <v>0</v>
      </c>
      <c r="V1532" s="185">
        <f>U1532*H1532</f>
        <v>0</v>
      </c>
      <c r="W1532" s="185">
        <v>0</v>
      </c>
      <c r="X1532" s="185">
        <f>W1532*H1532</f>
        <v>0</v>
      </c>
      <c r="Y1532" s="186" t="s">
        <v>20</v>
      </c>
      <c r="Z1532" s="36"/>
      <c r="AA1532" s="36"/>
      <c r="AB1532" s="36"/>
      <c r="AC1532" s="36"/>
      <c r="AD1532" s="36"/>
      <c r="AE1532" s="36"/>
      <c r="AR1532" s="187" t="s">
        <v>185</v>
      </c>
      <c r="AT1532" s="187" t="s">
        <v>157</v>
      </c>
      <c r="AU1532" s="187" t="s">
        <v>84</v>
      </c>
      <c r="AY1532" s="19" t="s">
        <v>155</v>
      </c>
      <c r="BE1532" s="188">
        <f>IF(O1532="základní",K1532,0)</f>
        <v>0</v>
      </c>
      <c r="BF1532" s="188">
        <f>IF(O1532="snížená",K1532,0)</f>
        <v>0</v>
      </c>
      <c r="BG1532" s="188">
        <f>IF(O1532="zákl. přenesená",K1532,0)</f>
        <v>0</v>
      </c>
      <c r="BH1532" s="188">
        <f>IF(O1532="sníž. přenesená",K1532,0)</f>
        <v>0</v>
      </c>
      <c r="BI1532" s="188">
        <f>IF(O1532="nulová",K1532,0)</f>
        <v>0</v>
      </c>
      <c r="BJ1532" s="19" t="s">
        <v>82</v>
      </c>
      <c r="BK1532" s="188">
        <f>ROUND(P1532*H1532,2)</f>
        <v>0</v>
      </c>
      <c r="BL1532" s="19" t="s">
        <v>185</v>
      </c>
      <c r="BM1532" s="187" t="s">
        <v>3107</v>
      </c>
    </row>
    <row r="1533" spans="1:65" s="2" customFormat="1" ht="11.25">
      <c r="A1533" s="36"/>
      <c r="B1533" s="37"/>
      <c r="C1533" s="38"/>
      <c r="D1533" s="189" t="s">
        <v>162</v>
      </c>
      <c r="E1533" s="38"/>
      <c r="F1533" s="190" t="s">
        <v>3108</v>
      </c>
      <c r="G1533" s="38"/>
      <c r="H1533" s="38"/>
      <c r="I1533" s="191"/>
      <c r="J1533" s="191"/>
      <c r="K1533" s="38"/>
      <c r="L1533" s="38"/>
      <c r="M1533" s="41"/>
      <c r="N1533" s="192"/>
      <c r="O1533" s="193"/>
      <c r="P1533" s="66"/>
      <c r="Q1533" s="66"/>
      <c r="R1533" s="66"/>
      <c r="S1533" s="66"/>
      <c r="T1533" s="66"/>
      <c r="U1533" s="66"/>
      <c r="V1533" s="66"/>
      <c r="W1533" s="66"/>
      <c r="X1533" s="66"/>
      <c r="Y1533" s="67"/>
      <c r="Z1533" s="36"/>
      <c r="AA1533" s="36"/>
      <c r="AB1533" s="36"/>
      <c r="AC1533" s="36"/>
      <c r="AD1533" s="36"/>
      <c r="AE1533" s="36"/>
      <c r="AT1533" s="19" t="s">
        <v>162</v>
      </c>
      <c r="AU1533" s="19" t="s">
        <v>84</v>
      </c>
    </row>
    <row r="1534" spans="1:65" s="2" customFormat="1" ht="16.5" customHeight="1">
      <c r="A1534" s="36"/>
      <c r="B1534" s="37"/>
      <c r="C1534" s="174" t="s">
        <v>3109</v>
      </c>
      <c r="D1534" s="174" t="s">
        <v>157</v>
      </c>
      <c r="E1534" s="175" t="s">
        <v>3110</v>
      </c>
      <c r="F1534" s="176" t="s">
        <v>3111</v>
      </c>
      <c r="G1534" s="177" t="s">
        <v>160</v>
      </c>
      <c r="H1534" s="178">
        <v>71.739999999999995</v>
      </c>
      <c r="I1534" s="179"/>
      <c r="J1534" s="179"/>
      <c r="K1534" s="180">
        <f>ROUND(P1534*H1534,2)</f>
        <v>0</v>
      </c>
      <c r="L1534" s="181"/>
      <c r="M1534" s="41"/>
      <c r="N1534" s="182" t="s">
        <v>20</v>
      </c>
      <c r="O1534" s="183" t="s">
        <v>43</v>
      </c>
      <c r="P1534" s="184">
        <f>I1534+J1534</f>
        <v>0</v>
      </c>
      <c r="Q1534" s="184">
        <f>ROUND(I1534*H1534,2)</f>
        <v>0</v>
      </c>
      <c r="R1534" s="184">
        <f>ROUND(J1534*H1534,2)</f>
        <v>0</v>
      </c>
      <c r="S1534" s="66"/>
      <c r="T1534" s="185">
        <f>S1534*H1534</f>
        <v>0</v>
      </c>
      <c r="U1534" s="185">
        <v>0</v>
      </c>
      <c r="V1534" s="185">
        <f>U1534*H1534</f>
        <v>0</v>
      </c>
      <c r="W1534" s="185">
        <v>0</v>
      </c>
      <c r="X1534" s="185">
        <f>W1534*H1534</f>
        <v>0</v>
      </c>
      <c r="Y1534" s="186" t="s">
        <v>20</v>
      </c>
      <c r="Z1534" s="36"/>
      <c r="AA1534" s="36"/>
      <c r="AB1534" s="36"/>
      <c r="AC1534" s="36"/>
      <c r="AD1534" s="36"/>
      <c r="AE1534" s="36"/>
      <c r="AR1534" s="187" t="s">
        <v>185</v>
      </c>
      <c r="AT1534" s="187" t="s">
        <v>157</v>
      </c>
      <c r="AU1534" s="187" t="s">
        <v>84</v>
      </c>
      <c r="AY1534" s="19" t="s">
        <v>155</v>
      </c>
      <c r="BE1534" s="188">
        <f>IF(O1534="základní",K1534,0)</f>
        <v>0</v>
      </c>
      <c r="BF1534" s="188">
        <f>IF(O1534="snížená",K1534,0)</f>
        <v>0</v>
      </c>
      <c r="BG1534" s="188">
        <f>IF(O1534="zákl. přenesená",K1534,0)</f>
        <v>0</v>
      </c>
      <c r="BH1534" s="188">
        <f>IF(O1534="sníž. přenesená",K1534,0)</f>
        <v>0</v>
      </c>
      <c r="BI1534" s="188">
        <f>IF(O1534="nulová",K1534,0)</f>
        <v>0</v>
      </c>
      <c r="BJ1534" s="19" t="s">
        <v>82</v>
      </c>
      <c r="BK1534" s="188">
        <f>ROUND(P1534*H1534,2)</f>
        <v>0</v>
      </c>
      <c r="BL1534" s="19" t="s">
        <v>185</v>
      </c>
      <c r="BM1534" s="187" t="s">
        <v>3112</v>
      </c>
    </row>
    <row r="1535" spans="1:65" s="2" customFormat="1" ht="11.25">
      <c r="A1535" s="36"/>
      <c r="B1535" s="37"/>
      <c r="C1535" s="38"/>
      <c r="D1535" s="189" t="s">
        <v>162</v>
      </c>
      <c r="E1535" s="38"/>
      <c r="F1535" s="190" t="s">
        <v>3113</v>
      </c>
      <c r="G1535" s="38"/>
      <c r="H1535" s="38"/>
      <c r="I1535" s="191"/>
      <c r="J1535" s="191"/>
      <c r="K1535" s="38"/>
      <c r="L1535" s="38"/>
      <c r="M1535" s="41"/>
      <c r="N1535" s="192"/>
      <c r="O1535" s="193"/>
      <c r="P1535" s="66"/>
      <c r="Q1535" s="66"/>
      <c r="R1535" s="66"/>
      <c r="S1535" s="66"/>
      <c r="T1535" s="66"/>
      <c r="U1535" s="66"/>
      <c r="V1535" s="66"/>
      <c r="W1535" s="66"/>
      <c r="X1535" s="66"/>
      <c r="Y1535" s="67"/>
      <c r="Z1535" s="36"/>
      <c r="AA1535" s="36"/>
      <c r="AB1535" s="36"/>
      <c r="AC1535" s="36"/>
      <c r="AD1535" s="36"/>
      <c r="AE1535" s="36"/>
      <c r="AT1535" s="19" t="s">
        <v>162</v>
      </c>
      <c r="AU1535" s="19" t="s">
        <v>84</v>
      </c>
    </row>
    <row r="1536" spans="1:65" s="2" customFormat="1" ht="16.5" customHeight="1">
      <c r="A1536" s="36"/>
      <c r="B1536" s="37"/>
      <c r="C1536" s="174" t="s">
        <v>3114</v>
      </c>
      <c r="D1536" s="174" t="s">
        <v>157</v>
      </c>
      <c r="E1536" s="175" t="s">
        <v>3115</v>
      </c>
      <c r="F1536" s="176" t="s">
        <v>3116</v>
      </c>
      <c r="G1536" s="177" t="s">
        <v>160</v>
      </c>
      <c r="H1536" s="178">
        <v>71.739999999999995</v>
      </c>
      <c r="I1536" s="179"/>
      <c r="J1536" s="179"/>
      <c r="K1536" s="180">
        <f>ROUND(P1536*H1536,2)</f>
        <v>0</v>
      </c>
      <c r="L1536" s="181"/>
      <c r="M1536" s="41"/>
      <c r="N1536" s="182" t="s">
        <v>20</v>
      </c>
      <c r="O1536" s="183" t="s">
        <v>43</v>
      </c>
      <c r="P1536" s="184">
        <f>I1536+J1536</f>
        <v>0</v>
      </c>
      <c r="Q1536" s="184">
        <f>ROUND(I1536*H1536,2)</f>
        <v>0</v>
      </c>
      <c r="R1536" s="184">
        <f>ROUND(J1536*H1536,2)</f>
        <v>0</v>
      </c>
      <c r="S1536" s="66"/>
      <c r="T1536" s="185">
        <f>S1536*H1536</f>
        <v>0</v>
      </c>
      <c r="U1536" s="185">
        <v>2.0000000000000001E-4</v>
      </c>
      <c r="V1536" s="185">
        <f>U1536*H1536</f>
        <v>1.4348E-2</v>
      </c>
      <c r="W1536" s="185">
        <v>0</v>
      </c>
      <c r="X1536" s="185">
        <f>W1536*H1536</f>
        <v>0</v>
      </c>
      <c r="Y1536" s="186" t="s">
        <v>20</v>
      </c>
      <c r="Z1536" s="36"/>
      <c r="AA1536" s="36"/>
      <c r="AB1536" s="36"/>
      <c r="AC1536" s="36"/>
      <c r="AD1536" s="36"/>
      <c r="AE1536" s="36"/>
      <c r="AR1536" s="187" t="s">
        <v>185</v>
      </c>
      <c r="AT1536" s="187" t="s">
        <v>157</v>
      </c>
      <c r="AU1536" s="187" t="s">
        <v>84</v>
      </c>
      <c r="AY1536" s="19" t="s">
        <v>155</v>
      </c>
      <c r="BE1536" s="188">
        <f>IF(O1536="základní",K1536,0)</f>
        <v>0</v>
      </c>
      <c r="BF1536" s="188">
        <f>IF(O1536="snížená",K1536,0)</f>
        <v>0</v>
      </c>
      <c r="BG1536" s="188">
        <f>IF(O1536="zákl. přenesená",K1536,0)</f>
        <v>0</v>
      </c>
      <c r="BH1536" s="188">
        <f>IF(O1536="sníž. přenesená",K1536,0)</f>
        <v>0</v>
      </c>
      <c r="BI1536" s="188">
        <f>IF(O1536="nulová",K1536,0)</f>
        <v>0</v>
      </c>
      <c r="BJ1536" s="19" t="s">
        <v>82</v>
      </c>
      <c r="BK1536" s="188">
        <f>ROUND(P1536*H1536,2)</f>
        <v>0</v>
      </c>
      <c r="BL1536" s="19" t="s">
        <v>185</v>
      </c>
      <c r="BM1536" s="187" t="s">
        <v>3117</v>
      </c>
    </row>
    <row r="1537" spans="1:65" s="2" customFormat="1" ht="11.25">
      <c r="A1537" s="36"/>
      <c r="B1537" s="37"/>
      <c r="C1537" s="38"/>
      <c r="D1537" s="189" t="s">
        <v>162</v>
      </c>
      <c r="E1537" s="38"/>
      <c r="F1537" s="190" t="s">
        <v>3118</v>
      </c>
      <c r="G1537" s="38"/>
      <c r="H1537" s="38"/>
      <c r="I1537" s="191"/>
      <c r="J1537" s="191"/>
      <c r="K1537" s="38"/>
      <c r="L1537" s="38"/>
      <c r="M1537" s="41"/>
      <c r="N1537" s="192"/>
      <c r="O1537" s="193"/>
      <c r="P1537" s="66"/>
      <c r="Q1537" s="66"/>
      <c r="R1537" s="66"/>
      <c r="S1537" s="66"/>
      <c r="T1537" s="66"/>
      <c r="U1537" s="66"/>
      <c r="V1537" s="66"/>
      <c r="W1537" s="66"/>
      <c r="X1537" s="66"/>
      <c r="Y1537" s="67"/>
      <c r="Z1537" s="36"/>
      <c r="AA1537" s="36"/>
      <c r="AB1537" s="36"/>
      <c r="AC1537" s="36"/>
      <c r="AD1537" s="36"/>
      <c r="AE1537" s="36"/>
      <c r="AT1537" s="19" t="s">
        <v>162</v>
      </c>
      <c r="AU1537" s="19" t="s">
        <v>84</v>
      </c>
    </row>
    <row r="1538" spans="1:65" s="2" customFormat="1" ht="16.5" customHeight="1">
      <c r="A1538" s="36"/>
      <c r="B1538" s="37"/>
      <c r="C1538" s="174" t="s">
        <v>3119</v>
      </c>
      <c r="D1538" s="174" t="s">
        <v>157</v>
      </c>
      <c r="E1538" s="175" t="s">
        <v>3120</v>
      </c>
      <c r="F1538" s="176" t="s">
        <v>3121</v>
      </c>
      <c r="G1538" s="177" t="s">
        <v>160</v>
      </c>
      <c r="H1538" s="178">
        <v>71.739999999999995</v>
      </c>
      <c r="I1538" s="179"/>
      <c r="J1538" s="179"/>
      <c r="K1538" s="180">
        <f>ROUND(P1538*H1538,2)</f>
        <v>0</v>
      </c>
      <c r="L1538" s="181"/>
      <c r="M1538" s="41"/>
      <c r="N1538" s="182" t="s">
        <v>20</v>
      </c>
      <c r="O1538" s="183" t="s">
        <v>43</v>
      </c>
      <c r="P1538" s="184">
        <f>I1538+J1538</f>
        <v>0</v>
      </c>
      <c r="Q1538" s="184">
        <f>ROUND(I1538*H1538,2)</f>
        <v>0</v>
      </c>
      <c r="R1538" s="184">
        <f>ROUND(J1538*H1538,2)</f>
        <v>0</v>
      </c>
      <c r="S1538" s="66"/>
      <c r="T1538" s="185">
        <f>S1538*H1538</f>
        <v>0</v>
      </c>
      <c r="U1538" s="185">
        <v>2.9999999999999997E-4</v>
      </c>
      <c r="V1538" s="185">
        <f>U1538*H1538</f>
        <v>2.1521999999999996E-2</v>
      </c>
      <c r="W1538" s="185">
        <v>0</v>
      </c>
      <c r="X1538" s="185">
        <f>W1538*H1538</f>
        <v>0</v>
      </c>
      <c r="Y1538" s="186" t="s">
        <v>20</v>
      </c>
      <c r="Z1538" s="36"/>
      <c r="AA1538" s="36"/>
      <c r="AB1538" s="36"/>
      <c r="AC1538" s="36"/>
      <c r="AD1538" s="36"/>
      <c r="AE1538" s="36"/>
      <c r="AR1538" s="187" t="s">
        <v>185</v>
      </c>
      <c r="AT1538" s="187" t="s">
        <v>157</v>
      </c>
      <c r="AU1538" s="187" t="s">
        <v>84</v>
      </c>
      <c r="AY1538" s="19" t="s">
        <v>155</v>
      </c>
      <c r="BE1538" s="188">
        <f>IF(O1538="základní",K1538,0)</f>
        <v>0</v>
      </c>
      <c r="BF1538" s="188">
        <f>IF(O1538="snížená",K1538,0)</f>
        <v>0</v>
      </c>
      <c r="BG1538" s="188">
        <f>IF(O1538="zákl. přenesená",K1538,0)</f>
        <v>0</v>
      </c>
      <c r="BH1538" s="188">
        <f>IF(O1538="sníž. přenesená",K1538,0)</f>
        <v>0</v>
      </c>
      <c r="BI1538" s="188">
        <f>IF(O1538="nulová",K1538,0)</f>
        <v>0</v>
      </c>
      <c r="BJ1538" s="19" t="s">
        <v>82</v>
      </c>
      <c r="BK1538" s="188">
        <f>ROUND(P1538*H1538,2)</f>
        <v>0</v>
      </c>
      <c r="BL1538" s="19" t="s">
        <v>185</v>
      </c>
      <c r="BM1538" s="187" t="s">
        <v>3122</v>
      </c>
    </row>
    <row r="1539" spans="1:65" s="2" customFormat="1" ht="11.25">
      <c r="A1539" s="36"/>
      <c r="B1539" s="37"/>
      <c r="C1539" s="38"/>
      <c r="D1539" s="189" t="s">
        <v>162</v>
      </c>
      <c r="E1539" s="38"/>
      <c r="F1539" s="190" t="s">
        <v>3123</v>
      </c>
      <c r="G1539" s="38"/>
      <c r="H1539" s="38"/>
      <c r="I1539" s="191"/>
      <c r="J1539" s="191"/>
      <c r="K1539" s="38"/>
      <c r="L1539" s="38"/>
      <c r="M1539" s="41"/>
      <c r="N1539" s="192"/>
      <c r="O1539" s="193"/>
      <c r="P1539" s="66"/>
      <c r="Q1539" s="66"/>
      <c r="R1539" s="66"/>
      <c r="S1539" s="66"/>
      <c r="T1539" s="66"/>
      <c r="U1539" s="66"/>
      <c r="V1539" s="66"/>
      <c r="W1539" s="66"/>
      <c r="X1539" s="66"/>
      <c r="Y1539" s="67"/>
      <c r="Z1539" s="36"/>
      <c r="AA1539" s="36"/>
      <c r="AB1539" s="36"/>
      <c r="AC1539" s="36"/>
      <c r="AD1539" s="36"/>
      <c r="AE1539" s="36"/>
      <c r="AT1539" s="19" t="s">
        <v>162</v>
      </c>
      <c r="AU1539" s="19" t="s">
        <v>84</v>
      </c>
    </row>
    <row r="1540" spans="1:65" s="2" customFormat="1" ht="33" customHeight="1">
      <c r="A1540" s="36"/>
      <c r="B1540" s="37"/>
      <c r="C1540" s="218" t="s">
        <v>3124</v>
      </c>
      <c r="D1540" s="218" t="s">
        <v>180</v>
      </c>
      <c r="E1540" s="219" t="s">
        <v>3125</v>
      </c>
      <c r="F1540" s="220" t="s">
        <v>3126</v>
      </c>
      <c r="G1540" s="221" t="s">
        <v>160</v>
      </c>
      <c r="H1540" s="222">
        <v>78.914000000000001</v>
      </c>
      <c r="I1540" s="223"/>
      <c r="J1540" s="224"/>
      <c r="K1540" s="225">
        <f>ROUND(P1540*H1540,2)</f>
        <v>0</v>
      </c>
      <c r="L1540" s="224"/>
      <c r="M1540" s="226"/>
      <c r="N1540" s="227" t="s">
        <v>20</v>
      </c>
      <c r="O1540" s="183" t="s">
        <v>43</v>
      </c>
      <c r="P1540" s="184">
        <f>I1540+J1540</f>
        <v>0</v>
      </c>
      <c r="Q1540" s="184">
        <f>ROUND(I1540*H1540,2)</f>
        <v>0</v>
      </c>
      <c r="R1540" s="184">
        <f>ROUND(J1540*H1540,2)</f>
        <v>0</v>
      </c>
      <c r="S1540" s="66"/>
      <c r="T1540" s="185">
        <f>S1540*H1540</f>
        <v>0</v>
      </c>
      <c r="U1540" s="185">
        <v>3.2000000000000002E-3</v>
      </c>
      <c r="V1540" s="185">
        <f>U1540*H1540</f>
        <v>0.25252479999999999</v>
      </c>
      <c r="W1540" s="185">
        <v>0</v>
      </c>
      <c r="X1540" s="185">
        <f>W1540*H1540</f>
        <v>0</v>
      </c>
      <c r="Y1540" s="186" t="s">
        <v>20</v>
      </c>
      <c r="Z1540" s="36"/>
      <c r="AA1540" s="36"/>
      <c r="AB1540" s="36"/>
      <c r="AC1540" s="36"/>
      <c r="AD1540" s="36"/>
      <c r="AE1540" s="36"/>
      <c r="AR1540" s="187" t="s">
        <v>184</v>
      </c>
      <c r="AT1540" s="187" t="s">
        <v>180</v>
      </c>
      <c r="AU1540" s="187" t="s">
        <v>84</v>
      </c>
      <c r="AY1540" s="19" t="s">
        <v>155</v>
      </c>
      <c r="BE1540" s="188">
        <f>IF(O1540="základní",K1540,0)</f>
        <v>0</v>
      </c>
      <c r="BF1540" s="188">
        <f>IF(O1540="snížená",K1540,0)</f>
        <v>0</v>
      </c>
      <c r="BG1540" s="188">
        <f>IF(O1540="zákl. přenesená",K1540,0)</f>
        <v>0</v>
      </c>
      <c r="BH1540" s="188">
        <f>IF(O1540="sníž. přenesená",K1540,0)</f>
        <v>0</v>
      </c>
      <c r="BI1540" s="188">
        <f>IF(O1540="nulová",K1540,0)</f>
        <v>0</v>
      </c>
      <c r="BJ1540" s="19" t="s">
        <v>82</v>
      </c>
      <c r="BK1540" s="188">
        <f>ROUND(P1540*H1540,2)</f>
        <v>0</v>
      </c>
      <c r="BL1540" s="19" t="s">
        <v>185</v>
      </c>
      <c r="BM1540" s="187" t="s">
        <v>3127</v>
      </c>
    </row>
    <row r="1541" spans="1:65" s="13" customFormat="1" ht="11.25">
      <c r="B1541" s="194"/>
      <c r="C1541" s="195"/>
      <c r="D1541" s="196" t="s">
        <v>164</v>
      </c>
      <c r="E1541" s="195"/>
      <c r="F1541" s="198" t="s">
        <v>3128</v>
      </c>
      <c r="G1541" s="195"/>
      <c r="H1541" s="199">
        <v>78.914000000000001</v>
      </c>
      <c r="I1541" s="200"/>
      <c r="J1541" s="200"/>
      <c r="K1541" s="195"/>
      <c r="L1541" s="195"/>
      <c r="M1541" s="201"/>
      <c r="N1541" s="202"/>
      <c r="O1541" s="203"/>
      <c r="P1541" s="203"/>
      <c r="Q1541" s="203"/>
      <c r="R1541" s="203"/>
      <c r="S1541" s="203"/>
      <c r="T1541" s="203"/>
      <c r="U1541" s="203"/>
      <c r="V1541" s="203"/>
      <c r="W1541" s="203"/>
      <c r="X1541" s="203"/>
      <c r="Y1541" s="204"/>
      <c r="AT1541" s="205" t="s">
        <v>164</v>
      </c>
      <c r="AU1541" s="205" t="s">
        <v>84</v>
      </c>
      <c r="AV1541" s="13" t="s">
        <v>84</v>
      </c>
      <c r="AW1541" s="13" t="s">
        <v>4</v>
      </c>
      <c r="AX1541" s="13" t="s">
        <v>82</v>
      </c>
      <c r="AY1541" s="205" t="s">
        <v>155</v>
      </c>
    </row>
    <row r="1542" spans="1:65" s="2" customFormat="1" ht="16.5" customHeight="1">
      <c r="A1542" s="36"/>
      <c r="B1542" s="37"/>
      <c r="C1542" s="174" t="s">
        <v>3129</v>
      </c>
      <c r="D1542" s="174" t="s">
        <v>157</v>
      </c>
      <c r="E1542" s="175" t="s">
        <v>3130</v>
      </c>
      <c r="F1542" s="176" t="s">
        <v>3131</v>
      </c>
      <c r="G1542" s="177" t="s">
        <v>183</v>
      </c>
      <c r="H1542" s="178">
        <v>60.381</v>
      </c>
      <c r="I1542" s="179"/>
      <c r="J1542" s="179"/>
      <c r="K1542" s="180">
        <f>ROUND(P1542*H1542,2)</f>
        <v>0</v>
      </c>
      <c r="L1542" s="181"/>
      <c r="M1542" s="41"/>
      <c r="N1542" s="182" t="s">
        <v>20</v>
      </c>
      <c r="O1542" s="183" t="s">
        <v>43</v>
      </c>
      <c r="P1542" s="184">
        <f>I1542+J1542</f>
        <v>0</v>
      </c>
      <c r="Q1542" s="184">
        <f>ROUND(I1542*H1542,2)</f>
        <v>0</v>
      </c>
      <c r="R1542" s="184">
        <f>ROUND(J1542*H1542,2)</f>
        <v>0</v>
      </c>
      <c r="S1542" s="66"/>
      <c r="T1542" s="185">
        <f>S1542*H1542</f>
        <v>0</v>
      </c>
      <c r="U1542" s="185">
        <v>2.0000000000000002E-5</v>
      </c>
      <c r="V1542" s="185">
        <f>U1542*H1542</f>
        <v>1.2076200000000002E-3</v>
      </c>
      <c r="W1542" s="185">
        <v>0</v>
      </c>
      <c r="X1542" s="185">
        <f>W1542*H1542</f>
        <v>0</v>
      </c>
      <c r="Y1542" s="186" t="s">
        <v>20</v>
      </c>
      <c r="Z1542" s="36"/>
      <c r="AA1542" s="36"/>
      <c r="AB1542" s="36"/>
      <c r="AC1542" s="36"/>
      <c r="AD1542" s="36"/>
      <c r="AE1542" s="36"/>
      <c r="AR1542" s="187" t="s">
        <v>185</v>
      </c>
      <c r="AT1542" s="187" t="s">
        <v>157</v>
      </c>
      <c r="AU1542" s="187" t="s">
        <v>84</v>
      </c>
      <c r="AY1542" s="19" t="s">
        <v>155</v>
      </c>
      <c r="BE1542" s="188">
        <f>IF(O1542="základní",K1542,0)</f>
        <v>0</v>
      </c>
      <c r="BF1542" s="188">
        <f>IF(O1542="snížená",K1542,0)</f>
        <v>0</v>
      </c>
      <c r="BG1542" s="188">
        <f>IF(O1542="zákl. přenesená",K1542,0)</f>
        <v>0</v>
      </c>
      <c r="BH1542" s="188">
        <f>IF(O1542="sníž. přenesená",K1542,0)</f>
        <v>0</v>
      </c>
      <c r="BI1542" s="188">
        <f>IF(O1542="nulová",K1542,0)</f>
        <v>0</v>
      </c>
      <c r="BJ1542" s="19" t="s">
        <v>82</v>
      </c>
      <c r="BK1542" s="188">
        <f>ROUND(P1542*H1542,2)</f>
        <v>0</v>
      </c>
      <c r="BL1542" s="19" t="s">
        <v>185</v>
      </c>
      <c r="BM1542" s="187" t="s">
        <v>3132</v>
      </c>
    </row>
    <row r="1543" spans="1:65" s="2" customFormat="1" ht="11.25">
      <c r="A1543" s="36"/>
      <c r="B1543" s="37"/>
      <c r="C1543" s="38"/>
      <c r="D1543" s="189" t="s">
        <v>162</v>
      </c>
      <c r="E1543" s="38"/>
      <c r="F1543" s="190" t="s">
        <v>3133</v>
      </c>
      <c r="G1543" s="38"/>
      <c r="H1543" s="38"/>
      <c r="I1543" s="191"/>
      <c r="J1543" s="191"/>
      <c r="K1543" s="38"/>
      <c r="L1543" s="38"/>
      <c r="M1543" s="41"/>
      <c r="N1543" s="192"/>
      <c r="O1543" s="193"/>
      <c r="P1543" s="66"/>
      <c r="Q1543" s="66"/>
      <c r="R1543" s="66"/>
      <c r="S1543" s="66"/>
      <c r="T1543" s="66"/>
      <c r="U1543" s="66"/>
      <c r="V1543" s="66"/>
      <c r="W1543" s="66"/>
      <c r="X1543" s="66"/>
      <c r="Y1543" s="67"/>
      <c r="Z1543" s="36"/>
      <c r="AA1543" s="36"/>
      <c r="AB1543" s="36"/>
      <c r="AC1543" s="36"/>
      <c r="AD1543" s="36"/>
      <c r="AE1543" s="36"/>
      <c r="AT1543" s="19" t="s">
        <v>162</v>
      </c>
      <c r="AU1543" s="19" t="s">
        <v>84</v>
      </c>
    </row>
    <row r="1544" spans="1:65" s="13" customFormat="1" ht="11.25">
      <c r="B1544" s="194"/>
      <c r="C1544" s="195"/>
      <c r="D1544" s="196" t="s">
        <v>164</v>
      </c>
      <c r="E1544" s="197" t="s">
        <v>20</v>
      </c>
      <c r="F1544" s="198" t="s">
        <v>3134</v>
      </c>
      <c r="G1544" s="195"/>
      <c r="H1544" s="199">
        <v>59.783000000000001</v>
      </c>
      <c r="I1544" s="200"/>
      <c r="J1544" s="200"/>
      <c r="K1544" s="195"/>
      <c r="L1544" s="195"/>
      <c r="M1544" s="201"/>
      <c r="N1544" s="202"/>
      <c r="O1544" s="203"/>
      <c r="P1544" s="203"/>
      <c r="Q1544" s="203"/>
      <c r="R1544" s="203"/>
      <c r="S1544" s="203"/>
      <c r="T1544" s="203"/>
      <c r="U1544" s="203"/>
      <c r="V1544" s="203"/>
      <c r="W1544" s="203"/>
      <c r="X1544" s="203"/>
      <c r="Y1544" s="204"/>
      <c r="AT1544" s="205" t="s">
        <v>164</v>
      </c>
      <c r="AU1544" s="205" t="s">
        <v>84</v>
      </c>
      <c r="AV1544" s="13" t="s">
        <v>84</v>
      </c>
      <c r="AW1544" s="13" t="s">
        <v>5</v>
      </c>
      <c r="AX1544" s="13" t="s">
        <v>82</v>
      </c>
      <c r="AY1544" s="205" t="s">
        <v>155</v>
      </c>
    </row>
    <row r="1545" spans="1:65" s="13" customFormat="1" ht="11.25">
      <c r="B1545" s="194"/>
      <c r="C1545" s="195"/>
      <c r="D1545" s="196" t="s">
        <v>164</v>
      </c>
      <c r="E1545" s="195"/>
      <c r="F1545" s="198" t="s">
        <v>3135</v>
      </c>
      <c r="G1545" s="195"/>
      <c r="H1545" s="199">
        <v>60.381</v>
      </c>
      <c r="I1545" s="200"/>
      <c r="J1545" s="200"/>
      <c r="K1545" s="195"/>
      <c r="L1545" s="195"/>
      <c r="M1545" s="201"/>
      <c r="N1545" s="202"/>
      <c r="O1545" s="203"/>
      <c r="P1545" s="203"/>
      <c r="Q1545" s="203"/>
      <c r="R1545" s="203"/>
      <c r="S1545" s="203"/>
      <c r="T1545" s="203"/>
      <c r="U1545" s="203"/>
      <c r="V1545" s="203"/>
      <c r="W1545" s="203"/>
      <c r="X1545" s="203"/>
      <c r="Y1545" s="204"/>
      <c r="AT1545" s="205" t="s">
        <v>164</v>
      </c>
      <c r="AU1545" s="205" t="s">
        <v>84</v>
      </c>
      <c r="AV1545" s="13" t="s">
        <v>84</v>
      </c>
      <c r="AW1545" s="13" t="s">
        <v>4</v>
      </c>
      <c r="AX1545" s="13" t="s">
        <v>82</v>
      </c>
      <c r="AY1545" s="205" t="s">
        <v>155</v>
      </c>
    </row>
    <row r="1546" spans="1:65" s="2" customFormat="1" ht="24.2" customHeight="1">
      <c r="A1546" s="36"/>
      <c r="B1546" s="37"/>
      <c r="C1546" s="174" t="s">
        <v>3136</v>
      </c>
      <c r="D1546" s="174" t="s">
        <v>157</v>
      </c>
      <c r="E1546" s="175" t="s">
        <v>3137</v>
      </c>
      <c r="F1546" s="176" t="s">
        <v>3138</v>
      </c>
      <c r="G1546" s="177" t="s">
        <v>207</v>
      </c>
      <c r="H1546" s="178">
        <v>0.28999999999999998</v>
      </c>
      <c r="I1546" s="179"/>
      <c r="J1546" s="179"/>
      <c r="K1546" s="180">
        <f>ROUND(P1546*H1546,2)</f>
        <v>0</v>
      </c>
      <c r="L1546" s="181"/>
      <c r="M1546" s="41"/>
      <c r="N1546" s="182" t="s">
        <v>20</v>
      </c>
      <c r="O1546" s="183" t="s">
        <v>43</v>
      </c>
      <c r="P1546" s="184">
        <f>I1546+J1546</f>
        <v>0</v>
      </c>
      <c r="Q1546" s="184">
        <f>ROUND(I1546*H1546,2)</f>
        <v>0</v>
      </c>
      <c r="R1546" s="184">
        <f>ROUND(J1546*H1546,2)</f>
        <v>0</v>
      </c>
      <c r="S1546" s="66"/>
      <c r="T1546" s="185">
        <f>S1546*H1546</f>
        <v>0</v>
      </c>
      <c r="U1546" s="185">
        <v>0</v>
      </c>
      <c r="V1546" s="185">
        <f>U1546*H1546</f>
        <v>0</v>
      </c>
      <c r="W1546" s="185">
        <v>0</v>
      </c>
      <c r="X1546" s="185">
        <f>W1546*H1546</f>
        <v>0</v>
      </c>
      <c r="Y1546" s="186" t="s">
        <v>20</v>
      </c>
      <c r="Z1546" s="36"/>
      <c r="AA1546" s="36"/>
      <c r="AB1546" s="36"/>
      <c r="AC1546" s="36"/>
      <c r="AD1546" s="36"/>
      <c r="AE1546" s="36"/>
      <c r="AR1546" s="187" t="s">
        <v>185</v>
      </c>
      <c r="AT1546" s="187" t="s">
        <v>157</v>
      </c>
      <c r="AU1546" s="187" t="s">
        <v>84</v>
      </c>
      <c r="AY1546" s="19" t="s">
        <v>155</v>
      </c>
      <c r="BE1546" s="188">
        <f>IF(O1546="základní",K1546,0)</f>
        <v>0</v>
      </c>
      <c r="BF1546" s="188">
        <f>IF(O1546="snížená",K1546,0)</f>
        <v>0</v>
      </c>
      <c r="BG1546" s="188">
        <f>IF(O1546="zákl. přenesená",K1546,0)</f>
        <v>0</v>
      </c>
      <c r="BH1546" s="188">
        <f>IF(O1546="sníž. přenesená",K1546,0)</f>
        <v>0</v>
      </c>
      <c r="BI1546" s="188">
        <f>IF(O1546="nulová",K1546,0)</f>
        <v>0</v>
      </c>
      <c r="BJ1546" s="19" t="s">
        <v>82</v>
      </c>
      <c r="BK1546" s="188">
        <f>ROUND(P1546*H1546,2)</f>
        <v>0</v>
      </c>
      <c r="BL1546" s="19" t="s">
        <v>185</v>
      </c>
      <c r="BM1546" s="187" t="s">
        <v>3139</v>
      </c>
    </row>
    <row r="1547" spans="1:65" s="2" customFormat="1" ht="11.25">
      <c r="A1547" s="36"/>
      <c r="B1547" s="37"/>
      <c r="C1547" s="38"/>
      <c r="D1547" s="189" t="s">
        <v>162</v>
      </c>
      <c r="E1547" s="38"/>
      <c r="F1547" s="190" t="s">
        <v>3140</v>
      </c>
      <c r="G1547" s="38"/>
      <c r="H1547" s="38"/>
      <c r="I1547" s="191"/>
      <c r="J1547" s="191"/>
      <c r="K1547" s="38"/>
      <c r="L1547" s="38"/>
      <c r="M1547" s="41"/>
      <c r="N1547" s="192"/>
      <c r="O1547" s="193"/>
      <c r="P1547" s="66"/>
      <c r="Q1547" s="66"/>
      <c r="R1547" s="66"/>
      <c r="S1547" s="66"/>
      <c r="T1547" s="66"/>
      <c r="U1547" s="66"/>
      <c r="V1547" s="66"/>
      <c r="W1547" s="66"/>
      <c r="X1547" s="66"/>
      <c r="Y1547" s="67"/>
      <c r="Z1547" s="36"/>
      <c r="AA1547" s="36"/>
      <c r="AB1547" s="36"/>
      <c r="AC1547" s="36"/>
      <c r="AD1547" s="36"/>
      <c r="AE1547" s="36"/>
      <c r="AT1547" s="19" t="s">
        <v>162</v>
      </c>
      <c r="AU1547" s="19" t="s">
        <v>84</v>
      </c>
    </row>
    <row r="1548" spans="1:65" s="12" customFormat="1" ht="22.9" customHeight="1">
      <c r="B1548" s="157"/>
      <c r="C1548" s="158"/>
      <c r="D1548" s="159" t="s">
        <v>73</v>
      </c>
      <c r="E1548" s="172" t="s">
        <v>3141</v>
      </c>
      <c r="F1548" s="172" t="s">
        <v>3142</v>
      </c>
      <c r="G1548" s="158"/>
      <c r="H1548" s="158"/>
      <c r="I1548" s="161"/>
      <c r="J1548" s="161"/>
      <c r="K1548" s="173">
        <f>BK1548</f>
        <v>0</v>
      </c>
      <c r="L1548" s="158"/>
      <c r="M1548" s="163"/>
      <c r="N1548" s="164"/>
      <c r="O1548" s="165"/>
      <c r="P1548" s="165"/>
      <c r="Q1548" s="166">
        <f>SUM(Q1549:Q1552)</f>
        <v>0</v>
      </c>
      <c r="R1548" s="166">
        <f>SUM(R1549:R1552)</f>
        <v>0</v>
      </c>
      <c r="S1548" s="165"/>
      <c r="T1548" s="167">
        <f>SUM(T1549:T1552)</f>
        <v>0</v>
      </c>
      <c r="U1548" s="165"/>
      <c r="V1548" s="167">
        <f>SUM(V1549:V1552)</f>
        <v>2.2342000000000001E-2</v>
      </c>
      <c r="W1548" s="165"/>
      <c r="X1548" s="167">
        <f>SUM(X1549:X1552)</f>
        <v>0</v>
      </c>
      <c r="Y1548" s="168"/>
      <c r="AR1548" s="169" t="s">
        <v>84</v>
      </c>
      <c r="AT1548" s="170" t="s">
        <v>73</v>
      </c>
      <c r="AU1548" s="170" t="s">
        <v>82</v>
      </c>
      <c r="AY1548" s="169" t="s">
        <v>155</v>
      </c>
      <c r="BK1548" s="171">
        <f>SUM(BK1549:BK1552)</f>
        <v>0</v>
      </c>
    </row>
    <row r="1549" spans="1:65" s="2" customFormat="1" ht="16.5" customHeight="1">
      <c r="A1549" s="36"/>
      <c r="B1549" s="37"/>
      <c r="C1549" s="174" t="s">
        <v>3143</v>
      </c>
      <c r="D1549" s="174" t="s">
        <v>157</v>
      </c>
      <c r="E1549" s="175" t="s">
        <v>3144</v>
      </c>
      <c r="F1549" s="176" t="s">
        <v>3145</v>
      </c>
      <c r="G1549" s="177" t="s">
        <v>160</v>
      </c>
      <c r="H1549" s="178">
        <v>111.71</v>
      </c>
      <c r="I1549" s="179"/>
      <c r="J1549" s="179"/>
      <c r="K1549" s="180">
        <f>ROUND(P1549*H1549,2)</f>
        <v>0</v>
      </c>
      <c r="L1549" s="181"/>
      <c r="M1549" s="41"/>
      <c r="N1549" s="182" t="s">
        <v>20</v>
      </c>
      <c r="O1549" s="183" t="s">
        <v>43</v>
      </c>
      <c r="P1549" s="184">
        <f>I1549+J1549</f>
        <v>0</v>
      </c>
      <c r="Q1549" s="184">
        <f>ROUND(I1549*H1549,2)</f>
        <v>0</v>
      </c>
      <c r="R1549" s="184">
        <f>ROUND(J1549*H1549,2)</f>
        <v>0</v>
      </c>
      <c r="S1549" s="66"/>
      <c r="T1549" s="185">
        <f>S1549*H1549</f>
        <v>0</v>
      </c>
      <c r="U1549" s="185">
        <v>2.0000000000000001E-4</v>
      </c>
      <c r="V1549" s="185">
        <f>U1549*H1549</f>
        <v>2.2342000000000001E-2</v>
      </c>
      <c r="W1549" s="185">
        <v>0</v>
      </c>
      <c r="X1549" s="185">
        <f>W1549*H1549</f>
        <v>0</v>
      </c>
      <c r="Y1549" s="186" t="s">
        <v>20</v>
      </c>
      <c r="Z1549" s="36"/>
      <c r="AA1549" s="36"/>
      <c r="AB1549" s="36"/>
      <c r="AC1549" s="36"/>
      <c r="AD1549" s="36"/>
      <c r="AE1549" s="36"/>
      <c r="AR1549" s="187" t="s">
        <v>185</v>
      </c>
      <c r="AT1549" s="187" t="s">
        <v>157</v>
      </c>
      <c r="AU1549" s="187" t="s">
        <v>84</v>
      </c>
      <c r="AY1549" s="19" t="s">
        <v>155</v>
      </c>
      <c r="BE1549" s="188">
        <f>IF(O1549="základní",K1549,0)</f>
        <v>0</v>
      </c>
      <c r="BF1549" s="188">
        <f>IF(O1549="snížená",K1549,0)</f>
        <v>0</v>
      </c>
      <c r="BG1549" s="188">
        <f>IF(O1549="zákl. přenesená",K1549,0)</f>
        <v>0</v>
      </c>
      <c r="BH1549" s="188">
        <f>IF(O1549="sníž. přenesená",K1549,0)</f>
        <v>0</v>
      </c>
      <c r="BI1549" s="188">
        <f>IF(O1549="nulová",K1549,0)</f>
        <v>0</v>
      </c>
      <c r="BJ1549" s="19" t="s">
        <v>82</v>
      </c>
      <c r="BK1549" s="188">
        <f>ROUND(P1549*H1549,2)</f>
        <v>0</v>
      </c>
      <c r="BL1549" s="19" t="s">
        <v>185</v>
      </c>
      <c r="BM1549" s="187" t="s">
        <v>3146</v>
      </c>
    </row>
    <row r="1550" spans="1:65" s="2" customFormat="1" ht="11.25">
      <c r="A1550" s="36"/>
      <c r="B1550" s="37"/>
      <c r="C1550" s="38"/>
      <c r="D1550" s="189" t="s">
        <v>162</v>
      </c>
      <c r="E1550" s="38"/>
      <c r="F1550" s="190" t="s">
        <v>3147</v>
      </c>
      <c r="G1550" s="38"/>
      <c r="H1550" s="38"/>
      <c r="I1550" s="191"/>
      <c r="J1550" s="191"/>
      <c r="K1550" s="38"/>
      <c r="L1550" s="38"/>
      <c r="M1550" s="41"/>
      <c r="N1550" s="192"/>
      <c r="O1550" s="193"/>
      <c r="P1550" s="66"/>
      <c r="Q1550" s="66"/>
      <c r="R1550" s="66"/>
      <c r="S1550" s="66"/>
      <c r="T1550" s="66"/>
      <c r="U1550" s="66"/>
      <c r="V1550" s="66"/>
      <c r="W1550" s="66"/>
      <c r="X1550" s="66"/>
      <c r="Y1550" s="67"/>
      <c r="Z1550" s="36"/>
      <c r="AA1550" s="36"/>
      <c r="AB1550" s="36"/>
      <c r="AC1550" s="36"/>
      <c r="AD1550" s="36"/>
      <c r="AE1550" s="36"/>
      <c r="AT1550" s="19" t="s">
        <v>162</v>
      </c>
      <c r="AU1550" s="19" t="s">
        <v>84</v>
      </c>
    </row>
    <row r="1551" spans="1:65" s="2" customFormat="1" ht="24.2" customHeight="1">
      <c r="A1551" s="36"/>
      <c r="B1551" s="37"/>
      <c r="C1551" s="174" t="s">
        <v>3148</v>
      </c>
      <c r="D1551" s="174" t="s">
        <v>157</v>
      </c>
      <c r="E1551" s="175" t="s">
        <v>3149</v>
      </c>
      <c r="F1551" s="176" t="s">
        <v>3150</v>
      </c>
      <c r="G1551" s="177" t="s">
        <v>207</v>
      </c>
      <c r="H1551" s="178">
        <v>2.1999999999999999E-2</v>
      </c>
      <c r="I1551" s="179"/>
      <c r="J1551" s="179"/>
      <c r="K1551" s="180">
        <f>ROUND(P1551*H1551,2)</f>
        <v>0</v>
      </c>
      <c r="L1551" s="181"/>
      <c r="M1551" s="41"/>
      <c r="N1551" s="182" t="s">
        <v>20</v>
      </c>
      <c r="O1551" s="183" t="s">
        <v>43</v>
      </c>
      <c r="P1551" s="184">
        <f>I1551+J1551</f>
        <v>0</v>
      </c>
      <c r="Q1551" s="184">
        <f>ROUND(I1551*H1551,2)</f>
        <v>0</v>
      </c>
      <c r="R1551" s="184">
        <f>ROUND(J1551*H1551,2)</f>
        <v>0</v>
      </c>
      <c r="S1551" s="66"/>
      <c r="T1551" s="185">
        <f>S1551*H1551</f>
        <v>0</v>
      </c>
      <c r="U1551" s="185">
        <v>0</v>
      </c>
      <c r="V1551" s="185">
        <f>U1551*H1551</f>
        <v>0</v>
      </c>
      <c r="W1551" s="185">
        <v>0</v>
      </c>
      <c r="X1551" s="185">
        <f>W1551*H1551</f>
        <v>0</v>
      </c>
      <c r="Y1551" s="186" t="s">
        <v>20</v>
      </c>
      <c r="Z1551" s="36"/>
      <c r="AA1551" s="36"/>
      <c r="AB1551" s="36"/>
      <c r="AC1551" s="36"/>
      <c r="AD1551" s="36"/>
      <c r="AE1551" s="36"/>
      <c r="AR1551" s="187" t="s">
        <v>185</v>
      </c>
      <c r="AT1551" s="187" t="s">
        <v>157</v>
      </c>
      <c r="AU1551" s="187" t="s">
        <v>84</v>
      </c>
      <c r="AY1551" s="19" t="s">
        <v>155</v>
      </c>
      <c r="BE1551" s="188">
        <f>IF(O1551="základní",K1551,0)</f>
        <v>0</v>
      </c>
      <c r="BF1551" s="188">
        <f>IF(O1551="snížená",K1551,0)</f>
        <v>0</v>
      </c>
      <c r="BG1551" s="188">
        <f>IF(O1551="zákl. přenesená",K1551,0)</f>
        <v>0</v>
      </c>
      <c r="BH1551" s="188">
        <f>IF(O1551="sníž. přenesená",K1551,0)</f>
        <v>0</v>
      </c>
      <c r="BI1551" s="188">
        <f>IF(O1551="nulová",K1551,0)</f>
        <v>0</v>
      </c>
      <c r="BJ1551" s="19" t="s">
        <v>82</v>
      </c>
      <c r="BK1551" s="188">
        <f>ROUND(P1551*H1551,2)</f>
        <v>0</v>
      </c>
      <c r="BL1551" s="19" t="s">
        <v>185</v>
      </c>
      <c r="BM1551" s="187" t="s">
        <v>3151</v>
      </c>
    </row>
    <row r="1552" spans="1:65" s="2" customFormat="1" ht="11.25">
      <c r="A1552" s="36"/>
      <c r="B1552" s="37"/>
      <c r="C1552" s="38"/>
      <c r="D1552" s="189" t="s">
        <v>162</v>
      </c>
      <c r="E1552" s="38"/>
      <c r="F1552" s="190" t="s">
        <v>3152</v>
      </c>
      <c r="G1552" s="38"/>
      <c r="H1552" s="38"/>
      <c r="I1552" s="191"/>
      <c r="J1552" s="191"/>
      <c r="K1552" s="38"/>
      <c r="L1552" s="38"/>
      <c r="M1552" s="41"/>
      <c r="N1552" s="192"/>
      <c r="O1552" s="193"/>
      <c r="P1552" s="66"/>
      <c r="Q1552" s="66"/>
      <c r="R1552" s="66"/>
      <c r="S1552" s="66"/>
      <c r="T1552" s="66"/>
      <c r="U1552" s="66"/>
      <c r="V1552" s="66"/>
      <c r="W1552" s="66"/>
      <c r="X1552" s="66"/>
      <c r="Y1552" s="67"/>
      <c r="Z1552" s="36"/>
      <c r="AA1552" s="36"/>
      <c r="AB1552" s="36"/>
      <c r="AC1552" s="36"/>
      <c r="AD1552" s="36"/>
      <c r="AE1552" s="36"/>
      <c r="AT1552" s="19" t="s">
        <v>162</v>
      </c>
      <c r="AU1552" s="19" t="s">
        <v>84</v>
      </c>
    </row>
    <row r="1553" spans="1:65" s="12" customFormat="1" ht="22.9" customHeight="1">
      <c r="B1553" s="157"/>
      <c r="C1553" s="158"/>
      <c r="D1553" s="159" t="s">
        <v>73</v>
      </c>
      <c r="E1553" s="172" t="s">
        <v>3153</v>
      </c>
      <c r="F1553" s="172" t="s">
        <v>3154</v>
      </c>
      <c r="G1553" s="158"/>
      <c r="H1553" s="158"/>
      <c r="I1553" s="161"/>
      <c r="J1553" s="161"/>
      <c r="K1553" s="173">
        <f>BK1553</f>
        <v>0</v>
      </c>
      <c r="L1553" s="158"/>
      <c r="M1553" s="163"/>
      <c r="N1553" s="164"/>
      <c r="O1553" s="165"/>
      <c r="P1553" s="165"/>
      <c r="Q1553" s="166">
        <f>SUM(Q1554:Q1568)</f>
        <v>0</v>
      </c>
      <c r="R1553" s="166">
        <f>SUM(R1554:R1568)</f>
        <v>0</v>
      </c>
      <c r="S1553" s="165"/>
      <c r="T1553" s="167">
        <f>SUM(T1554:T1568)</f>
        <v>0</v>
      </c>
      <c r="U1553" s="165"/>
      <c r="V1553" s="167">
        <f>SUM(V1554:V1568)</f>
        <v>2.4185132999999999</v>
      </c>
      <c r="W1553" s="165"/>
      <c r="X1553" s="167">
        <f>SUM(X1554:X1568)</f>
        <v>0</v>
      </c>
      <c r="Y1553" s="168"/>
      <c r="AR1553" s="169" t="s">
        <v>84</v>
      </c>
      <c r="AT1553" s="170" t="s">
        <v>73</v>
      </c>
      <c r="AU1553" s="170" t="s">
        <v>82</v>
      </c>
      <c r="AY1553" s="169" t="s">
        <v>155</v>
      </c>
      <c r="BK1553" s="171">
        <f>SUM(BK1554:BK1568)</f>
        <v>0</v>
      </c>
    </row>
    <row r="1554" spans="1:65" s="2" customFormat="1" ht="24.2" customHeight="1">
      <c r="A1554" s="36"/>
      <c r="B1554" s="37"/>
      <c r="C1554" s="174" t="s">
        <v>3155</v>
      </c>
      <c r="D1554" s="174" t="s">
        <v>157</v>
      </c>
      <c r="E1554" s="175" t="s">
        <v>3156</v>
      </c>
      <c r="F1554" s="176" t="s">
        <v>3157</v>
      </c>
      <c r="G1554" s="177" t="s">
        <v>160</v>
      </c>
      <c r="H1554" s="178">
        <v>73.87</v>
      </c>
      <c r="I1554" s="179"/>
      <c r="J1554" s="179"/>
      <c r="K1554" s="180">
        <f>ROUND(P1554*H1554,2)</f>
        <v>0</v>
      </c>
      <c r="L1554" s="181"/>
      <c r="M1554" s="41"/>
      <c r="N1554" s="182" t="s">
        <v>20</v>
      </c>
      <c r="O1554" s="183" t="s">
        <v>43</v>
      </c>
      <c r="P1554" s="184">
        <f>I1554+J1554</f>
        <v>0</v>
      </c>
      <c r="Q1554" s="184">
        <f>ROUND(I1554*H1554,2)</f>
        <v>0</v>
      </c>
      <c r="R1554" s="184">
        <f>ROUND(J1554*H1554,2)</f>
        <v>0</v>
      </c>
      <c r="S1554" s="66"/>
      <c r="T1554" s="185">
        <f>S1554*H1554</f>
        <v>0</v>
      </c>
      <c r="U1554" s="185">
        <v>9.0900000000000009E-3</v>
      </c>
      <c r="V1554" s="185">
        <f>U1554*H1554</f>
        <v>0.67147830000000008</v>
      </c>
      <c r="W1554" s="185">
        <v>0</v>
      </c>
      <c r="X1554" s="185">
        <f>W1554*H1554</f>
        <v>0</v>
      </c>
      <c r="Y1554" s="186" t="s">
        <v>20</v>
      </c>
      <c r="Z1554" s="36"/>
      <c r="AA1554" s="36"/>
      <c r="AB1554" s="36"/>
      <c r="AC1554" s="36"/>
      <c r="AD1554" s="36"/>
      <c r="AE1554" s="36"/>
      <c r="AR1554" s="187" t="s">
        <v>161</v>
      </c>
      <c r="AT1554" s="187" t="s">
        <v>157</v>
      </c>
      <c r="AU1554" s="187" t="s">
        <v>84</v>
      </c>
      <c r="AY1554" s="19" t="s">
        <v>155</v>
      </c>
      <c r="BE1554" s="188">
        <f>IF(O1554="základní",K1554,0)</f>
        <v>0</v>
      </c>
      <c r="BF1554" s="188">
        <f>IF(O1554="snížená",K1554,0)</f>
        <v>0</v>
      </c>
      <c r="BG1554" s="188">
        <f>IF(O1554="zákl. přenesená",K1554,0)</f>
        <v>0</v>
      </c>
      <c r="BH1554" s="188">
        <f>IF(O1554="sníž. přenesená",K1554,0)</f>
        <v>0</v>
      </c>
      <c r="BI1554" s="188">
        <f>IF(O1554="nulová",K1554,0)</f>
        <v>0</v>
      </c>
      <c r="BJ1554" s="19" t="s">
        <v>82</v>
      </c>
      <c r="BK1554" s="188">
        <f>ROUND(P1554*H1554,2)</f>
        <v>0</v>
      </c>
      <c r="BL1554" s="19" t="s">
        <v>161</v>
      </c>
      <c r="BM1554" s="187" t="s">
        <v>909</v>
      </c>
    </row>
    <row r="1555" spans="1:65" s="2" customFormat="1" ht="11.25">
      <c r="A1555" s="36"/>
      <c r="B1555" s="37"/>
      <c r="C1555" s="38"/>
      <c r="D1555" s="189" t="s">
        <v>162</v>
      </c>
      <c r="E1555" s="38"/>
      <c r="F1555" s="190" t="s">
        <v>3158</v>
      </c>
      <c r="G1555" s="38"/>
      <c r="H1555" s="38"/>
      <c r="I1555" s="191"/>
      <c r="J1555" s="191"/>
      <c r="K1555" s="38"/>
      <c r="L1555" s="38"/>
      <c r="M1555" s="41"/>
      <c r="N1555" s="192"/>
      <c r="O1555" s="193"/>
      <c r="P1555" s="66"/>
      <c r="Q1555" s="66"/>
      <c r="R1555" s="66"/>
      <c r="S1555" s="66"/>
      <c r="T1555" s="66"/>
      <c r="U1555" s="66"/>
      <c r="V1555" s="66"/>
      <c r="W1555" s="66"/>
      <c r="X1555" s="66"/>
      <c r="Y1555" s="67"/>
      <c r="Z1555" s="36"/>
      <c r="AA1555" s="36"/>
      <c r="AB1555" s="36"/>
      <c r="AC1555" s="36"/>
      <c r="AD1555" s="36"/>
      <c r="AE1555" s="36"/>
      <c r="AT1555" s="19" t="s">
        <v>162</v>
      </c>
      <c r="AU1555" s="19" t="s">
        <v>84</v>
      </c>
    </row>
    <row r="1556" spans="1:65" s="13" customFormat="1" ht="11.25">
      <c r="B1556" s="194"/>
      <c r="C1556" s="195"/>
      <c r="D1556" s="196" t="s">
        <v>164</v>
      </c>
      <c r="E1556" s="197" t="s">
        <v>20</v>
      </c>
      <c r="F1556" s="198" t="s">
        <v>3159</v>
      </c>
      <c r="G1556" s="195"/>
      <c r="H1556" s="199">
        <v>17.559999999999999</v>
      </c>
      <c r="I1556" s="200"/>
      <c r="J1556" s="200"/>
      <c r="K1556" s="195"/>
      <c r="L1556" s="195"/>
      <c r="M1556" s="201"/>
      <c r="N1556" s="202"/>
      <c r="O1556" s="203"/>
      <c r="P1556" s="203"/>
      <c r="Q1556" s="203"/>
      <c r="R1556" s="203"/>
      <c r="S1556" s="203"/>
      <c r="T1556" s="203"/>
      <c r="U1556" s="203"/>
      <c r="V1556" s="203"/>
      <c r="W1556" s="203"/>
      <c r="X1556" s="203"/>
      <c r="Y1556" s="204"/>
      <c r="AT1556" s="205" t="s">
        <v>164</v>
      </c>
      <c r="AU1556" s="205" t="s">
        <v>84</v>
      </c>
      <c r="AV1556" s="13" t="s">
        <v>84</v>
      </c>
      <c r="AW1556" s="13" t="s">
        <v>5</v>
      </c>
      <c r="AX1556" s="13" t="s">
        <v>74</v>
      </c>
      <c r="AY1556" s="205" t="s">
        <v>155</v>
      </c>
    </row>
    <row r="1557" spans="1:65" s="13" customFormat="1" ht="11.25">
      <c r="B1557" s="194"/>
      <c r="C1557" s="195"/>
      <c r="D1557" s="196" t="s">
        <v>164</v>
      </c>
      <c r="E1557" s="197" t="s">
        <v>20</v>
      </c>
      <c r="F1557" s="198" t="s">
        <v>3160</v>
      </c>
      <c r="G1557" s="195"/>
      <c r="H1557" s="199">
        <v>62.23</v>
      </c>
      <c r="I1557" s="200"/>
      <c r="J1557" s="200"/>
      <c r="K1557" s="195"/>
      <c r="L1557" s="195"/>
      <c r="M1557" s="201"/>
      <c r="N1557" s="202"/>
      <c r="O1557" s="203"/>
      <c r="P1557" s="203"/>
      <c r="Q1557" s="203"/>
      <c r="R1557" s="203"/>
      <c r="S1557" s="203"/>
      <c r="T1557" s="203"/>
      <c r="U1557" s="203"/>
      <c r="V1557" s="203"/>
      <c r="W1557" s="203"/>
      <c r="X1557" s="203"/>
      <c r="Y1557" s="204"/>
      <c r="AT1557" s="205" t="s">
        <v>164</v>
      </c>
      <c r="AU1557" s="205" t="s">
        <v>84</v>
      </c>
      <c r="AV1557" s="13" t="s">
        <v>84</v>
      </c>
      <c r="AW1557" s="13" t="s">
        <v>5</v>
      </c>
      <c r="AX1557" s="13" t="s">
        <v>74</v>
      </c>
      <c r="AY1557" s="205" t="s">
        <v>155</v>
      </c>
    </row>
    <row r="1558" spans="1:65" s="13" customFormat="1" ht="11.25">
      <c r="B1558" s="194"/>
      <c r="C1558" s="195"/>
      <c r="D1558" s="196" t="s">
        <v>164</v>
      </c>
      <c r="E1558" s="197" t="s">
        <v>20</v>
      </c>
      <c r="F1558" s="198" t="s">
        <v>3161</v>
      </c>
      <c r="G1558" s="195"/>
      <c r="H1558" s="199">
        <v>-5.92</v>
      </c>
      <c r="I1558" s="200"/>
      <c r="J1558" s="200"/>
      <c r="K1558" s="195"/>
      <c r="L1558" s="195"/>
      <c r="M1558" s="201"/>
      <c r="N1558" s="202"/>
      <c r="O1558" s="203"/>
      <c r="P1558" s="203"/>
      <c r="Q1558" s="203"/>
      <c r="R1558" s="203"/>
      <c r="S1558" s="203"/>
      <c r="T1558" s="203"/>
      <c r="U1558" s="203"/>
      <c r="V1558" s="203"/>
      <c r="W1558" s="203"/>
      <c r="X1558" s="203"/>
      <c r="Y1558" s="204"/>
      <c r="AT1558" s="205" t="s">
        <v>164</v>
      </c>
      <c r="AU1558" s="205" t="s">
        <v>84</v>
      </c>
      <c r="AV1558" s="13" t="s">
        <v>84</v>
      </c>
      <c r="AW1558" s="13" t="s">
        <v>5</v>
      </c>
      <c r="AX1558" s="13" t="s">
        <v>74</v>
      </c>
      <c r="AY1558" s="205" t="s">
        <v>155</v>
      </c>
    </row>
    <row r="1559" spans="1:65" s="14" customFormat="1" ht="11.25">
      <c r="B1559" s="206"/>
      <c r="C1559" s="207"/>
      <c r="D1559" s="196" t="s">
        <v>164</v>
      </c>
      <c r="E1559" s="208" t="s">
        <v>20</v>
      </c>
      <c r="F1559" s="209" t="s">
        <v>166</v>
      </c>
      <c r="G1559" s="207"/>
      <c r="H1559" s="210">
        <v>73.87</v>
      </c>
      <c r="I1559" s="211"/>
      <c r="J1559" s="211"/>
      <c r="K1559" s="207"/>
      <c r="L1559" s="207"/>
      <c r="M1559" s="212"/>
      <c r="N1559" s="213"/>
      <c r="O1559" s="214"/>
      <c r="P1559" s="214"/>
      <c r="Q1559" s="214"/>
      <c r="R1559" s="214"/>
      <c r="S1559" s="214"/>
      <c r="T1559" s="214"/>
      <c r="U1559" s="214"/>
      <c r="V1559" s="214"/>
      <c r="W1559" s="214"/>
      <c r="X1559" s="214"/>
      <c r="Y1559" s="215"/>
      <c r="AT1559" s="216" t="s">
        <v>164</v>
      </c>
      <c r="AU1559" s="216" t="s">
        <v>84</v>
      </c>
      <c r="AV1559" s="14" t="s">
        <v>161</v>
      </c>
      <c r="AW1559" s="14" t="s">
        <v>5</v>
      </c>
      <c r="AX1559" s="14" t="s">
        <v>82</v>
      </c>
      <c r="AY1559" s="216" t="s">
        <v>155</v>
      </c>
    </row>
    <row r="1560" spans="1:65" s="2" customFormat="1" ht="16.5" customHeight="1">
      <c r="A1560" s="36"/>
      <c r="B1560" s="37"/>
      <c r="C1560" s="218" t="s">
        <v>3162</v>
      </c>
      <c r="D1560" s="218" t="s">
        <v>180</v>
      </c>
      <c r="E1560" s="219" t="s">
        <v>3163</v>
      </c>
      <c r="F1560" s="220" t="s">
        <v>3164</v>
      </c>
      <c r="G1560" s="221" t="s">
        <v>160</v>
      </c>
      <c r="H1560" s="222">
        <v>84.950999999999993</v>
      </c>
      <c r="I1560" s="223"/>
      <c r="J1560" s="224"/>
      <c r="K1560" s="225">
        <f>ROUND(P1560*H1560,2)</f>
        <v>0</v>
      </c>
      <c r="L1560" s="224"/>
      <c r="M1560" s="226"/>
      <c r="N1560" s="227" t="s">
        <v>20</v>
      </c>
      <c r="O1560" s="183" t="s">
        <v>43</v>
      </c>
      <c r="P1560" s="184">
        <f>I1560+J1560</f>
        <v>0</v>
      </c>
      <c r="Q1560" s="184">
        <f>ROUND(I1560*H1560,2)</f>
        <v>0</v>
      </c>
      <c r="R1560" s="184">
        <f>ROUND(J1560*H1560,2)</f>
        <v>0</v>
      </c>
      <c r="S1560" s="66"/>
      <c r="T1560" s="185">
        <f>S1560*H1560</f>
        <v>0</v>
      </c>
      <c r="U1560" s="185">
        <v>1.9E-2</v>
      </c>
      <c r="V1560" s="185">
        <f>U1560*H1560</f>
        <v>1.6140689999999998</v>
      </c>
      <c r="W1560" s="185">
        <v>0</v>
      </c>
      <c r="X1560" s="185">
        <f>W1560*H1560</f>
        <v>0</v>
      </c>
      <c r="Y1560" s="186" t="s">
        <v>20</v>
      </c>
      <c r="Z1560" s="36"/>
      <c r="AA1560" s="36"/>
      <c r="AB1560" s="36"/>
      <c r="AC1560" s="36"/>
      <c r="AD1560" s="36"/>
      <c r="AE1560" s="36"/>
      <c r="AR1560" s="187" t="s">
        <v>191</v>
      </c>
      <c r="AT1560" s="187" t="s">
        <v>180</v>
      </c>
      <c r="AU1560" s="187" t="s">
        <v>84</v>
      </c>
      <c r="AY1560" s="19" t="s">
        <v>155</v>
      </c>
      <c r="BE1560" s="188">
        <f>IF(O1560="základní",K1560,0)</f>
        <v>0</v>
      </c>
      <c r="BF1560" s="188">
        <f>IF(O1560="snížená",K1560,0)</f>
        <v>0</v>
      </c>
      <c r="BG1560" s="188">
        <f>IF(O1560="zákl. přenesená",K1560,0)</f>
        <v>0</v>
      </c>
      <c r="BH1560" s="188">
        <f>IF(O1560="sníž. přenesená",K1560,0)</f>
        <v>0</v>
      </c>
      <c r="BI1560" s="188">
        <f>IF(O1560="nulová",K1560,0)</f>
        <v>0</v>
      </c>
      <c r="BJ1560" s="19" t="s">
        <v>82</v>
      </c>
      <c r="BK1560" s="188">
        <f>ROUND(P1560*H1560,2)</f>
        <v>0</v>
      </c>
      <c r="BL1560" s="19" t="s">
        <v>161</v>
      </c>
      <c r="BM1560" s="187" t="s">
        <v>3165</v>
      </c>
    </row>
    <row r="1561" spans="1:65" s="2" customFormat="1" ht="39">
      <c r="A1561" s="36"/>
      <c r="B1561" s="37"/>
      <c r="C1561" s="38"/>
      <c r="D1561" s="196" t="s">
        <v>177</v>
      </c>
      <c r="E1561" s="38"/>
      <c r="F1561" s="217" t="s">
        <v>3166</v>
      </c>
      <c r="G1561" s="38"/>
      <c r="H1561" s="38"/>
      <c r="I1561" s="191"/>
      <c r="J1561" s="191"/>
      <c r="K1561" s="38"/>
      <c r="L1561" s="38"/>
      <c r="M1561" s="41"/>
      <c r="N1561" s="192"/>
      <c r="O1561" s="193"/>
      <c r="P1561" s="66"/>
      <c r="Q1561" s="66"/>
      <c r="R1561" s="66"/>
      <c r="S1561" s="66"/>
      <c r="T1561" s="66"/>
      <c r="U1561" s="66"/>
      <c r="V1561" s="66"/>
      <c r="W1561" s="66"/>
      <c r="X1561" s="66"/>
      <c r="Y1561" s="67"/>
      <c r="Z1561" s="36"/>
      <c r="AA1561" s="36"/>
      <c r="AB1561" s="36"/>
      <c r="AC1561" s="36"/>
      <c r="AD1561" s="36"/>
      <c r="AE1561" s="36"/>
      <c r="AT1561" s="19" t="s">
        <v>177</v>
      </c>
      <c r="AU1561" s="19" t="s">
        <v>84</v>
      </c>
    </row>
    <row r="1562" spans="1:65" s="13" customFormat="1" ht="11.25">
      <c r="B1562" s="194"/>
      <c r="C1562" s="195"/>
      <c r="D1562" s="196" t="s">
        <v>164</v>
      </c>
      <c r="E1562" s="195"/>
      <c r="F1562" s="198" t="s">
        <v>3167</v>
      </c>
      <c r="G1562" s="195"/>
      <c r="H1562" s="199">
        <v>84.950999999999993</v>
      </c>
      <c r="I1562" s="200"/>
      <c r="J1562" s="200"/>
      <c r="K1562" s="195"/>
      <c r="L1562" s="195"/>
      <c r="M1562" s="201"/>
      <c r="N1562" s="202"/>
      <c r="O1562" s="203"/>
      <c r="P1562" s="203"/>
      <c r="Q1562" s="203"/>
      <c r="R1562" s="203"/>
      <c r="S1562" s="203"/>
      <c r="T1562" s="203"/>
      <c r="U1562" s="203"/>
      <c r="V1562" s="203"/>
      <c r="W1562" s="203"/>
      <c r="X1562" s="203"/>
      <c r="Y1562" s="204"/>
      <c r="AT1562" s="205" t="s">
        <v>164</v>
      </c>
      <c r="AU1562" s="205" t="s">
        <v>84</v>
      </c>
      <c r="AV1562" s="13" t="s">
        <v>84</v>
      </c>
      <c r="AW1562" s="13" t="s">
        <v>4</v>
      </c>
      <c r="AX1562" s="13" t="s">
        <v>82</v>
      </c>
      <c r="AY1562" s="205" t="s">
        <v>155</v>
      </c>
    </row>
    <row r="1563" spans="1:65" s="2" customFormat="1" ht="16.5" customHeight="1">
      <c r="A1563" s="36"/>
      <c r="B1563" s="37"/>
      <c r="C1563" s="174" t="s">
        <v>3168</v>
      </c>
      <c r="D1563" s="174" t="s">
        <v>157</v>
      </c>
      <c r="E1563" s="175" t="s">
        <v>3169</v>
      </c>
      <c r="F1563" s="176" t="s">
        <v>3170</v>
      </c>
      <c r="G1563" s="177" t="s">
        <v>160</v>
      </c>
      <c r="H1563" s="178">
        <v>73.87</v>
      </c>
      <c r="I1563" s="179"/>
      <c r="J1563" s="179"/>
      <c r="K1563" s="180">
        <f>ROUND(P1563*H1563,2)</f>
        <v>0</v>
      </c>
      <c r="L1563" s="181"/>
      <c r="M1563" s="41"/>
      <c r="N1563" s="182" t="s">
        <v>20</v>
      </c>
      <c r="O1563" s="183" t="s">
        <v>43</v>
      </c>
      <c r="P1563" s="184">
        <f>I1563+J1563</f>
        <v>0</v>
      </c>
      <c r="Q1563" s="184">
        <f>ROUND(I1563*H1563,2)</f>
        <v>0</v>
      </c>
      <c r="R1563" s="184">
        <f>ROUND(J1563*H1563,2)</f>
        <v>0</v>
      </c>
      <c r="S1563" s="66"/>
      <c r="T1563" s="185">
        <f>S1563*H1563</f>
        <v>0</v>
      </c>
      <c r="U1563" s="185">
        <v>2.9999999999999997E-4</v>
      </c>
      <c r="V1563" s="185">
        <f>U1563*H1563</f>
        <v>2.2161E-2</v>
      </c>
      <c r="W1563" s="185">
        <v>0</v>
      </c>
      <c r="X1563" s="185">
        <f>W1563*H1563</f>
        <v>0</v>
      </c>
      <c r="Y1563" s="186" t="s">
        <v>20</v>
      </c>
      <c r="Z1563" s="36"/>
      <c r="AA1563" s="36"/>
      <c r="AB1563" s="36"/>
      <c r="AC1563" s="36"/>
      <c r="AD1563" s="36"/>
      <c r="AE1563" s="36"/>
      <c r="AR1563" s="187" t="s">
        <v>161</v>
      </c>
      <c r="AT1563" s="187" t="s">
        <v>157</v>
      </c>
      <c r="AU1563" s="187" t="s">
        <v>84</v>
      </c>
      <c r="AY1563" s="19" t="s">
        <v>155</v>
      </c>
      <c r="BE1563" s="188">
        <f>IF(O1563="základní",K1563,0)</f>
        <v>0</v>
      </c>
      <c r="BF1563" s="188">
        <f>IF(O1563="snížená",K1563,0)</f>
        <v>0</v>
      </c>
      <c r="BG1563" s="188">
        <f>IF(O1563="zákl. přenesená",K1563,0)</f>
        <v>0</v>
      </c>
      <c r="BH1563" s="188">
        <f>IF(O1563="sníž. přenesená",K1563,0)</f>
        <v>0</v>
      </c>
      <c r="BI1563" s="188">
        <f>IF(O1563="nulová",K1563,0)</f>
        <v>0</v>
      </c>
      <c r="BJ1563" s="19" t="s">
        <v>82</v>
      </c>
      <c r="BK1563" s="188">
        <f>ROUND(P1563*H1563,2)</f>
        <v>0</v>
      </c>
      <c r="BL1563" s="19" t="s">
        <v>161</v>
      </c>
      <c r="BM1563" s="187" t="s">
        <v>3171</v>
      </c>
    </row>
    <row r="1564" spans="1:65" s="2" customFormat="1" ht="11.25">
      <c r="A1564" s="36"/>
      <c r="B1564" s="37"/>
      <c r="C1564" s="38"/>
      <c r="D1564" s="189" t="s">
        <v>162</v>
      </c>
      <c r="E1564" s="38"/>
      <c r="F1564" s="190" t="s">
        <v>3172</v>
      </c>
      <c r="G1564" s="38"/>
      <c r="H1564" s="38"/>
      <c r="I1564" s="191"/>
      <c r="J1564" s="191"/>
      <c r="K1564" s="38"/>
      <c r="L1564" s="38"/>
      <c r="M1564" s="41"/>
      <c r="N1564" s="192"/>
      <c r="O1564" s="193"/>
      <c r="P1564" s="66"/>
      <c r="Q1564" s="66"/>
      <c r="R1564" s="66"/>
      <c r="S1564" s="66"/>
      <c r="T1564" s="66"/>
      <c r="U1564" s="66"/>
      <c r="V1564" s="66"/>
      <c r="W1564" s="66"/>
      <c r="X1564" s="66"/>
      <c r="Y1564" s="67"/>
      <c r="Z1564" s="36"/>
      <c r="AA1564" s="36"/>
      <c r="AB1564" s="36"/>
      <c r="AC1564" s="36"/>
      <c r="AD1564" s="36"/>
      <c r="AE1564" s="36"/>
      <c r="AT1564" s="19" t="s">
        <v>162</v>
      </c>
      <c r="AU1564" s="19" t="s">
        <v>84</v>
      </c>
    </row>
    <row r="1565" spans="1:65" s="2" customFormat="1" ht="16.5" customHeight="1">
      <c r="A1565" s="36"/>
      <c r="B1565" s="37"/>
      <c r="C1565" s="174" t="s">
        <v>3173</v>
      </c>
      <c r="D1565" s="174" t="s">
        <v>157</v>
      </c>
      <c r="E1565" s="175" t="s">
        <v>3174</v>
      </c>
      <c r="F1565" s="176" t="s">
        <v>3175</v>
      </c>
      <c r="G1565" s="177" t="s">
        <v>160</v>
      </c>
      <c r="H1565" s="178">
        <v>73.87</v>
      </c>
      <c r="I1565" s="179"/>
      <c r="J1565" s="179"/>
      <c r="K1565" s="180">
        <f>ROUND(P1565*H1565,2)</f>
        <v>0</v>
      </c>
      <c r="L1565" s="181"/>
      <c r="M1565" s="41"/>
      <c r="N1565" s="182" t="s">
        <v>20</v>
      </c>
      <c r="O1565" s="183" t="s">
        <v>43</v>
      </c>
      <c r="P1565" s="184">
        <f>I1565+J1565</f>
        <v>0</v>
      </c>
      <c r="Q1565" s="184">
        <f>ROUND(I1565*H1565,2)</f>
        <v>0</v>
      </c>
      <c r="R1565" s="184">
        <f>ROUND(J1565*H1565,2)</f>
        <v>0</v>
      </c>
      <c r="S1565" s="66"/>
      <c r="T1565" s="185">
        <f>S1565*H1565</f>
        <v>0</v>
      </c>
      <c r="U1565" s="185">
        <v>1.5E-3</v>
      </c>
      <c r="V1565" s="185">
        <f>U1565*H1565</f>
        <v>0.11080500000000001</v>
      </c>
      <c r="W1565" s="185">
        <v>0</v>
      </c>
      <c r="X1565" s="185">
        <f>W1565*H1565</f>
        <v>0</v>
      </c>
      <c r="Y1565" s="186" t="s">
        <v>20</v>
      </c>
      <c r="Z1565" s="36"/>
      <c r="AA1565" s="36"/>
      <c r="AB1565" s="36"/>
      <c r="AC1565" s="36"/>
      <c r="AD1565" s="36"/>
      <c r="AE1565" s="36"/>
      <c r="AR1565" s="187" t="s">
        <v>161</v>
      </c>
      <c r="AT1565" s="187" t="s">
        <v>157</v>
      </c>
      <c r="AU1565" s="187" t="s">
        <v>84</v>
      </c>
      <c r="AY1565" s="19" t="s">
        <v>155</v>
      </c>
      <c r="BE1565" s="188">
        <f>IF(O1565="základní",K1565,0)</f>
        <v>0</v>
      </c>
      <c r="BF1565" s="188">
        <f>IF(O1565="snížená",K1565,0)</f>
        <v>0</v>
      </c>
      <c r="BG1565" s="188">
        <f>IF(O1565="zákl. přenesená",K1565,0)</f>
        <v>0</v>
      </c>
      <c r="BH1565" s="188">
        <f>IF(O1565="sníž. přenesená",K1565,0)</f>
        <v>0</v>
      </c>
      <c r="BI1565" s="188">
        <f>IF(O1565="nulová",K1565,0)</f>
        <v>0</v>
      </c>
      <c r="BJ1565" s="19" t="s">
        <v>82</v>
      </c>
      <c r="BK1565" s="188">
        <f>ROUND(P1565*H1565,2)</f>
        <v>0</v>
      </c>
      <c r="BL1565" s="19" t="s">
        <v>161</v>
      </c>
      <c r="BM1565" s="187" t="s">
        <v>946</v>
      </c>
    </row>
    <row r="1566" spans="1:65" s="2" customFormat="1" ht="11.25">
      <c r="A1566" s="36"/>
      <c r="B1566" s="37"/>
      <c r="C1566" s="38"/>
      <c r="D1566" s="189" t="s">
        <v>162</v>
      </c>
      <c r="E1566" s="38"/>
      <c r="F1566" s="190" t="s">
        <v>3176</v>
      </c>
      <c r="G1566" s="38"/>
      <c r="H1566" s="38"/>
      <c r="I1566" s="191"/>
      <c r="J1566" s="191"/>
      <c r="K1566" s="38"/>
      <c r="L1566" s="38"/>
      <c r="M1566" s="41"/>
      <c r="N1566" s="192"/>
      <c r="O1566" s="193"/>
      <c r="P1566" s="66"/>
      <c r="Q1566" s="66"/>
      <c r="R1566" s="66"/>
      <c r="S1566" s="66"/>
      <c r="T1566" s="66"/>
      <c r="U1566" s="66"/>
      <c r="V1566" s="66"/>
      <c r="W1566" s="66"/>
      <c r="X1566" s="66"/>
      <c r="Y1566" s="67"/>
      <c r="Z1566" s="36"/>
      <c r="AA1566" s="36"/>
      <c r="AB1566" s="36"/>
      <c r="AC1566" s="36"/>
      <c r="AD1566" s="36"/>
      <c r="AE1566" s="36"/>
      <c r="AT1566" s="19" t="s">
        <v>162</v>
      </c>
      <c r="AU1566" s="19" t="s">
        <v>84</v>
      </c>
    </row>
    <row r="1567" spans="1:65" s="2" customFormat="1" ht="24.2" customHeight="1">
      <c r="A1567" s="36"/>
      <c r="B1567" s="37"/>
      <c r="C1567" s="174" t="s">
        <v>3177</v>
      </c>
      <c r="D1567" s="174" t="s">
        <v>157</v>
      </c>
      <c r="E1567" s="175" t="s">
        <v>3178</v>
      </c>
      <c r="F1567" s="176" t="s">
        <v>3179</v>
      </c>
      <c r="G1567" s="177" t="s">
        <v>207</v>
      </c>
      <c r="H1567" s="178">
        <v>2.419</v>
      </c>
      <c r="I1567" s="179"/>
      <c r="J1567" s="179"/>
      <c r="K1567" s="180">
        <f>ROUND(P1567*H1567,2)</f>
        <v>0</v>
      </c>
      <c r="L1567" s="181"/>
      <c r="M1567" s="41"/>
      <c r="N1567" s="182" t="s">
        <v>20</v>
      </c>
      <c r="O1567" s="183" t="s">
        <v>43</v>
      </c>
      <c r="P1567" s="184">
        <f>I1567+J1567</f>
        <v>0</v>
      </c>
      <c r="Q1567" s="184">
        <f>ROUND(I1567*H1567,2)</f>
        <v>0</v>
      </c>
      <c r="R1567" s="184">
        <f>ROUND(J1567*H1567,2)</f>
        <v>0</v>
      </c>
      <c r="S1567" s="66"/>
      <c r="T1567" s="185">
        <f>S1567*H1567</f>
        <v>0</v>
      </c>
      <c r="U1567" s="185">
        <v>0</v>
      </c>
      <c r="V1567" s="185">
        <f>U1567*H1567</f>
        <v>0</v>
      </c>
      <c r="W1567" s="185">
        <v>0</v>
      </c>
      <c r="X1567" s="185">
        <f>W1567*H1567</f>
        <v>0</v>
      </c>
      <c r="Y1567" s="186" t="s">
        <v>20</v>
      </c>
      <c r="Z1567" s="36"/>
      <c r="AA1567" s="36"/>
      <c r="AB1567" s="36"/>
      <c r="AC1567" s="36"/>
      <c r="AD1567" s="36"/>
      <c r="AE1567" s="36"/>
      <c r="AR1567" s="187" t="s">
        <v>185</v>
      </c>
      <c r="AT1567" s="187" t="s">
        <v>157</v>
      </c>
      <c r="AU1567" s="187" t="s">
        <v>84</v>
      </c>
      <c r="AY1567" s="19" t="s">
        <v>155</v>
      </c>
      <c r="BE1567" s="188">
        <f>IF(O1567="základní",K1567,0)</f>
        <v>0</v>
      </c>
      <c r="BF1567" s="188">
        <f>IF(O1567="snížená",K1567,0)</f>
        <v>0</v>
      </c>
      <c r="BG1567" s="188">
        <f>IF(O1567="zákl. přenesená",K1567,0)</f>
        <v>0</v>
      </c>
      <c r="BH1567" s="188">
        <f>IF(O1567="sníž. přenesená",K1567,0)</f>
        <v>0</v>
      </c>
      <c r="BI1567" s="188">
        <f>IF(O1567="nulová",K1567,0)</f>
        <v>0</v>
      </c>
      <c r="BJ1567" s="19" t="s">
        <v>82</v>
      </c>
      <c r="BK1567" s="188">
        <f>ROUND(P1567*H1567,2)</f>
        <v>0</v>
      </c>
      <c r="BL1567" s="19" t="s">
        <v>185</v>
      </c>
      <c r="BM1567" s="187" t="s">
        <v>3180</v>
      </c>
    </row>
    <row r="1568" spans="1:65" s="2" customFormat="1" ht="11.25">
      <c r="A1568" s="36"/>
      <c r="B1568" s="37"/>
      <c r="C1568" s="38"/>
      <c r="D1568" s="189" t="s">
        <v>162</v>
      </c>
      <c r="E1568" s="38"/>
      <c r="F1568" s="190" t="s">
        <v>3181</v>
      </c>
      <c r="G1568" s="38"/>
      <c r="H1568" s="38"/>
      <c r="I1568" s="191"/>
      <c r="J1568" s="191"/>
      <c r="K1568" s="38"/>
      <c r="L1568" s="38"/>
      <c r="M1568" s="41"/>
      <c r="N1568" s="192"/>
      <c r="O1568" s="193"/>
      <c r="P1568" s="66"/>
      <c r="Q1568" s="66"/>
      <c r="R1568" s="66"/>
      <c r="S1568" s="66"/>
      <c r="T1568" s="66"/>
      <c r="U1568" s="66"/>
      <c r="V1568" s="66"/>
      <c r="W1568" s="66"/>
      <c r="X1568" s="66"/>
      <c r="Y1568" s="67"/>
      <c r="Z1568" s="36"/>
      <c r="AA1568" s="36"/>
      <c r="AB1568" s="36"/>
      <c r="AC1568" s="36"/>
      <c r="AD1568" s="36"/>
      <c r="AE1568" s="36"/>
      <c r="AT1568" s="19" t="s">
        <v>162</v>
      </c>
      <c r="AU1568" s="19" t="s">
        <v>84</v>
      </c>
    </row>
    <row r="1569" spans="1:65" s="12" customFormat="1" ht="22.9" customHeight="1">
      <c r="B1569" s="157"/>
      <c r="C1569" s="158"/>
      <c r="D1569" s="159" t="s">
        <v>73</v>
      </c>
      <c r="E1569" s="172" t="s">
        <v>3182</v>
      </c>
      <c r="F1569" s="172" t="s">
        <v>3183</v>
      </c>
      <c r="G1569" s="158"/>
      <c r="H1569" s="158"/>
      <c r="I1569" s="161"/>
      <c r="J1569" s="161"/>
      <c r="K1569" s="173">
        <f>BK1569</f>
        <v>0</v>
      </c>
      <c r="L1569" s="158"/>
      <c r="M1569" s="163"/>
      <c r="N1569" s="164"/>
      <c r="O1569" s="165"/>
      <c r="P1569" s="165"/>
      <c r="Q1569" s="166">
        <f>SUM(Q1570:Q1576)</f>
        <v>0</v>
      </c>
      <c r="R1569" s="166">
        <f>SUM(R1570:R1576)</f>
        <v>0</v>
      </c>
      <c r="S1569" s="165"/>
      <c r="T1569" s="167">
        <f>SUM(T1570:T1576)</f>
        <v>0</v>
      </c>
      <c r="U1569" s="165"/>
      <c r="V1569" s="167">
        <f>SUM(V1570:V1576)</f>
        <v>8.6269999999999999E-2</v>
      </c>
      <c r="W1569" s="165"/>
      <c r="X1569" s="167">
        <f>SUM(X1570:X1576)</f>
        <v>0</v>
      </c>
      <c r="Y1569" s="168"/>
      <c r="AR1569" s="169" t="s">
        <v>84</v>
      </c>
      <c r="AT1569" s="170" t="s">
        <v>73</v>
      </c>
      <c r="AU1569" s="170" t="s">
        <v>82</v>
      </c>
      <c r="AY1569" s="169" t="s">
        <v>155</v>
      </c>
      <c r="BK1569" s="171">
        <f>SUM(BK1570:BK1576)</f>
        <v>0</v>
      </c>
    </row>
    <row r="1570" spans="1:65" s="2" customFormat="1" ht="24.2" customHeight="1">
      <c r="A1570" s="36"/>
      <c r="B1570" s="37"/>
      <c r="C1570" s="174" t="s">
        <v>3184</v>
      </c>
      <c r="D1570" s="174" t="s">
        <v>157</v>
      </c>
      <c r="E1570" s="175" t="s">
        <v>3185</v>
      </c>
      <c r="F1570" s="176" t="s">
        <v>3186</v>
      </c>
      <c r="G1570" s="177" t="s">
        <v>160</v>
      </c>
      <c r="H1570" s="178">
        <v>615</v>
      </c>
      <c r="I1570" s="179"/>
      <c r="J1570" s="179"/>
      <c r="K1570" s="180">
        <f>ROUND(P1570*H1570,2)</f>
        <v>0</v>
      </c>
      <c r="L1570" s="181"/>
      <c r="M1570" s="41"/>
      <c r="N1570" s="182" t="s">
        <v>20</v>
      </c>
      <c r="O1570" s="183" t="s">
        <v>43</v>
      </c>
      <c r="P1570" s="184">
        <f>I1570+J1570</f>
        <v>0</v>
      </c>
      <c r="Q1570" s="184">
        <f>ROUND(I1570*H1570,2)</f>
        <v>0</v>
      </c>
      <c r="R1570" s="184">
        <f>ROUND(J1570*H1570,2)</f>
        <v>0</v>
      </c>
      <c r="S1570" s="66"/>
      <c r="T1570" s="185">
        <f>S1570*H1570</f>
        <v>0</v>
      </c>
      <c r="U1570" s="185">
        <v>1.3999999999999999E-4</v>
      </c>
      <c r="V1570" s="185">
        <f>U1570*H1570</f>
        <v>8.6099999999999996E-2</v>
      </c>
      <c r="W1570" s="185">
        <v>0</v>
      </c>
      <c r="X1570" s="185">
        <f>W1570*H1570</f>
        <v>0</v>
      </c>
      <c r="Y1570" s="186" t="s">
        <v>20</v>
      </c>
      <c r="Z1570" s="36"/>
      <c r="AA1570" s="36"/>
      <c r="AB1570" s="36"/>
      <c r="AC1570" s="36"/>
      <c r="AD1570" s="36"/>
      <c r="AE1570" s="36"/>
      <c r="AR1570" s="187" t="s">
        <v>185</v>
      </c>
      <c r="AT1570" s="187" t="s">
        <v>157</v>
      </c>
      <c r="AU1570" s="187" t="s">
        <v>84</v>
      </c>
      <c r="AY1570" s="19" t="s">
        <v>155</v>
      </c>
      <c r="BE1570" s="188">
        <f>IF(O1570="základní",K1570,0)</f>
        <v>0</v>
      </c>
      <c r="BF1570" s="188">
        <f>IF(O1570="snížená",K1570,0)</f>
        <v>0</v>
      </c>
      <c r="BG1570" s="188">
        <f>IF(O1570="zákl. přenesená",K1570,0)</f>
        <v>0</v>
      </c>
      <c r="BH1570" s="188">
        <f>IF(O1570="sníž. přenesená",K1570,0)</f>
        <v>0</v>
      </c>
      <c r="BI1570" s="188">
        <f>IF(O1570="nulová",K1570,0)</f>
        <v>0</v>
      </c>
      <c r="BJ1570" s="19" t="s">
        <v>82</v>
      </c>
      <c r="BK1570" s="188">
        <f>ROUND(P1570*H1570,2)</f>
        <v>0</v>
      </c>
      <c r="BL1570" s="19" t="s">
        <v>185</v>
      </c>
      <c r="BM1570" s="187" t="s">
        <v>3187</v>
      </c>
    </row>
    <row r="1571" spans="1:65" s="2" customFormat="1" ht="11.25">
      <c r="A1571" s="36"/>
      <c r="B1571" s="37"/>
      <c r="C1571" s="38"/>
      <c r="D1571" s="189" t="s">
        <v>162</v>
      </c>
      <c r="E1571" s="38"/>
      <c r="F1571" s="190" t="s">
        <v>3188</v>
      </c>
      <c r="G1571" s="38"/>
      <c r="H1571" s="38"/>
      <c r="I1571" s="191"/>
      <c r="J1571" s="191"/>
      <c r="K1571" s="38"/>
      <c r="L1571" s="38"/>
      <c r="M1571" s="41"/>
      <c r="N1571" s="192"/>
      <c r="O1571" s="193"/>
      <c r="P1571" s="66"/>
      <c r="Q1571" s="66"/>
      <c r="R1571" s="66"/>
      <c r="S1571" s="66"/>
      <c r="T1571" s="66"/>
      <c r="U1571" s="66"/>
      <c r="V1571" s="66"/>
      <c r="W1571" s="66"/>
      <c r="X1571" s="66"/>
      <c r="Y1571" s="67"/>
      <c r="Z1571" s="36"/>
      <c r="AA1571" s="36"/>
      <c r="AB1571" s="36"/>
      <c r="AC1571" s="36"/>
      <c r="AD1571" s="36"/>
      <c r="AE1571" s="36"/>
      <c r="AT1571" s="19" t="s">
        <v>162</v>
      </c>
      <c r="AU1571" s="19" t="s">
        <v>84</v>
      </c>
    </row>
    <row r="1572" spans="1:65" s="2" customFormat="1" ht="21.75" customHeight="1">
      <c r="A1572" s="36"/>
      <c r="B1572" s="37"/>
      <c r="C1572" s="174" t="s">
        <v>3189</v>
      </c>
      <c r="D1572" s="174" t="s">
        <v>157</v>
      </c>
      <c r="E1572" s="175" t="s">
        <v>3190</v>
      </c>
      <c r="F1572" s="176" t="s">
        <v>3191</v>
      </c>
      <c r="G1572" s="177" t="s">
        <v>160</v>
      </c>
      <c r="H1572" s="178">
        <v>1</v>
      </c>
      <c r="I1572" s="179"/>
      <c r="J1572" s="179"/>
      <c r="K1572" s="180">
        <f>ROUND(P1572*H1572,2)</f>
        <v>0</v>
      </c>
      <c r="L1572" s="181"/>
      <c r="M1572" s="41"/>
      <c r="N1572" s="182" t="s">
        <v>20</v>
      </c>
      <c r="O1572" s="183" t="s">
        <v>43</v>
      </c>
      <c r="P1572" s="184">
        <f>I1572+J1572</f>
        <v>0</v>
      </c>
      <c r="Q1572" s="184">
        <f>ROUND(I1572*H1572,2)</f>
        <v>0</v>
      </c>
      <c r="R1572" s="184">
        <f>ROUND(J1572*H1572,2)</f>
        <v>0</v>
      </c>
      <c r="S1572" s="66"/>
      <c r="T1572" s="185">
        <f>S1572*H1572</f>
        <v>0</v>
      </c>
      <c r="U1572" s="185">
        <v>6.9999999999999994E-5</v>
      </c>
      <c r="V1572" s="185">
        <f>U1572*H1572</f>
        <v>6.9999999999999994E-5</v>
      </c>
      <c r="W1572" s="185">
        <v>0</v>
      </c>
      <c r="X1572" s="185">
        <f>W1572*H1572</f>
        <v>0</v>
      </c>
      <c r="Y1572" s="186" t="s">
        <v>20</v>
      </c>
      <c r="Z1572" s="36"/>
      <c r="AA1572" s="36"/>
      <c r="AB1572" s="36"/>
      <c r="AC1572" s="36"/>
      <c r="AD1572" s="36"/>
      <c r="AE1572" s="36"/>
      <c r="AR1572" s="187" t="s">
        <v>161</v>
      </c>
      <c r="AT1572" s="187" t="s">
        <v>157</v>
      </c>
      <c r="AU1572" s="187" t="s">
        <v>84</v>
      </c>
      <c r="AY1572" s="19" t="s">
        <v>155</v>
      </c>
      <c r="BE1572" s="188">
        <f>IF(O1572="základní",K1572,0)</f>
        <v>0</v>
      </c>
      <c r="BF1572" s="188">
        <f>IF(O1572="snížená",K1572,0)</f>
        <v>0</v>
      </c>
      <c r="BG1572" s="188">
        <f>IF(O1572="zákl. přenesená",K1572,0)</f>
        <v>0</v>
      </c>
      <c r="BH1572" s="188">
        <f>IF(O1572="sníž. přenesená",K1572,0)</f>
        <v>0</v>
      </c>
      <c r="BI1572" s="188">
        <f>IF(O1572="nulová",K1572,0)</f>
        <v>0</v>
      </c>
      <c r="BJ1572" s="19" t="s">
        <v>82</v>
      </c>
      <c r="BK1572" s="188">
        <f>ROUND(P1572*H1572,2)</f>
        <v>0</v>
      </c>
      <c r="BL1572" s="19" t="s">
        <v>161</v>
      </c>
      <c r="BM1572" s="187" t="s">
        <v>3192</v>
      </c>
    </row>
    <row r="1573" spans="1:65" s="2" customFormat="1" ht="11.25">
      <c r="A1573" s="36"/>
      <c r="B1573" s="37"/>
      <c r="C1573" s="38"/>
      <c r="D1573" s="189" t="s">
        <v>162</v>
      </c>
      <c r="E1573" s="38"/>
      <c r="F1573" s="190" t="s">
        <v>3193</v>
      </c>
      <c r="G1573" s="38"/>
      <c r="H1573" s="38"/>
      <c r="I1573" s="191"/>
      <c r="J1573" s="191"/>
      <c r="K1573" s="38"/>
      <c r="L1573" s="38"/>
      <c r="M1573" s="41"/>
      <c r="N1573" s="192"/>
      <c r="O1573" s="193"/>
      <c r="P1573" s="66"/>
      <c r="Q1573" s="66"/>
      <c r="R1573" s="66"/>
      <c r="S1573" s="66"/>
      <c r="T1573" s="66"/>
      <c r="U1573" s="66"/>
      <c r="V1573" s="66"/>
      <c r="W1573" s="66"/>
      <c r="X1573" s="66"/>
      <c r="Y1573" s="67"/>
      <c r="Z1573" s="36"/>
      <c r="AA1573" s="36"/>
      <c r="AB1573" s="36"/>
      <c r="AC1573" s="36"/>
      <c r="AD1573" s="36"/>
      <c r="AE1573" s="36"/>
      <c r="AT1573" s="19" t="s">
        <v>162</v>
      </c>
      <c r="AU1573" s="19" t="s">
        <v>84</v>
      </c>
    </row>
    <row r="1574" spans="1:65" s="2" customFormat="1" ht="39">
      <c r="A1574" s="36"/>
      <c r="B1574" s="37"/>
      <c r="C1574" s="38"/>
      <c r="D1574" s="196" t="s">
        <v>177</v>
      </c>
      <c r="E1574" s="38"/>
      <c r="F1574" s="217" t="s">
        <v>3194</v>
      </c>
      <c r="G1574" s="38"/>
      <c r="H1574" s="38"/>
      <c r="I1574" s="191"/>
      <c r="J1574" s="191"/>
      <c r="K1574" s="38"/>
      <c r="L1574" s="38"/>
      <c r="M1574" s="41"/>
      <c r="N1574" s="192"/>
      <c r="O1574" s="193"/>
      <c r="P1574" s="66"/>
      <c r="Q1574" s="66"/>
      <c r="R1574" s="66"/>
      <c r="S1574" s="66"/>
      <c r="T1574" s="66"/>
      <c r="U1574" s="66"/>
      <c r="V1574" s="66"/>
      <c r="W1574" s="66"/>
      <c r="X1574" s="66"/>
      <c r="Y1574" s="67"/>
      <c r="Z1574" s="36"/>
      <c r="AA1574" s="36"/>
      <c r="AB1574" s="36"/>
      <c r="AC1574" s="36"/>
      <c r="AD1574" s="36"/>
      <c r="AE1574" s="36"/>
      <c r="AT1574" s="19" t="s">
        <v>177</v>
      </c>
      <c r="AU1574" s="19" t="s">
        <v>84</v>
      </c>
    </row>
    <row r="1575" spans="1:65" s="2" customFormat="1" ht="16.5" customHeight="1">
      <c r="A1575" s="36"/>
      <c r="B1575" s="37"/>
      <c r="C1575" s="218" t="s">
        <v>3195</v>
      </c>
      <c r="D1575" s="218" t="s">
        <v>180</v>
      </c>
      <c r="E1575" s="219" t="s">
        <v>3196</v>
      </c>
      <c r="F1575" s="220" t="s">
        <v>3197</v>
      </c>
      <c r="G1575" s="221" t="s">
        <v>380</v>
      </c>
      <c r="H1575" s="222">
        <v>0.1</v>
      </c>
      <c r="I1575" s="223"/>
      <c r="J1575" s="224"/>
      <c r="K1575" s="225">
        <f>ROUND(P1575*H1575,2)</f>
        <v>0</v>
      </c>
      <c r="L1575" s="224"/>
      <c r="M1575" s="226"/>
      <c r="N1575" s="227" t="s">
        <v>20</v>
      </c>
      <c r="O1575" s="183" t="s">
        <v>43</v>
      </c>
      <c r="P1575" s="184">
        <f>I1575+J1575</f>
        <v>0</v>
      </c>
      <c r="Q1575" s="184">
        <f>ROUND(I1575*H1575,2)</f>
        <v>0</v>
      </c>
      <c r="R1575" s="184">
        <f>ROUND(J1575*H1575,2)</f>
        <v>0</v>
      </c>
      <c r="S1575" s="66"/>
      <c r="T1575" s="185">
        <f>S1575*H1575</f>
        <v>0</v>
      </c>
      <c r="U1575" s="185">
        <v>1E-3</v>
      </c>
      <c r="V1575" s="185">
        <f>U1575*H1575</f>
        <v>1E-4</v>
      </c>
      <c r="W1575" s="185">
        <v>0</v>
      </c>
      <c r="X1575" s="185">
        <f>W1575*H1575</f>
        <v>0</v>
      </c>
      <c r="Y1575" s="186" t="s">
        <v>20</v>
      </c>
      <c r="Z1575" s="36"/>
      <c r="AA1575" s="36"/>
      <c r="AB1575" s="36"/>
      <c r="AC1575" s="36"/>
      <c r="AD1575" s="36"/>
      <c r="AE1575" s="36"/>
      <c r="AR1575" s="187" t="s">
        <v>191</v>
      </c>
      <c r="AT1575" s="187" t="s">
        <v>180</v>
      </c>
      <c r="AU1575" s="187" t="s">
        <v>84</v>
      </c>
      <c r="AY1575" s="19" t="s">
        <v>155</v>
      </c>
      <c r="BE1575" s="188">
        <f>IF(O1575="základní",K1575,0)</f>
        <v>0</v>
      </c>
      <c r="BF1575" s="188">
        <f>IF(O1575="snížená",K1575,0)</f>
        <v>0</v>
      </c>
      <c r="BG1575" s="188">
        <f>IF(O1575="zákl. přenesená",K1575,0)</f>
        <v>0</v>
      </c>
      <c r="BH1575" s="188">
        <f>IF(O1575="sníž. přenesená",K1575,0)</f>
        <v>0</v>
      </c>
      <c r="BI1575" s="188">
        <f>IF(O1575="nulová",K1575,0)</f>
        <v>0</v>
      </c>
      <c r="BJ1575" s="19" t="s">
        <v>82</v>
      </c>
      <c r="BK1575" s="188">
        <f>ROUND(P1575*H1575,2)</f>
        <v>0</v>
      </c>
      <c r="BL1575" s="19" t="s">
        <v>161</v>
      </c>
      <c r="BM1575" s="187" t="s">
        <v>3198</v>
      </c>
    </row>
    <row r="1576" spans="1:65" s="13" customFormat="1" ht="11.25">
      <c r="B1576" s="194"/>
      <c r="C1576" s="195"/>
      <c r="D1576" s="196" t="s">
        <v>164</v>
      </c>
      <c r="E1576" s="195"/>
      <c r="F1576" s="198" t="s">
        <v>3199</v>
      </c>
      <c r="G1576" s="195"/>
      <c r="H1576" s="199">
        <v>0.1</v>
      </c>
      <c r="I1576" s="200"/>
      <c r="J1576" s="200"/>
      <c r="K1576" s="195"/>
      <c r="L1576" s="195"/>
      <c r="M1576" s="201"/>
      <c r="N1576" s="202"/>
      <c r="O1576" s="203"/>
      <c r="P1576" s="203"/>
      <c r="Q1576" s="203"/>
      <c r="R1576" s="203"/>
      <c r="S1576" s="203"/>
      <c r="T1576" s="203"/>
      <c r="U1576" s="203"/>
      <c r="V1576" s="203"/>
      <c r="W1576" s="203"/>
      <c r="X1576" s="203"/>
      <c r="Y1576" s="204"/>
      <c r="AT1576" s="205" t="s">
        <v>164</v>
      </c>
      <c r="AU1576" s="205" t="s">
        <v>84</v>
      </c>
      <c r="AV1576" s="13" t="s">
        <v>84</v>
      </c>
      <c r="AW1576" s="13" t="s">
        <v>4</v>
      </c>
      <c r="AX1576" s="13" t="s">
        <v>82</v>
      </c>
      <c r="AY1576" s="205" t="s">
        <v>155</v>
      </c>
    </row>
    <row r="1577" spans="1:65" s="12" customFormat="1" ht="22.9" customHeight="1">
      <c r="B1577" s="157"/>
      <c r="C1577" s="158"/>
      <c r="D1577" s="159" t="s">
        <v>73</v>
      </c>
      <c r="E1577" s="172" t="s">
        <v>3200</v>
      </c>
      <c r="F1577" s="172" t="s">
        <v>3201</v>
      </c>
      <c r="G1577" s="158"/>
      <c r="H1577" s="158"/>
      <c r="I1577" s="161"/>
      <c r="J1577" s="161"/>
      <c r="K1577" s="173">
        <f>BK1577</f>
        <v>0</v>
      </c>
      <c r="L1577" s="158"/>
      <c r="M1577" s="163"/>
      <c r="N1577" s="164"/>
      <c r="O1577" s="165"/>
      <c r="P1577" s="165"/>
      <c r="Q1577" s="166">
        <f>SUM(Q1578:Q1590)</f>
        <v>0</v>
      </c>
      <c r="R1577" s="166">
        <f>SUM(R1578:R1590)</f>
        <v>0</v>
      </c>
      <c r="S1577" s="165"/>
      <c r="T1577" s="167">
        <f>SUM(T1578:T1590)</f>
        <v>0</v>
      </c>
      <c r="U1577" s="165"/>
      <c r="V1577" s="167">
        <f>SUM(V1578:V1590)</f>
        <v>0.1241</v>
      </c>
      <c r="W1577" s="165"/>
      <c r="X1577" s="167">
        <f>SUM(X1578:X1590)</f>
        <v>0</v>
      </c>
      <c r="Y1577" s="168"/>
      <c r="AR1577" s="169" t="s">
        <v>84</v>
      </c>
      <c r="AT1577" s="170" t="s">
        <v>73</v>
      </c>
      <c r="AU1577" s="170" t="s">
        <v>82</v>
      </c>
      <c r="AY1577" s="169" t="s">
        <v>155</v>
      </c>
      <c r="BK1577" s="171">
        <f>SUM(BK1578:BK1590)</f>
        <v>0</v>
      </c>
    </row>
    <row r="1578" spans="1:65" s="2" customFormat="1" ht="21.75" customHeight="1">
      <c r="A1578" s="36"/>
      <c r="B1578" s="37"/>
      <c r="C1578" s="174" t="s">
        <v>3202</v>
      </c>
      <c r="D1578" s="174" t="s">
        <v>157</v>
      </c>
      <c r="E1578" s="175" t="s">
        <v>3203</v>
      </c>
      <c r="F1578" s="176" t="s">
        <v>3204</v>
      </c>
      <c r="G1578" s="177" t="s">
        <v>386</v>
      </c>
      <c r="H1578" s="178">
        <v>1</v>
      </c>
      <c r="I1578" s="179"/>
      <c r="J1578" s="179"/>
      <c r="K1578" s="180">
        <f>ROUND(P1578*H1578,2)</f>
        <v>0</v>
      </c>
      <c r="L1578" s="181"/>
      <c r="M1578" s="41"/>
      <c r="N1578" s="182" t="s">
        <v>20</v>
      </c>
      <c r="O1578" s="183" t="s">
        <v>43</v>
      </c>
      <c r="P1578" s="184">
        <f>I1578+J1578</f>
        <v>0</v>
      </c>
      <c r="Q1578" s="184">
        <f>ROUND(I1578*H1578,2)</f>
        <v>0</v>
      </c>
      <c r="R1578" s="184">
        <f>ROUND(J1578*H1578,2)</f>
        <v>0</v>
      </c>
      <c r="S1578" s="66"/>
      <c r="T1578" s="185">
        <f>S1578*H1578</f>
        <v>0</v>
      </c>
      <c r="U1578" s="185">
        <v>0</v>
      </c>
      <c r="V1578" s="185">
        <f>U1578*H1578</f>
        <v>0</v>
      </c>
      <c r="W1578" s="185">
        <v>0</v>
      </c>
      <c r="X1578" s="185">
        <f>W1578*H1578</f>
        <v>0</v>
      </c>
      <c r="Y1578" s="186" t="s">
        <v>20</v>
      </c>
      <c r="Z1578" s="36"/>
      <c r="AA1578" s="36"/>
      <c r="AB1578" s="36"/>
      <c r="AC1578" s="36"/>
      <c r="AD1578" s="36"/>
      <c r="AE1578" s="36"/>
      <c r="AR1578" s="187" t="s">
        <v>185</v>
      </c>
      <c r="AT1578" s="187" t="s">
        <v>157</v>
      </c>
      <c r="AU1578" s="187" t="s">
        <v>84</v>
      </c>
      <c r="AY1578" s="19" t="s">
        <v>155</v>
      </c>
      <c r="BE1578" s="188">
        <f>IF(O1578="základní",K1578,0)</f>
        <v>0</v>
      </c>
      <c r="BF1578" s="188">
        <f>IF(O1578="snížená",K1578,0)</f>
        <v>0</v>
      </c>
      <c r="BG1578" s="188">
        <f>IF(O1578="zákl. přenesená",K1578,0)</f>
        <v>0</v>
      </c>
      <c r="BH1578" s="188">
        <f>IF(O1578="sníž. přenesená",K1578,0)</f>
        <v>0</v>
      </c>
      <c r="BI1578" s="188">
        <f>IF(O1578="nulová",K1578,0)</f>
        <v>0</v>
      </c>
      <c r="BJ1578" s="19" t="s">
        <v>82</v>
      </c>
      <c r="BK1578" s="188">
        <f>ROUND(P1578*H1578,2)</f>
        <v>0</v>
      </c>
      <c r="BL1578" s="19" t="s">
        <v>185</v>
      </c>
      <c r="BM1578" s="187" t="s">
        <v>3205</v>
      </c>
    </row>
    <row r="1579" spans="1:65" s="2" customFormat="1" ht="11.25">
      <c r="A1579" s="36"/>
      <c r="B1579" s="37"/>
      <c r="C1579" s="38"/>
      <c r="D1579" s="189" t="s">
        <v>162</v>
      </c>
      <c r="E1579" s="38"/>
      <c r="F1579" s="190" t="s">
        <v>3206</v>
      </c>
      <c r="G1579" s="38"/>
      <c r="H1579" s="38"/>
      <c r="I1579" s="191"/>
      <c r="J1579" s="191"/>
      <c r="K1579" s="38"/>
      <c r="L1579" s="38"/>
      <c r="M1579" s="41"/>
      <c r="N1579" s="192"/>
      <c r="O1579" s="193"/>
      <c r="P1579" s="66"/>
      <c r="Q1579" s="66"/>
      <c r="R1579" s="66"/>
      <c r="S1579" s="66"/>
      <c r="T1579" s="66"/>
      <c r="U1579" s="66"/>
      <c r="V1579" s="66"/>
      <c r="W1579" s="66"/>
      <c r="X1579" s="66"/>
      <c r="Y1579" s="67"/>
      <c r="Z1579" s="36"/>
      <c r="AA1579" s="36"/>
      <c r="AB1579" s="36"/>
      <c r="AC1579" s="36"/>
      <c r="AD1579" s="36"/>
      <c r="AE1579" s="36"/>
      <c r="AT1579" s="19" t="s">
        <v>162</v>
      </c>
      <c r="AU1579" s="19" t="s">
        <v>84</v>
      </c>
    </row>
    <row r="1580" spans="1:65" s="2" customFormat="1" ht="16.5" customHeight="1">
      <c r="A1580" s="36"/>
      <c r="B1580" s="37"/>
      <c r="C1580" s="218" t="s">
        <v>3207</v>
      </c>
      <c r="D1580" s="218" t="s">
        <v>180</v>
      </c>
      <c r="E1580" s="219" t="s">
        <v>3208</v>
      </c>
      <c r="F1580" s="220" t="s">
        <v>3209</v>
      </c>
      <c r="G1580" s="221" t="s">
        <v>386</v>
      </c>
      <c r="H1580" s="222">
        <v>1</v>
      </c>
      <c r="I1580" s="223"/>
      <c r="J1580" s="224"/>
      <c r="K1580" s="225">
        <f>ROUND(P1580*H1580,2)</f>
        <v>0</v>
      </c>
      <c r="L1580" s="224"/>
      <c r="M1580" s="226"/>
      <c r="N1580" s="227" t="s">
        <v>20</v>
      </c>
      <c r="O1580" s="183" t="s">
        <v>43</v>
      </c>
      <c r="P1580" s="184">
        <f>I1580+J1580</f>
        <v>0</v>
      </c>
      <c r="Q1580" s="184">
        <f>ROUND(I1580*H1580,2)</f>
        <v>0</v>
      </c>
      <c r="R1580" s="184">
        <f>ROUND(J1580*H1580,2)</f>
        <v>0</v>
      </c>
      <c r="S1580" s="66"/>
      <c r="T1580" s="185">
        <f>S1580*H1580</f>
        <v>0</v>
      </c>
      <c r="U1580" s="185">
        <v>0.1105</v>
      </c>
      <c r="V1580" s="185">
        <f>U1580*H1580</f>
        <v>0.1105</v>
      </c>
      <c r="W1580" s="185">
        <v>0</v>
      </c>
      <c r="X1580" s="185">
        <f>W1580*H1580</f>
        <v>0</v>
      </c>
      <c r="Y1580" s="186" t="s">
        <v>20</v>
      </c>
      <c r="Z1580" s="36"/>
      <c r="AA1580" s="36"/>
      <c r="AB1580" s="36"/>
      <c r="AC1580" s="36"/>
      <c r="AD1580" s="36"/>
      <c r="AE1580" s="36"/>
      <c r="AR1580" s="187" t="s">
        <v>184</v>
      </c>
      <c r="AT1580" s="187" t="s">
        <v>180</v>
      </c>
      <c r="AU1580" s="187" t="s">
        <v>84</v>
      </c>
      <c r="AY1580" s="19" t="s">
        <v>155</v>
      </c>
      <c r="BE1580" s="188">
        <f>IF(O1580="základní",K1580,0)</f>
        <v>0</v>
      </c>
      <c r="BF1580" s="188">
        <f>IF(O1580="snížená",K1580,0)</f>
        <v>0</v>
      </c>
      <c r="BG1580" s="188">
        <f>IF(O1580="zákl. přenesená",K1580,0)</f>
        <v>0</v>
      </c>
      <c r="BH1580" s="188">
        <f>IF(O1580="sníž. přenesená",K1580,0)</f>
        <v>0</v>
      </c>
      <c r="BI1580" s="188">
        <f>IF(O1580="nulová",K1580,0)</f>
        <v>0</v>
      </c>
      <c r="BJ1580" s="19" t="s">
        <v>82</v>
      </c>
      <c r="BK1580" s="188">
        <f>ROUND(P1580*H1580,2)</f>
        <v>0</v>
      </c>
      <c r="BL1580" s="19" t="s">
        <v>185</v>
      </c>
      <c r="BM1580" s="187" t="s">
        <v>3210</v>
      </c>
    </row>
    <row r="1581" spans="1:65" s="2" customFormat="1" ht="29.25">
      <c r="A1581" s="36"/>
      <c r="B1581" s="37"/>
      <c r="C1581" s="38"/>
      <c r="D1581" s="196" t="s">
        <v>177</v>
      </c>
      <c r="E1581" s="38"/>
      <c r="F1581" s="217" t="s">
        <v>3211</v>
      </c>
      <c r="G1581" s="38"/>
      <c r="H1581" s="38"/>
      <c r="I1581" s="191"/>
      <c r="J1581" s="191"/>
      <c r="K1581" s="38"/>
      <c r="L1581" s="38"/>
      <c r="M1581" s="41"/>
      <c r="N1581" s="192"/>
      <c r="O1581" s="193"/>
      <c r="P1581" s="66"/>
      <c r="Q1581" s="66"/>
      <c r="R1581" s="66"/>
      <c r="S1581" s="66"/>
      <c r="T1581" s="66"/>
      <c r="U1581" s="66"/>
      <c r="V1581" s="66"/>
      <c r="W1581" s="66"/>
      <c r="X1581" s="66"/>
      <c r="Y1581" s="67"/>
      <c r="Z1581" s="36"/>
      <c r="AA1581" s="36"/>
      <c r="AB1581" s="36"/>
      <c r="AC1581" s="36"/>
      <c r="AD1581" s="36"/>
      <c r="AE1581" s="36"/>
      <c r="AT1581" s="19" t="s">
        <v>177</v>
      </c>
      <c r="AU1581" s="19" t="s">
        <v>84</v>
      </c>
    </row>
    <row r="1582" spans="1:65" s="15" customFormat="1" ht="11.25">
      <c r="B1582" s="228"/>
      <c r="C1582" s="229"/>
      <c r="D1582" s="196" t="s">
        <v>164</v>
      </c>
      <c r="E1582" s="230" t="s">
        <v>20</v>
      </c>
      <c r="F1582" s="231" t="s">
        <v>3212</v>
      </c>
      <c r="G1582" s="229"/>
      <c r="H1582" s="230" t="s">
        <v>20</v>
      </c>
      <c r="I1582" s="232"/>
      <c r="J1582" s="232"/>
      <c r="K1582" s="229"/>
      <c r="L1582" s="229"/>
      <c r="M1582" s="233"/>
      <c r="N1582" s="234"/>
      <c r="O1582" s="235"/>
      <c r="P1582" s="235"/>
      <c r="Q1582" s="235"/>
      <c r="R1582" s="235"/>
      <c r="S1582" s="235"/>
      <c r="T1582" s="235"/>
      <c r="U1582" s="235"/>
      <c r="V1582" s="235"/>
      <c r="W1582" s="235"/>
      <c r="X1582" s="235"/>
      <c r="Y1582" s="236"/>
      <c r="AT1582" s="237" t="s">
        <v>164</v>
      </c>
      <c r="AU1582" s="237" t="s">
        <v>84</v>
      </c>
      <c r="AV1582" s="15" t="s">
        <v>82</v>
      </c>
      <c r="AW1582" s="15" t="s">
        <v>5</v>
      </c>
      <c r="AX1582" s="15" t="s">
        <v>74</v>
      </c>
      <c r="AY1582" s="237" t="s">
        <v>155</v>
      </c>
    </row>
    <row r="1583" spans="1:65" s="13" customFormat="1" ht="11.25">
      <c r="B1583" s="194"/>
      <c r="C1583" s="195"/>
      <c r="D1583" s="196" t="s">
        <v>164</v>
      </c>
      <c r="E1583" s="197" t="s">
        <v>20</v>
      </c>
      <c r="F1583" s="198" t="s">
        <v>82</v>
      </c>
      <c r="G1583" s="195"/>
      <c r="H1583" s="199">
        <v>1</v>
      </c>
      <c r="I1583" s="200"/>
      <c r="J1583" s="200"/>
      <c r="K1583" s="195"/>
      <c r="L1583" s="195"/>
      <c r="M1583" s="201"/>
      <c r="N1583" s="202"/>
      <c r="O1583" s="203"/>
      <c r="P1583" s="203"/>
      <c r="Q1583" s="203"/>
      <c r="R1583" s="203"/>
      <c r="S1583" s="203"/>
      <c r="T1583" s="203"/>
      <c r="U1583" s="203"/>
      <c r="V1583" s="203"/>
      <c r="W1583" s="203"/>
      <c r="X1583" s="203"/>
      <c r="Y1583" s="204"/>
      <c r="AT1583" s="205" t="s">
        <v>164</v>
      </c>
      <c r="AU1583" s="205" t="s">
        <v>84</v>
      </c>
      <c r="AV1583" s="13" t="s">
        <v>84</v>
      </c>
      <c r="AW1583" s="13" t="s">
        <v>5</v>
      </c>
      <c r="AX1583" s="13" t="s">
        <v>82</v>
      </c>
      <c r="AY1583" s="205" t="s">
        <v>155</v>
      </c>
    </row>
    <row r="1584" spans="1:65" s="2" customFormat="1" ht="24.2" customHeight="1">
      <c r="A1584" s="36"/>
      <c r="B1584" s="37"/>
      <c r="C1584" s="174" t="s">
        <v>3213</v>
      </c>
      <c r="D1584" s="174" t="s">
        <v>157</v>
      </c>
      <c r="E1584" s="175" t="s">
        <v>3214</v>
      </c>
      <c r="F1584" s="176" t="s">
        <v>3215</v>
      </c>
      <c r="G1584" s="177" t="s">
        <v>183</v>
      </c>
      <c r="H1584" s="178">
        <v>1</v>
      </c>
      <c r="I1584" s="179"/>
      <c r="J1584" s="179"/>
      <c r="K1584" s="180">
        <f>ROUND(P1584*H1584,2)</f>
        <v>0</v>
      </c>
      <c r="L1584" s="181"/>
      <c r="M1584" s="41"/>
      <c r="N1584" s="182" t="s">
        <v>20</v>
      </c>
      <c r="O1584" s="183" t="s">
        <v>43</v>
      </c>
      <c r="P1584" s="184">
        <f>I1584+J1584</f>
        <v>0</v>
      </c>
      <c r="Q1584" s="184">
        <f>ROUND(I1584*H1584,2)</f>
        <v>0</v>
      </c>
      <c r="R1584" s="184">
        <f>ROUND(J1584*H1584,2)</f>
        <v>0</v>
      </c>
      <c r="S1584" s="66"/>
      <c r="T1584" s="185">
        <f>S1584*H1584</f>
        <v>0</v>
      </c>
      <c r="U1584" s="185">
        <v>0</v>
      </c>
      <c r="V1584" s="185">
        <f>U1584*H1584</f>
        <v>0</v>
      </c>
      <c r="W1584" s="185">
        <v>0</v>
      </c>
      <c r="X1584" s="185">
        <f>W1584*H1584</f>
        <v>0</v>
      </c>
      <c r="Y1584" s="186" t="s">
        <v>20</v>
      </c>
      <c r="Z1584" s="36"/>
      <c r="AA1584" s="36"/>
      <c r="AB1584" s="36"/>
      <c r="AC1584" s="36"/>
      <c r="AD1584" s="36"/>
      <c r="AE1584" s="36"/>
      <c r="AR1584" s="187" t="s">
        <v>185</v>
      </c>
      <c r="AT1584" s="187" t="s">
        <v>157</v>
      </c>
      <c r="AU1584" s="187" t="s">
        <v>84</v>
      </c>
      <c r="AY1584" s="19" t="s">
        <v>155</v>
      </c>
      <c r="BE1584" s="188">
        <f>IF(O1584="základní",K1584,0)</f>
        <v>0</v>
      </c>
      <c r="BF1584" s="188">
        <f>IF(O1584="snížená",K1584,0)</f>
        <v>0</v>
      </c>
      <c r="BG1584" s="188">
        <f>IF(O1584="zákl. přenesená",K1584,0)</f>
        <v>0</v>
      </c>
      <c r="BH1584" s="188">
        <f>IF(O1584="sníž. přenesená",K1584,0)</f>
        <v>0</v>
      </c>
      <c r="BI1584" s="188">
        <f>IF(O1584="nulová",K1584,0)</f>
        <v>0</v>
      </c>
      <c r="BJ1584" s="19" t="s">
        <v>82</v>
      </c>
      <c r="BK1584" s="188">
        <f>ROUND(P1584*H1584,2)</f>
        <v>0</v>
      </c>
      <c r="BL1584" s="19" t="s">
        <v>185</v>
      </c>
      <c r="BM1584" s="187" t="s">
        <v>3216</v>
      </c>
    </row>
    <row r="1585" spans="1:65" s="2" customFormat="1" ht="11.25">
      <c r="A1585" s="36"/>
      <c r="B1585" s="37"/>
      <c r="C1585" s="38"/>
      <c r="D1585" s="189" t="s">
        <v>162</v>
      </c>
      <c r="E1585" s="38"/>
      <c r="F1585" s="190" t="s">
        <v>3217</v>
      </c>
      <c r="G1585" s="38"/>
      <c r="H1585" s="38"/>
      <c r="I1585" s="191"/>
      <c r="J1585" s="191"/>
      <c r="K1585" s="38"/>
      <c r="L1585" s="38"/>
      <c r="M1585" s="41"/>
      <c r="N1585" s="192"/>
      <c r="O1585" s="193"/>
      <c r="P1585" s="66"/>
      <c r="Q1585" s="66"/>
      <c r="R1585" s="66"/>
      <c r="S1585" s="66"/>
      <c r="T1585" s="66"/>
      <c r="U1585" s="66"/>
      <c r="V1585" s="66"/>
      <c r="W1585" s="66"/>
      <c r="X1585" s="66"/>
      <c r="Y1585" s="67"/>
      <c r="Z1585" s="36"/>
      <c r="AA1585" s="36"/>
      <c r="AB1585" s="36"/>
      <c r="AC1585" s="36"/>
      <c r="AD1585" s="36"/>
      <c r="AE1585" s="36"/>
      <c r="AT1585" s="19" t="s">
        <v>162</v>
      </c>
      <c r="AU1585" s="19" t="s">
        <v>84</v>
      </c>
    </row>
    <row r="1586" spans="1:65" s="2" customFormat="1" ht="16.5" customHeight="1">
      <c r="A1586" s="36"/>
      <c r="B1586" s="37"/>
      <c r="C1586" s="218" t="s">
        <v>3218</v>
      </c>
      <c r="D1586" s="218" t="s">
        <v>180</v>
      </c>
      <c r="E1586" s="219" t="s">
        <v>3219</v>
      </c>
      <c r="F1586" s="220" t="s">
        <v>3220</v>
      </c>
      <c r="G1586" s="221" t="s">
        <v>183</v>
      </c>
      <c r="H1586" s="222">
        <v>1</v>
      </c>
      <c r="I1586" s="223"/>
      <c r="J1586" s="224"/>
      <c r="K1586" s="225">
        <f>ROUND(P1586*H1586,2)</f>
        <v>0</v>
      </c>
      <c r="L1586" s="224"/>
      <c r="M1586" s="226"/>
      <c r="N1586" s="227" t="s">
        <v>20</v>
      </c>
      <c r="O1586" s="183" t="s">
        <v>43</v>
      </c>
      <c r="P1586" s="184">
        <f>I1586+J1586</f>
        <v>0</v>
      </c>
      <c r="Q1586" s="184">
        <f>ROUND(I1586*H1586,2)</f>
        <v>0</v>
      </c>
      <c r="R1586" s="184">
        <f>ROUND(J1586*H1586,2)</f>
        <v>0</v>
      </c>
      <c r="S1586" s="66"/>
      <c r="T1586" s="185">
        <f>S1586*H1586</f>
        <v>0</v>
      </c>
      <c r="U1586" s="185">
        <v>8.2000000000000007E-3</v>
      </c>
      <c r="V1586" s="185">
        <f>U1586*H1586</f>
        <v>8.2000000000000007E-3</v>
      </c>
      <c r="W1586" s="185">
        <v>0</v>
      </c>
      <c r="X1586" s="185">
        <f>W1586*H1586</f>
        <v>0</v>
      </c>
      <c r="Y1586" s="186" t="s">
        <v>20</v>
      </c>
      <c r="Z1586" s="36"/>
      <c r="AA1586" s="36"/>
      <c r="AB1586" s="36"/>
      <c r="AC1586" s="36"/>
      <c r="AD1586" s="36"/>
      <c r="AE1586" s="36"/>
      <c r="AR1586" s="187" t="s">
        <v>184</v>
      </c>
      <c r="AT1586" s="187" t="s">
        <v>180</v>
      </c>
      <c r="AU1586" s="187" t="s">
        <v>84</v>
      </c>
      <c r="AY1586" s="19" t="s">
        <v>155</v>
      </c>
      <c r="BE1586" s="188">
        <f>IF(O1586="základní",K1586,0)</f>
        <v>0</v>
      </c>
      <c r="BF1586" s="188">
        <f>IF(O1586="snížená",K1586,0)</f>
        <v>0</v>
      </c>
      <c r="BG1586" s="188">
        <f>IF(O1586="zákl. přenesená",K1586,0)</f>
        <v>0</v>
      </c>
      <c r="BH1586" s="188">
        <f>IF(O1586="sníž. přenesená",K1586,0)</f>
        <v>0</v>
      </c>
      <c r="BI1586" s="188">
        <f>IF(O1586="nulová",K1586,0)</f>
        <v>0</v>
      </c>
      <c r="BJ1586" s="19" t="s">
        <v>82</v>
      </c>
      <c r="BK1586" s="188">
        <f>ROUND(P1586*H1586,2)</f>
        <v>0</v>
      </c>
      <c r="BL1586" s="19" t="s">
        <v>185</v>
      </c>
      <c r="BM1586" s="187" t="s">
        <v>3221</v>
      </c>
    </row>
    <row r="1587" spans="1:65" s="2" customFormat="1" ht="16.5" customHeight="1">
      <c r="A1587" s="36"/>
      <c r="B1587" s="37"/>
      <c r="C1587" s="218" t="s">
        <v>3222</v>
      </c>
      <c r="D1587" s="218" t="s">
        <v>180</v>
      </c>
      <c r="E1587" s="219" t="s">
        <v>3223</v>
      </c>
      <c r="F1587" s="220" t="s">
        <v>3224</v>
      </c>
      <c r="G1587" s="221" t="s">
        <v>386</v>
      </c>
      <c r="H1587" s="222">
        <v>1</v>
      </c>
      <c r="I1587" s="223"/>
      <c r="J1587" s="224"/>
      <c r="K1587" s="225">
        <f>ROUND(P1587*H1587,2)</f>
        <v>0</v>
      </c>
      <c r="L1587" s="224"/>
      <c r="M1587" s="226"/>
      <c r="N1587" s="227" t="s">
        <v>20</v>
      </c>
      <c r="O1587" s="183" t="s">
        <v>43</v>
      </c>
      <c r="P1587" s="184">
        <f>I1587+J1587</f>
        <v>0</v>
      </c>
      <c r="Q1587" s="184">
        <f>ROUND(I1587*H1587,2)</f>
        <v>0</v>
      </c>
      <c r="R1587" s="184">
        <f>ROUND(J1587*H1587,2)</f>
        <v>0</v>
      </c>
      <c r="S1587" s="66"/>
      <c r="T1587" s="185">
        <f>S1587*H1587</f>
        <v>0</v>
      </c>
      <c r="U1587" s="185">
        <v>1.1999999999999999E-3</v>
      </c>
      <c r="V1587" s="185">
        <f>U1587*H1587</f>
        <v>1.1999999999999999E-3</v>
      </c>
      <c r="W1587" s="185">
        <v>0</v>
      </c>
      <c r="X1587" s="185">
        <f>W1587*H1587</f>
        <v>0</v>
      </c>
      <c r="Y1587" s="186" t="s">
        <v>20</v>
      </c>
      <c r="Z1587" s="36"/>
      <c r="AA1587" s="36"/>
      <c r="AB1587" s="36"/>
      <c r="AC1587" s="36"/>
      <c r="AD1587" s="36"/>
      <c r="AE1587" s="36"/>
      <c r="AR1587" s="187" t="s">
        <v>184</v>
      </c>
      <c r="AT1587" s="187" t="s">
        <v>180</v>
      </c>
      <c r="AU1587" s="187" t="s">
        <v>84</v>
      </c>
      <c r="AY1587" s="19" t="s">
        <v>155</v>
      </c>
      <c r="BE1587" s="188">
        <f>IF(O1587="základní",K1587,0)</f>
        <v>0</v>
      </c>
      <c r="BF1587" s="188">
        <f>IF(O1587="snížená",K1587,0)</f>
        <v>0</v>
      </c>
      <c r="BG1587" s="188">
        <f>IF(O1587="zákl. přenesená",K1587,0)</f>
        <v>0</v>
      </c>
      <c r="BH1587" s="188">
        <f>IF(O1587="sníž. přenesená",K1587,0)</f>
        <v>0</v>
      </c>
      <c r="BI1587" s="188">
        <f>IF(O1587="nulová",K1587,0)</f>
        <v>0</v>
      </c>
      <c r="BJ1587" s="19" t="s">
        <v>82</v>
      </c>
      <c r="BK1587" s="188">
        <f>ROUND(P1587*H1587,2)</f>
        <v>0</v>
      </c>
      <c r="BL1587" s="19" t="s">
        <v>185</v>
      </c>
      <c r="BM1587" s="187" t="s">
        <v>3225</v>
      </c>
    </row>
    <row r="1588" spans="1:65" s="2" customFormat="1" ht="16.5" customHeight="1">
      <c r="A1588" s="36"/>
      <c r="B1588" s="37"/>
      <c r="C1588" s="218" t="s">
        <v>3226</v>
      </c>
      <c r="D1588" s="218" t="s">
        <v>180</v>
      </c>
      <c r="E1588" s="219" t="s">
        <v>3227</v>
      </c>
      <c r="F1588" s="220" t="s">
        <v>3228</v>
      </c>
      <c r="G1588" s="221" t="s">
        <v>386</v>
      </c>
      <c r="H1588" s="222">
        <v>1</v>
      </c>
      <c r="I1588" s="223"/>
      <c r="J1588" s="224"/>
      <c r="K1588" s="225">
        <f>ROUND(P1588*H1588,2)</f>
        <v>0</v>
      </c>
      <c r="L1588" s="224"/>
      <c r="M1588" s="226"/>
      <c r="N1588" s="227" t="s">
        <v>20</v>
      </c>
      <c r="O1588" s="183" t="s">
        <v>43</v>
      </c>
      <c r="P1588" s="184">
        <f>I1588+J1588</f>
        <v>0</v>
      </c>
      <c r="Q1588" s="184">
        <f>ROUND(I1588*H1588,2)</f>
        <v>0</v>
      </c>
      <c r="R1588" s="184">
        <f>ROUND(J1588*H1588,2)</f>
        <v>0</v>
      </c>
      <c r="S1588" s="66"/>
      <c r="T1588" s="185">
        <f>S1588*H1588</f>
        <v>0</v>
      </c>
      <c r="U1588" s="185">
        <v>4.1999999999999997E-3</v>
      </c>
      <c r="V1588" s="185">
        <f>U1588*H1588</f>
        <v>4.1999999999999997E-3</v>
      </c>
      <c r="W1588" s="185">
        <v>0</v>
      </c>
      <c r="X1588" s="185">
        <f>W1588*H1588</f>
        <v>0</v>
      </c>
      <c r="Y1588" s="186" t="s">
        <v>20</v>
      </c>
      <c r="Z1588" s="36"/>
      <c r="AA1588" s="36"/>
      <c r="AB1588" s="36"/>
      <c r="AC1588" s="36"/>
      <c r="AD1588" s="36"/>
      <c r="AE1588" s="36"/>
      <c r="AR1588" s="187" t="s">
        <v>184</v>
      </c>
      <c r="AT1588" s="187" t="s">
        <v>180</v>
      </c>
      <c r="AU1588" s="187" t="s">
        <v>84</v>
      </c>
      <c r="AY1588" s="19" t="s">
        <v>155</v>
      </c>
      <c r="BE1588" s="188">
        <f>IF(O1588="základní",K1588,0)</f>
        <v>0</v>
      </c>
      <c r="BF1588" s="188">
        <f>IF(O1588="snížená",K1588,0)</f>
        <v>0</v>
      </c>
      <c r="BG1588" s="188">
        <f>IF(O1588="zákl. přenesená",K1588,0)</f>
        <v>0</v>
      </c>
      <c r="BH1588" s="188">
        <f>IF(O1588="sníž. přenesená",K1588,0)</f>
        <v>0</v>
      </c>
      <c r="BI1588" s="188">
        <f>IF(O1588="nulová",K1588,0)</f>
        <v>0</v>
      </c>
      <c r="BJ1588" s="19" t="s">
        <v>82</v>
      </c>
      <c r="BK1588" s="188">
        <f>ROUND(P1588*H1588,2)</f>
        <v>0</v>
      </c>
      <c r="BL1588" s="19" t="s">
        <v>185</v>
      </c>
      <c r="BM1588" s="187" t="s">
        <v>3229</v>
      </c>
    </row>
    <row r="1589" spans="1:65" s="2" customFormat="1" ht="24.2" customHeight="1">
      <c r="A1589" s="36"/>
      <c r="B1589" s="37"/>
      <c r="C1589" s="174" t="s">
        <v>3230</v>
      </c>
      <c r="D1589" s="174" t="s">
        <v>157</v>
      </c>
      <c r="E1589" s="175" t="s">
        <v>3231</v>
      </c>
      <c r="F1589" s="176" t="s">
        <v>3232</v>
      </c>
      <c r="G1589" s="177" t="s">
        <v>207</v>
      </c>
      <c r="H1589" s="178">
        <v>0.124</v>
      </c>
      <c r="I1589" s="179"/>
      <c r="J1589" s="179"/>
      <c r="K1589" s="180">
        <f>ROUND(P1589*H1589,2)</f>
        <v>0</v>
      </c>
      <c r="L1589" s="181"/>
      <c r="M1589" s="41"/>
      <c r="N1589" s="182" t="s">
        <v>20</v>
      </c>
      <c r="O1589" s="183" t="s">
        <v>43</v>
      </c>
      <c r="P1589" s="184">
        <f>I1589+J1589</f>
        <v>0</v>
      </c>
      <c r="Q1589" s="184">
        <f>ROUND(I1589*H1589,2)</f>
        <v>0</v>
      </c>
      <c r="R1589" s="184">
        <f>ROUND(J1589*H1589,2)</f>
        <v>0</v>
      </c>
      <c r="S1589" s="66"/>
      <c r="T1589" s="185">
        <f>S1589*H1589</f>
        <v>0</v>
      </c>
      <c r="U1589" s="185">
        <v>0</v>
      </c>
      <c r="V1589" s="185">
        <f>U1589*H1589</f>
        <v>0</v>
      </c>
      <c r="W1589" s="185">
        <v>0</v>
      </c>
      <c r="X1589" s="185">
        <f>W1589*H1589</f>
        <v>0</v>
      </c>
      <c r="Y1589" s="186" t="s">
        <v>20</v>
      </c>
      <c r="Z1589" s="36"/>
      <c r="AA1589" s="36"/>
      <c r="AB1589" s="36"/>
      <c r="AC1589" s="36"/>
      <c r="AD1589" s="36"/>
      <c r="AE1589" s="36"/>
      <c r="AR1589" s="187" t="s">
        <v>185</v>
      </c>
      <c r="AT1589" s="187" t="s">
        <v>157</v>
      </c>
      <c r="AU1589" s="187" t="s">
        <v>84</v>
      </c>
      <c r="AY1589" s="19" t="s">
        <v>155</v>
      </c>
      <c r="BE1589" s="188">
        <f>IF(O1589="základní",K1589,0)</f>
        <v>0</v>
      </c>
      <c r="BF1589" s="188">
        <f>IF(O1589="snížená",K1589,0)</f>
        <v>0</v>
      </c>
      <c r="BG1589" s="188">
        <f>IF(O1589="zákl. přenesená",K1589,0)</f>
        <v>0</v>
      </c>
      <c r="BH1589" s="188">
        <f>IF(O1589="sníž. přenesená",K1589,0)</f>
        <v>0</v>
      </c>
      <c r="BI1589" s="188">
        <f>IF(O1589="nulová",K1589,0)</f>
        <v>0</v>
      </c>
      <c r="BJ1589" s="19" t="s">
        <v>82</v>
      </c>
      <c r="BK1589" s="188">
        <f>ROUND(P1589*H1589,2)</f>
        <v>0</v>
      </c>
      <c r="BL1589" s="19" t="s">
        <v>185</v>
      </c>
      <c r="BM1589" s="187" t="s">
        <v>3233</v>
      </c>
    </row>
    <row r="1590" spans="1:65" s="2" customFormat="1" ht="11.25">
      <c r="A1590" s="36"/>
      <c r="B1590" s="37"/>
      <c r="C1590" s="38"/>
      <c r="D1590" s="189" t="s">
        <v>162</v>
      </c>
      <c r="E1590" s="38"/>
      <c r="F1590" s="190" t="s">
        <v>3234</v>
      </c>
      <c r="G1590" s="38"/>
      <c r="H1590" s="38"/>
      <c r="I1590" s="191"/>
      <c r="J1590" s="191"/>
      <c r="K1590" s="38"/>
      <c r="L1590" s="38"/>
      <c r="M1590" s="41"/>
      <c r="N1590" s="192"/>
      <c r="O1590" s="193"/>
      <c r="P1590" s="66"/>
      <c r="Q1590" s="66"/>
      <c r="R1590" s="66"/>
      <c r="S1590" s="66"/>
      <c r="T1590" s="66"/>
      <c r="U1590" s="66"/>
      <c r="V1590" s="66"/>
      <c r="W1590" s="66"/>
      <c r="X1590" s="66"/>
      <c r="Y1590" s="67"/>
      <c r="Z1590" s="36"/>
      <c r="AA1590" s="36"/>
      <c r="AB1590" s="36"/>
      <c r="AC1590" s="36"/>
      <c r="AD1590" s="36"/>
      <c r="AE1590" s="36"/>
      <c r="AT1590" s="19" t="s">
        <v>162</v>
      </c>
      <c r="AU1590" s="19" t="s">
        <v>84</v>
      </c>
    </row>
    <row r="1591" spans="1:65" s="12" customFormat="1" ht="25.9" customHeight="1">
      <c r="B1591" s="157"/>
      <c r="C1591" s="158"/>
      <c r="D1591" s="159" t="s">
        <v>73</v>
      </c>
      <c r="E1591" s="160" t="s">
        <v>180</v>
      </c>
      <c r="F1591" s="160" t="s">
        <v>3235</v>
      </c>
      <c r="G1591" s="158"/>
      <c r="H1591" s="158"/>
      <c r="I1591" s="161"/>
      <c r="J1591" s="161"/>
      <c r="K1591" s="162">
        <f>BK1591</f>
        <v>0</v>
      </c>
      <c r="L1591" s="158"/>
      <c r="M1591" s="163"/>
      <c r="N1591" s="164"/>
      <c r="O1591" s="165"/>
      <c r="P1591" s="165"/>
      <c r="Q1591" s="166">
        <f>Q1592+Q1597</f>
        <v>0</v>
      </c>
      <c r="R1591" s="166">
        <f>R1592+R1597</f>
        <v>0</v>
      </c>
      <c r="S1591" s="165"/>
      <c r="T1591" s="167">
        <f>T1592+T1597</f>
        <v>0</v>
      </c>
      <c r="U1591" s="165"/>
      <c r="V1591" s="167">
        <f>V1592+V1597</f>
        <v>1.9429999999999999E-2</v>
      </c>
      <c r="W1591" s="165"/>
      <c r="X1591" s="167">
        <f>X1592+X1597</f>
        <v>0</v>
      </c>
      <c r="Y1591" s="168"/>
      <c r="AR1591" s="169" t="s">
        <v>172</v>
      </c>
      <c r="AT1591" s="170" t="s">
        <v>73</v>
      </c>
      <c r="AU1591" s="170" t="s">
        <v>74</v>
      </c>
      <c r="AY1591" s="169" t="s">
        <v>155</v>
      </c>
      <c r="BK1591" s="171">
        <f>BK1592+BK1597</f>
        <v>0</v>
      </c>
    </row>
    <row r="1592" spans="1:65" s="12" customFormat="1" ht="22.9" customHeight="1">
      <c r="B1592" s="157"/>
      <c r="C1592" s="158"/>
      <c r="D1592" s="159" t="s">
        <v>73</v>
      </c>
      <c r="E1592" s="172" t="s">
        <v>3236</v>
      </c>
      <c r="F1592" s="172" t="s">
        <v>3237</v>
      </c>
      <c r="G1592" s="158"/>
      <c r="H1592" s="158"/>
      <c r="I1592" s="161"/>
      <c r="J1592" s="161"/>
      <c r="K1592" s="173">
        <f>BK1592</f>
        <v>0</v>
      </c>
      <c r="L1592" s="158"/>
      <c r="M1592" s="163"/>
      <c r="N1592" s="164"/>
      <c r="O1592" s="165"/>
      <c r="P1592" s="165"/>
      <c r="Q1592" s="166">
        <f>SUM(Q1593:Q1596)</f>
        <v>0</v>
      </c>
      <c r="R1592" s="166">
        <f>SUM(R1593:R1596)</f>
        <v>0</v>
      </c>
      <c r="S1592" s="165"/>
      <c r="T1592" s="167">
        <f>SUM(T1593:T1596)</f>
        <v>0</v>
      </c>
      <c r="U1592" s="165"/>
      <c r="V1592" s="167">
        <f>SUM(V1593:V1596)</f>
        <v>4.2299999999999994E-3</v>
      </c>
      <c r="W1592" s="165"/>
      <c r="X1592" s="167">
        <f>SUM(X1593:X1596)</f>
        <v>0</v>
      </c>
      <c r="Y1592" s="168"/>
      <c r="AR1592" s="169" t="s">
        <v>172</v>
      </c>
      <c r="AT1592" s="170" t="s">
        <v>73</v>
      </c>
      <c r="AU1592" s="170" t="s">
        <v>82</v>
      </c>
      <c r="AY1592" s="169" t="s">
        <v>155</v>
      </c>
      <c r="BK1592" s="171">
        <f>SUM(BK1593:BK1596)</f>
        <v>0</v>
      </c>
    </row>
    <row r="1593" spans="1:65" s="2" customFormat="1" ht="21.75" customHeight="1">
      <c r="A1593" s="36"/>
      <c r="B1593" s="37"/>
      <c r="C1593" s="174" t="s">
        <v>3238</v>
      </c>
      <c r="D1593" s="174" t="s">
        <v>157</v>
      </c>
      <c r="E1593" s="175" t="s">
        <v>3239</v>
      </c>
      <c r="F1593" s="176" t="s">
        <v>3240</v>
      </c>
      <c r="G1593" s="177" t="s">
        <v>386</v>
      </c>
      <c r="H1593" s="178">
        <v>1</v>
      </c>
      <c r="I1593" s="179"/>
      <c r="J1593" s="179"/>
      <c r="K1593" s="180">
        <f>ROUND(P1593*H1593,2)</f>
        <v>0</v>
      </c>
      <c r="L1593" s="181"/>
      <c r="M1593" s="41"/>
      <c r="N1593" s="182" t="s">
        <v>20</v>
      </c>
      <c r="O1593" s="183" t="s">
        <v>43</v>
      </c>
      <c r="P1593" s="184">
        <f>I1593+J1593</f>
        <v>0</v>
      </c>
      <c r="Q1593" s="184">
        <f>ROUND(I1593*H1593,2)</f>
        <v>0</v>
      </c>
      <c r="R1593" s="184">
        <f>ROUND(J1593*H1593,2)</f>
        <v>0</v>
      </c>
      <c r="S1593" s="66"/>
      <c r="T1593" s="185">
        <f>S1593*H1593</f>
        <v>0</v>
      </c>
      <c r="U1593" s="185">
        <v>0</v>
      </c>
      <c r="V1593" s="185">
        <f>U1593*H1593</f>
        <v>0</v>
      </c>
      <c r="W1593" s="185">
        <v>0</v>
      </c>
      <c r="X1593" s="185">
        <f>W1593*H1593</f>
        <v>0</v>
      </c>
      <c r="Y1593" s="186" t="s">
        <v>20</v>
      </c>
      <c r="Z1593" s="36"/>
      <c r="AA1593" s="36"/>
      <c r="AB1593" s="36"/>
      <c r="AC1593" s="36"/>
      <c r="AD1593" s="36"/>
      <c r="AE1593" s="36"/>
      <c r="AR1593" s="187" t="s">
        <v>442</v>
      </c>
      <c r="AT1593" s="187" t="s">
        <v>157</v>
      </c>
      <c r="AU1593" s="187" t="s">
        <v>84</v>
      </c>
      <c r="AY1593" s="19" t="s">
        <v>155</v>
      </c>
      <c r="BE1593" s="188">
        <f>IF(O1593="základní",K1593,0)</f>
        <v>0</v>
      </c>
      <c r="BF1593" s="188">
        <f>IF(O1593="snížená",K1593,0)</f>
        <v>0</v>
      </c>
      <c r="BG1593" s="188">
        <f>IF(O1593="zákl. přenesená",K1593,0)</f>
        <v>0</v>
      </c>
      <c r="BH1593" s="188">
        <f>IF(O1593="sníž. přenesená",K1593,0)</f>
        <v>0</v>
      </c>
      <c r="BI1593" s="188">
        <f>IF(O1593="nulová",K1593,0)</f>
        <v>0</v>
      </c>
      <c r="BJ1593" s="19" t="s">
        <v>82</v>
      </c>
      <c r="BK1593" s="188">
        <f>ROUND(P1593*H1593,2)</f>
        <v>0</v>
      </c>
      <c r="BL1593" s="19" t="s">
        <v>442</v>
      </c>
      <c r="BM1593" s="187" t="s">
        <v>3241</v>
      </c>
    </row>
    <row r="1594" spans="1:65" s="2" customFormat="1" ht="11.25">
      <c r="A1594" s="36"/>
      <c r="B1594" s="37"/>
      <c r="C1594" s="38"/>
      <c r="D1594" s="189" t="s">
        <v>162</v>
      </c>
      <c r="E1594" s="38"/>
      <c r="F1594" s="190" t="s">
        <v>3242</v>
      </c>
      <c r="G1594" s="38"/>
      <c r="H1594" s="38"/>
      <c r="I1594" s="191"/>
      <c r="J1594" s="191"/>
      <c r="K1594" s="38"/>
      <c r="L1594" s="38"/>
      <c r="M1594" s="41"/>
      <c r="N1594" s="192"/>
      <c r="O1594" s="193"/>
      <c r="P1594" s="66"/>
      <c r="Q1594" s="66"/>
      <c r="R1594" s="66"/>
      <c r="S1594" s="66"/>
      <c r="T1594" s="66"/>
      <c r="U1594" s="66"/>
      <c r="V1594" s="66"/>
      <c r="W1594" s="66"/>
      <c r="X1594" s="66"/>
      <c r="Y1594" s="67"/>
      <c r="Z1594" s="36"/>
      <c r="AA1594" s="36"/>
      <c r="AB1594" s="36"/>
      <c r="AC1594" s="36"/>
      <c r="AD1594" s="36"/>
      <c r="AE1594" s="36"/>
      <c r="AT1594" s="19" t="s">
        <v>162</v>
      </c>
      <c r="AU1594" s="19" t="s">
        <v>84</v>
      </c>
    </row>
    <row r="1595" spans="1:65" s="2" customFormat="1" ht="16.5" customHeight="1">
      <c r="A1595" s="36"/>
      <c r="B1595" s="37"/>
      <c r="C1595" s="218" t="s">
        <v>3243</v>
      </c>
      <c r="D1595" s="218" t="s">
        <v>180</v>
      </c>
      <c r="E1595" s="219" t="s">
        <v>3244</v>
      </c>
      <c r="F1595" s="220" t="s">
        <v>3245</v>
      </c>
      <c r="G1595" s="221" t="s">
        <v>386</v>
      </c>
      <c r="H1595" s="222">
        <v>1</v>
      </c>
      <c r="I1595" s="223"/>
      <c r="J1595" s="224"/>
      <c r="K1595" s="225">
        <f>ROUND(P1595*H1595,2)</f>
        <v>0</v>
      </c>
      <c r="L1595" s="224"/>
      <c r="M1595" s="226"/>
      <c r="N1595" s="227" t="s">
        <v>20</v>
      </c>
      <c r="O1595" s="183" t="s">
        <v>43</v>
      </c>
      <c r="P1595" s="184">
        <f>I1595+J1595</f>
        <v>0</v>
      </c>
      <c r="Q1595" s="184">
        <f>ROUND(I1595*H1595,2)</f>
        <v>0</v>
      </c>
      <c r="R1595" s="184">
        <f>ROUND(J1595*H1595,2)</f>
        <v>0</v>
      </c>
      <c r="S1595" s="66"/>
      <c r="T1595" s="185">
        <f>S1595*H1595</f>
        <v>0</v>
      </c>
      <c r="U1595" s="185">
        <v>2.0000000000000001E-4</v>
      </c>
      <c r="V1595" s="185">
        <f>U1595*H1595</f>
        <v>2.0000000000000001E-4</v>
      </c>
      <c r="W1595" s="185">
        <v>0</v>
      </c>
      <c r="X1595" s="185">
        <f>W1595*H1595</f>
        <v>0</v>
      </c>
      <c r="Y1595" s="186" t="s">
        <v>20</v>
      </c>
      <c r="Z1595" s="36"/>
      <c r="AA1595" s="36"/>
      <c r="AB1595" s="36"/>
      <c r="AC1595" s="36"/>
      <c r="AD1595" s="36"/>
      <c r="AE1595" s="36"/>
      <c r="AR1595" s="187" t="s">
        <v>868</v>
      </c>
      <c r="AT1595" s="187" t="s">
        <v>180</v>
      </c>
      <c r="AU1595" s="187" t="s">
        <v>84</v>
      </c>
      <c r="AY1595" s="19" t="s">
        <v>155</v>
      </c>
      <c r="BE1595" s="188">
        <f>IF(O1595="základní",K1595,0)</f>
        <v>0</v>
      </c>
      <c r="BF1595" s="188">
        <f>IF(O1595="snížená",K1595,0)</f>
        <v>0</v>
      </c>
      <c r="BG1595" s="188">
        <f>IF(O1595="zákl. přenesená",K1595,0)</f>
        <v>0</v>
      </c>
      <c r="BH1595" s="188">
        <f>IF(O1595="sníž. přenesená",K1595,0)</f>
        <v>0</v>
      </c>
      <c r="BI1595" s="188">
        <f>IF(O1595="nulová",K1595,0)</f>
        <v>0</v>
      </c>
      <c r="BJ1595" s="19" t="s">
        <v>82</v>
      </c>
      <c r="BK1595" s="188">
        <f>ROUND(P1595*H1595,2)</f>
        <v>0</v>
      </c>
      <c r="BL1595" s="19" t="s">
        <v>868</v>
      </c>
      <c r="BM1595" s="187" t="s">
        <v>3246</v>
      </c>
    </row>
    <row r="1596" spans="1:65" s="2" customFormat="1" ht="21.75" customHeight="1">
      <c r="A1596" s="36"/>
      <c r="B1596" s="37"/>
      <c r="C1596" s="218" t="s">
        <v>3247</v>
      </c>
      <c r="D1596" s="218" t="s">
        <v>180</v>
      </c>
      <c r="E1596" s="219" t="s">
        <v>3248</v>
      </c>
      <c r="F1596" s="220" t="s">
        <v>3249</v>
      </c>
      <c r="G1596" s="221" t="s">
        <v>386</v>
      </c>
      <c r="H1596" s="222">
        <v>1</v>
      </c>
      <c r="I1596" s="223"/>
      <c r="J1596" s="224"/>
      <c r="K1596" s="225">
        <f>ROUND(P1596*H1596,2)</f>
        <v>0</v>
      </c>
      <c r="L1596" s="224"/>
      <c r="M1596" s="226"/>
      <c r="N1596" s="227" t="s">
        <v>20</v>
      </c>
      <c r="O1596" s="183" t="s">
        <v>43</v>
      </c>
      <c r="P1596" s="184">
        <f>I1596+J1596</f>
        <v>0</v>
      </c>
      <c r="Q1596" s="184">
        <f>ROUND(I1596*H1596,2)</f>
        <v>0</v>
      </c>
      <c r="R1596" s="184">
        <f>ROUND(J1596*H1596,2)</f>
        <v>0</v>
      </c>
      <c r="S1596" s="66"/>
      <c r="T1596" s="185">
        <f>S1596*H1596</f>
        <v>0</v>
      </c>
      <c r="U1596" s="185">
        <v>4.0299999999999997E-3</v>
      </c>
      <c r="V1596" s="185">
        <f>U1596*H1596</f>
        <v>4.0299999999999997E-3</v>
      </c>
      <c r="W1596" s="185">
        <v>0</v>
      </c>
      <c r="X1596" s="185">
        <f>W1596*H1596</f>
        <v>0</v>
      </c>
      <c r="Y1596" s="186" t="s">
        <v>20</v>
      </c>
      <c r="Z1596" s="36"/>
      <c r="AA1596" s="36"/>
      <c r="AB1596" s="36"/>
      <c r="AC1596" s="36"/>
      <c r="AD1596" s="36"/>
      <c r="AE1596" s="36"/>
      <c r="AR1596" s="187" t="s">
        <v>868</v>
      </c>
      <c r="AT1596" s="187" t="s">
        <v>180</v>
      </c>
      <c r="AU1596" s="187" t="s">
        <v>84</v>
      </c>
      <c r="AY1596" s="19" t="s">
        <v>155</v>
      </c>
      <c r="BE1596" s="188">
        <f>IF(O1596="základní",K1596,0)</f>
        <v>0</v>
      </c>
      <c r="BF1596" s="188">
        <f>IF(O1596="snížená",K1596,0)</f>
        <v>0</v>
      </c>
      <c r="BG1596" s="188">
        <f>IF(O1596="zákl. přenesená",K1596,0)</f>
        <v>0</v>
      </c>
      <c r="BH1596" s="188">
        <f>IF(O1596="sníž. přenesená",K1596,0)</f>
        <v>0</v>
      </c>
      <c r="BI1596" s="188">
        <f>IF(O1596="nulová",K1596,0)</f>
        <v>0</v>
      </c>
      <c r="BJ1596" s="19" t="s">
        <v>82</v>
      </c>
      <c r="BK1596" s="188">
        <f>ROUND(P1596*H1596,2)</f>
        <v>0</v>
      </c>
      <c r="BL1596" s="19" t="s">
        <v>868</v>
      </c>
      <c r="BM1596" s="187" t="s">
        <v>3250</v>
      </c>
    </row>
    <row r="1597" spans="1:65" s="12" customFormat="1" ht="22.9" customHeight="1">
      <c r="B1597" s="157"/>
      <c r="C1597" s="158"/>
      <c r="D1597" s="159" t="s">
        <v>73</v>
      </c>
      <c r="E1597" s="172" t="s">
        <v>3251</v>
      </c>
      <c r="F1597" s="172" t="s">
        <v>3252</v>
      </c>
      <c r="G1597" s="158"/>
      <c r="H1597" s="158"/>
      <c r="I1597" s="161"/>
      <c r="J1597" s="161"/>
      <c r="K1597" s="173">
        <f>BK1597</f>
        <v>0</v>
      </c>
      <c r="L1597" s="158"/>
      <c r="M1597" s="163"/>
      <c r="N1597" s="164"/>
      <c r="O1597" s="165"/>
      <c r="P1597" s="165"/>
      <c r="Q1597" s="166">
        <f>SUM(Q1598:Q1617)</f>
        <v>0</v>
      </c>
      <c r="R1597" s="166">
        <f>SUM(R1598:R1617)</f>
        <v>0</v>
      </c>
      <c r="S1597" s="165"/>
      <c r="T1597" s="167">
        <f>SUM(T1598:T1617)</f>
        <v>0</v>
      </c>
      <c r="U1597" s="165"/>
      <c r="V1597" s="167">
        <f>SUM(V1598:V1617)</f>
        <v>1.52E-2</v>
      </c>
      <c r="W1597" s="165"/>
      <c r="X1597" s="167">
        <f>SUM(X1598:X1617)</f>
        <v>0</v>
      </c>
      <c r="Y1597" s="168"/>
      <c r="AR1597" s="169" t="s">
        <v>172</v>
      </c>
      <c r="AT1597" s="170" t="s">
        <v>73</v>
      </c>
      <c r="AU1597" s="170" t="s">
        <v>82</v>
      </c>
      <c r="AY1597" s="169" t="s">
        <v>155</v>
      </c>
      <c r="BK1597" s="171">
        <f>SUM(BK1598:BK1617)</f>
        <v>0</v>
      </c>
    </row>
    <row r="1598" spans="1:65" s="2" customFormat="1" ht="33" customHeight="1">
      <c r="A1598" s="36"/>
      <c r="B1598" s="37"/>
      <c r="C1598" s="174" t="s">
        <v>3253</v>
      </c>
      <c r="D1598" s="174" t="s">
        <v>157</v>
      </c>
      <c r="E1598" s="175" t="s">
        <v>3254</v>
      </c>
      <c r="F1598" s="176" t="s">
        <v>3255</v>
      </c>
      <c r="G1598" s="177" t="s">
        <v>183</v>
      </c>
      <c r="H1598" s="178">
        <v>35</v>
      </c>
      <c r="I1598" s="179"/>
      <c r="J1598" s="179"/>
      <c r="K1598" s="180">
        <f>ROUND(P1598*H1598,2)</f>
        <v>0</v>
      </c>
      <c r="L1598" s="181"/>
      <c r="M1598" s="41"/>
      <c r="N1598" s="182" t="s">
        <v>20</v>
      </c>
      <c r="O1598" s="183" t="s">
        <v>43</v>
      </c>
      <c r="P1598" s="184">
        <f>I1598+J1598</f>
        <v>0</v>
      </c>
      <c r="Q1598" s="184">
        <f>ROUND(I1598*H1598,2)</f>
        <v>0</v>
      </c>
      <c r="R1598" s="184">
        <f>ROUND(J1598*H1598,2)</f>
        <v>0</v>
      </c>
      <c r="S1598" s="66"/>
      <c r="T1598" s="185">
        <f>S1598*H1598</f>
        <v>0</v>
      </c>
      <c r="U1598" s="185">
        <v>0</v>
      </c>
      <c r="V1598" s="185">
        <f>U1598*H1598</f>
        <v>0</v>
      </c>
      <c r="W1598" s="185">
        <v>0</v>
      </c>
      <c r="X1598" s="185">
        <f>W1598*H1598</f>
        <v>0</v>
      </c>
      <c r="Y1598" s="186" t="s">
        <v>20</v>
      </c>
      <c r="Z1598" s="36"/>
      <c r="AA1598" s="36"/>
      <c r="AB1598" s="36"/>
      <c r="AC1598" s="36"/>
      <c r="AD1598" s="36"/>
      <c r="AE1598" s="36"/>
      <c r="AR1598" s="187" t="s">
        <v>161</v>
      </c>
      <c r="AT1598" s="187" t="s">
        <v>157</v>
      </c>
      <c r="AU1598" s="187" t="s">
        <v>84</v>
      </c>
      <c r="AY1598" s="19" t="s">
        <v>155</v>
      </c>
      <c r="BE1598" s="188">
        <f>IF(O1598="základní",K1598,0)</f>
        <v>0</v>
      </c>
      <c r="BF1598" s="188">
        <f>IF(O1598="snížená",K1598,0)</f>
        <v>0</v>
      </c>
      <c r="BG1598" s="188">
        <f>IF(O1598="zákl. přenesená",K1598,0)</f>
        <v>0</v>
      </c>
      <c r="BH1598" s="188">
        <f>IF(O1598="sníž. přenesená",K1598,0)</f>
        <v>0</v>
      </c>
      <c r="BI1598" s="188">
        <f>IF(O1598="nulová",K1598,0)</f>
        <v>0</v>
      </c>
      <c r="BJ1598" s="19" t="s">
        <v>82</v>
      </c>
      <c r="BK1598" s="188">
        <f>ROUND(P1598*H1598,2)</f>
        <v>0</v>
      </c>
      <c r="BL1598" s="19" t="s">
        <v>161</v>
      </c>
      <c r="BM1598" s="187" t="s">
        <v>3256</v>
      </c>
    </row>
    <row r="1599" spans="1:65" s="2" customFormat="1" ht="11.25">
      <c r="A1599" s="36"/>
      <c r="B1599" s="37"/>
      <c r="C1599" s="38"/>
      <c r="D1599" s="189" t="s">
        <v>162</v>
      </c>
      <c r="E1599" s="38"/>
      <c r="F1599" s="190" t="s">
        <v>3257</v>
      </c>
      <c r="G1599" s="38"/>
      <c r="H1599" s="38"/>
      <c r="I1599" s="191"/>
      <c r="J1599" s="191"/>
      <c r="K1599" s="38"/>
      <c r="L1599" s="38"/>
      <c r="M1599" s="41"/>
      <c r="N1599" s="192"/>
      <c r="O1599" s="193"/>
      <c r="P1599" s="66"/>
      <c r="Q1599" s="66"/>
      <c r="R1599" s="66"/>
      <c r="S1599" s="66"/>
      <c r="T1599" s="66"/>
      <c r="U1599" s="66"/>
      <c r="V1599" s="66"/>
      <c r="W1599" s="66"/>
      <c r="X1599" s="66"/>
      <c r="Y1599" s="67"/>
      <c r="Z1599" s="36"/>
      <c r="AA1599" s="36"/>
      <c r="AB1599" s="36"/>
      <c r="AC1599" s="36"/>
      <c r="AD1599" s="36"/>
      <c r="AE1599" s="36"/>
      <c r="AT1599" s="19" t="s">
        <v>162</v>
      </c>
      <c r="AU1599" s="19" t="s">
        <v>84</v>
      </c>
    </row>
    <row r="1600" spans="1:65" s="2" customFormat="1" ht="33" customHeight="1">
      <c r="A1600" s="36"/>
      <c r="B1600" s="37"/>
      <c r="C1600" s="174" t="s">
        <v>3258</v>
      </c>
      <c r="D1600" s="174" t="s">
        <v>157</v>
      </c>
      <c r="E1600" s="175" t="s">
        <v>3259</v>
      </c>
      <c r="F1600" s="176" t="s">
        <v>3260</v>
      </c>
      <c r="G1600" s="177" t="s">
        <v>183</v>
      </c>
      <c r="H1600" s="178">
        <v>35</v>
      </c>
      <c r="I1600" s="179"/>
      <c r="J1600" s="179"/>
      <c r="K1600" s="180">
        <f>ROUND(P1600*H1600,2)</f>
        <v>0</v>
      </c>
      <c r="L1600" s="181"/>
      <c r="M1600" s="41"/>
      <c r="N1600" s="182" t="s">
        <v>20</v>
      </c>
      <c r="O1600" s="183" t="s">
        <v>43</v>
      </c>
      <c r="P1600" s="184">
        <f>I1600+J1600</f>
        <v>0</v>
      </c>
      <c r="Q1600" s="184">
        <f>ROUND(I1600*H1600,2)</f>
        <v>0</v>
      </c>
      <c r="R1600" s="184">
        <f>ROUND(J1600*H1600,2)</f>
        <v>0</v>
      </c>
      <c r="S1600" s="66"/>
      <c r="T1600" s="185">
        <f>S1600*H1600</f>
        <v>0</v>
      </c>
      <c r="U1600" s="185">
        <v>0</v>
      </c>
      <c r="V1600" s="185">
        <f>U1600*H1600</f>
        <v>0</v>
      </c>
      <c r="W1600" s="185">
        <v>0</v>
      </c>
      <c r="X1600" s="185">
        <f>W1600*H1600</f>
        <v>0</v>
      </c>
      <c r="Y1600" s="186" t="s">
        <v>20</v>
      </c>
      <c r="Z1600" s="36"/>
      <c r="AA1600" s="36"/>
      <c r="AB1600" s="36"/>
      <c r="AC1600" s="36"/>
      <c r="AD1600" s="36"/>
      <c r="AE1600" s="36"/>
      <c r="AR1600" s="187" t="s">
        <v>442</v>
      </c>
      <c r="AT1600" s="187" t="s">
        <v>157</v>
      </c>
      <c r="AU1600" s="187" t="s">
        <v>84</v>
      </c>
      <c r="AY1600" s="19" t="s">
        <v>155</v>
      </c>
      <c r="BE1600" s="188">
        <f>IF(O1600="základní",K1600,0)</f>
        <v>0</v>
      </c>
      <c r="BF1600" s="188">
        <f>IF(O1600="snížená",K1600,0)</f>
        <v>0</v>
      </c>
      <c r="BG1600" s="188">
        <f>IF(O1600="zákl. přenesená",K1600,0)</f>
        <v>0</v>
      </c>
      <c r="BH1600" s="188">
        <f>IF(O1600="sníž. přenesená",K1600,0)</f>
        <v>0</v>
      </c>
      <c r="BI1600" s="188">
        <f>IF(O1600="nulová",K1600,0)</f>
        <v>0</v>
      </c>
      <c r="BJ1600" s="19" t="s">
        <v>82</v>
      </c>
      <c r="BK1600" s="188">
        <f>ROUND(P1600*H1600,2)</f>
        <v>0</v>
      </c>
      <c r="BL1600" s="19" t="s">
        <v>442</v>
      </c>
      <c r="BM1600" s="187" t="s">
        <v>3261</v>
      </c>
    </row>
    <row r="1601" spans="1:65" s="2" customFormat="1" ht="11.25">
      <c r="A1601" s="36"/>
      <c r="B1601" s="37"/>
      <c r="C1601" s="38"/>
      <c r="D1601" s="189" t="s">
        <v>162</v>
      </c>
      <c r="E1601" s="38"/>
      <c r="F1601" s="190" t="s">
        <v>3262</v>
      </c>
      <c r="G1601" s="38"/>
      <c r="H1601" s="38"/>
      <c r="I1601" s="191"/>
      <c r="J1601" s="191"/>
      <c r="K1601" s="38"/>
      <c r="L1601" s="38"/>
      <c r="M1601" s="41"/>
      <c r="N1601" s="192"/>
      <c r="O1601" s="193"/>
      <c r="P1601" s="66"/>
      <c r="Q1601" s="66"/>
      <c r="R1601" s="66"/>
      <c r="S1601" s="66"/>
      <c r="T1601" s="66"/>
      <c r="U1601" s="66"/>
      <c r="V1601" s="66"/>
      <c r="W1601" s="66"/>
      <c r="X1601" s="66"/>
      <c r="Y1601" s="67"/>
      <c r="Z1601" s="36"/>
      <c r="AA1601" s="36"/>
      <c r="AB1601" s="36"/>
      <c r="AC1601" s="36"/>
      <c r="AD1601" s="36"/>
      <c r="AE1601" s="36"/>
      <c r="AT1601" s="19" t="s">
        <v>162</v>
      </c>
      <c r="AU1601" s="19" t="s">
        <v>84</v>
      </c>
    </row>
    <row r="1602" spans="1:65" s="2" customFormat="1" ht="33" customHeight="1">
      <c r="A1602" s="36"/>
      <c r="B1602" s="37"/>
      <c r="C1602" s="174" t="s">
        <v>3263</v>
      </c>
      <c r="D1602" s="174" t="s">
        <v>157</v>
      </c>
      <c r="E1602" s="175" t="s">
        <v>3264</v>
      </c>
      <c r="F1602" s="176" t="s">
        <v>3265</v>
      </c>
      <c r="G1602" s="177" t="s">
        <v>183</v>
      </c>
      <c r="H1602" s="178">
        <v>23</v>
      </c>
      <c r="I1602" s="179"/>
      <c r="J1602" s="179"/>
      <c r="K1602" s="180">
        <f>ROUND(P1602*H1602,2)</f>
        <v>0</v>
      </c>
      <c r="L1602" s="181"/>
      <c r="M1602" s="41"/>
      <c r="N1602" s="182" t="s">
        <v>20</v>
      </c>
      <c r="O1602" s="183" t="s">
        <v>43</v>
      </c>
      <c r="P1602" s="184">
        <f>I1602+J1602</f>
        <v>0</v>
      </c>
      <c r="Q1602" s="184">
        <f>ROUND(I1602*H1602,2)</f>
        <v>0</v>
      </c>
      <c r="R1602" s="184">
        <f>ROUND(J1602*H1602,2)</f>
        <v>0</v>
      </c>
      <c r="S1602" s="66"/>
      <c r="T1602" s="185">
        <f>S1602*H1602</f>
        <v>0</v>
      </c>
      <c r="U1602" s="185">
        <v>0</v>
      </c>
      <c r="V1602" s="185">
        <f>U1602*H1602</f>
        <v>0</v>
      </c>
      <c r="W1602" s="185">
        <v>0</v>
      </c>
      <c r="X1602" s="185">
        <f>W1602*H1602</f>
        <v>0</v>
      </c>
      <c r="Y1602" s="186" t="s">
        <v>20</v>
      </c>
      <c r="Z1602" s="36"/>
      <c r="AA1602" s="36"/>
      <c r="AB1602" s="36"/>
      <c r="AC1602" s="36"/>
      <c r="AD1602" s="36"/>
      <c r="AE1602" s="36"/>
      <c r="AR1602" s="187" t="s">
        <v>161</v>
      </c>
      <c r="AT1602" s="187" t="s">
        <v>157</v>
      </c>
      <c r="AU1602" s="187" t="s">
        <v>84</v>
      </c>
      <c r="AY1602" s="19" t="s">
        <v>155</v>
      </c>
      <c r="BE1602" s="188">
        <f>IF(O1602="základní",K1602,0)</f>
        <v>0</v>
      </c>
      <c r="BF1602" s="188">
        <f>IF(O1602="snížená",K1602,0)</f>
        <v>0</v>
      </c>
      <c r="BG1602" s="188">
        <f>IF(O1602="zákl. přenesená",K1602,0)</f>
        <v>0</v>
      </c>
      <c r="BH1602" s="188">
        <f>IF(O1602="sníž. přenesená",K1602,0)</f>
        <v>0</v>
      </c>
      <c r="BI1602" s="188">
        <f>IF(O1602="nulová",K1602,0)</f>
        <v>0</v>
      </c>
      <c r="BJ1602" s="19" t="s">
        <v>82</v>
      </c>
      <c r="BK1602" s="188">
        <f>ROUND(P1602*H1602,2)</f>
        <v>0</v>
      </c>
      <c r="BL1602" s="19" t="s">
        <v>161</v>
      </c>
      <c r="BM1602" s="187" t="s">
        <v>3266</v>
      </c>
    </row>
    <row r="1603" spans="1:65" s="2" customFormat="1" ht="11.25">
      <c r="A1603" s="36"/>
      <c r="B1603" s="37"/>
      <c r="C1603" s="38"/>
      <c r="D1603" s="189" t="s">
        <v>162</v>
      </c>
      <c r="E1603" s="38"/>
      <c r="F1603" s="190" t="s">
        <v>3267</v>
      </c>
      <c r="G1603" s="38"/>
      <c r="H1603" s="38"/>
      <c r="I1603" s="191"/>
      <c r="J1603" s="191"/>
      <c r="K1603" s="38"/>
      <c r="L1603" s="38"/>
      <c r="M1603" s="41"/>
      <c r="N1603" s="192"/>
      <c r="O1603" s="193"/>
      <c r="P1603" s="66"/>
      <c r="Q1603" s="66"/>
      <c r="R1603" s="66"/>
      <c r="S1603" s="66"/>
      <c r="T1603" s="66"/>
      <c r="U1603" s="66"/>
      <c r="V1603" s="66"/>
      <c r="W1603" s="66"/>
      <c r="X1603" s="66"/>
      <c r="Y1603" s="67"/>
      <c r="Z1603" s="36"/>
      <c r="AA1603" s="36"/>
      <c r="AB1603" s="36"/>
      <c r="AC1603" s="36"/>
      <c r="AD1603" s="36"/>
      <c r="AE1603" s="36"/>
      <c r="AT1603" s="19" t="s">
        <v>162</v>
      </c>
      <c r="AU1603" s="19" t="s">
        <v>84</v>
      </c>
    </row>
    <row r="1604" spans="1:65" s="2" customFormat="1" ht="33" customHeight="1">
      <c r="A1604" s="36"/>
      <c r="B1604" s="37"/>
      <c r="C1604" s="174" t="s">
        <v>3268</v>
      </c>
      <c r="D1604" s="174" t="s">
        <v>157</v>
      </c>
      <c r="E1604" s="175" t="s">
        <v>3269</v>
      </c>
      <c r="F1604" s="176" t="s">
        <v>3270</v>
      </c>
      <c r="G1604" s="177" t="s">
        <v>183</v>
      </c>
      <c r="H1604" s="178">
        <v>23</v>
      </c>
      <c r="I1604" s="179"/>
      <c r="J1604" s="179"/>
      <c r="K1604" s="180">
        <f>ROUND(P1604*H1604,2)</f>
        <v>0</v>
      </c>
      <c r="L1604" s="181"/>
      <c r="M1604" s="41"/>
      <c r="N1604" s="182" t="s">
        <v>20</v>
      </c>
      <c r="O1604" s="183" t="s">
        <v>43</v>
      </c>
      <c r="P1604" s="184">
        <f>I1604+J1604</f>
        <v>0</v>
      </c>
      <c r="Q1604" s="184">
        <f>ROUND(I1604*H1604,2)</f>
        <v>0</v>
      </c>
      <c r="R1604" s="184">
        <f>ROUND(J1604*H1604,2)</f>
        <v>0</v>
      </c>
      <c r="S1604" s="66"/>
      <c r="T1604" s="185">
        <f>S1604*H1604</f>
        <v>0</v>
      </c>
      <c r="U1604" s="185">
        <v>0</v>
      </c>
      <c r="V1604" s="185">
        <f>U1604*H1604</f>
        <v>0</v>
      </c>
      <c r="W1604" s="185">
        <v>0</v>
      </c>
      <c r="X1604" s="185">
        <f>W1604*H1604</f>
        <v>0</v>
      </c>
      <c r="Y1604" s="186" t="s">
        <v>20</v>
      </c>
      <c r="Z1604" s="36"/>
      <c r="AA1604" s="36"/>
      <c r="AB1604" s="36"/>
      <c r="AC1604" s="36"/>
      <c r="AD1604" s="36"/>
      <c r="AE1604" s="36"/>
      <c r="AR1604" s="187" t="s">
        <v>442</v>
      </c>
      <c r="AT1604" s="187" t="s">
        <v>157</v>
      </c>
      <c r="AU1604" s="187" t="s">
        <v>84</v>
      </c>
      <c r="AY1604" s="19" t="s">
        <v>155</v>
      </c>
      <c r="BE1604" s="188">
        <f>IF(O1604="základní",K1604,0)</f>
        <v>0</v>
      </c>
      <c r="BF1604" s="188">
        <f>IF(O1604="snížená",K1604,0)</f>
        <v>0</v>
      </c>
      <c r="BG1604" s="188">
        <f>IF(O1604="zákl. přenesená",K1604,0)</f>
        <v>0</v>
      </c>
      <c r="BH1604" s="188">
        <f>IF(O1604="sníž. přenesená",K1604,0)</f>
        <v>0</v>
      </c>
      <c r="BI1604" s="188">
        <f>IF(O1604="nulová",K1604,0)</f>
        <v>0</v>
      </c>
      <c r="BJ1604" s="19" t="s">
        <v>82</v>
      </c>
      <c r="BK1604" s="188">
        <f>ROUND(P1604*H1604,2)</f>
        <v>0</v>
      </c>
      <c r="BL1604" s="19" t="s">
        <v>442</v>
      </c>
      <c r="BM1604" s="187" t="s">
        <v>3271</v>
      </c>
    </row>
    <row r="1605" spans="1:65" s="2" customFormat="1" ht="11.25">
      <c r="A1605" s="36"/>
      <c r="B1605" s="37"/>
      <c r="C1605" s="38"/>
      <c r="D1605" s="189" t="s">
        <v>162</v>
      </c>
      <c r="E1605" s="38"/>
      <c r="F1605" s="190" t="s">
        <v>3272</v>
      </c>
      <c r="G1605" s="38"/>
      <c r="H1605" s="38"/>
      <c r="I1605" s="191"/>
      <c r="J1605" s="191"/>
      <c r="K1605" s="38"/>
      <c r="L1605" s="38"/>
      <c r="M1605" s="41"/>
      <c r="N1605" s="192"/>
      <c r="O1605" s="193"/>
      <c r="P1605" s="66"/>
      <c r="Q1605" s="66"/>
      <c r="R1605" s="66"/>
      <c r="S1605" s="66"/>
      <c r="T1605" s="66"/>
      <c r="U1605" s="66"/>
      <c r="V1605" s="66"/>
      <c r="W1605" s="66"/>
      <c r="X1605" s="66"/>
      <c r="Y1605" s="67"/>
      <c r="Z1605" s="36"/>
      <c r="AA1605" s="36"/>
      <c r="AB1605" s="36"/>
      <c r="AC1605" s="36"/>
      <c r="AD1605" s="36"/>
      <c r="AE1605" s="36"/>
      <c r="AT1605" s="19" t="s">
        <v>162</v>
      </c>
      <c r="AU1605" s="19" t="s">
        <v>84</v>
      </c>
    </row>
    <row r="1606" spans="1:65" s="2" customFormat="1" ht="16.5" customHeight="1">
      <c r="A1606" s="36"/>
      <c r="B1606" s="37"/>
      <c r="C1606" s="174" t="s">
        <v>3273</v>
      </c>
      <c r="D1606" s="174" t="s">
        <v>157</v>
      </c>
      <c r="E1606" s="175" t="s">
        <v>3274</v>
      </c>
      <c r="F1606" s="176" t="s">
        <v>3275</v>
      </c>
      <c r="G1606" s="177" t="s">
        <v>386</v>
      </c>
      <c r="H1606" s="178">
        <v>2</v>
      </c>
      <c r="I1606" s="179"/>
      <c r="J1606" s="179"/>
      <c r="K1606" s="180">
        <f>ROUND(P1606*H1606,2)</f>
        <v>0</v>
      </c>
      <c r="L1606" s="181"/>
      <c r="M1606" s="41"/>
      <c r="N1606" s="182" t="s">
        <v>20</v>
      </c>
      <c r="O1606" s="183" t="s">
        <v>43</v>
      </c>
      <c r="P1606" s="184">
        <f>I1606+J1606</f>
        <v>0</v>
      </c>
      <c r="Q1606" s="184">
        <f>ROUND(I1606*H1606,2)</f>
        <v>0</v>
      </c>
      <c r="R1606" s="184">
        <f>ROUND(J1606*H1606,2)</f>
        <v>0</v>
      </c>
      <c r="S1606" s="66"/>
      <c r="T1606" s="185">
        <f>S1606*H1606</f>
        <v>0</v>
      </c>
      <c r="U1606" s="185">
        <v>7.6E-3</v>
      </c>
      <c r="V1606" s="185">
        <f>U1606*H1606</f>
        <v>1.52E-2</v>
      </c>
      <c r="W1606" s="185">
        <v>0</v>
      </c>
      <c r="X1606" s="185">
        <f>W1606*H1606</f>
        <v>0</v>
      </c>
      <c r="Y1606" s="186" t="s">
        <v>20</v>
      </c>
      <c r="Z1606" s="36"/>
      <c r="AA1606" s="36"/>
      <c r="AB1606" s="36"/>
      <c r="AC1606" s="36"/>
      <c r="AD1606" s="36"/>
      <c r="AE1606" s="36"/>
      <c r="AR1606" s="187" t="s">
        <v>161</v>
      </c>
      <c r="AT1606" s="187" t="s">
        <v>157</v>
      </c>
      <c r="AU1606" s="187" t="s">
        <v>84</v>
      </c>
      <c r="AY1606" s="19" t="s">
        <v>155</v>
      </c>
      <c r="BE1606" s="188">
        <f>IF(O1606="základní",K1606,0)</f>
        <v>0</v>
      </c>
      <c r="BF1606" s="188">
        <f>IF(O1606="snížená",K1606,0)</f>
        <v>0</v>
      </c>
      <c r="BG1606" s="188">
        <f>IF(O1606="zákl. přenesená",K1606,0)</f>
        <v>0</v>
      </c>
      <c r="BH1606" s="188">
        <f>IF(O1606="sníž. přenesená",K1606,0)</f>
        <v>0</v>
      </c>
      <c r="BI1606" s="188">
        <f>IF(O1606="nulová",K1606,0)</f>
        <v>0</v>
      </c>
      <c r="BJ1606" s="19" t="s">
        <v>82</v>
      </c>
      <c r="BK1606" s="188">
        <f>ROUND(P1606*H1606,2)</f>
        <v>0</v>
      </c>
      <c r="BL1606" s="19" t="s">
        <v>161</v>
      </c>
      <c r="BM1606" s="187" t="s">
        <v>3276</v>
      </c>
    </row>
    <row r="1607" spans="1:65" s="2" customFormat="1" ht="11.25">
      <c r="A1607" s="36"/>
      <c r="B1607" s="37"/>
      <c r="C1607" s="38"/>
      <c r="D1607" s="189" t="s">
        <v>162</v>
      </c>
      <c r="E1607" s="38"/>
      <c r="F1607" s="190" t="s">
        <v>3277</v>
      </c>
      <c r="G1607" s="38"/>
      <c r="H1607" s="38"/>
      <c r="I1607" s="191"/>
      <c r="J1607" s="191"/>
      <c r="K1607" s="38"/>
      <c r="L1607" s="38"/>
      <c r="M1607" s="41"/>
      <c r="N1607" s="192"/>
      <c r="O1607" s="193"/>
      <c r="P1607" s="66"/>
      <c r="Q1607" s="66"/>
      <c r="R1607" s="66"/>
      <c r="S1607" s="66"/>
      <c r="T1607" s="66"/>
      <c r="U1607" s="66"/>
      <c r="V1607" s="66"/>
      <c r="W1607" s="66"/>
      <c r="X1607" s="66"/>
      <c r="Y1607" s="67"/>
      <c r="Z1607" s="36"/>
      <c r="AA1607" s="36"/>
      <c r="AB1607" s="36"/>
      <c r="AC1607" s="36"/>
      <c r="AD1607" s="36"/>
      <c r="AE1607" s="36"/>
      <c r="AT1607" s="19" t="s">
        <v>162</v>
      </c>
      <c r="AU1607" s="19" t="s">
        <v>84</v>
      </c>
    </row>
    <row r="1608" spans="1:65" s="2" customFormat="1" ht="19.5">
      <c r="A1608" s="36"/>
      <c r="B1608" s="37"/>
      <c r="C1608" s="38"/>
      <c r="D1608" s="196" t="s">
        <v>177</v>
      </c>
      <c r="E1608" s="38"/>
      <c r="F1608" s="217" t="s">
        <v>2262</v>
      </c>
      <c r="G1608" s="38"/>
      <c r="H1608" s="38"/>
      <c r="I1608" s="191"/>
      <c r="J1608" s="191"/>
      <c r="K1608" s="38"/>
      <c r="L1608" s="38"/>
      <c r="M1608" s="41"/>
      <c r="N1608" s="192"/>
      <c r="O1608" s="193"/>
      <c r="P1608" s="66"/>
      <c r="Q1608" s="66"/>
      <c r="R1608" s="66"/>
      <c r="S1608" s="66"/>
      <c r="T1608" s="66"/>
      <c r="U1608" s="66"/>
      <c r="V1608" s="66"/>
      <c r="W1608" s="66"/>
      <c r="X1608" s="66"/>
      <c r="Y1608" s="67"/>
      <c r="Z1608" s="36"/>
      <c r="AA1608" s="36"/>
      <c r="AB1608" s="36"/>
      <c r="AC1608" s="36"/>
      <c r="AD1608" s="36"/>
      <c r="AE1608" s="36"/>
      <c r="AT1608" s="19" t="s">
        <v>177</v>
      </c>
      <c r="AU1608" s="19" t="s">
        <v>84</v>
      </c>
    </row>
    <row r="1609" spans="1:65" s="2" customFormat="1" ht="24.2" customHeight="1">
      <c r="A1609" s="36"/>
      <c r="B1609" s="37"/>
      <c r="C1609" s="174" t="s">
        <v>3278</v>
      </c>
      <c r="D1609" s="174" t="s">
        <v>157</v>
      </c>
      <c r="E1609" s="175" t="s">
        <v>3279</v>
      </c>
      <c r="F1609" s="176" t="s">
        <v>3280</v>
      </c>
      <c r="G1609" s="177" t="s">
        <v>169</v>
      </c>
      <c r="H1609" s="178">
        <v>2.375</v>
      </c>
      <c r="I1609" s="179"/>
      <c r="J1609" s="179"/>
      <c r="K1609" s="180">
        <f>ROUND(P1609*H1609,2)</f>
        <v>0</v>
      </c>
      <c r="L1609" s="181"/>
      <c r="M1609" s="41"/>
      <c r="N1609" s="182" t="s">
        <v>20</v>
      </c>
      <c r="O1609" s="183" t="s">
        <v>43</v>
      </c>
      <c r="P1609" s="184">
        <f>I1609+J1609</f>
        <v>0</v>
      </c>
      <c r="Q1609" s="184">
        <f>ROUND(I1609*H1609,2)</f>
        <v>0</v>
      </c>
      <c r="R1609" s="184">
        <f>ROUND(J1609*H1609,2)</f>
        <v>0</v>
      </c>
      <c r="S1609" s="66"/>
      <c r="T1609" s="185">
        <f>S1609*H1609</f>
        <v>0</v>
      </c>
      <c r="U1609" s="185">
        <v>0</v>
      </c>
      <c r="V1609" s="185">
        <f>U1609*H1609</f>
        <v>0</v>
      </c>
      <c r="W1609" s="185">
        <v>0</v>
      </c>
      <c r="X1609" s="185">
        <f>W1609*H1609</f>
        <v>0</v>
      </c>
      <c r="Y1609" s="186" t="s">
        <v>20</v>
      </c>
      <c r="Z1609" s="36"/>
      <c r="AA1609" s="36"/>
      <c r="AB1609" s="36"/>
      <c r="AC1609" s="36"/>
      <c r="AD1609" s="36"/>
      <c r="AE1609" s="36"/>
      <c r="AR1609" s="187" t="s">
        <v>442</v>
      </c>
      <c r="AT1609" s="187" t="s">
        <v>157</v>
      </c>
      <c r="AU1609" s="187" t="s">
        <v>84</v>
      </c>
      <c r="AY1609" s="19" t="s">
        <v>155</v>
      </c>
      <c r="BE1609" s="188">
        <f>IF(O1609="základní",K1609,0)</f>
        <v>0</v>
      </c>
      <c r="BF1609" s="188">
        <f>IF(O1609="snížená",K1609,0)</f>
        <v>0</v>
      </c>
      <c r="BG1609" s="188">
        <f>IF(O1609="zákl. přenesená",K1609,0)</f>
        <v>0</v>
      </c>
      <c r="BH1609" s="188">
        <f>IF(O1609="sníž. přenesená",K1609,0)</f>
        <v>0</v>
      </c>
      <c r="BI1609" s="188">
        <f>IF(O1609="nulová",K1609,0)</f>
        <v>0</v>
      </c>
      <c r="BJ1609" s="19" t="s">
        <v>82</v>
      </c>
      <c r="BK1609" s="188">
        <f>ROUND(P1609*H1609,2)</f>
        <v>0</v>
      </c>
      <c r="BL1609" s="19" t="s">
        <v>442</v>
      </c>
      <c r="BM1609" s="187" t="s">
        <v>3281</v>
      </c>
    </row>
    <row r="1610" spans="1:65" s="2" customFormat="1" ht="11.25">
      <c r="A1610" s="36"/>
      <c r="B1610" s="37"/>
      <c r="C1610" s="38"/>
      <c r="D1610" s="189" t="s">
        <v>162</v>
      </c>
      <c r="E1610" s="38"/>
      <c r="F1610" s="190" t="s">
        <v>3282</v>
      </c>
      <c r="G1610" s="38"/>
      <c r="H1610" s="38"/>
      <c r="I1610" s="191"/>
      <c r="J1610" s="191"/>
      <c r="K1610" s="38"/>
      <c r="L1610" s="38"/>
      <c r="M1610" s="41"/>
      <c r="N1610" s="192"/>
      <c r="O1610" s="193"/>
      <c r="P1610" s="66"/>
      <c r="Q1610" s="66"/>
      <c r="R1610" s="66"/>
      <c r="S1610" s="66"/>
      <c r="T1610" s="66"/>
      <c r="U1610" s="66"/>
      <c r="V1610" s="66"/>
      <c r="W1610" s="66"/>
      <c r="X1610" s="66"/>
      <c r="Y1610" s="67"/>
      <c r="Z1610" s="36"/>
      <c r="AA1610" s="36"/>
      <c r="AB1610" s="36"/>
      <c r="AC1610" s="36"/>
      <c r="AD1610" s="36"/>
      <c r="AE1610" s="36"/>
      <c r="AT1610" s="19" t="s">
        <v>162</v>
      </c>
      <c r="AU1610" s="19" t="s">
        <v>84</v>
      </c>
    </row>
    <row r="1611" spans="1:65" s="15" customFormat="1" ht="11.25">
      <c r="B1611" s="228"/>
      <c r="C1611" s="229"/>
      <c r="D1611" s="196" t="s">
        <v>164</v>
      </c>
      <c r="E1611" s="230" t="s">
        <v>20</v>
      </c>
      <c r="F1611" s="231" t="s">
        <v>3283</v>
      </c>
      <c r="G1611" s="229"/>
      <c r="H1611" s="230" t="s">
        <v>20</v>
      </c>
      <c r="I1611" s="232"/>
      <c r="J1611" s="232"/>
      <c r="K1611" s="229"/>
      <c r="L1611" s="229"/>
      <c r="M1611" s="233"/>
      <c r="N1611" s="234"/>
      <c r="O1611" s="235"/>
      <c r="P1611" s="235"/>
      <c r="Q1611" s="235"/>
      <c r="R1611" s="235"/>
      <c r="S1611" s="235"/>
      <c r="T1611" s="235"/>
      <c r="U1611" s="235"/>
      <c r="V1611" s="235"/>
      <c r="W1611" s="235"/>
      <c r="X1611" s="235"/>
      <c r="Y1611" s="236"/>
      <c r="AT1611" s="237" t="s">
        <v>164</v>
      </c>
      <c r="AU1611" s="237" t="s">
        <v>84</v>
      </c>
      <c r="AV1611" s="15" t="s">
        <v>82</v>
      </c>
      <c r="AW1611" s="15" t="s">
        <v>5</v>
      </c>
      <c r="AX1611" s="15" t="s">
        <v>74</v>
      </c>
      <c r="AY1611" s="237" t="s">
        <v>155</v>
      </c>
    </row>
    <row r="1612" spans="1:65" s="13" customFormat="1" ht="11.25">
      <c r="B1612" s="194"/>
      <c r="C1612" s="195"/>
      <c r="D1612" s="196" t="s">
        <v>164</v>
      </c>
      <c r="E1612" s="197" t="s">
        <v>20</v>
      </c>
      <c r="F1612" s="198" t="s">
        <v>3284</v>
      </c>
      <c r="G1612" s="195"/>
      <c r="H1612" s="199">
        <v>1.2250000000000001</v>
      </c>
      <c r="I1612" s="200"/>
      <c r="J1612" s="200"/>
      <c r="K1612" s="195"/>
      <c r="L1612" s="195"/>
      <c r="M1612" s="201"/>
      <c r="N1612" s="202"/>
      <c r="O1612" s="203"/>
      <c r="P1612" s="203"/>
      <c r="Q1612" s="203"/>
      <c r="R1612" s="203"/>
      <c r="S1612" s="203"/>
      <c r="T1612" s="203"/>
      <c r="U1612" s="203"/>
      <c r="V1612" s="203"/>
      <c r="W1612" s="203"/>
      <c r="X1612" s="203"/>
      <c r="Y1612" s="204"/>
      <c r="AT1612" s="205" t="s">
        <v>164</v>
      </c>
      <c r="AU1612" s="205" t="s">
        <v>84</v>
      </c>
      <c r="AV1612" s="13" t="s">
        <v>84</v>
      </c>
      <c r="AW1612" s="13" t="s">
        <v>5</v>
      </c>
      <c r="AX1612" s="13" t="s">
        <v>74</v>
      </c>
      <c r="AY1612" s="205" t="s">
        <v>155</v>
      </c>
    </row>
    <row r="1613" spans="1:65" s="15" customFormat="1" ht="11.25">
      <c r="B1613" s="228"/>
      <c r="C1613" s="229"/>
      <c r="D1613" s="196" t="s">
        <v>164</v>
      </c>
      <c r="E1613" s="230" t="s">
        <v>20</v>
      </c>
      <c r="F1613" s="231" t="s">
        <v>3285</v>
      </c>
      <c r="G1613" s="229"/>
      <c r="H1613" s="230" t="s">
        <v>20</v>
      </c>
      <c r="I1613" s="232"/>
      <c r="J1613" s="232"/>
      <c r="K1613" s="229"/>
      <c r="L1613" s="229"/>
      <c r="M1613" s="233"/>
      <c r="N1613" s="234"/>
      <c r="O1613" s="235"/>
      <c r="P1613" s="235"/>
      <c r="Q1613" s="235"/>
      <c r="R1613" s="235"/>
      <c r="S1613" s="235"/>
      <c r="T1613" s="235"/>
      <c r="U1613" s="235"/>
      <c r="V1613" s="235"/>
      <c r="W1613" s="235"/>
      <c r="X1613" s="235"/>
      <c r="Y1613" s="236"/>
      <c r="AT1613" s="237" t="s">
        <v>164</v>
      </c>
      <c r="AU1613" s="237" t="s">
        <v>84</v>
      </c>
      <c r="AV1613" s="15" t="s">
        <v>82</v>
      </c>
      <c r="AW1613" s="15" t="s">
        <v>5</v>
      </c>
      <c r="AX1613" s="15" t="s">
        <v>74</v>
      </c>
      <c r="AY1613" s="237" t="s">
        <v>155</v>
      </c>
    </row>
    <row r="1614" spans="1:65" s="13" customFormat="1" ht="11.25">
      <c r="B1614" s="194"/>
      <c r="C1614" s="195"/>
      <c r="D1614" s="196" t="s">
        <v>164</v>
      </c>
      <c r="E1614" s="197" t="s">
        <v>20</v>
      </c>
      <c r="F1614" s="198" t="s">
        <v>3286</v>
      </c>
      <c r="G1614" s="195"/>
      <c r="H1614" s="199">
        <v>1.1499999999999999</v>
      </c>
      <c r="I1614" s="200"/>
      <c r="J1614" s="200"/>
      <c r="K1614" s="195"/>
      <c r="L1614" s="195"/>
      <c r="M1614" s="201"/>
      <c r="N1614" s="202"/>
      <c r="O1614" s="203"/>
      <c r="P1614" s="203"/>
      <c r="Q1614" s="203"/>
      <c r="R1614" s="203"/>
      <c r="S1614" s="203"/>
      <c r="T1614" s="203"/>
      <c r="U1614" s="203"/>
      <c r="V1614" s="203"/>
      <c r="W1614" s="203"/>
      <c r="X1614" s="203"/>
      <c r="Y1614" s="204"/>
      <c r="AT1614" s="205" t="s">
        <v>164</v>
      </c>
      <c r="AU1614" s="205" t="s">
        <v>84</v>
      </c>
      <c r="AV1614" s="13" t="s">
        <v>84</v>
      </c>
      <c r="AW1614" s="13" t="s">
        <v>5</v>
      </c>
      <c r="AX1614" s="13" t="s">
        <v>74</v>
      </c>
      <c r="AY1614" s="205" t="s">
        <v>155</v>
      </c>
    </row>
    <row r="1615" spans="1:65" s="14" customFormat="1" ht="11.25">
      <c r="B1615" s="206"/>
      <c r="C1615" s="207"/>
      <c r="D1615" s="196" t="s">
        <v>164</v>
      </c>
      <c r="E1615" s="208" t="s">
        <v>20</v>
      </c>
      <c r="F1615" s="209" t="s">
        <v>166</v>
      </c>
      <c r="G1615" s="207"/>
      <c r="H1615" s="210">
        <v>2.375</v>
      </c>
      <c r="I1615" s="211"/>
      <c r="J1615" s="211"/>
      <c r="K1615" s="207"/>
      <c r="L1615" s="207"/>
      <c r="M1615" s="212"/>
      <c r="N1615" s="213"/>
      <c r="O1615" s="214"/>
      <c r="P1615" s="214"/>
      <c r="Q1615" s="214"/>
      <c r="R1615" s="214"/>
      <c r="S1615" s="214"/>
      <c r="T1615" s="214"/>
      <c r="U1615" s="214"/>
      <c r="V1615" s="214"/>
      <c r="W1615" s="214"/>
      <c r="X1615" s="214"/>
      <c r="Y1615" s="215"/>
      <c r="AT1615" s="216" t="s">
        <v>164</v>
      </c>
      <c r="AU1615" s="216" t="s">
        <v>84</v>
      </c>
      <c r="AV1615" s="14" t="s">
        <v>161</v>
      </c>
      <c r="AW1615" s="14" t="s">
        <v>5</v>
      </c>
      <c r="AX1615" s="14" t="s">
        <v>82</v>
      </c>
      <c r="AY1615" s="216" t="s">
        <v>155</v>
      </c>
    </row>
    <row r="1616" spans="1:65" s="2" customFormat="1" ht="16.5" customHeight="1">
      <c r="A1616" s="36"/>
      <c r="B1616" s="37"/>
      <c r="C1616" s="174" t="s">
        <v>3287</v>
      </c>
      <c r="D1616" s="174" t="s">
        <v>157</v>
      </c>
      <c r="E1616" s="175" t="s">
        <v>3288</v>
      </c>
      <c r="F1616" s="176" t="s">
        <v>3289</v>
      </c>
      <c r="G1616" s="177" t="s">
        <v>207</v>
      </c>
      <c r="H1616" s="178">
        <v>1.4999999999999999E-2</v>
      </c>
      <c r="I1616" s="179"/>
      <c r="J1616" s="179"/>
      <c r="K1616" s="180">
        <f>ROUND(P1616*H1616,2)</f>
        <v>0</v>
      </c>
      <c r="L1616" s="181"/>
      <c r="M1616" s="41"/>
      <c r="N1616" s="182" t="s">
        <v>20</v>
      </c>
      <c r="O1616" s="183" t="s">
        <v>43</v>
      </c>
      <c r="P1616" s="184">
        <f>I1616+J1616</f>
        <v>0</v>
      </c>
      <c r="Q1616" s="184">
        <f>ROUND(I1616*H1616,2)</f>
        <v>0</v>
      </c>
      <c r="R1616" s="184">
        <f>ROUND(J1616*H1616,2)</f>
        <v>0</v>
      </c>
      <c r="S1616" s="66"/>
      <c r="T1616" s="185">
        <f>S1616*H1616</f>
        <v>0</v>
      </c>
      <c r="U1616" s="185">
        <v>0</v>
      </c>
      <c r="V1616" s="185">
        <f>U1616*H1616</f>
        <v>0</v>
      </c>
      <c r="W1616" s="185">
        <v>0</v>
      </c>
      <c r="X1616" s="185">
        <f>W1616*H1616</f>
        <v>0</v>
      </c>
      <c r="Y1616" s="186" t="s">
        <v>20</v>
      </c>
      <c r="Z1616" s="36"/>
      <c r="AA1616" s="36"/>
      <c r="AB1616" s="36"/>
      <c r="AC1616" s="36"/>
      <c r="AD1616" s="36"/>
      <c r="AE1616" s="36"/>
      <c r="AR1616" s="187" t="s">
        <v>442</v>
      </c>
      <c r="AT1616" s="187" t="s">
        <v>157</v>
      </c>
      <c r="AU1616" s="187" t="s">
        <v>84</v>
      </c>
      <c r="AY1616" s="19" t="s">
        <v>155</v>
      </c>
      <c r="BE1616" s="188">
        <f>IF(O1616="základní",K1616,0)</f>
        <v>0</v>
      </c>
      <c r="BF1616" s="188">
        <f>IF(O1616="snížená",K1616,0)</f>
        <v>0</v>
      </c>
      <c r="BG1616" s="188">
        <f>IF(O1616="zákl. přenesená",K1616,0)</f>
        <v>0</v>
      </c>
      <c r="BH1616" s="188">
        <f>IF(O1616="sníž. přenesená",K1616,0)</f>
        <v>0</v>
      </c>
      <c r="BI1616" s="188">
        <f>IF(O1616="nulová",K1616,0)</f>
        <v>0</v>
      </c>
      <c r="BJ1616" s="19" t="s">
        <v>82</v>
      </c>
      <c r="BK1616" s="188">
        <f>ROUND(P1616*H1616,2)</f>
        <v>0</v>
      </c>
      <c r="BL1616" s="19" t="s">
        <v>442</v>
      </c>
      <c r="BM1616" s="187" t="s">
        <v>3290</v>
      </c>
    </row>
    <row r="1617" spans="1:47" s="2" customFormat="1" ht="11.25">
      <c r="A1617" s="36"/>
      <c r="B1617" s="37"/>
      <c r="C1617" s="38"/>
      <c r="D1617" s="189" t="s">
        <v>162</v>
      </c>
      <c r="E1617" s="38"/>
      <c r="F1617" s="190" t="s">
        <v>3291</v>
      </c>
      <c r="G1617" s="38"/>
      <c r="H1617" s="38"/>
      <c r="I1617" s="191"/>
      <c r="J1617" s="191"/>
      <c r="K1617" s="38"/>
      <c r="L1617" s="38"/>
      <c r="M1617" s="41"/>
      <c r="N1617" s="238"/>
      <c r="O1617" s="239"/>
      <c r="P1617" s="240"/>
      <c r="Q1617" s="240"/>
      <c r="R1617" s="240"/>
      <c r="S1617" s="240"/>
      <c r="T1617" s="240"/>
      <c r="U1617" s="240"/>
      <c r="V1617" s="240"/>
      <c r="W1617" s="240"/>
      <c r="X1617" s="240"/>
      <c r="Y1617" s="241"/>
      <c r="Z1617" s="36"/>
      <c r="AA1617" s="36"/>
      <c r="AB1617" s="36"/>
      <c r="AC1617" s="36"/>
      <c r="AD1617" s="36"/>
      <c r="AE1617" s="36"/>
      <c r="AT1617" s="19" t="s">
        <v>162</v>
      </c>
      <c r="AU1617" s="19" t="s">
        <v>84</v>
      </c>
    </row>
    <row r="1618" spans="1:47" s="2" customFormat="1" ht="6.95" customHeight="1">
      <c r="A1618" s="36"/>
      <c r="B1618" s="49"/>
      <c r="C1618" s="50"/>
      <c r="D1618" s="50"/>
      <c r="E1618" s="50"/>
      <c r="F1618" s="50"/>
      <c r="G1618" s="50"/>
      <c r="H1618" s="50"/>
      <c r="I1618" s="50"/>
      <c r="J1618" s="50"/>
      <c r="K1618" s="50"/>
      <c r="L1618" s="50"/>
      <c r="M1618" s="41"/>
      <c r="N1618" s="36"/>
      <c r="P1618" s="36"/>
      <c r="Q1618" s="36"/>
      <c r="R1618" s="36"/>
      <c r="S1618" s="36"/>
      <c r="T1618" s="36"/>
      <c r="U1618" s="36"/>
      <c r="V1618" s="36"/>
      <c r="W1618" s="36"/>
      <c r="X1618" s="36"/>
      <c r="Y1618" s="36"/>
      <c r="Z1618" s="36"/>
      <c r="AA1618" s="36"/>
      <c r="AB1618" s="36"/>
      <c r="AC1618" s="36"/>
      <c r="AD1618" s="36"/>
      <c r="AE1618" s="36"/>
    </row>
  </sheetData>
  <sheetProtection algorithmName="SHA-512" hashValue="Q6VCnbPerQjxLqQBeHukhFKHswVfYtKZ4hiTA/xMn8LPn4PDIgdvBRgGlCP6amMA3Yp/iz9jmhVk3zzo4kcWMQ==" saltValue="m8s52bny0kjKmsDbu6fssVNyWQKzMGP4PWrUWaj0Hpriig5ySdTfprkbVMtQ0+fKd3PET9BqTcjnwmuzGElHwg==" spinCount="100000" sheet="1" objects="1" scenarios="1" formatColumns="0" formatRows="0" autoFilter="0"/>
  <autoFilter ref="C119:L1617" xr:uid="{00000000-0009-0000-0000-000001000000}"/>
  <mergeCells count="9">
    <mergeCell ref="E52:H52"/>
    <mergeCell ref="E110:H110"/>
    <mergeCell ref="E112:H112"/>
    <mergeCell ref="M2:Z2"/>
    <mergeCell ref="E7:H7"/>
    <mergeCell ref="E9:H9"/>
    <mergeCell ref="E18:H18"/>
    <mergeCell ref="E27:H27"/>
    <mergeCell ref="E50:H50"/>
  </mergeCells>
  <hyperlinks>
    <hyperlink ref="F124" r:id="rId1" xr:uid="{00000000-0004-0000-0100-000000000000}"/>
    <hyperlink ref="F128" r:id="rId2" xr:uid="{00000000-0004-0000-0100-000001000000}"/>
    <hyperlink ref="F132" r:id="rId3" xr:uid="{00000000-0004-0000-0100-000002000000}"/>
    <hyperlink ref="F139" r:id="rId4" xr:uid="{00000000-0004-0000-0100-000003000000}"/>
    <hyperlink ref="F143" r:id="rId5" xr:uid="{00000000-0004-0000-0100-000004000000}"/>
    <hyperlink ref="F147" r:id="rId6" xr:uid="{00000000-0004-0000-0100-000005000000}"/>
    <hyperlink ref="F152" r:id="rId7" xr:uid="{00000000-0004-0000-0100-000006000000}"/>
    <hyperlink ref="F159" r:id="rId8" xr:uid="{00000000-0004-0000-0100-000007000000}"/>
    <hyperlink ref="F165" r:id="rId9" xr:uid="{00000000-0004-0000-0100-000008000000}"/>
    <hyperlink ref="F172" r:id="rId10" xr:uid="{00000000-0004-0000-0100-000009000000}"/>
    <hyperlink ref="F176" r:id="rId11" xr:uid="{00000000-0004-0000-0100-00000A000000}"/>
    <hyperlink ref="F182" r:id="rId12" xr:uid="{00000000-0004-0000-0100-00000B000000}"/>
    <hyperlink ref="F187" r:id="rId13" xr:uid="{00000000-0004-0000-0100-00000C000000}"/>
    <hyperlink ref="F193" r:id="rId14" xr:uid="{00000000-0004-0000-0100-00000D000000}"/>
    <hyperlink ref="F197" r:id="rId15" xr:uid="{00000000-0004-0000-0100-00000E000000}"/>
    <hyperlink ref="F200" r:id="rId16" xr:uid="{00000000-0004-0000-0100-00000F000000}"/>
    <hyperlink ref="F203" r:id="rId17" xr:uid="{00000000-0004-0000-0100-000010000000}"/>
    <hyperlink ref="F213" r:id="rId18" xr:uid="{00000000-0004-0000-0100-000011000000}"/>
    <hyperlink ref="F217" r:id="rId19" xr:uid="{00000000-0004-0000-0100-000012000000}"/>
    <hyperlink ref="F221" r:id="rId20" xr:uid="{00000000-0004-0000-0100-000013000000}"/>
    <hyperlink ref="F230" r:id="rId21" xr:uid="{00000000-0004-0000-0100-000014000000}"/>
    <hyperlink ref="F234" r:id="rId22" xr:uid="{00000000-0004-0000-0100-000015000000}"/>
    <hyperlink ref="F239" r:id="rId23" xr:uid="{00000000-0004-0000-0100-000016000000}"/>
    <hyperlink ref="F243" r:id="rId24" xr:uid="{00000000-0004-0000-0100-000017000000}"/>
    <hyperlink ref="F246" r:id="rId25" xr:uid="{00000000-0004-0000-0100-000018000000}"/>
    <hyperlink ref="F251" r:id="rId26" xr:uid="{00000000-0004-0000-0100-000019000000}"/>
    <hyperlink ref="F256" r:id="rId27" xr:uid="{00000000-0004-0000-0100-00001A000000}"/>
    <hyperlink ref="F262" r:id="rId28" xr:uid="{00000000-0004-0000-0100-00001B000000}"/>
    <hyperlink ref="F270" r:id="rId29" xr:uid="{00000000-0004-0000-0100-00001C000000}"/>
    <hyperlink ref="F275" r:id="rId30" xr:uid="{00000000-0004-0000-0100-00001D000000}"/>
    <hyperlink ref="F281" r:id="rId31" xr:uid="{00000000-0004-0000-0100-00001E000000}"/>
    <hyperlink ref="F286" r:id="rId32" xr:uid="{00000000-0004-0000-0100-00001F000000}"/>
    <hyperlink ref="F292" r:id="rId33" xr:uid="{00000000-0004-0000-0100-000020000000}"/>
    <hyperlink ref="F299" r:id="rId34" xr:uid="{00000000-0004-0000-0100-000021000000}"/>
    <hyperlink ref="F302" r:id="rId35" xr:uid="{00000000-0004-0000-0100-000022000000}"/>
    <hyperlink ref="F309" r:id="rId36" xr:uid="{00000000-0004-0000-0100-000023000000}"/>
    <hyperlink ref="F313" r:id="rId37" xr:uid="{00000000-0004-0000-0100-000024000000}"/>
    <hyperlink ref="F320" r:id="rId38" xr:uid="{00000000-0004-0000-0100-000025000000}"/>
    <hyperlink ref="F327" r:id="rId39" xr:uid="{00000000-0004-0000-0100-000026000000}"/>
    <hyperlink ref="F332" r:id="rId40" xr:uid="{00000000-0004-0000-0100-000027000000}"/>
    <hyperlink ref="F334" r:id="rId41" xr:uid="{00000000-0004-0000-0100-000028000000}"/>
    <hyperlink ref="F336" r:id="rId42" xr:uid="{00000000-0004-0000-0100-000029000000}"/>
    <hyperlink ref="F338" r:id="rId43" xr:uid="{00000000-0004-0000-0100-00002A000000}"/>
    <hyperlink ref="F340" r:id="rId44" xr:uid="{00000000-0004-0000-0100-00002B000000}"/>
    <hyperlink ref="F342" r:id="rId45" xr:uid="{00000000-0004-0000-0100-00002C000000}"/>
    <hyperlink ref="F344" r:id="rId46" xr:uid="{00000000-0004-0000-0100-00002D000000}"/>
    <hyperlink ref="F346" r:id="rId47" xr:uid="{00000000-0004-0000-0100-00002E000000}"/>
    <hyperlink ref="F348" r:id="rId48" xr:uid="{00000000-0004-0000-0100-00002F000000}"/>
    <hyperlink ref="F360" r:id="rId49" xr:uid="{00000000-0004-0000-0100-000030000000}"/>
    <hyperlink ref="F363" r:id="rId50" xr:uid="{00000000-0004-0000-0100-000031000000}"/>
    <hyperlink ref="F366" r:id="rId51" xr:uid="{00000000-0004-0000-0100-000032000000}"/>
    <hyperlink ref="F368" r:id="rId52" xr:uid="{00000000-0004-0000-0100-000033000000}"/>
    <hyperlink ref="F370" r:id="rId53" xr:uid="{00000000-0004-0000-0100-000034000000}"/>
    <hyperlink ref="F372" r:id="rId54" xr:uid="{00000000-0004-0000-0100-000035000000}"/>
    <hyperlink ref="F374" r:id="rId55" xr:uid="{00000000-0004-0000-0100-000036000000}"/>
    <hyperlink ref="F376" r:id="rId56" xr:uid="{00000000-0004-0000-0100-000037000000}"/>
    <hyperlink ref="F378" r:id="rId57" xr:uid="{00000000-0004-0000-0100-000038000000}"/>
    <hyperlink ref="F380" r:id="rId58" xr:uid="{00000000-0004-0000-0100-000039000000}"/>
    <hyperlink ref="F383" r:id="rId59" xr:uid="{00000000-0004-0000-0100-00003A000000}"/>
    <hyperlink ref="F388" r:id="rId60" xr:uid="{00000000-0004-0000-0100-00003B000000}"/>
    <hyperlink ref="F392" r:id="rId61" xr:uid="{00000000-0004-0000-0100-00003C000000}"/>
    <hyperlink ref="F396" r:id="rId62" xr:uid="{00000000-0004-0000-0100-00003D000000}"/>
    <hyperlink ref="F400" r:id="rId63" xr:uid="{00000000-0004-0000-0100-00003E000000}"/>
    <hyperlink ref="F404" r:id="rId64" xr:uid="{00000000-0004-0000-0100-00003F000000}"/>
    <hyperlink ref="F408" r:id="rId65" xr:uid="{00000000-0004-0000-0100-000040000000}"/>
    <hyperlink ref="F412" r:id="rId66" xr:uid="{00000000-0004-0000-0100-000041000000}"/>
    <hyperlink ref="F416" r:id="rId67" xr:uid="{00000000-0004-0000-0100-000042000000}"/>
    <hyperlink ref="F422" r:id="rId68" xr:uid="{00000000-0004-0000-0100-000043000000}"/>
    <hyperlink ref="F426" r:id="rId69" xr:uid="{00000000-0004-0000-0100-000044000000}"/>
    <hyperlink ref="F429" r:id="rId70" xr:uid="{00000000-0004-0000-0100-000045000000}"/>
    <hyperlink ref="F433" r:id="rId71" xr:uid="{00000000-0004-0000-0100-000046000000}"/>
    <hyperlink ref="F438" r:id="rId72" xr:uid="{00000000-0004-0000-0100-000047000000}"/>
    <hyperlink ref="F442" r:id="rId73" xr:uid="{00000000-0004-0000-0100-000048000000}"/>
    <hyperlink ref="F447" r:id="rId74" xr:uid="{00000000-0004-0000-0100-000049000000}"/>
    <hyperlink ref="F449" r:id="rId75" xr:uid="{00000000-0004-0000-0100-00004A000000}"/>
    <hyperlink ref="F451" r:id="rId76" xr:uid="{00000000-0004-0000-0100-00004B000000}"/>
    <hyperlink ref="F453" r:id="rId77" xr:uid="{00000000-0004-0000-0100-00004C000000}"/>
    <hyperlink ref="F455" r:id="rId78" xr:uid="{00000000-0004-0000-0100-00004D000000}"/>
    <hyperlink ref="F457" r:id="rId79" xr:uid="{00000000-0004-0000-0100-00004E000000}"/>
    <hyperlink ref="F459" r:id="rId80" xr:uid="{00000000-0004-0000-0100-00004F000000}"/>
    <hyperlink ref="F466" r:id="rId81" xr:uid="{00000000-0004-0000-0100-000050000000}"/>
    <hyperlink ref="F470" r:id="rId82" xr:uid="{00000000-0004-0000-0100-000051000000}"/>
    <hyperlink ref="F474" r:id="rId83" xr:uid="{00000000-0004-0000-0100-000052000000}"/>
    <hyperlink ref="F478" r:id="rId84" xr:uid="{00000000-0004-0000-0100-000053000000}"/>
    <hyperlink ref="F480" r:id="rId85" xr:uid="{00000000-0004-0000-0100-000054000000}"/>
    <hyperlink ref="F483" r:id="rId86" xr:uid="{00000000-0004-0000-0100-000055000000}"/>
    <hyperlink ref="F487" r:id="rId87" xr:uid="{00000000-0004-0000-0100-000056000000}"/>
    <hyperlink ref="F492" r:id="rId88" xr:uid="{00000000-0004-0000-0100-000057000000}"/>
    <hyperlink ref="F498" r:id="rId89" xr:uid="{00000000-0004-0000-0100-000058000000}"/>
    <hyperlink ref="F509" r:id="rId90" xr:uid="{00000000-0004-0000-0100-000059000000}"/>
    <hyperlink ref="F514" r:id="rId91" xr:uid="{00000000-0004-0000-0100-00005A000000}"/>
    <hyperlink ref="F520" r:id="rId92" xr:uid="{00000000-0004-0000-0100-00005B000000}"/>
    <hyperlink ref="F528" r:id="rId93" xr:uid="{00000000-0004-0000-0100-00005C000000}"/>
    <hyperlink ref="F532" r:id="rId94" xr:uid="{00000000-0004-0000-0100-00005D000000}"/>
    <hyperlink ref="F539" r:id="rId95" xr:uid="{00000000-0004-0000-0100-00005E000000}"/>
    <hyperlink ref="F545" r:id="rId96" xr:uid="{00000000-0004-0000-0100-00005F000000}"/>
    <hyperlink ref="F550" r:id="rId97" xr:uid="{00000000-0004-0000-0100-000060000000}"/>
    <hyperlink ref="F552" r:id="rId98" xr:uid="{00000000-0004-0000-0100-000061000000}"/>
    <hyperlink ref="F556" r:id="rId99" xr:uid="{00000000-0004-0000-0100-000062000000}"/>
    <hyperlink ref="F559" r:id="rId100" xr:uid="{00000000-0004-0000-0100-000063000000}"/>
    <hyperlink ref="F562" r:id="rId101" xr:uid="{00000000-0004-0000-0100-000064000000}"/>
    <hyperlink ref="F567" r:id="rId102" xr:uid="{00000000-0004-0000-0100-000065000000}"/>
    <hyperlink ref="F572" r:id="rId103" xr:uid="{00000000-0004-0000-0100-000066000000}"/>
    <hyperlink ref="F575" r:id="rId104" xr:uid="{00000000-0004-0000-0100-000067000000}"/>
    <hyperlink ref="F583" r:id="rId105" xr:uid="{00000000-0004-0000-0100-000068000000}"/>
    <hyperlink ref="F589" r:id="rId106" xr:uid="{00000000-0004-0000-0100-000069000000}"/>
    <hyperlink ref="F601" r:id="rId107" xr:uid="{00000000-0004-0000-0100-00006A000000}"/>
    <hyperlink ref="F607" r:id="rId108" xr:uid="{00000000-0004-0000-0100-00006B000000}"/>
    <hyperlink ref="F609" r:id="rId109" xr:uid="{00000000-0004-0000-0100-00006C000000}"/>
    <hyperlink ref="F611" r:id="rId110" xr:uid="{00000000-0004-0000-0100-00006D000000}"/>
    <hyperlink ref="F616" r:id="rId111" xr:uid="{00000000-0004-0000-0100-00006E000000}"/>
    <hyperlink ref="F623" r:id="rId112" xr:uid="{00000000-0004-0000-0100-00006F000000}"/>
    <hyperlink ref="F627" r:id="rId113" xr:uid="{00000000-0004-0000-0100-000070000000}"/>
    <hyperlink ref="F634" r:id="rId114" xr:uid="{00000000-0004-0000-0100-000071000000}"/>
    <hyperlink ref="F638" r:id="rId115" xr:uid="{00000000-0004-0000-0100-000072000000}"/>
    <hyperlink ref="F642" r:id="rId116" xr:uid="{00000000-0004-0000-0100-000073000000}"/>
    <hyperlink ref="F649" r:id="rId117" xr:uid="{00000000-0004-0000-0100-000074000000}"/>
    <hyperlink ref="F653" r:id="rId118" xr:uid="{00000000-0004-0000-0100-000075000000}"/>
    <hyperlink ref="F660" r:id="rId119" xr:uid="{00000000-0004-0000-0100-000076000000}"/>
    <hyperlink ref="F663" r:id="rId120" xr:uid="{00000000-0004-0000-0100-000077000000}"/>
    <hyperlink ref="F667" r:id="rId121" xr:uid="{00000000-0004-0000-0100-000078000000}"/>
    <hyperlink ref="F674" r:id="rId122" xr:uid="{00000000-0004-0000-0100-000079000000}"/>
    <hyperlink ref="F680" r:id="rId123" xr:uid="{00000000-0004-0000-0100-00007A000000}"/>
    <hyperlink ref="F685" r:id="rId124" xr:uid="{00000000-0004-0000-0100-00007B000000}"/>
    <hyperlink ref="F689" r:id="rId125" xr:uid="{00000000-0004-0000-0100-00007C000000}"/>
    <hyperlink ref="F692" r:id="rId126" xr:uid="{00000000-0004-0000-0100-00007D000000}"/>
    <hyperlink ref="F696" r:id="rId127" xr:uid="{00000000-0004-0000-0100-00007E000000}"/>
    <hyperlink ref="F702" r:id="rId128" xr:uid="{00000000-0004-0000-0100-00007F000000}"/>
    <hyperlink ref="F705" r:id="rId129" xr:uid="{00000000-0004-0000-0100-000080000000}"/>
    <hyperlink ref="F709" r:id="rId130" xr:uid="{00000000-0004-0000-0100-000081000000}"/>
    <hyperlink ref="F713" r:id="rId131" xr:uid="{00000000-0004-0000-0100-000082000000}"/>
    <hyperlink ref="F717" r:id="rId132" xr:uid="{00000000-0004-0000-0100-000083000000}"/>
    <hyperlink ref="F721" r:id="rId133" xr:uid="{00000000-0004-0000-0100-000084000000}"/>
    <hyperlink ref="F725" r:id="rId134" xr:uid="{00000000-0004-0000-0100-000085000000}"/>
    <hyperlink ref="F729" r:id="rId135" xr:uid="{00000000-0004-0000-0100-000086000000}"/>
    <hyperlink ref="F733" r:id="rId136" xr:uid="{00000000-0004-0000-0100-000087000000}"/>
    <hyperlink ref="F737" r:id="rId137" xr:uid="{00000000-0004-0000-0100-000088000000}"/>
    <hyperlink ref="F739" r:id="rId138" xr:uid="{00000000-0004-0000-0100-000089000000}"/>
    <hyperlink ref="F741" r:id="rId139" xr:uid="{00000000-0004-0000-0100-00008A000000}"/>
    <hyperlink ref="F743" r:id="rId140" xr:uid="{00000000-0004-0000-0100-00008B000000}"/>
    <hyperlink ref="F745" r:id="rId141" xr:uid="{00000000-0004-0000-0100-00008C000000}"/>
    <hyperlink ref="F748" r:id="rId142" xr:uid="{00000000-0004-0000-0100-00008D000000}"/>
    <hyperlink ref="F752" r:id="rId143" xr:uid="{00000000-0004-0000-0100-00008E000000}"/>
    <hyperlink ref="F756" r:id="rId144" xr:uid="{00000000-0004-0000-0100-00008F000000}"/>
    <hyperlink ref="F760" r:id="rId145" xr:uid="{00000000-0004-0000-0100-000090000000}"/>
    <hyperlink ref="F764" r:id="rId146" xr:uid="{00000000-0004-0000-0100-000091000000}"/>
    <hyperlink ref="F766" r:id="rId147" xr:uid="{00000000-0004-0000-0100-000092000000}"/>
    <hyperlink ref="F768" r:id="rId148" xr:uid="{00000000-0004-0000-0100-000093000000}"/>
    <hyperlink ref="F770" r:id="rId149" xr:uid="{00000000-0004-0000-0100-000094000000}"/>
    <hyperlink ref="F773" r:id="rId150" xr:uid="{00000000-0004-0000-0100-000095000000}"/>
    <hyperlink ref="F776" r:id="rId151" xr:uid="{00000000-0004-0000-0100-000096000000}"/>
    <hyperlink ref="F778" r:id="rId152" xr:uid="{00000000-0004-0000-0100-000097000000}"/>
    <hyperlink ref="F780" r:id="rId153" xr:uid="{00000000-0004-0000-0100-000098000000}"/>
    <hyperlink ref="F782" r:id="rId154" xr:uid="{00000000-0004-0000-0100-000099000000}"/>
    <hyperlink ref="F784" r:id="rId155" xr:uid="{00000000-0004-0000-0100-00009A000000}"/>
    <hyperlink ref="F786" r:id="rId156" xr:uid="{00000000-0004-0000-0100-00009B000000}"/>
    <hyperlink ref="F789" r:id="rId157" xr:uid="{00000000-0004-0000-0100-00009C000000}"/>
    <hyperlink ref="F792" r:id="rId158" xr:uid="{00000000-0004-0000-0100-00009D000000}"/>
    <hyperlink ref="F794" r:id="rId159" xr:uid="{00000000-0004-0000-0100-00009E000000}"/>
    <hyperlink ref="F796" r:id="rId160" xr:uid="{00000000-0004-0000-0100-00009F000000}"/>
    <hyperlink ref="F798" r:id="rId161" xr:uid="{00000000-0004-0000-0100-0000A0000000}"/>
    <hyperlink ref="F800" r:id="rId162" xr:uid="{00000000-0004-0000-0100-0000A1000000}"/>
    <hyperlink ref="F803" r:id="rId163" xr:uid="{00000000-0004-0000-0100-0000A2000000}"/>
    <hyperlink ref="F806" r:id="rId164" xr:uid="{00000000-0004-0000-0100-0000A3000000}"/>
    <hyperlink ref="F808" r:id="rId165" xr:uid="{00000000-0004-0000-0100-0000A4000000}"/>
    <hyperlink ref="F810" r:id="rId166" xr:uid="{00000000-0004-0000-0100-0000A5000000}"/>
    <hyperlink ref="F813" r:id="rId167" xr:uid="{00000000-0004-0000-0100-0000A6000000}"/>
    <hyperlink ref="F816" r:id="rId168" xr:uid="{00000000-0004-0000-0100-0000A7000000}"/>
    <hyperlink ref="F819" r:id="rId169" xr:uid="{00000000-0004-0000-0100-0000A8000000}"/>
    <hyperlink ref="F822" r:id="rId170" xr:uid="{00000000-0004-0000-0100-0000A9000000}"/>
    <hyperlink ref="F824" r:id="rId171" xr:uid="{00000000-0004-0000-0100-0000AA000000}"/>
    <hyperlink ref="F827" r:id="rId172" xr:uid="{00000000-0004-0000-0100-0000AB000000}"/>
    <hyperlink ref="F829" r:id="rId173" xr:uid="{00000000-0004-0000-0100-0000AC000000}"/>
    <hyperlink ref="F832" r:id="rId174" xr:uid="{00000000-0004-0000-0100-0000AD000000}"/>
    <hyperlink ref="F834" r:id="rId175" xr:uid="{00000000-0004-0000-0100-0000AE000000}"/>
    <hyperlink ref="F837" r:id="rId176" xr:uid="{00000000-0004-0000-0100-0000AF000000}"/>
    <hyperlink ref="F839" r:id="rId177" xr:uid="{00000000-0004-0000-0100-0000B0000000}"/>
    <hyperlink ref="F841" r:id="rId178" xr:uid="{00000000-0004-0000-0100-0000B1000000}"/>
    <hyperlink ref="F845" r:id="rId179" xr:uid="{00000000-0004-0000-0100-0000B2000000}"/>
    <hyperlink ref="F847" r:id="rId180" xr:uid="{00000000-0004-0000-0100-0000B3000000}"/>
    <hyperlink ref="F850" r:id="rId181" xr:uid="{00000000-0004-0000-0100-0000B4000000}"/>
    <hyperlink ref="F852" r:id="rId182" xr:uid="{00000000-0004-0000-0100-0000B5000000}"/>
    <hyperlink ref="F855" r:id="rId183" xr:uid="{00000000-0004-0000-0100-0000B6000000}"/>
    <hyperlink ref="F857" r:id="rId184" xr:uid="{00000000-0004-0000-0100-0000B7000000}"/>
    <hyperlink ref="F860" r:id="rId185" xr:uid="{00000000-0004-0000-0100-0000B8000000}"/>
    <hyperlink ref="F862" r:id="rId186" xr:uid="{00000000-0004-0000-0100-0000B9000000}"/>
    <hyperlink ref="F865" r:id="rId187" xr:uid="{00000000-0004-0000-0100-0000BA000000}"/>
    <hyperlink ref="F868" r:id="rId188" xr:uid="{00000000-0004-0000-0100-0000BB000000}"/>
    <hyperlink ref="F870" r:id="rId189" xr:uid="{00000000-0004-0000-0100-0000BC000000}"/>
    <hyperlink ref="F872" r:id="rId190" xr:uid="{00000000-0004-0000-0100-0000BD000000}"/>
    <hyperlink ref="F874" r:id="rId191" xr:uid="{00000000-0004-0000-0100-0000BE000000}"/>
    <hyperlink ref="F877" r:id="rId192" xr:uid="{00000000-0004-0000-0100-0000BF000000}"/>
    <hyperlink ref="F880" r:id="rId193" xr:uid="{00000000-0004-0000-0100-0000C0000000}"/>
    <hyperlink ref="F883" r:id="rId194" xr:uid="{00000000-0004-0000-0100-0000C1000000}"/>
    <hyperlink ref="F886" r:id="rId195" xr:uid="{00000000-0004-0000-0100-0000C2000000}"/>
    <hyperlink ref="F889" r:id="rId196" xr:uid="{00000000-0004-0000-0100-0000C3000000}"/>
    <hyperlink ref="F896" r:id="rId197" xr:uid="{00000000-0004-0000-0100-0000C4000000}"/>
    <hyperlink ref="F899" r:id="rId198" xr:uid="{00000000-0004-0000-0100-0000C5000000}"/>
    <hyperlink ref="F903" r:id="rId199" xr:uid="{00000000-0004-0000-0100-0000C6000000}"/>
    <hyperlink ref="F906" r:id="rId200" xr:uid="{00000000-0004-0000-0100-0000C7000000}"/>
    <hyperlink ref="F908" r:id="rId201" xr:uid="{00000000-0004-0000-0100-0000C8000000}"/>
    <hyperlink ref="F910" r:id="rId202" xr:uid="{00000000-0004-0000-0100-0000C9000000}"/>
    <hyperlink ref="F913" r:id="rId203" xr:uid="{00000000-0004-0000-0100-0000CA000000}"/>
    <hyperlink ref="F917" r:id="rId204" xr:uid="{00000000-0004-0000-0100-0000CB000000}"/>
    <hyperlink ref="F921" r:id="rId205" xr:uid="{00000000-0004-0000-0100-0000CC000000}"/>
    <hyperlink ref="F925" r:id="rId206" xr:uid="{00000000-0004-0000-0100-0000CD000000}"/>
    <hyperlink ref="F929" r:id="rId207" xr:uid="{00000000-0004-0000-0100-0000CE000000}"/>
    <hyperlink ref="F932" r:id="rId208" xr:uid="{00000000-0004-0000-0100-0000CF000000}"/>
    <hyperlink ref="F934" r:id="rId209" xr:uid="{00000000-0004-0000-0100-0000D0000000}"/>
    <hyperlink ref="F938" r:id="rId210" xr:uid="{00000000-0004-0000-0100-0000D1000000}"/>
    <hyperlink ref="F942" r:id="rId211" xr:uid="{00000000-0004-0000-0100-0000D2000000}"/>
    <hyperlink ref="F945" r:id="rId212" xr:uid="{00000000-0004-0000-0100-0000D3000000}"/>
    <hyperlink ref="F949" r:id="rId213" xr:uid="{00000000-0004-0000-0100-0000D4000000}"/>
    <hyperlink ref="F953" r:id="rId214" xr:uid="{00000000-0004-0000-0100-0000D5000000}"/>
    <hyperlink ref="F957" r:id="rId215" xr:uid="{00000000-0004-0000-0100-0000D6000000}"/>
    <hyperlink ref="F961" r:id="rId216" xr:uid="{00000000-0004-0000-0100-0000D7000000}"/>
    <hyperlink ref="F965" r:id="rId217" xr:uid="{00000000-0004-0000-0100-0000D8000000}"/>
    <hyperlink ref="F969" r:id="rId218" xr:uid="{00000000-0004-0000-0100-0000D9000000}"/>
    <hyperlink ref="F973" r:id="rId219" xr:uid="{00000000-0004-0000-0100-0000DA000000}"/>
    <hyperlink ref="F977" r:id="rId220" xr:uid="{00000000-0004-0000-0100-0000DB000000}"/>
    <hyperlink ref="F986" r:id="rId221" xr:uid="{00000000-0004-0000-0100-0000DC000000}"/>
    <hyperlink ref="F990" r:id="rId222" xr:uid="{00000000-0004-0000-0100-0000DD000000}"/>
    <hyperlink ref="F994" r:id="rId223" xr:uid="{00000000-0004-0000-0100-0000DE000000}"/>
    <hyperlink ref="F996" r:id="rId224" xr:uid="{00000000-0004-0000-0100-0000DF000000}"/>
    <hyperlink ref="F998" r:id="rId225" xr:uid="{00000000-0004-0000-0100-0000E0000000}"/>
    <hyperlink ref="F1000" r:id="rId226" xr:uid="{00000000-0004-0000-0100-0000E1000000}"/>
    <hyperlink ref="F1003" r:id="rId227" xr:uid="{00000000-0004-0000-0100-0000E2000000}"/>
    <hyperlink ref="F1006" r:id="rId228" xr:uid="{00000000-0004-0000-0100-0000E3000000}"/>
    <hyperlink ref="F1011" r:id="rId229" xr:uid="{00000000-0004-0000-0100-0000E4000000}"/>
    <hyperlink ref="F1014" r:id="rId230" xr:uid="{00000000-0004-0000-0100-0000E5000000}"/>
    <hyperlink ref="F1017" r:id="rId231" xr:uid="{00000000-0004-0000-0100-0000E6000000}"/>
    <hyperlink ref="F1020" r:id="rId232" xr:uid="{00000000-0004-0000-0100-0000E7000000}"/>
    <hyperlink ref="F1023" r:id="rId233" xr:uid="{00000000-0004-0000-0100-0000E8000000}"/>
    <hyperlink ref="F1026" r:id="rId234" xr:uid="{00000000-0004-0000-0100-0000E9000000}"/>
    <hyperlink ref="F1029" r:id="rId235" xr:uid="{00000000-0004-0000-0100-0000EA000000}"/>
    <hyperlink ref="F1032" r:id="rId236" xr:uid="{00000000-0004-0000-0100-0000EB000000}"/>
    <hyperlink ref="F1035" r:id="rId237" xr:uid="{00000000-0004-0000-0100-0000EC000000}"/>
    <hyperlink ref="F1040" r:id="rId238" xr:uid="{00000000-0004-0000-0100-0000ED000000}"/>
    <hyperlink ref="F1043" r:id="rId239" xr:uid="{00000000-0004-0000-0100-0000EE000000}"/>
    <hyperlink ref="F1046" r:id="rId240" xr:uid="{00000000-0004-0000-0100-0000EF000000}"/>
    <hyperlink ref="F1049" r:id="rId241" xr:uid="{00000000-0004-0000-0100-0000F0000000}"/>
    <hyperlink ref="F1052" r:id="rId242" xr:uid="{00000000-0004-0000-0100-0000F1000000}"/>
    <hyperlink ref="F1055" r:id="rId243" xr:uid="{00000000-0004-0000-0100-0000F2000000}"/>
    <hyperlink ref="F1059" r:id="rId244" xr:uid="{00000000-0004-0000-0100-0000F3000000}"/>
    <hyperlink ref="F1062" r:id="rId245" xr:uid="{00000000-0004-0000-0100-0000F4000000}"/>
    <hyperlink ref="F1065" r:id="rId246" xr:uid="{00000000-0004-0000-0100-0000F5000000}"/>
    <hyperlink ref="F1068" r:id="rId247" xr:uid="{00000000-0004-0000-0100-0000F6000000}"/>
    <hyperlink ref="F1072" r:id="rId248" xr:uid="{00000000-0004-0000-0100-0000F7000000}"/>
    <hyperlink ref="F1075" r:id="rId249" xr:uid="{00000000-0004-0000-0100-0000F8000000}"/>
    <hyperlink ref="F1078" r:id="rId250" xr:uid="{00000000-0004-0000-0100-0000F9000000}"/>
    <hyperlink ref="F1081" r:id="rId251" xr:uid="{00000000-0004-0000-0100-0000FA000000}"/>
    <hyperlink ref="F1086" r:id="rId252" xr:uid="{00000000-0004-0000-0100-0000FB000000}"/>
    <hyperlink ref="F1089" r:id="rId253" xr:uid="{00000000-0004-0000-0100-0000FC000000}"/>
    <hyperlink ref="F1092" r:id="rId254" xr:uid="{00000000-0004-0000-0100-0000FD000000}"/>
    <hyperlink ref="F1096" r:id="rId255" xr:uid="{00000000-0004-0000-0100-0000FE000000}"/>
    <hyperlink ref="F1099" r:id="rId256" xr:uid="{00000000-0004-0000-0100-0000FF000000}"/>
    <hyperlink ref="F1102" r:id="rId257" xr:uid="{00000000-0004-0000-0100-000000010000}"/>
    <hyperlink ref="F1105" r:id="rId258" xr:uid="{00000000-0004-0000-0100-000001010000}"/>
    <hyperlink ref="F1108" r:id="rId259" xr:uid="{00000000-0004-0000-0100-000002010000}"/>
    <hyperlink ref="F1111" r:id="rId260" xr:uid="{00000000-0004-0000-0100-000003010000}"/>
    <hyperlink ref="F1114" r:id="rId261" xr:uid="{00000000-0004-0000-0100-000004010000}"/>
    <hyperlink ref="F1119" r:id="rId262" xr:uid="{00000000-0004-0000-0100-000005010000}"/>
    <hyperlink ref="F1122" r:id="rId263" xr:uid="{00000000-0004-0000-0100-000006010000}"/>
    <hyperlink ref="F1125" r:id="rId264" xr:uid="{00000000-0004-0000-0100-000007010000}"/>
    <hyperlink ref="F1130" r:id="rId265" xr:uid="{00000000-0004-0000-0100-000008010000}"/>
    <hyperlink ref="F1133" r:id="rId266" xr:uid="{00000000-0004-0000-0100-000009010000}"/>
    <hyperlink ref="F1137" r:id="rId267" xr:uid="{00000000-0004-0000-0100-00000A010000}"/>
    <hyperlink ref="F1141" r:id="rId268" xr:uid="{00000000-0004-0000-0100-00000B010000}"/>
    <hyperlink ref="F1144" r:id="rId269" xr:uid="{00000000-0004-0000-0100-00000C010000}"/>
    <hyperlink ref="F1148" r:id="rId270" xr:uid="{00000000-0004-0000-0100-00000D010000}"/>
    <hyperlink ref="F1151" r:id="rId271" xr:uid="{00000000-0004-0000-0100-00000E010000}"/>
    <hyperlink ref="F1154" r:id="rId272" xr:uid="{00000000-0004-0000-0100-00000F010000}"/>
    <hyperlink ref="F1157" r:id="rId273" xr:uid="{00000000-0004-0000-0100-000010010000}"/>
    <hyperlink ref="F1160" r:id="rId274" xr:uid="{00000000-0004-0000-0100-000011010000}"/>
    <hyperlink ref="F1163" r:id="rId275" xr:uid="{00000000-0004-0000-0100-000012010000}"/>
    <hyperlink ref="F1166" r:id="rId276" xr:uid="{00000000-0004-0000-0100-000013010000}"/>
    <hyperlink ref="F1169" r:id="rId277" xr:uid="{00000000-0004-0000-0100-000014010000}"/>
    <hyperlink ref="F1172" r:id="rId278" xr:uid="{00000000-0004-0000-0100-000015010000}"/>
    <hyperlink ref="F1175" r:id="rId279" xr:uid="{00000000-0004-0000-0100-000016010000}"/>
    <hyperlink ref="F1178" r:id="rId280" xr:uid="{00000000-0004-0000-0100-000017010000}"/>
    <hyperlink ref="F1181" r:id="rId281" xr:uid="{00000000-0004-0000-0100-000018010000}"/>
    <hyperlink ref="F1184" r:id="rId282" xr:uid="{00000000-0004-0000-0100-000019010000}"/>
    <hyperlink ref="F1187" r:id="rId283" xr:uid="{00000000-0004-0000-0100-00001A010000}"/>
    <hyperlink ref="F1190" r:id="rId284" xr:uid="{00000000-0004-0000-0100-00001B010000}"/>
    <hyperlink ref="F1193" r:id="rId285" xr:uid="{00000000-0004-0000-0100-00001C010000}"/>
    <hyperlink ref="F1196" r:id="rId286" xr:uid="{00000000-0004-0000-0100-00001D010000}"/>
    <hyperlink ref="F1198" r:id="rId287" xr:uid="{00000000-0004-0000-0100-00001E010000}"/>
    <hyperlink ref="F1200" r:id="rId288" xr:uid="{00000000-0004-0000-0100-00001F010000}"/>
    <hyperlink ref="F1203" r:id="rId289" xr:uid="{00000000-0004-0000-0100-000020010000}"/>
    <hyperlink ref="F1206" r:id="rId290" xr:uid="{00000000-0004-0000-0100-000021010000}"/>
    <hyperlink ref="F1209" r:id="rId291" xr:uid="{00000000-0004-0000-0100-000022010000}"/>
    <hyperlink ref="F1212" r:id="rId292" xr:uid="{00000000-0004-0000-0100-000023010000}"/>
    <hyperlink ref="F1214" r:id="rId293" xr:uid="{00000000-0004-0000-0100-000024010000}"/>
    <hyperlink ref="F1217" r:id="rId294" xr:uid="{00000000-0004-0000-0100-000025010000}"/>
    <hyperlink ref="F1220" r:id="rId295" xr:uid="{00000000-0004-0000-0100-000026010000}"/>
    <hyperlink ref="F1223" r:id="rId296" xr:uid="{00000000-0004-0000-0100-000027010000}"/>
    <hyperlink ref="F1225" r:id="rId297" xr:uid="{00000000-0004-0000-0100-000028010000}"/>
    <hyperlink ref="F1227" r:id="rId298" xr:uid="{00000000-0004-0000-0100-000029010000}"/>
    <hyperlink ref="F1231" r:id="rId299" xr:uid="{00000000-0004-0000-0100-00002A010000}"/>
    <hyperlink ref="F1234" r:id="rId300" xr:uid="{00000000-0004-0000-0100-00002B010000}"/>
    <hyperlink ref="F1237" r:id="rId301" xr:uid="{00000000-0004-0000-0100-00002C010000}"/>
    <hyperlink ref="F1266" r:id="rId302" xr:uid="{00000000-0004-0000-0100-00002D010000}"/>
    <hyperlink ref="F1271" r:id="rId303" xr:uid="{00000000-0004-0000-0100-00002E010000}"/>
    <hyperlink ref="F1275" r:id="rId304" xr:uid="{00000000-0004-0000-0100-00002F010000}"/>
    <hyperlink ref="F1282" r:id="rId305" xr:uid="{00000000-0004-0000-0100-000030010000}"/>
    <hyperlink ref="F1289" r:id="rId306" xr:uid="{00000000-0004-0000-0100-000031010000}"/>
    <hyperlink ref="F1295" r:id="rId307" xr:uid="{00000000-0004-0000-0100-000032010000}"/>
    <hyperlink ref="F1298" r:id="rId308" xr:uid="{00000000-0004-0000-0100-000033010000}"/>
    <hyperlink ref="F1303" r:id="rId309" xr:uid="{00000000-0004-0000-0100-000034010000}"/>
    <hyperlink ref="F1308" r:id="rId310" xr:uid="{00000000-0004-0000-0100-000035010000}"/>
    <hyperlink ref="F1312" r:id="rId311" xr:uid="{00000000-0004-0000-0100-000036010000}"/>
    <hyperlink ref="F1317" r:id="rId312" xr:uid="{00000000-0004-0000-0100-000037010000}"/>
    <hyperlink ref="F1323" r:id="rId313" xr:uid="{00000000-0004-0000-0100-000038010000}"/>
    <hyperlink ref="F1326" r:id="rId314" xr:uid="{00000000-0004-0000-0100-000039010000}"/>
    <hyperlink ref="F1334" r:id="rId315" xr:uid="{00000000-0004-0000-0100-00003A010000}"/>
    <hyperlink ref="F1337" r:id="rId316" xr:uid="{00000000-0004-0000-0100-00003B010000}"/>
    <hyperlink ref="F1343" r:id="rId317" xr:uid="{00000000-0004-0000-0100-00003C010000}"/>
    <hyperlink ref="F1349" r:id="rId318" xr:uid="{00000000-0004-0000-0100-00003D010000}"/>
    <hyperlink ref="F1362" r:id="rId319" xr:uid="{00000000-0004-0000-0100-00003E010000}"/>
    <hyperlink ref="F1369" r:id="rId320" xr:uid="{00000000-0004-0000-0100-00003F010000}"/>
    <hyperlink ref="F1374" r:id="rId321" xr:uid="{00000000-0004-0000-0100-000040010000}"/>
    <hyperlink ref="F1377" r:id="rId322" xr:uid="{00000000-0004-0000-0100-000041010000}"/>
    <hyperlink ref="F1380" r:id="rId323" xr:uid="{00000000-0004-0000-0100-000042010000}"/>
    <hyperlink ref="F1384" r:id="rId324" xr:uid="{00000000-0004-0000-0100-000043010000}"/>
    <hyperlink ref="F1387" r:id="rId325" xr:uid="{00000000-0004-0000-0100-000044010000}"/>
    <hyperlink ref="F1390" r:id="rId326" xr:uid="{00000000-0004-0000-0100-000045010000}"/>
    <hyperlink ref="F1393" r:id="rId327" xr:uid="{00000000-0004-0000-0100-000046010000}"/>
    <hyperlink ref="F1398" r:id="rId328" xr:uid="{00000000-0004-0000-0100-000047010000}"/>
    <hyperlink ref="F1401" r:id="rId329" xr:uid="{00000000-0004-0000-0100-000048010000}"/>
    <hyperlink ref="F1405" r:id="rId330" xr:uid="{00000000-0004-0000-0100-000049010000}"/>
    <hyperlink ref="F1409" r:id="rId331" xr:uid="{00000000-0004-0000-0100-00004A010000}"/>
    <hyperlink ref="F1413" r:id="rId332" xr:uid="{00000000-0004-0000-0100-00004B010000}"/>
    <hyperlink ref="F1427" r:id="rId333" xr:uid="{00000000-0004-0000-0100-00004C010000}"/>
    <hyperlink ref="F1436" r:id="rId334" xr:uid="{00000000-0004-0000-0100-00004D010000}"/>
    <hyperlink ref="F1444" r:id="rId335" xr:uid="{00000000-0004-0000-0100-00004E010000}"/>
    <hyperlink ref="F1455" r:id="rId336" xr:uid="{00000000-0004-0000-0100-00004F010000}"/>
    <hyperlink ref="F1460" r:id="rId337" xr:uid="{00000000-0004-0000-0100-000050010000}"/>
    <hyperlink ref="F1465" r:id="rId338" xr:uid="{00000000-0004-0000-0100-000051010000}"/>
    <hyperlink ref="F1473" r:id="rId339" xr:uid="{00000000-0004-0000-0100-000052010000}"/>
    <hyperlink ref="F1476" r:id="rId340" xr:uid="{00000000-0004-0000-0100-000053010000}"/>
    <hyperlink ref="F1479" r:id="rId341" xr:uid="{00000000-0004-0000-0100-000054010000}"/>
    <hyperlink ref="F1482" r:id="rId342" xr:uid="{00000000-0004-0000-0100-000055010000}"/>
    <hyperlink ref="F1485" r:id="rId343" xr:uid="{00000000-0004-0000-0100-000056010000}"/>
    <hyperlink ref="F1488" r:id="rId344" xr:uid="{00000000-0004-0000-0100-000057010000}"/>
    <hyperlink ref="F1491" r:id="rId345" xr:uid="{00000000-0004-0000-0100-000058010000}"/>
    <hyperlink ref="F1496" r:id="rId346" xr:uid="{00000000-0004-0000-0100-000059010000}"/>
    <hyperlink ref="F1499" r:id="rId347" xr:uid="{00000000-0004-0000-0100-00005A010000}"/>
    <hyperlink ref="F1506" r:id="rId348" xr:uid="{00000000-0004-0000-0100-00005B010000}"/>
    <hyperlink ref="F1508" r:id="rId349" xr:uid="{00000000-0004-0000-0100-00005C010000}"/>
    <hyperlink ref="F1511" r:id="rId350" xr:uid="{00000000-0004-0000-0100-00005D010000}"/>
    <hyperlink ref="F1515" r:id="rId351" xr:uid="{00000000-0004-0000-0100-00005E010000}"/>
    <hyperlink ref="F1518" r:id="rId352" xr:uid="{00000000-0004-0000-0100-00005F010000}"/>
    <hyperlink ref="F1530" r:id="rId353" xr:uid="{00000000-0004-0000-0100-000060010000}"/>
    <hyperlink ref="F1533" r:id="rId354" xr:uid="{00000000-0004-0000-0100-000061010000}"/>
    <hyperlink ref="F1535" r:id="rId355" xr:uid="{00000000-0004-0000-0100-000062010000}"/>
    <hyperlink ref="F1537" r:id="rId356" xr:uid="{00000000-0004-0000-0100-000063010000}"/>
    <hyperlink ref="F1539" r:id="rId357" xr:uid="{00000000-0004-0000-0100-000064010000}"/>
    <hyperlink ref="F1543" r:id="rId358" xr:uid="{00000000-0004-0000-0100-000065010000}"/>
    <hyperlink ref="F1547" r:id="rId359" xr:uid="{00000000-0004-0000-0100-000066010000}"/>
    <hyperlink ref="F1550" r:id="rId360" xr:uid="{00000000-0004-0000-0100-000067010000}"/>
    <hyperlink ref="F1552" r:id="rId361" xr:uid="{00000000-0004-0000-0100-000068010000}"/>
    <hyperlink ref="F1555" r:id="rId362" xr:uid="{00000000-0004-0000-0100-000069010000}"/>
    <hyperlink ref="F1564" r:id="rId363" xr:uid="{00000000-0004-0000-0100-00006A010000}"/>
    <hyperlink ref="F1566" r:id="rId364" xr:uid="{00000000-0004-0000-0100-00006B010000}"/>
    <hyperlink ref="F1568" r:id="rId365" xr:uid="{00000000-0004-0000-0100-00006C010000}"/>
    <hyperlink ref="F1571" r:id="rId366" xr:uid="{00000000-0004-0000-0100-00006D010000}"/>
    <hyperlink ref="F1573" r:id="rId367" xr:uid="{00000000-0004-0000-0100-00006E010000}"/>
    <hyperlink ref="F1579" r:id="rId368" xr:uid="{00000000-0004-0000-0100-00006F010000}"/>
    <hyperlink ref="F1585" r:id="rId369" xr:uid="{00000000-0004-0000-0100-000070010000}"/>
    <hyperlink ref="F1590" r:id="rId370" xr:uid="{00000000-0004-0000-0100-000071010000}"/>
    <hyperlink ref="F1594" r:id="rId371" xr:uid="{00000000-0004-0000-0100-000072010000}"/>
    <hyperlink ref="F1599" r:id="rId372" xr:uid="{00000000-0004-0000-0100-000073010000}"/>
    <hyperlink ref="F1601" r:id="rId373" xr:uid="{00000000-0004-0000-0100-000074010000}"/>
    <hyperlink ref="F1603" r:id="rId374" xr:uid="{00000000-0004-0000-0100-000075010000}"/>
    <hyperlink ref="F1605" r:id="rId375" xr:uid="{00000000-0004-0000-0100-000076010000}"/>
    <hyperlink ref="F1607" r:id="rId376" xr:uid="{00000000-0004-0000-0100-000077010000}"/>
    <hyperlink ref="F1610" r:id="rId377" xr:uid="{00000000-0004-0000-0100-000078010000}"/>
    <hyperlink ref="F1617" r:id="rId378" xr:uid="{00000000-0004-0000-0100-000079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7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9"/>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00"/>
      <c r="C3" s="101"/>
      <c r="D3" s="101"/>
      <c r="E3" s="101"/>
      <c r="F3" s="101"/>
      <c r="G3" s="101"/>
      <c r="H3" s="22"/>
    </row>
    <row r="4" spans="1:8" s="1" customFormat="1" ht="24.95" customHeight="1">
      <c r="B4" s="22"/>
      <c r="C4" s="102" t="s">
        <v>3292</v>
      </c>
      <c r="H4" s="22"/>
    </row>
    <row r="5" spans="1:8" s="1" customFormat="1" ht="12" customHeight="1">
      <c r="B5" s="22"/>
      <c r="C5" s="242" t="s">
        <v>14</v>
      </c>
      <c r="D5" s="388" t="s">
        <v>15</v>
      </c>
      <c r="E5" s="381"/>
      <c r="F5" s="381"/>
      <c r="H5" s="22"/>
    </row>
    <row r="6" spans="1:8" s="1" customFormat="1" ht="36.950000000000003" customHeight="1">
      <c r="B6" s="22"/>
      <c r="C6" s="243" t="s">
        <v>17</v>
      </c>
      <c r="D6" s="392" t="s">
        <v>18</v>
      </c>
      <c r="E6" s="381"/>
      <c r="F6" s="381"/>
      <c r="H6" s="22"/>
    </row>
    <row r="7" spans="1:8" s="1" customFormat="1" ht="16.5" customHeight="1">
      <c r="B7" s="22"/>
      <c r="C7" s="104" t="s">
        <v>24</v>
      </c>
      <c r="D7" s="107" t="str">
        <f>'Rekapitulace stavby'!AN8</f>
        <v>23. 7. 2024</v>
      </c>
      <c r="H7" s="22"/>
    </row>
    <row r="8" spans="1:8" s="2" customFormat="1" ht="10.9" customHeight="1">
      <c r="A8" s="36"/>
      <c r="B8" s="41"/>
      <c r="C8" s="36"/>
      <c r="D8" s="36"/>
      <c r="E8" s="36"/>
      <c r="F8" s="36"/>
      <c r="G8" s="36"/>
      <c r="H8" s="41"/>
    </row>
    <row r="9" spans="1:8" s="11" customFormat="1" ht="29.25" customHeight="1">
      <c r="A9" s="145"/>
      <c r="B9" s="244"/>
      <c r="C9" s="245" t="s">
        <v>53</v>
      </c>
      <c r="D9" s="246" t="s">
        <v>54</v>
      </c>
      <c r="E9" s="246" t="s">
        <v>137</v>
      </c>
      <c r="F9" s="247" t="s">
        <v>3293</v>
      </c>
      <c r="G9" s="145"/>
      <c r="H9" s="244"/>
    </row>
    <row r="10" spans="1:8" s="2" customFormat="1" ht="26.45" customHeight="1">
      <c r="A10" s="36"/>
      <c r="B10" s="41"/>
      <c r="C10" s="248" t="s">
        <v>79</v>
      </c>
      <c r="D10" s="248" t="s">
        <v>80</v>
      </c>
      <c r="E10" s="36"/>
      <c r="F10" s="36"/>
      <c r="G10" s="36"/>
      <c r="H10" s="41"/>
    </row>
    <row r="11" spans="1:8" s="2" customFormat="1" ht="16.899999999999999" customHeight="1">
      <c r="A11" s="36"/>
      <c r="B11" s="41"/>
      <c r="C11" s="249" t="s">
        <v>437</v>
      </c>
      <c r="D11" s="250" t="s">
        <v>3294</v>
      </c>
      <c r="E11" s="251" t="s">
        <v>20</v>
      </c>
      <c r="F11" s="252">
        <v>55.2</v>
      </c>
      <c r="G11" s="36"/>
      <c r="H11" s="41"/>
    </row>
    <row r="12" spans="1:8" s="2" customFormat="1" ht="16.899999999999999" customHeight="1">
      <c r="A12" s="36"/>
      <c r="B12" s="41"/>
      <c r="C12" s="253" t="s">
        <v>437</v>
      </c>
      <c r="D12" s="253" t="s">
        <v>438</v>
      </c>
      <c r="E12" s="19" t="s">
        <v>20</v>
      </c>
      <c r="F12" s="254">
        <v>55.2</v>
      </c>
      <c r="G12" s="36"/>
      <c r="H12" s="41"/>
    </row>
    <row r="13" spans="1:8" s="2" customFormat="1" ht="16.899999999999999" customHeight="1">
      <c r="A13" s="36"/>
      <c r="B13" s="41"/>
      <c r="C13" s="249" t="s">
        <v>445</v>
      </c>
      <c r="D13" s="250" t="s">
        <v>3295</v>
      </c>
      <c r="E13" s="251" t="s">
        <v>20</v>
      </c>
      <c r="F13" s="252">
        <v>-27.75</v>
      </c>
      <c r="G13" s="36"/>
      <c r="H13" s="41"/>
    </row>
    <row r="14" spans="1:8" s="2" customFormat="1" ht="16.899999999999999" customHeight="1">
      <c r="A14" s="36"/>
      <c r="B14" s="41"/>
      <c r="C14" s="253" t="s">
        <v>20</v>
      </c>
      <c r="D14" s="253" t="s">
        <v>444</v>
      </c>
      <c r="E14" s="19" t="s">
        <v>20</v>
      </c>
      <c r="F14" s="254">
        <v>0</v>
      </c>
      <c r="G14" s="36"/>
      <c r="H14" s="41"/>
    </row>
    <row r="15" spans="1:8" s="2" customFormat="1" ht="16.899999999999999" customHeight="1">
      <c r="A15" s="36"/>
      <c r="B15" s="41"/>
      <c r="C15" s="253" t="s">
        <v>445</v>
      </c>
      <c r="D15" s="253" t="s">
        <v>446</v>
      </c>
      <c r="E15" s="19" t="s">
        <v>20</v>
      </c>
      <c r="F15" s="254">
        <v>-27.75</v>
      </c>
      <c r="G15" s="36"/>
      <c r="H15" s="41"/>
    </row>
    <row r="16" spans="1:8" s="2" customFormat="1" ht="16.899999999999999" customHeight="1">
      <c r="A16" s="36"/>
      <c r="B16" s="41"/>
      <c r="C16" s="249" t="s">
        <v>428</v>
      </c>
      <c r="D16" s="250" t="s">
        <v>3296</v>
      </c>
      <c r="E16" s="251" t="s">
        <v>169</v>
      </c>
      <c r="F16" s="252">
        <v>-51.17</v>
      </c>
      <c r="G16" s="36"/>
      <c r="H16" s="41"/>
    </row>
    <row r="17" spans="1:8" s="2" customFormat="1" ht="16.899999999999999" customHeight="1">
      <c r="A17" s="36"/>
      <c r="B17" s="41"/>
      <c r="C17" s="253" t="s">
        <v>20</v>
      </c>
      <c r="D17" s="253" t="s">
        <v>427</v>
      </c>
      <c r="E17" s="19" t="s">
        <v>20</v>
      </c>
      <c r="F17" s="254">
        <v>0</v>
      </c>
      <c r="G17" s="36"/>
      <c r="H17" s="41"/>
    </row>
    <row r="18" spans="1:8" s="2" customFormat="1" ht="16.899999999999999" customHeight="1">
      <c r="A18" s="36"/>
      <c r="B18" s="41"/>
      <c r="C18" s="253" t="s">
        <v>428</v>
      </c>
      <c r="D18" s="253" t="s">
        <v>429</v>
      </c>
      <c r="E18" s="19" t="s">
        <v>20</v>
      </c>
      <c r="F18" s="254">
        <v>-51.17</v>
      </c>
      <c r="G18" s="36"/>
      <c r="H18" s="41"/>
    </row>
    <row r="19" spans="1:8" s="2" customFormat="1" ht="16.899999999999999" customHeight="1">
      <c r="A19" s="36"/>
      <c r="B19" s="41"/>
      <c r="C19" s="249" t="s">
        <v>1008</v>
      </c>
      <c r="D19" s="250" t="s">
        <v>3297</v>
      </c>
      <c r="E19" s="251" t="s">
        <v>20</v>
      </c>
      <c r="F19" s="252">
        <v>184.6</v>
      </c>
      <c r="G19" s="36"/>
      <c r="H19" s="41"/>
    </row>
    <row r="20" spans="1:8" s="2" customFormat="1" ht="16.899999999999999" customHeight="1">
      <c r="A20" s="36"/>
      <c r="B20" s="41"/>
      <c r="C20" s="253" t="s">
        <v>20</v>
      </c>
      <c r="D20" s="253" t="s">
        <v>1007</v>
      </c>
      <c r="E20" s="19" t="s">
        <v>20</v>
      </c>
      <c r="F20" s="254">
        <v>0</v>
      </c>
      <c r="G20" s="36"/>
      <c r="H20" s="41"/>
    </row>
    <row r="21" spans="1:8" s="2" customFormat="1" ht="16.899999999999999" customHeight="1">
      <c r="A21" s="36"/>
      <c r="B21" s="41"/>
      <c r="C21" s="253" t="s">
        <v>1008</v>
      </c>
      <c r="D21" s="253" t="s">
        <v>1009</v>
      </c>
      <c r="E21" s="19" t="s">
        <v>20</v>
      </c>
      <c r="F21" s="254">
        <v>184.6</v>
      </c>
      <c r="G21" s="36"/>
      <c r="H21" s="41"/>
    </row>
    <row r="22" spans="1:8" s="2" customFormat="1" ht="16.899999999999999" customHeight="1">
      <c r="A22" s="36"/>
      <c r="B22" s="41"/>
      <c r="C22" s="249" t="s">
        <v>448</v>
      </c>
      <c r="D22" s="250" t="s">
        <v>3298</v>
      </c>
      <c r="E22" s="251" t="s">
        <v>20</v>
      </c>
      <c r="F22" s="252">
        <v>72.796999999999997</v>
      </c>
      <c r="G22" s="36"/>
      <c r="H22" s="41"/>
    </row>
    <row r="23" spans="1:8" s="2" customFormat="1" ht="16.899999999999999" customHeight="1">
      <c r="A23" s="36"/>
      <c r="B23" s="41"/>
      <c r="C23" s="253" t="s">
        <v>20</v>
      </c>
      <c r="D23" s="253" t="s">
        <v>447</v>
      </c>
      <c r="E23" s="19" t="s">
        <v>20</v>
      </c>
      <c r="F23" s="254">
        <v>0</v>
      </c>
      <c r="G23" s="36"/>
      <c r="H23" s="41"/>
    </row>
    <row r="24" spans="1:8" s="2" customFormat="1" ht="16.899999999999999" customHeight="1">
      <c r="A24" s="36"/>
      <c r="B24" s="41"/>
      <c r="C24" s="253" t="s">
        <v>448</v>
      </c>
      <c r="D24" s="253" t="s">
        <v>449</v>
      </c>
      <c r="E24" s="19" t="s">
        <v>20</v>
      </c>
      <c r="F24" s="254">
        <v>72.796999999999997</v>
      </c>
      <c r="G24" s="36"/>
      <c r="H24" s="41"/>
    </row>
    <row r="25" spans="1:8" s="2" customFormat="1" ht="16.899999999999999" customHeight="1">
      <c r="A25" s="36"/>
      <c r="B25" s="41"/>
      <c r="C25" s="249" t="s">
        <v>431</v>
      </c>
      <c r="D25" s="250" t="s">
        <v>3299</v>
      </c>
      <c r="E25" s="251" t="s">
        <v>169</v>
      </c>
      <c r="F25" s="252">
        <v>221.50299999999999</v>
      </c>
      <c r="G25" s="36"/>
      <c r="H25" s="41"/>
    </row>
    <row r="26" spans="1:8" s="2" customFormat="1" ht="16.899999999999999" customHeight="1">
      <c r="A26" s="36"/>
      <c r="B26" s="41"/>
      <c r="C26" s="253" t="s">
        <v>20</v>
      </c>
      <c r="D26" s="253" t="s">
        <v>430</v>
      </c>
      <c r="E26" s="19" t="s">
        <v>20</v>
      </c>
      <c r="F26" s="254">
        <v>0</v>
      </c>
      <c r="G26" s="36"/>
      <c r="H26" s="41"/>
    </row>
    <row r="27" spans="1:8" s="2" customFormat="1" ht="16.899999999999999" customHeight="1">
      <c r="A27" s="36"/>
      <c r="B27" s="41"/>
      <c r="C27" s="253" t="s">
        <v>431</v>
      </c>
      <c r="D27" s="253" t="s">
        <v>432</v>
      </c>
      <c r="E27" s="19" t="s">
        <v>20</v>
      </c>
      <c r="F27" s="254">
        <v>221.50299999999999</v>
      </c>
      <c r="G27" s="36"/>
      <c r="H27" s="41"/>
    </row>
    <row r="28" spans="1:8" s="2" customFormat="1" ht="7.35" customHeight="1">
      <c r="A28" s="36"/>
      <c r="B28" s="125"/>
      <c r="C28" s="126"/>
      <c r="D28" s="126"/>
      <c r="E28" s="126"/>
      <c r="F28" s="126"/>
      <c r="G28" s="126"/>
      <c r="H28" s="41"/>
    </row>
    <row r="29" spans="1:8" s="2" customFormat="1" ht="11.25">
      <c r="A29" s="36"/>
      <c r="B29" s="36"/>
      <c r="C29" s="36"/>
      <c r="D29" s="36"/>
      <c r="E29" s="36"/>
      <c r="F29" s="36"/>
      <c r="G29" s="36"/>
      <c r="H29" s="36"/>
    </row>
  </sheetData>
  <sheetProtection algorithmName="SHA-512" hashValue="Mdwuom1LOvM9DNGi1l0QwinhS1tReG9ri54SKAxD4fIdkP7Kyx7GJg1HNLO4KkovryWJUTybntCatLw28bCDng==" saltValue="tZNMFpILArxCryNVl9x0dT2W8rcDe2REO+1tczg9BsGUveEwvAp4y4cg8vvWInxlu/hsWHJLmEtE2IuCLHiTAg=="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9"/>
  <sheetViews>
    <sheetView showGridLines="0" topLeftCell="A43" zoomScale="110" zoomScaleNormal="110" workbookViewId="0"/>
  </sheetViews>
  <sheetFormatPr defaultRowHeight="15"/>
  <cols>
    <col min="1" max="1" width="8.33203125" style="255" customWidth="1"/>
    <col min="2" max="2" width="1.6640625" style="255" customWidth="1"/>
    <col min="3" max="4" width="5" style="255" customWidth="1"/>
    <col min="5" max="5" width="11.6640625" style="255" customWidth="1"/>
    <col min="6" max="6" width="9.1640625" style="255" customWidth="1"/>
    <col min="7" max="7" width="5" style="255" customWidth="1"/>
    <col min="8" max="8" width="77.83203125" style="255" customWidth="1"/>
    <col min="9" max="10" width="20" style="255" customWidth="1"/>
    <col min="11" max="11" width="1.6640625" style="255" customWidth="1"/>
  </cols>
  <sheetData>
    <row r="1" spans="2:11" s="1" customFormat="1" ht="37.5" customHeight="1"/>
    <row r="2" spans="2:11" s="1" customFormat="1" ht="7.5" customHeight="1">
      <c r="B2" s="256"/>
      <c r="C2" s="257"/>
      <c r="D2" s="257"/>
      <c r="E2" s="257"/>
      <c r="F2" s="257"/>
      <c r="G2" s="257"/>
      <c r="H2" s="257"/>
      <c r="I2" s="257"/>
      <c r="J2" s="257"/>
      <c r="K2" s="258"/>
    </row>
    <row r="3" spans="2:11" s="16" customFormat="1" ht="45" customHeight="1">
      <c r="B3" s="259"/>
      <c r="C3" s="395" t="s">
        <v>3300</v>
      </c>
      <c r="D3" s="395"/>
      <c r="E3" s="395"/>
      <c r="F3" s="395"/>
      <c r="G3" s="395"/>
      <c r="H3" s="395"/>
      <c r="I3" s="395"/>
      <c r="J3" s="395"/>
      <c r="K3" s="260"/>
    </row>
    <row r="4" spans="2:11" s="1" customFormat="1" ht="25.5" customHeight="1">
      <c r="B4" s="261"/>
      <c r="C4" s="394" t="s">
        <v>3301</v>
      </c>
      <c r="D4" s="394"/>
      <c r="E4" s="394"/>
      <c r="F4" s="394"/>
      <c r="G4" s="394"/>
      <c r="H4" s="394"/>
      <c r="I4" s="394"/>
      <c r="J4" s="394"/>
      <c r="K4" s="262"/>
    </row>
    <row r="5" spans="2:11" s="1" customFormat="1" ht="5.25" customHeight="1">
      <c r="B5" s="261"/>
      <c r="C5" s="263"/>
      <c r="D5" s="263"/>
      <c r="E5" s="263"/>
      <c r="F5" s="263"/>
      <c r="G5" s="263"/>
      <c r="H5" s="263"/>
      <c r="I5" s="263"/>
      <c r="J5" s="263"/>
      <c r="K5" s="262"/>
    </row>
    <row r="6" spans="2:11" s="1" customFormat="1" ht="15" customHeight="1">
      <c r="B6" s="261"/>
      <c r="C6" s="393" t="s">
        <v>3302</v>
      </c>
      <c r="D6" s="393"/>
      <c r="E6" s="393"/>
      <c r="F6" s="393"/>
      <c r="G6" s="393"/>
      <c r="H6" s="393"/>
      <c r="I6" s="393"/>
      <c r="J6" s="393"/>
      <c r="K6" s="262"/>
    </row>
    <row r="7" spans="2:11" s="1" customFormat="1" ht="15" customHeight="1">
      <c r="B7" s="265"/>
      <c r="C7" s="393" t="s">
        <v>3303</v>
      </c>
      <c r="D7" s="393"/>
      <c r="E7" s="393"/>
      <c r="F7" s="393"/>
      <c r="G7" s="393"/>
      <c r="H7" s="393"/>
      <c r="I7" s="393"/>
      <c r="J7" s="393"/>
      <c r="K7" s="262"/>
    </row>
    <row r="8" spans="2:11" s="1" customFormat="1" ht="12.75" customHeight="1">
      <c r="B8" s="265"/>
      <c r="C8" s="264"/>
      <c r="D8" s="264"/>
      <c r="E8" s="264"/>
      <c r="F8" s="264"/>
      <c r="G8" s="264"/>
      <c r="H8" s="264"/>
      <c r="I8" s="264"/>
      <c r="J8" s="264"/>
      <c r="K8" s="262"/>
    </row>
    <row r="9" spans="2:11" s="1" customFormat="1" ht="15" customHeight="1">
      <c r="B9" s="265"/>
      <c r="C9" s="393" t="s">
        <v>3304</v>
      </c>
      <c r="D9" s="393"/>
      <c r="E9" s="393"/>
      <c r="F9" s="393"/>
      <c r="G9" s="393"/>
      <c r="H9" s="393"/>
      <c r="I9" s="393"/>
      <c r="J9" s="393"/>
      <c r="K9" s="262"/>
    </row>
    <row r="10" spans="2:11" s="1" customFormat="1" ht="15" customHeight="1">
      <c r="B10" s="265"/>
      <c r="C10" s="264"/>
      <c r="D10" s="393" t="s">
        <v>3305</v>
      </c>
      <c r="E10" s="393"/>
      <c r="F10" s="393"/>
      <c r="G10" s="393"/>
      <c r="H10" s="393"/>
      <c r="I10" s="393"/>
      <c r="J10" s="393"/>
      <c r="K10" s="262"/>
    </row>
    <row r="11" spans="2:11" s="1" customFormat="1" ht="15" customHeight="1">
      <c r="B11" s="265"/>
      <c r="C11" s="266"/>
      <c r="D11" s="393" t="s">
        <v>3306</v>
      </c>
      <c r="E11" s="393"/>
      <c r="F11" s="393"/>
      <c r="G11" s="393"/>
      <c r="H11" s="393"/>
      <c r="I11" s="393"/>
      <c r="J11" s="393"/>
      <c r="K11" s="262"/>
    </row>
    <row r="12" spans="2:11" s="1" customFormat="1" ht="15" customHeight="1">
      <c r="B12" s="265"/>
      <c r="C12" s="266"/>
      <c r="D12" s="264"/>
      <c r="E12" s="264"/>
      <c r="F12" s="264"/>
      <c r="G12" s="264"/>
      <c r="H12" s="264"/>
      <c r="I12" s="264"/>
      <c r="J12" s="264"/>
      <c r="K12" s="262"/>
    </row>
    <row r="13" spans="2:11" s="1" customFormat="1" ht="15" customHeight="1">
      <c r="B13" s="265"/>
      <c r="C13" s="266"/>
      <c r="D13" s="267" t="s">
        <v>3307</v>
      </c>
      <c r="E13" s="264"/>
      <c r="F13" s="264"/>
      <c r="G13" s="264"/>
      <c r="H13" s="264"/>
      <c r="I13" s="264"/>
      <c r="J13" s="264"/>
      <c r="K13" s="262"/>
    </row>
    <row r="14" spans="2:11" s="1" customFormat="1" ht="12.75" customHeight="1">
      <c r="B14" s="265"/>
      <c r="C14" s="266"/>
      <c r="D14" s="266"/>
      <c r="E14" s="266"/>
      <c r="F14" s="266"/>
      <c r="G14" s="266"/>
      <c r="H14" s="266"/>
      <c r="I14" s="266"/>
      <c r="J14" s="266"/>
      <c r="K14" s="262"/>
    </row>
    <row r="15" spans="2:11" s="1" customFormat="1" ht="15" customHeight="1">
      <c r="B15" s="265"/>
      <c r="C15" s="266"/>
      <c r="D15" s="393" t="s">
        <v>3308</v>
      </c>
      <c r="E15" s="393"/>
      <c r="F15" s="393"/>
      <c r="G15" s="393"/>
      <c r="H15" s="393"/>
      <c r="I15" s="393"/>
      <c r="J15" s="393"/>
      <c r="K15" s="262"/>
    </row>
    <row r="16" spans="2:11" s="1" customFormat="1" ht="15" customHeight="1">
      <c r="B16" s="265"/>
      <c r="C16" s="266"/>
      <c r="D16" s="393" t="s">
        <v>3309</v>
      </c>
      <c r="E16" s="393"/>
      <c r="F16" s="393"/>
      <c r="G16" s="393"/>
      <c r="H16" s="393"/>
      <c r="I16" s="393"/>
      <c r="J16" s="393"/>
      <c r="K16" s="262"/>
    </row>
    <row r="17" spans="2:11" s="1" customFormat="1" ht="15" customHeight="1">
      <c r="B17" s="265"/>
      <c r="C17" s="266"/>
      <c r="D17" s="393" t="s">
        <v>3310</v>
      </c>
      <c r="E17" s="393"/>
      <c r="F17" s="393"/>
      <c r="G17" s="393"/>
      <c r="H17" s="393"/>
      <c r="I17" s="393"/>
      <c r="J17" s="393"/>
      <c r="K17" s="262"/>
    </row>
    <row r="18" spans="2:11" s="1" customFormat="1" ht="15" customHeight="1">
      <c r="B18" s="265"/>
      <c r="C18" s="266"/>
      <c r="D18" s="266"/>
      <c r="E18" s="268" t="s">
        <v>81</v>
      </c>
      <c r="F18" s="393" t="s">
        <v>3311</v>
      </c>
      <c r="G18" s="393"/>
      <c r="H18" s="393"/>
      <c r="I18" s="393"/>
      <c r="J18" s="393"/>
      <c r="K18" s="262"/>
    </row>
    <row r="19" spans="2:11" s="1" customFormat="1" ht="15" customHeight="1">
      <c r="B19" s="265"/>
      <c r="C19" s="266"/>
      <c r="D19" s="266"/>
      <c r="E19" s="268" t="s">
        <v>3312</v>
      </c>
      <c r="F19" s="393" t="s">
        <v>3313</v>
      </c>
      <c r="G19" s="393"/>
      <c r="H19" s="393"/>
      <c r="I19" s="393"/>
      <c r="J19" s="393"/>
      <c r="K19" s="262"/>
    </row>
    <row r="20" spans="2:11" s="1" customFormat="1" ht="15" customHeight="1">
      <c r="B20" s="265"/>
      <c r="C20" s="266"/>
      <c r="D20" s="266"/>
      <c r="E20" s="268" t="s">
        <v>3314</v>
      </c>
      <c r="F20" s="393" t="s">
        <v>3315</v>
      </c>
      <c r="G20" s="393"/>
      <c r="H20" s="393"/>
      <c r="I20" s="393"/>
      <c r="J20" s="393"/>
      <c r="K20" s="262"/>
    </row>
    <row r="21" spans="2:11" s="1" customFormat="1" ht="15" customHeight="1">
      <c r="B21" s="265"/>
      <c r="C21" s="266"/>
      <c r="D21" s="266"/>
      <c r="E21" s="268" t="s">
        <v>3316</v>
      </c>
      <c r="F21" s="393" t="s">
        <v>3317</v>
      </c>
      <c r="G21" s="393"/>
      <c r="H21" s="393"/>
      <c r="I21" s="393"/>
      <c r="J21" s="393"/>
      <c r="K21" s="262"/>
    </row>
    <row r="22" spans="2:11" s="1" customFormat="1" ht="15" customHeight="1">
      <c r="B22" s="265"/>
      <c r="C22" s="266"/>
      <c r="D22" s="266"/>
      <c r="E22" s="268" t="s">
        <v>3318</v>
      </c>
      <c r="F22" s="393" t="s">
        <v>3319</v>
      </c>
      <c r="G22" s="393"/>
      <c r="H22" s="393"/>
      <c r="I22" s="393"/>
      <c r="J22" s="393"/>
      <c r="K22" s="262"/>
    </row>
    <row r="23" spans="2:11" s="1" customFormat="1" ht="15" customHeight="1">
      <c r="B23" s="265"/>
      <c r="C23" s="266"/>
      <c r="D23" s="266"/>
      <c r="E23" s="268" t="s">
        <v>3320</v>
      </c>
      <c r="F23" s="393" t="s">
        <v>3321</v>
      </c>
      <c r="G23" s="393"/>
      <c r="H23" s="393"/>
      <c r="I23" s="393"/>
      <c r="J23" s="393"/>
      <c r="K23" s="262"/>
    </row>
    <row r="24" spans="2:11" s="1" customFormat="1" ht="12.75" customHeight="1">
      <c r="B24" s="265"/>
      <c r="C24" s="266"/>
      <c r="D24" s="266"/>
      <c r="E24" s="266"/>
      <c r="F24" s="266"/>
      <c r="G24" s="266"/>
      <c r="H24" s="266"/>
      <c r="I24" s="266"/>
      <c r="J24" s="266"/>
      <c r="K24" s="262"/>
    </row>
    <row r="25" spans="2:11" s="1" customFormat="1" ht="15" customHeight="1">
      <c r="B25" s="265"/>
      <c r="C25" s="393" t="s">
        <v>3322</v>
      </c>
      <c r="D25" s="393"/>
      <c r="E25" s="393"/>
      <c r="F25" s="393"/>
      <c r="G25" s="393"/>
      <c r="H25" s="393"/>
      <c r="I25" s="393"/>
      <c r="J25" s="393"/>
      <c r="K25" s="262"/>
    </row>
    <row r="26" spans="2:11" s="1" customFormat="1" ht="15" customHeight="1">
      <c r="B26" s="265"/>
      <c r="C26" s="393" t="s">
        <v>3323</v>
      </c>
      <c r="D26" s="393"/>
      <c r="E26" s="393"/>
      <c r="F26" s="393"/>
      <c r="G26" s="393"/>
      <c r="H26" s="393"/>
      <c r="I26" s="393"/>
      <c r="J26" s="393"/>
      <c r="K26" s="262"/>
    </row>
    <row r="27" spans="2:11" s="1" customFormat="1" ht="15" customHeight="1">
      <c r="B27" s="265"/>
      <c r="C27" s="264"/>
      <c r="D27" s="393" t="s">
        <v>3324</v>
      </c>
      <c r="E27" s="393"/>
      <c r="F27" s="393"/>
      <c r="G27" s="393"/>
      <c r="H27" s="393"/>
      <c r="I27" s="393"/>
      <c r="J27" s="393"/>
      <c r="K27" s="262"/>
    </row>
    <row r="28" spans="2:11" s="1" customFormat="1" ht="15" customHeight="1">
      <c r="B28" s="265"/>
      <c r="C28" s="266"/>
      <c r="D28" s="393" t="s">
        <v>3325</v>
      </c>
      <c r="E28" s="393"/>
      <c r="F28" s="393"/>
      <c r="G28" s="393"/>
      <c r="H28" s="393"/>
      <c r="I28" s="393"/>
      <c r="J28" s="393"/>
      <c r="K28" s="262"/>
    </row>
    <row r="29" spans="2:11" s="1" customFormat="1" ht="12.75" customHeight="1">
      <c r="B29" s="265"/>
      <c r="C29" s="266"/>
      <c r="D29" s="266"/>
      <c r="E29" s="266"/>
      <c r="F29" s="266"/>
      <c r="G29" s="266"/>
      <c r="H29" s="266"/>
      <c r="I29" s="266"/>
      <c r="J29" s="266"/>
      <c r="K29" s="262"/>
    </row>
    <row r="30" spans="2:11" s="1" customFormat="1" ht="15" customHeight="1">
      <c r="B30" s="265"/>
      <c r="C30" s="266"/>
      <c r="D30" s="393" t="s">
        <v>3326</v>
      </c>
      <c r="E30" s="393"/>
      <c r="F30" s="393"/>
      <c r="G30" s="393"/>
      <c r="H30" s="393"/>
      <c r="I30" s="393"/>
      <c r="J30" s="393"/>
      <c r="K30" s="262"/>
    </row>
    <row r="31" spans="2:11" s="1" customFormat="1" ht="15" customHeight="1">
      <c r="B31" s="265"/>
      <c r="C31" s="266"/>
      <c r="D31" s="393" t="s">
        <v>3327</v>
      </c>
      <c r="E31" s="393"/>
      <c r="F31" s="393"/>
      <c r="G31" s="393"/>
      <c r="H31" s="393"/>
      <c r="I31" s="393"/>
      <c r="J31" s="393"/>
      <c r="K31" s="262"/>
    </row>
    <row r="32" spans="2:11" s="1" customFormat="1" ht="12.75" customHeight="1">
      <c r="B32" s="265"/>
      <c r="C32" s="266"/>
      <c r="D32" s="266"/>
      <c r="E32" s="266"/>
      <c r="F32" s="266"/>
      <c r="G32" s="266"/>
      <c r="H32" s="266"/>
      <c r="I32" s="266"/>
      <c r="J32" s="266"/>
      <c r="K32" s="262"/>
    </row>
    <row r="33" spans="2:11" s="1" customFormat="1" ht="15" customHeight="1">
      <c r="B33" s="265"/>
      <c r="C33" s="266"/>
      <c r="D33" s="393" t="s">
        <v>3328</v>
      </c>
      <c r="E33" s="393"/>
      <c r="F33" s="393"/>
      <c r="G33" s="393"/>
      <c r="H33" s="393"/>
      <c r="I33" s="393"/>
      <c r="J33" s="393"/>
      <c r="K33" s="262"/>
    </row>
    <row r="34" spans="2:11" s="1" customFormat="1" ht="15" customHeight="1">
      <c r="B34" s="265"/>
      <c r="C34" s="266"/>
      <c r="D34" s="393" t="s">
        <v>3329</v>
      </c>
      <c r="E34" s="393"/>
      <c r="F34" s="393"/>
      <c r="G34" s="393"/>
      <c r="H34" s="393"/>
      <c r="I34" s="393"/>
      <c r="J34" s="393"/>
      <c r="K34" s="262"/>
    </row>
    <row r="35" spans="2:11" s="1" customFormat="1" ht="15" customHeight="1">
      <c r="B35" s="265"/>
      <c r="C35" s="266"/>
      <c r="D35" s="393" t="s">
        <v>3330</v>
      </c>
      <c r="E35" s="393"/>
      <c r="F35" s="393"/>
      <c r="G35" s="393"/>
      <c r="H35" s="393"/>
      <c r="I35" s="393"/>
      <c r="J35" s="393"/>
      <c r="K35" s="262"/>
    </row>
    <row r="36" spans="2:11" s="1" customFormat="1" ht="15" customHeight="1">
      <c r="B36" s="265"/>
      <c r="C36" s="266"/>
      <c r="D36" s="264"/>
      <c r="E36" s="267" t="s">
        <v>136</v>
      </c>
      <c r="F36" s="264"/>
      <c r="G36" s="393" t="s">
        <v>3331</v>
      </c>
      <c r="H36" s="393"/>
      <c r="I36" s="393"/>
      <c r="J36" s="393"/>
      <c r="K36" s="262"/>
    </row>
    <row r="37" spans="2:11" s="1" customFormat="1" ht="30.75" customHeight="1">
      <c r="B37" s="265"/>
      <c r="C37" s="266"/>
      <c r="D37" s="264"/>
      <c r="E37" s="267" t="s">
        <v>3332</v>
      </c>
      <c r="F37" s="264"/>
      <c r="G37" s="393" t="s">
        <v>3333</v>
      </c>
      <c r="H37" s="393"/>
      <c r="I37" s="393"/>
      <c r="J37" s="393"/>
      <c r="K37" s="262"/>
    </row>
    <row r="38" spans="2:11" s="1" customFormat="1" ht="15" customHeight="1">
      <c r="B38" s="265"/>
      <c r="C38" s="266"/>
      <c r="D38" s="264"/>
      <c r="E38" s="267" t="s">
        <v>53</v>
      </c>
      <c r="F38" s="264"/>
      <c r="G38" s="393" t="s">
        <v>3334</v>
      </c>
      <c r="H38" s="393"/>
      <c r="I38" s="393"/>
      <c r="J38" s="393"/>
      <c r="K38" s="262"/>
    </row>
    <row r="39" spans="2:11" s="1" customFormat="1" ht="15" customHeight="1">
      <c r="B39" s="265"/>
      <c r="C39" s="266"/>
      <c r="D39" s="264"/>
      <c r="E39" s="267" t="s">
        <v>54</v>
      </c>
      <c r="F39" s="264"/>
      <c r="G39" s="393" t="s">
        <v>3335</v>
      </c>
      <c r="H39" s="393"/>
      <c r="I39" s="393"/>
      <c r="J39" s="393"/>
      <c r="K39" s="262"/>
    </row>
    <row r="40" spans="2:11" s="1" customFormat="1" ht="15" customHeight="1">
      <c r="B40" s="265"/>
      <c r="C40" s="266"/>
      <c r="D40" s="264"/>
      <c r="E40" s="267" t="s">
        <v>137</v>
      </c>
      <c r="F40" s="264"/>
      <c r="G40" s="393" t="s">
        <v>3336</v>
      </c>
      <c r="H40" s="393"/>
      <c r="I40" s="393"/>
      <c r="J40" s="393"/>
      <c r="K40" s="262"/>
    </row>
    <row r="41" spans="2:11" s="1" customFormat="1" ht="15" customHeight="1">
      <c r="B41" s="265"/>
      <c r="C41" s="266"/>
      <c r="D41" s="264"/>
      <c r="E41" s="267" t="s">
        <v>138</v>
      </c>
      <c r="F41" s="264"/>
      <c r="G41" s="393" t="s">
        <v>3337</v>
      </c>
      <c r="H41" s="393"/>
      <c r="I41" s="393"/>
      <c r="J41" s="393"/>
      <c r="K41" s="262"/>
    </row>
    <row r="42" spans="2:11" s="1" customFormat="1" ht="15" customHeight="1">
      <c r="B42" s="265"/>
      <c r="C42" s="266"/>
      <c r="D42" s="264"/>
      <c r="E42" s="267" t="s">
        <v>3338</v>
      </c>
      <c r="F42" s="264"/>
      <c r="G42" s="393" t="s">
        <v>3339</v>
      </c>
      <c r="H42" s="393"/>
      <c r="I42" s="393"/>
      <c r="J42" s="393"/>
      <c r="K42" s="262"/>
    </row>
    <row r="43" spans="2:11" s="1" customFormat="1" ht="15" customHeight="1">
      <c r="B43" s="265"/>
      <c r="C43" s="266"/>
      <c r="D43" s="264"/>
      <c r="E43" s="267"/>
      <c r="F43" s="264"/>
      <c r="G43" s="393" t="s">
        <v>3340</v>
      </c>
      <c r="H43" s="393"/>
      <c r="I43" s="393"/>
      <c r="J43" s="393"/>
      <c r="K43" s="262"/>
    </row>
    <row r="44" spans="2:11" s="1" customFormat="1" ht="15" customHeight="1">
      <c r="B44" s="265"/>
      <c r="C44" s="266"/>
      <c r="D44" s="264"/>
      <c r="E44" s="267" t="s">
        <v>3341</v>
      </c>
      <c r="F44" s="264"/>
      <c r="G44" s="393" t="s">
        <v>3342</v>
      </c>
      <c r="H44" s="393"/>
      <c r="I44" s="393"/>
      <c r="J44" s="393"/>
      <c r="K44" s="262"/>
    </row>
    <row r="45" spans="2:11" s="1" customFormat="1" ht="15" customHeight="1">
      <c r="B45" s="265"/>
      <c r="C45" s="266"/>
      <c r="D45" s="264"/>
      <c r="E45" s="267" t="s">
        <v>141</v>
      </c>
      <c r="F45" s="264"/>
      <c r="G45" s="393" t="s">
        <v>3343</v>
      </c>
      <c r="H45" s="393"/>
      <c r="I45" s="393"/>
      <c r="J45" s="393"/>
      <c r="K45" s="262"/>
    </row>
    <row r="46" spans="2:11" s="1" customFormat="1" ht="12.75" customHeight="1">
      <c r="B46" s="265"/>
      <c r="C46" s="266"/>
      <c r="D46" s="264"/>
      <c r="E46" s="264"/>
      <c r="F46" s="264"/>
      <c r="G46" s="264"/>
      <c r="H46" s="264"/>
      <c r="I46" s="264"/>
      <c r="J46" s="264"/>
      <c r="K46" s="262"/>
    </row>
    <row r="47" spans="2:11" s="1" customFormat="1" ht="15" customHeight="1">
      <c r="B47" s="265"/>
      <c r="C47" s="266"/>
      <c r="D47" s="393" t="s">
        <v>3344</v>
      </c>
      <c r="E47" s="393"/>
      <c r="F47" s="393"/>
      <c r="G47" s="393"/>
      <c r="H47" s="393"/>
      <c r="I47" s="393"/>
      <c r="J47" s="393"/>
      <c r="K47" s="262"/>
    </row>
    <row r="48" spans="2:11" s="1" customFormat="1" ht="15" customHeight="1">
      <c r="B48" s="265"/>
      <c r="C48" s="266"/>
      <c r="D48" s="266"/>
      <c r="E48" s="393" t="s">
        <v>3345</v>
      </c>
      <c r="F48" s="393"/>
      <c r="G48" s="393"/>
      <c r="H48" s="393"/>
      <c r="I48" s="393"/>
      <c r="J48" s="393"/>
      <c r="K48" s="262"/>
    </row>
    <row r="49" spans="2:11" s="1" customFormat="1" ht="15" customHeight="1">
      <c r="B49" s="265"/>
      <c r="C49" s="266"/>
      <c r="D49" s="266"/>
      <c r="E49" s="393" t="s">
        <v>3346</v>
      </c>
      <c r="F49" s="393"/>
      <c r="G49" s="393"/>
      <c r="H49" s="393"/>
      <c r="I49" s="393"/>
      <c r="J49" s="393"/>
      <c r="K49" s="262"/>
    </row>
    <row r="50" spans="2:11" s="1" customFormat="1" ht="15" customHeight="1">
      <c r="B50" s="265"/>
      <c r="C50" s="266"/>
      <c r="D50" s="266"/>
      <c r="E50" s="393" t="s">
        <v>3347</v>
      </c>
      <c r="F50" s="393"/>
      <c r="G50" s="393"/>
      <c r="H50" s="393"/>
      <c r="I50" s="393"/>
      <c r="J50" s="393"/>
      <c r="K50" s="262"/>
    </row>
    <row r="51" spans="2:11" s="1" customFormat="1" ht="15" customHeight="1">
      <c r="B51" s="265"/>
      <c r="C51" s="266"/>
      <c r="D51" s="393" t="s">
        <v>3348</v>
      </c>
      <c r="E51" s="393"/>
      <c r="F51" s="393"/>
      <c r="G51" s="393"/>
      <c r="H51" s="393"/>
      <c r="I51" s="393"/>
      <c r="J51" s="393"/>
      <c r="K51" s="262"/>
    </row>
    <row r="52" spans="2:11" s="1" customFormat="1" ht="25.5" customHeight="1">
      <c r="B52" s="261"/>
      <c r="C52" s="394" t="s">
        <v>3349</v>
      </c>
      <c r="D52" s="394"/>
      <c r="E52" s="394"/>
      <c r="F52" s="394"/>
      <c r="G52" s="394"/>
      <c r="H52" s="394"/>
      <c r="I52" s="394"/>
      <c r="J52" s="394"/>
      <c r="K52" s="262"/>
    </row>
    <row r="53" spans="2:11" s="1" customFormat="1" ht="5.25" customHeight="1">
      <c r="B53" s="261"/>
      <c r="C53" s="263"/>
      <c r="D53" s="263"/>
      <c r="E53" s="263"/>
      <c r="F53" s="263"/>
      <c r="G53" s="263"/>
      <c r="H53" s="263"/>
      <c r="I53" s="263"/>
      <c r="J53" s="263"/>
      <c r="K53" s="262"/>
    </row>
    <row r="54" spans="2:11" s="1" customFormat="1" ht="15" customHeight="1">
      <c r="B54" s="261"/>
      <c r="C54" s="393" t="s">
        <v>3350</v>
      </c>
      <c r="D54" s="393"/>
      <c r="E54" s="393"/>
      <c r="F54" s="393"/>
      <c r="G54" s="393"/>
      <c r="H54" s="393"/>
      <c r="I54" s="393"/>
      <c r="J54" s="393"/>
      <c r="K54" s="262"/>
    </row>
    <row r="55" spans="2:11" s="1" customFormat="1" ht="15" customHeight="1">
      <c r="B55" s="261"/>
      <c r="C55" s="393" t="s">
        <v>3351</v>
      </c>
      <c r="D55" s="393"/>
      <c r="E55" s="393"/>
      <c r="F55" s="393"/>
      <c r="G55" s="393"/>
      <c r="H55" s="393"/>
      <c r="I55" s="393"/>
      <c r="J55" s="393"/>
      <c r="K55" s="262"/>
    </row>
    <row r="56" spans="2:11" s="1" customFormat="1" ht="12.75" customHeight="1">
      <c r="B56" s="261"/>
      <c r="C56" s="264"/>
      <c r="D56" s="264"/>
      <c r="E56" s="264"/>
      <c r="F56" s="264"/>
      <c r="G56" s="264"/>
      <c r="H56" s="264"/>
      <c r="I56" s="264"/>
      <c r="J56" s="264"/>
      <c r="K56" s="262"/>
    </row>
    <row r="57" spans="2:11" s="1" customFormat="1" ht="15" customHeight="1">
      <c r="B57" s="261"/>
      <c r="C57" s="393" t="s">
        <v>3352</v>
      </c>
      <c r="D57" s="393"/>
      <c r="E57" s="393"/>
      <c r="F57" s="393"/>
      <c r="G57" s="393"/>
      <c r="H57" s="393"/>
      <c r="I57" s="393"/>
      <c r="J57" s="393"/>
      <c r="K57" s="262"/>
    </row>
    <row r="58" spans="2:11" s="1" customFormat="1" ht="15" customHeight="1">
      <c r="B58" s="261"/>
      <c r="C58" s="266"/>
      <c r="D58" s="393" t="s">
        <v>3353</v>
      </c>
      <c r="E58" s="393"/>
      <c r="F58" s="393"/>
      <c r="G58" s="393"/>
      <c r="H58" s="393"/>
      <c r="I58" s="393"/>
      <c r="J58" s="393"/>
      <c r="K58" s="262"/>
    </row>
    <row r="59" spans="2:11" s="1" customFormat="1" ht="15" customHeight="1">
      <c r="B59" s="261"/>
      <c r="C59" s="266"/>
      <c r="D59" s="393" t="s">
        <v>3354</v>
      </c>
      <c r="E59" s="393"/>
      <c r="F59" s="393"/>
      <c r="G59" s="393"/>
      <c r="H59" s="393"/>
      <c r="I59" s="393"/>
      <c r="J59" s="393"/>
      <c r="K59" s="262"/>
    </row>
    <row r="60" spans="2:11" s="1" customFormat="1" ht="15" customHeight="1">
      <c r="B60" s="261"/>
      <c r="C60" s="266"/>
      <c r="D60" s="393" t="s">
        <v>3355</v>
      </c>
      <c r="E60" s="393"/>
      <c r="F60" s="393"/>
      <c r="G60" s="393"/>
      <c r="H60" s="393"/>
      <c r="I60" s="393"/>
      <c r="J60" s="393"/>
      <c r="K60" s="262"/>
    </row>
    <row r="61" spans="2:11" s="1" customFormat="1" ht="15" customHeight="1">
      <c r="B61" s="261"/>
      <c r="C61" s="266"/>
      <c r="D61" s="393" t="s">
        <v>3356</v>
      </c>
      <c r="E61" s="393"/>
      <c r="F61" s="393"/>
      <c r="G61" s="393"/>
      <c r="H61" s="393"/>
      <c r="I61" s="393"/>
      <c r="J61" s="393"/>
      <c r="K61" s="262"/>
    </row>
    <row r="62" spans="2:11" s="1" customFormat="1" ht="15" customHeight="1">
      <c r="B62" s="261"/>
      <c r="C62" s="266"/>
      <c r="D62" s="396" t="s">
        <v>3357</v>
      </c>
      <c r="E62" s="396"/>
      <c r="F62" s="396"/>
      <c r="G62" s="396"/>
      <c r="H62" s="396"/>
      <c r="I62" s="396"/>
      <c r="J62" s="396"/>
      <c r="K62" s="262"/>
    </row>
    <row r="63" spans="2:11" s="1" customFormat="1" ht="15" customHeight="1">
      <c r="B63" s="261"/>
      <c r="C63" s="266"/>
      <c r="D63" s="393" t="s">
        <v>3358</v>
      </c>
      <c r="E63" s="393"/>
      <c r="F63" s="393"/>
      <c r="G63" s="393"/>
      <c r="H63" s="393"/>
      <c r="I63" s="393"/>
      <c r="J63" s="393"/>
      <c r="K63" s="262"/>
    </row>
    <row r="64" spans="2:11" s="1" customFormat="1" ht="12.75" customHeight="1">
      <c r="B64" s="261"/>
      <c r="C64" s="266"/>
      <c r="D64" s="266"/>
      <c r="E64" s="269"/>
      <c r="F64" s="266"/>
      <c r="G64" s="266"/>
      <c r="H64" s="266"/>
      <c r="I64" s="266"/>
      <c r="J64" s="266"/>
      <c r="K64" s="262"/>
    </row>
    <row r="65" spans="2:11" s="1" customFormat="1" ht="15" customHeight="1">
      <c r="B65" s="261"/>
      <c r="C65" s="266"/>
      <c r="D65" s="393" t="s">
        <v>3359</v>
      </c>
      <c r="E65" s="393"/>
      <c r="F65" s="393"/>
      <c r="G65" s="393"/>
      <c r="H65" s="393"/>
      <c r="I65" s="393"/>
      <c r="J65" s="393"/>
      <c r="K65" s="262"/>
    </row>
    <row r="66" spans="2:11" s="1" customFormat="1" ht="15" customHeight="1">
      <c r="B66" s="261"/>
      <c r="C66" s="266"/>
      <c r="D66" s="396" t="s">
        <v>3360</v>
      </c>
      <c r="E66" s="396"/>
      <c r="F66" s="396"/>
      <c r="G66" s="396"/>
      <c r="H66" s="396"/>
      <c r="I66" s="396"/>
      <c r="J66" s="396"/>
      <c r="K66" s="262"/>
    </row>
    <row r="67" spans="2:11" s="1" customFormat="1" ht="15" customHeight="1">
      <c r="B67" s="261"/>
      <c r="C67" s="266"/>
      <c r="D67" s="393" t="s">
        <v>3361</v>
      </c>
      <c r="E67" s="393"/>
      <c r="F67" s="393"/>
      <c r="G67" s="393"/>
      <c r="H67" s="393"/>
      <c r="I67" s="393"/>
      <c r="J67" s="393"/>
      <c r="K67" s="262"/>
    </row>
    <row r="68" spans="2:11" s="1" customFormat="1" ht="15" customHeight="1">
      <c r="B68" s="261"/>
      <c r="C68" s="266"/>
      <c r="D68" s="393" t="s">
        <v>3362</v>
      </c>
      <c r="E68" s="393"/>
      <c r="F68" s="393"/>
      <c r="G68" s="393"/>
      <c r="H68" s="393"/>
      <c r="I68" s="393"/>
      <c r="J68" s="393"/>
      <c r="K68" s="262"/>
    </row>
    <row r="69" spans="2:11" s="1" customFormat="1" ht="15" customHeight="1">
      <c r="B69" s="261"/>
      <c r="C69" s="266"/>
      <c r="D69" s="393" t="s">
        <v>3363</v>
      </c>
      <c r="E69" s="393"/>
      <c r="F69" s="393"/>
      <c r="G69" s="393"/>
      <c r="H69" s="393"/>
      <c r="I69" s="393"/>
      <c r="J69" s="393"/>
      <c r="K69" s="262"/>
    </row>
    <row r="70" spans="2:11" s="1" customFormat="1" ht="15" customHeight="1">
      <c r="B70" s="261"/>
      <c r="C70" s="266"/>
      <c r="D70" s="393" t="s">
        <v>3364</v>
      </c>
      <c r="E70" s="393"/>
      <c r="F70" s="393"/>
      <c r="G70" s="393"/>
      <c r="H70" s="393"/>
      <c r="I70" s="393"/>
      <c r="J70" s="393"/>
      <c r="K70" s="262"/>
    </row>
    <row r="71" spans="2:11" s="1" customFormat="1" ht="12.75" customHeight="1">
      <c r="B71" s="270"/>
      <c r="C71" s="271"/>
      <c r="D71" s="271"/>
      <c r="E71" s="271"/>
      <c r="F71" s="271"/>
      <c r="G71" s="271"/>
      <c r="H71" s="271"/>
      <c r="I71" s="271"/>
      <c r="J71" s="271"/>
      <c r="K71" s="272"/>
    </row>
    <row r="72" spans="2:11" s="1" customFormat="1" ht="18.75" customHeight="1">
      <c r="B72" s="273"/>
      <c r="C72" s="273"/>
      <c r="D72" s="273"/>
      <c r="E72" s="273"/>
      <c r="F72" s="273"/>
      <c r="G72" s="273"/>
      <c r="H72" s="273"/>
      <c r="I72" s="273"/>
      <c r="J72" s="273"/>
      <c r="K72" s="274"/>
    </row>
    <row r="73" spans="2:11" s="1" customFormat="1" ht="18.75" customHeight="1">
      <c r="B73" s="274"/>
      <c r="C73" s="274"/>
      <c r="D73" s="274"/>
      <c r="E73" s="274"/>
      <c r="F73" s="274"/>
      <c r="G73" s="274"/>
      <c r="H73" s="274"/>
      <c r="I73" s="274"/>
      <c r="J73" s="274"/>
      <c r="K73" s="274"/>
    </row>
    <row r="74" spans="2:11" s="1" customFormat="1" ht="7.5" customHeight="1">
      <c r="B74" s="275"/>
      <c r="C74" s="276"/>
      <c r="D74" s="276"/>
      <c r="E74" s="276"/>
      <c r="F74" s="276"/>
      <c r="G74" s="276"/>
      <c r="H74" s="276"/>
      <c r="I74" s="276"/>
      <c r="J74" s="276"/>
      <c r="K74" s="277"/>
    </row>
    <row r="75" spans="2:11" s="1" customFormat="1" ht="45" customHeight="1">
      <c r="B75" s="278"/>
      <c r="C75" s="397" t="s">
        <v>3365</v>
      </c>
      <c r="D75" s="397"/>
      <c r="E75" s="397"/>
      <c r="F75" s="397"/>
      <c r="G75" s="397"/>
      <c r="H75" s="397"/>
      <c r="I75" s="397"/>
      <c r="J75" s="397"/>
      <c r="K75" s="279"/>
    </row>
    <row r="76" spans="2:11" s="1" customFormat="1" ht="17.25" customHeight="1">
      <c r="B76" s="278"/>
      <c r="C76" s="280" t="s">
        <v>3366</v>
      </c>
      <c r="D76" s="280"/>
      <c r="E76" s="280"/>
      <c r="F76" s="280" t="s">
        <v>3367</v>
      </c>
      <c r="G76" s="281"/>
      <c r="H76" s="280" t="s">
        <v>54</v>
      </c>
      <c r="I76" s="280" t="s">
        <v>57</v>
      </c>
      <c r="J76" s="280" t="s">
        <v>3368</v>
      </c>
      <c r="K76" s="279"/>
    </row>
    <row r="77" spans="2:11" s="1" customFormat="1" ht="17.25" customHeight="1">
      <c r="B77" s="278"/>
      <c r="C77" s="282" t="s">
        <v>3369</v>
      </c>
      <c r="D77" s="282"/>
      <c r="E77" s="282"/>
      <c r="F77" s="283" t="s">
        <v>3370</v>
      </c>
      <c r="G77" s="284"/>
      <c r="H77" s="282"/>
      <c r="I77" s="282"/>
      <c r="J77" s="282" t="s">
        <v>3371</v>
      </c>
      <c r="K77" s="279"/>
    </row>
    <row r="78" spans="2:11" s="1" customFormat="1" ht="5.25" customHeight="1">
      <c r="B78" s="278"/>
      <c r="C78" s="285"/>
      <c r="D78" s="285"/>
      <c r="E78" s="285"/>
      <c r="F78" s="285"/>
      <c r="G78" s="286"/>
      <c r="H78" s="285"/>
      <c r="I78" s="285"/>
      <c r="J78" s="285"/>
      <c r="K78" s="279"/>
    </row>
    <row r="79" spans="2:11" s="1" customFormat="1" ht="15" customHeight="1">
      <c r="B79" s="278"/>
      <c r="C79" s="267" t="s">
        <v>53</v>
      </c>
      <c r="D79" s="287"/>
      <c r="E79" s="287"/>
      <c r="F79" s="288" t="s">
        <v>3372</v>
      </c>
      <c r="G79" s="289"/>
      <c r="H79" s="267" t="s">
        <v>3373</v>
      </c>
      <c r="I79" s="267" t="s">
        <v>3374</v>
      </c>
      <c r="J79" s="267">
        <v>20</v>
      </c>
      <c r="K79" s="279"/>
    </row>
    <row r="80" spans="2:11" s="1" customFormat="1" ht="15" customHeight="1">
      <c r="B80" s="278"/>
      <c r="C80" s="267" t="s">
        <v>3375</v>
      </c>
      <c r="D80" s="267"/>
      <c r="E80" s="267"/>
      <c r="F80" s="288" t="s">
        <v>3372</v>
      </c>
      <c r="G80" s="289"/>
      <c r="H80" s="267" t="s">
        <v>3376</v>
      </c>
      <c r="I80" s="267" t="s">
        <v>3374</v>
      </c>
      <c r="J80" s="267">
        <v>120</v>
      </c>
      <c r="K80" s="279"/>
    </row>
    <row r="81" spans="2:11" s="1" customFormat="1" ht="15" customHeight="1">
      <c r="B81" s="290"/>
      <c r="C81" s="267" t="s">
        <v>3377</v>
      </c>
      <c r="D81" s="267"/>
      <c r="E81" s="267"/>
      <c r="F81" s="288" t="s">
        <v>3378</v>
      </c>
      <c r="G81" s="289"/>
      <c r="H81" s="267" t="s">
        <v>3379</v>
      </c>
      <c r="I81" s="267" t="s">
        <v>3374</v>
      </c>
      <c r="J81" s="267">
        <v>50</v>
      </c>
      <c r="K81" s="279"/>
    </row>
    <row r="82" spans="2:11" s="1" customFormat="1" ht="15" customHeight="1">
      <c r="B82" s="290"/>
      <c r="C82" s="267" t="s">
        <v>3380</v>
      </c>
      <c r="D82" s="267"/>
      <c r="E82" s="267"/>
      <c r="F82" s="288" t="s">
        <v>3372</v>
      </c>
      <c r="G82" s="289"/>
      <c r="H82" s="267" t="s">
        <v>3381</v>
      </c>
      <c r="I82" s="267" t="s">
        <v>3382</v>
      </c>
      <c r="J82" s="267"/>
      <c r="K82" s="279"/>
    </row>
    <row r="83" spans="2:11" s="1" customFormat="1" ht="15" customHeight="1">
      <c r="B83" s="290"/>
      <c r="C83" s="291" t="s">
        <v>3383</v>
      </c>
      <c r="D83" s="291"/>
      <c r="E83" s="291"/>
      <c r="F83" s="292" t="s">
        <v>3378</v>
      </c>
      <c r="G83" s="291"/>
      <c r="H83" s="291" t="s">
        <v>3384</v>
      </c>
      <c r="I83" s="291" t="s">
        <v>3374</v>
      </c>
      <c r="J83" s="291">
        <v>15</v>
      </c>
      <c r="K83" s="279"/>
    </row>
    <row r="84" spans="2:11" s="1" customFormat="1" ht="15" customHeight="1">
      <c r="B84" s="290"/>
      <c r="C84" s="291" t="s">
        <v>3385</v>
      </c>
      <c r="D84" s="291"/>
      <c r="E84" s="291"/>
      <c r="F84" s="292" t="s">
        <v>3378</v>
      </c>
      <c r="G84" s="291"/>
      <c r="H84" s="291" t="s">
        <v>3386</v>
      </c>
      <c r="I84" s="291" t="s">
        <v>3374</v>
      </c>
      <c r="J84" s="291">
        <v>15</v>
      </c>
      <c r="K84" s="279"/>
    </row>
    <row r="85" spans="2:11" s="1" customFormat="1" ht="15" customHeight="1">
      <c r="B85" s="290"/>
      <c r="C85" s="291" t="s">
        <v>3387</v>
      </c>
      <c r="D85" s="291"/>
      <c r="E85" s="291"/>
      <c r="F85" s="292" t="s">
        <v>3378</v>
      </c>
      <c r="G85" s="291"/>
      <c r="H85" s="291" t="s">
        <v>3388</v>
      </c>
      <c r="I85" s="291" t="s">
        <v>3374</v>
      </c>
      <c r="J85" s="291">
        <v>20</v>
      </c>
      <c r="K85" s="279"/>
    </row>
    <row r="86" spans="2:11" s="1" customFormat="1" ht="15" customHeight="1">
      <c r="B86" s="290"/>
      <c r="C86" s="291" t="s">
        <v>3389</v>
      </c>
      <c r="D86" s="291"/>
      <c r="E86" s="291"/>
      <c r="F86" s="292" t="s">
        <v>3378</v>
      </c>
      <c r="G86" s="291"/>
      <c r="H86" s="291" t="s">
        <v>3390</v>
      </c>
      <c r="I86" s="291" t="s">
        <v>3374</v>
      </c>
      <c r="J86" s="291">
        <v>20</v>
      </c>
      <c r="K86" s="279"/>
    </row>
    <row r="87" spans="2:11" s="1" customFormat="1" ht="15" customHeight="1">
      <c r="B87" s="290"/>
      <c r="C87" s="267" t="s">
        <v>3391</v>
      </c>
      <c r="D87" s="267"/>
      <c r="E87" s="267"/>
      <c r="F87" s="288" t="s">
        <v>3378</v>
      </c>
      <c r="G87" s="289"/>
      <c r="H87" s="267" t="s">
        <v>3392</v>
      </c>
      <c r="I87" s="267" t="s">
        <v>3374</v>
      </c>
      <c r="J87" s="267">
        <v>50</v>
      </c>
      <c r="K87" s="279"/>
    </row>
    <row r="88" spans="2:11" s="1" customFormat="1" ht="15" customHeight="1">
      <c r="B88" s="290"/>
      <c r="C88" s="267" t="s">
        <v>3393</v>
      </c>
      <c r="D88" s="267"/>
      <c r="E88" s="267"/>
      <c r="F88" s="288" t="s">
        <v>3378</v>
      </c>
      <c r="G88" s="289"/>
      <c r="H88" s="267" t="s">
        <v>3394</v>
      </c>
      <c r="I88" s="267" t="s">
        <v>3374</v>
      </c>
      <c r="J88" s="267">
        <v>20</v>
      </c>
      <c r="K88" s="279"/>
    </row>
    <row r="89" spans="2:11" s="1" customFormat="1" ht="15" customHeight="1">
      <c r="B89" s="290"/>
      <c r="C89" s="267" t="s">
        <v>3395</v>
      </c>
      <c r="D89" s="267"/>
      <c r="E89" s="267"/>
      <c r="F89" s="288" t="s">
        <v>3378</v>
      </c>
      <c r="G89" s="289"/>
      <c r="H89" s="267" t="s">
        <v>3396</v>
      </c>
      <c r="I89" s="267" t="s">
        <v>3374</v>
      </c>
      <c r="J89" s="267">
        <v>20</v>
      </c>
      <c r="K89" s="279"/>
    </row>
    <row r="90" spans="2:11" s="1" customFormat="1" ht="15" customHeight="1">
      <c r="B90" s="290"/>
      <c r="C90" s="267" t="s">
        <v>3397</v>
      </c>
      <c r="D90" s="267"/>
      <c r="E90" s="267"/>
      <c r="F90" s="288" t="s">
        <v>3378</v>
      </c>
      <c r="G90" s="289"/>
      <c r="H90" s="267" t="s">
        <v>3398</v>
      </c>
      <c r="I90" s="267" t="s">
        <v>3374</v>
      </c>
      <c r="J90" s="267">
        <v>50</v>
      </c>
      <c r="K90" s="279"/>
    </row>
    <row r="91" spans="2:11" s="1" customFormat="1" ht="15" customHeight="1">
      <c r="B91" s="290"/>
      <c r="C91" s="267" t="s">
        <v>3399</v>
      </c>
      <c r="D91" s="267"/>
      <c r="E91" s="267"/>
      <c r="F91" s="288" t="s">
        <v>3378</v>
      </c>
      <c r="G91" s="289"/>
      <c r="H91" s="267" t="s">
        <v>3399</v>
      </c>
      <c r="I91" s="267" t="s">
        <v>3374</v>
      </c>
      <c r="J91" s="267">
        <v>50</v>
      </c>
      <c r="K91" s="279"/>
    </row>
    <row r="92" spans="2:11" s="1" customFormat="1" ht="15" customHeight="1">
      <c r="B92" s="290"/>
      <c r="C92" s="267" t="s">
        <v>3400</v>
      </c>
      <c r="D92" s="267"/>
      <c r="E92" s="267"/>
      <c r="F92" s="288" t="s">
        <v>3378</v>
      </c>
      <c r="G92" s="289"/>
      <c r="H92" s="267" t="s">
        <v>3401</v>
      </c>
      <c r="I92" s="267" t="s">
        <v>3374</v>
      </c>
      <c r="J92" s="267">
        <v>255</v>
      </c>
      <c r="K92" s="279"/>
    </row>
    <row r="93" spans="2:11" s="1" customFormat="1" ht="15" customHeight="1">
      <c r="B93" s="290"/>
      <c r="C93" s="267" t="s">
        <v>3402</v>
      </c>
      <c r="D93" s="267"/>
      <c r="E93" s="267"/>
      <c r="F93" s="288" t="s">
        <v>3372</v>
      </c>
      <c r="G93" s="289"/>
      <c r="H93" s="267" t="s">
        <v>3403</v>
      </c>
      <c r="I93" s="267" t="s">
        <v>3404</v>
      </c>
      <c r="J93" s="267"/>
      <c r="K93" s="279"/>
    </row>
    <row r="94" spans="2:11" s="1" customFormat="1" ht="15" customHeight="1">
      <c r="B94" s="290"/>
      <c r="C94" s="267" t="s">
        <v>3405</v>
      </c>
      <c r="D94" s="267"/>
      <c r="E94" s="267"/>
      <c r="F94" s="288" t="s">
        <v>3372</v>
      </c>
      <c r="G94" s="289"/>
      <c r="H94" s="267" t="s">
        <v>3406</v>
      </c>
      <c r="I94" s="267" t="s">
        <v>3407</v>
      </c>
      <c r="J94" s="267"/>
      <c r="K94" s="279"/>
    </row>
    <row r="95" spans="2:11" s="1" customFormat="1" ht="15" customHeight="1">
      <c r="B95" s="290"/>
      <c r="C95" s="267" t="s">
        <v>3408</v>
      </c>
      <c r="D95" s="267"/>
      <c r="E95" s="267"/>
      <c r="F95" s="288" t="s">
        <v>3372</v>
      </c>
      <c r="G95" s="289"/>
      <c r="H95" s="267" t="s">
        <v>3408</v>
      </c>
      <c r="I95" s="267" t="s">
        <v>3407</v>
      </c>
      <c r="J95" s="267"/>
      <c r="K95" s="279"/>
    </row>
    <row r="96" spans="2:11" s="1" customFormat="1" ht="15" customHeight="1">
      <c r="B96" s="290"/>
      <c r="C96" s="267" t="s">
        <v>38</v>
      </c>
      <c r="D96" s="267"/>
      <c r="E96" s="267"/>
      <c r="F96" s="288" t="s">
        <v>3372</v>
      </c>
      <c r="G96" s="289"/>
      <c r="H96" s="267" t="s">
        <v>3409</v>
      </c>
      <c r="I96" s="267" t="s">
        <v>3407</v>
      </c>
      <c r="J96" s="267"/>
      <c r="K96" s="279"/>
    </row>
    <row r="97" spans="2:11" s="1" customFormat="1" ht="15" customHeight="1">
      <c r="B97" s="290"/>
      <c r="C97" s="267" t="s">
        <v>48</v>
      </c>
      <c r="D97" s="267"/>
      <c r="E97" s="267"/>
      <c r="F97" s="288" t="s">
        <v>3372</v>
      </c>
      <c r="G97" s="289"/>
      <c r="H97" s="267" t="s">
        <v>3410</v>
      </c>
      <c r="I97" s="267" t="s">
        <v>3407</v>
      </c>
      <c r="J97" s="267"/>
      <c r="K97" s="279"/>
    </row>
    <row r="98" spans="2:11" s="1" customFormat="1" ht="15" customHeight="1">
      <c r="B98" s="293"/>
      <c r="C98" s="294"/>
      <c r="D98" s="294"/>
      <c r="E98" s="294"/>
      <c r="F98" s="294"/>
      <c r="G98" s="294"/>
      <c r="H98" s="294"/>
      <c r="I98" s="294"/>
      <c r="J98" s="294"/>
      <c r="K98" s="295"/>
    </row>
    <row r="99" spans="2:11" s="1" customFormat="1" ht="18.75" customHeight="1">
      <c r="B99" s="296"/>
      <c r="C99" s="297"/>
      <c r="D99" s="297"/>
      <c r="E99" s="297"/>
      <c r="F99" s="297"/>
      <c r="G99" s="297"/>
      <c r="H99" s="297"/>
      <c r="I99" s="297"/>
      <c r="J99" s="297"/>
      <c r="K99" s="296"/>
    </row>
    <row r="100" spans="2:11" s="1" customFormat="1" ht="18.75" customHeight="1">
      <c r="B100" s="274"/>
      <c r="C100" s="274"/>
      <c r="D100" s="274"/>
      <c r="E100" s="274"/>
      <c r="F100" s="274"/>
      <c r="G100" s="274"/>
      <c r="H100" s="274"/>
      <c r="I100" s="274"/>
      <c r="J100" s="274"/>
      <c r="K100" s="274"/>
    </row>
    <row r="101" spans="2:11" s="1" customFormat="1" ht="7.5" customHeight="1">
      <c r="B101" s="275"/>
      <c r="C101" s="276"/>
      <c r="D101" s="276"/>
      <c r="E101" s="276"/>
      <c r="F101" s="276"/>
      <c r="G101" s="276"/>
      <c r="H101" s="276"/>
      <c r="I101" s="276"/>
      <c r="J101" s="276"/>
      <c r="K101" s="277"/>
    </row>
    <row r="102" spans="2:11" s="1" customFormat="1" ht="45" customHeight="1">
      <c r="B102" s="278"/>
      <c r="C102" s="397" t="s">
        <v>3411</v>
      </c>
      <c r="D102" s="397"/>
      <c r="E102" s="397"/>
      <c r="F102" s="397"/>
      <c r="G102" s="397"/>
      <c r="H102" s="397"/>
      <c r="I102" s="397"/>
      <c r="J102" s="397"/>
      <c r="K102" s="279"/>
    </row>
    <row r="103" spans="2:11" s="1" customFormat="1" ht="17.25" customHeight="1">
      <c r="B103" s="278"/>
      <c r="C103" s="280" t="s">
        <v>3366</v>
      </c>
      <c r="D103" s="280"/>
      <c r="E103" s="280"/>
      <c r="F103" s="280" t="s">
        <v>3367</v>
      </c>
      <c r="G103" s="281"/>
      <c r="H103" s="280" t="s">
        <v>54</v>
      </c>
      <c r="I103" s="280" t="s">
        <v>57</v>
      </c>
      <c r="J103" s="280" t="s">
        <v>3368</v>
      </c>
      <c r="K103" s="279"/>
    </row>
    <row r="104" spans="2:11" s="1" customFormat="1" ht="17.25" customHeight="1">
      <c r="B104" s="278"/>
      <c r="C104" s="282" t="s">
        <v>3369</v>
      </c>
      <c r="D104" s="282"/>
      <c r="E104" s="282"/>
      <c r="F104" s="283" t="s">
        <v>3370</v>
      </c>
      <c r="G104" s="284"/>
      <c r="H104" s="282"/>
      <c r="I104" s="282"/>
      <c r="J104" s="282" t="s">
        <v>3371</v>
      </c>
      <c r="K104" s="279"/>
    </row>
    <row r="105" spans="2:11" s="1" customFormat="1" ht="5.25" customHeight="1">
      <c r="B105" s="278"/>
      <c r="C105" s="280"/>
      <c r="D105" s="280"/>
      <c r="E105" s="280"/>
      <c r="F105" s="280"/>
      <c r="G105" s="298"/>
      <c r="H105" s="280"/>
      <c r="I105" s="280"/>
      <c r="J105" s="280"/>
      <c r="K105" s="279"/>
    </row>
    <row r="106" spans="2:11" s="1" customFormat="1" ht="15" customHeight="1">
      <c r="B106" s="278"/>
      <c r="C106" s="267" t="s">
        <v>53</v>
      </c>
      <c r="D106" s="287"/>
      <c r="E106" s="287"/>
      <c r="F106" s="288" t="s">
        <v>3372</v>
      </c>
      <c r="G106" s="267"/>
      <c r="H106" s="267" t="s">
        <v>3412</v>
      </c>
      <c r="I106" s="267" t="s">
        <v>3374</v>
      </c>
      <c r="J106" s="267">
        <v>20</v>
      </c>
      <c r="K106" s="279"/>
    </row>
    <row r="107" spans="2:11" s="1" customFormat="1" ht="15" customHeight="1">
      <c r="B107" s="278"/>
      <c r="C107" s="267" t="s">
        <v>3375</v>
      </c>
      <c r="D107" s="267"/>
      <c r="E107" s="267"/>
      <c r="F107" s="288" t="s">
        <v>3372</v>
      </c>
      <c r="G107" s="267"/>
      <c r="H107" s="267" t="s">
        <v>3412</v>
      </c>
      <c r="I107" s="267" t="s">
        <v>3374</v>
      </c>
      <c r="J107" s="267">
        <v>120</v>
      </c>
      <c r="K107" s="279"/>
    </row>
    <row r="108" spans="2:11" s="1" customFormat="1" ht="15" customHeight="1">
      <c r="B108" s="290"/>
      <c r="C108" s="267" t="s">
        <v>3377</v>
      </c>
      <c r="D108" s="267"/>
      <c r="E108" s="267"/>
      <c r="F108" s="288" t="s">
        <v>3378</v>
      </c>
      <c r="G108" s="267"/>
      <c r="H108" s="267" t="s">
        <v>3412</v>
      </c>
      <c r="I108" s="267" t="s">
        <v>3374</v>
      </c>
      <c r="J108" s="267">
        <v>50</v>
      </c>
      <c r="K108" s="279"/>
    </row>
    <row r="109" spans="2:11" s="1" customFormat="1" ht="15" customHeight="1">
      <c r="B109" s="290"/>
      <c r="C109" s="267" t="s">
        <v>3380</v>
      </c>
      <c r="D109" s="267"/>
      <c r="E109" s="267"/>
      <c r="F109" s="288" t="s">
        <v>3372</v>
      </c>
      <c r="G109" s="267"/>
      <c r="H109" s="267" t="s">
        <v>3412</v>
      </c>
      <c r="I109" s="267" t="s">
        <v>3382</v>
      </c>
      <c r="J109" s="267"/>
      <c r="K109" s="279"/>
    </row>
    <row r="110" spans="2:11" s="1" customFormat="1" ht="15" customHeight="1">
      <c r="B110" s="290"/>
      <c r="C110" s="267" t="s">
        <v>3391</v>
      </c>
      <c r="D110" s="267"/>
      <c r="E110" s="267"/>
      <c r="F110" s="288" t="s">
        <v>3378</v>
      </c>
      <c r="G110" s="267"/>
      <c r="H110" s="267" t="s">
        <v>3412</v>
      </c>
      <c r="I110" s="267" t="s">
        <v>3374</v>
      </c>
      <c r="J110" s="267">
        <v>50</v>
      </c>
      <c r="K110" s="279"/>
    </row>
    <row r="111" spans="2:11" s="1" customFormat="1" ht="15" customHeight="1">
      <c r="B111" s="290"/>
      <c r="C111" s="267" t="s">
        <v>3399</v>
      </c>
      <c r="D111" s="267"/>
      <c r="E111" s="267"/>
      <c r="F111" s="288" t="s">
        <v>3378</v>
      </c>
      <c r="G111" s="267"/>
      <c r="H111" s="267" t="s">
        <v>3412</v>
      </c>
      <c r="I111" s="267" t="s">
        <v>3374</v>
      </c>
      <c r="J111" s="267">
        <v>50</v>
      </c>
      <c r="K111" s="279"/>
    </row>
    <row r="112" spans="2:11" s="1" customFormat="1" ht="15" customHeight="1">
      <c r="B112" s="290"/>
      <c r="C112" s="267" t="s">
        <v>3397</v>
      </c>
      <c r="D112" s="267"/>
      <c r="E112" s="267"/>
      <c r="F112" s="288" t="s">
        <v>3378</v>
      </c>
      <c r="G112" s="267"/>
      <c r="H112" s="267" t="s">
        <v>3412</v>
      </c>
      <c r="I112" s="267" t="s">
        <v>3374</v>
      </c>
      <c r="J112" s="267">
        <v>50</v>
      </c>
      <c r="K112" s="279"/>
    </row>
    <row r="113" spans="2:11" s="1" customFormat="1" ht="15" customHeight="1">
      <c r="B113" s="290"/>
      <c r="C113" s="267" t="s">
        <v>53</v>
      </c>
      <c r="D113" s="267"/>
      <c r="E113" s="267"/>
      <c r="F113" s="288" t="s">
        <v>3372</v>
      </c>
      <c r="G113" s="267"/>
      <c r="H113" s="267" t="s">
        <v>3413</v>
      </c>
      <c r="I113" s="267" t="s">
        <v>3374</v>
      </c>
      <c r="J113" s="267">
        <v>20</v>
      </c>
      <c r="K113" s="279"/>
    </row>
    <row r="114" spans="2:11" s="1" customFormat="1" ht="15" customHeight="1">
      <c r="B114" s="290"/>
      <c r="C114" s="267" t="s">
        <v>3414</v>
      </c>
      <c r="D114" s="267"/>
      <c r="E114" s="267"/>
      <c r="F114" s="288" t="s">
        <v>3372</v>
      </c>
      <c r="G114" s="267"/>
      <c r="H114" s="267" t="s">
        <v>3415</v>
      </c>
      <c r="I114" s="267" t="s">
        <v>3374</v>
      </c>
      <c r="J114" s="267">
        <v>120</v>
      </c>
      <c r="K114" s="279"/>
    </row>
    <row r="115" spans="2:11" s="1" customFormat="1" ht="15" customHeight="1">
      <c r="B115" s="290"/>
      <c r="C115" s="267" t="s">
        <v>38</v>
      </c>
      <c r="D115" s="267"/>
      <c r="E115" s="267"/>
      <c r="F115" s="288" t="s">
        <v>3372</v>
      </c>
      <c r="G115" s="267"/>
      <c r="H115" s="267" t="s">
        <v>3416</v>
      </c>
      <c r="I115" s="267" t="s">
        <v>3407</v>
      </c>
      <c r="J115" s="267"/>
      <c r="K115" s="279"/>
    </row>
    <row r="116" spans="2:11" s="1" customFormat="1" ht="15" customHeight="1">
      <c r="B116" s="290"/>
      <c r="C116" s="267" t="s">
        <v>48</v>
      </c>
      <c r="D116" s="267"/>
      <c r="E116" s="267"/>
      <c r="F116" s="288" t="s">
        <v>3372</v>
      </c>
      <c r="G116" s="267"/>
      <c r="H116" s="267" t="s">
        <v>3417</v>
      </c>
      <c r="I116" s="267" t="s">
        <v>3407</v>
      </c>
      <c r="J116" s="267"/>
      <c r="K116" s="279"/>
    </row>
    <row r="117" spans="2:11" s="1" customFormat="1" ht="15" customHeight="1">
      <c r="B117" s="290"/>
      <c r="C117" s="267" t="s">
        <v>57</v>
      </c>
      <c r="D117" s="267"/>
      <c r="E117" s="267"/>
      <c r="F117" s="288" t="s">
        <v>3372</v>
      </c>
      <c r="G117" s="267"/>
      <c r="H117" s="267" t="s">
        <v>3418</v>
      </c>
      <c r="I117" s="267" t="s">
        <v>3419</v>
      </c>
      <c r="J117" s="267"/>
      <c r="K117" s="279"/>
    </row>
    <row r="118" spans="2:11" s="1" customFormat="1" ht="15" customHeight="1">
      <c r="B118" s="293"/>
      <c r="C118" s="299"/>
      <c r="D118" s="299"/>
      <c r="E118" s="299"/>
      <c r="F118" s="299"/>
      <c r="G118" s="299"/>
      <c r="H118" s="299"/>
      <c r="I118" s="299"/>
      <c r="J118" s="299"/>
      <c r="K118" s="295"/>
    </row>
    <row r="119" spans="2:11" s="1" customFormat="1" ht="18.75" customHeight="1">
      <c r="B119" s="300"/>
      <c r="C119" s="301"/>
      <c r="D119" s="301"/>
      <c r="E119" s="301"/>
      <c r="F119" s="302"/>
      <c r="G119" s="301"/>
      <c r="H119" s="301"/>
      <c r="I119" s="301"/>
      <c r="J119" s="301"/>
      <c r="K119" s="300"/>
    </row>
    <row r="120" spans="2:11" s="1" customFormat="1" ht="18.75" customHeight="1">
      <c r="B120" s="274"/>
      <c r="C120" s="274"/>
      <c r="D120" s="274"/>
      <c r="E120" s="274"/>
      <c r="F120" s="274"/>
      <c r="G120" s="274"/>
      <c r="H120" s="274"/>
      <c r="I120" s="274"/>
      <c r="J120" s="274"/>
      <c r="K120" s="274"/>
    </row>
    <row r="121" spans="2:11" s="1" customFormat="1" ht="7.5" customHeight="1">
      <c r="B121" s="303"/>
      <c r="C121" s="304"/>
      <c r="D121" s="304"/>
      <c r="E121" s="304"/>
      <c r="F121" s="304"/>
      <c r="G121" s="304"/>
      <c r="H121" s="304"/>
      <c r="I121" s="304"/>
      <c r="J121" s="304"/>
      <c r="K121" s="305"/>
    </row>
    <row r="122" spans="2:11" s="1" customFormat="1" ht="45" customHeight="1">
      <c r="B122" s="306"/>
      <c r="C122" s="395" t="s">
        <v>3420</v>
      </c>
      <c r="D122" s="395"/>
      <c r="E122" s="395"/>
      <c r="F122" s="395"/>
      <c r="G122" s="395"/>
      <c r="H122" s="395"/>
      <c r="I122" s="395"/>
      <c r="J122" s="395"/>
      <c r="K122" s="307"/>
    </row>
    <row r="123" spans="2:11" s="1" customFormat="1" ht="17.25" customHeight="1">
      <c r="B123" s="308"/>
      <c r="C123" s="280" t="s">
        <v>3366</v>
      </c>
      <c r="D123" s="280"/>
      <c r="E123" s="280"/>
      <c r="F123" s="280" t="s">
        <v>3367</v>
      </c>
      <c r="G123" s="281"/>
      <c r="H123" s="280" t="s">
        <v>54</v>
      </c>
      <c r="I123" s="280" t="s">
        <v>57</v>
      </c>
      <c r="J123" s="280" t="s">
        <v>3368</v>
      </c>
      <c r="K123" s="309"/>
    </row>
    <row r="124" spans="2:11" s="1" customFormat="1" ht="17.25" customHeight="1">
      <c r="B124" s="308"/>
      <c r="C124" s="282" t="s">
        <v>3369</v>
      </c>
      <c r="D124" s="282"/>
      <c r="E124" s="282"/>
      <c r="F124" s="283" t="s">
        <v>3370</v>
      </c>
      <c r="G124" s="284"/>
      <c r="H124" s="282"/>
      <c r="I124" s="282"/>
      <c r="J124" s="282" t="s">
        <v>3371</v>
      </c>
      <c r="K124" s="309"/>
    </row>
    <row r="125" spans="2:11" s="1" customFormat="1" ht="5.25" customHeight="1">
      <c r="B125" s="310"/>
      <c r="C125" s="285"/>
      <c r="D125" s="285"/>
      <c r="E125" s="285"/>
      <c r="F125" s="285"/>
      <c r="G125" s="311"/>
      <c r="H125" s="285"/>
      <c r="I125" s="285"/>
      <c r="J125" s="285"/>
      <c r="K125" s="312"/>
    </row>
    <row r="126" spans="2:11" s="1" customFormat="1" ht="15" customHeight="1">
      <c r="B126" s="310"/>
      <c r="C126" s="267" t="s">
        <v>3375</v>
      </c>
      <c r="D126" s="287"/>
      <c r="E126" s="287"/>
      <c r="F126" s="288" t="s">
        <v>3372</v>
      </c>
      <c r="G126" s="267"/>
      <c r="H126" s="267" t="s">
        <v>3412</v>
      </c>
      <c r="I126" s="267" t="s">
        <v>3374</v>
      </c>
      <c r="J126" s="267">
        <v>120</v>
      </c>
      <c r="K126" s="313"/>
    </row>
    <row r="127" spans="2:11" s="1" customFormat="1" ht="15" customHeight="1">
      <c r="B127" s="310"/>
      <c r="C127" s="267" t="s">
        <v>3421</v>
      </c>
      <c r="D127" s="267"/>
      <c r="E127" s="267"/>
      <c r="F127" s="288" t="s">
        <v>3372</v>
      </c>
      <c r="G127" s="267"/>
      <c r="H127" s="267" t="s">
        <v>3422</v>
      </c>
      <c r="I127" s="267" t="s">
        <v>3374</v>
      </c>
      <c r="J127" s="267" t="s">
        <v>3423</v>
      </c>
      <c r="K127" s="313"/>
    </row>
    <row r="128" spans="2:11" s="1" customFormat="1" ht="15" customHeight="1">
      <c r="B128" s="310"/>
      <c r="C128" s="267" t="s">
        <v>3320</v>
      </c>
      <c r="D128" s="267"/>
      <c r="E128" s="267"/>
      <c r="F128" s="288" t="s">
        <v>3372</v>
      </c>
      <c r="G128" s="267"/>
      <c r="H128" s="267" t="s">
        <v>3424</v>
      </c>
      <c r="I128" s="267" t="s">
        <v>3374</v>
      </c>
      <c r="J128" s="267" t="s">
        <v>3423</v>
      </c>
      <c r="K128" s="313"/>
    </row>
    <row r="129" spans="2:11" s="1" customFormat="1" ht="15" customHeight="1">
      <c r="B129" s="310"/>
      <c r="C129" s="267" t="s">
        <v>3383</v>
      </c>
      <c r="D129" s="267"/>
      <c r="E129" s="267"/>
      <c r="F129" s="288" t="s">
        <v>3378</v>
      </c>
      <c r="G129" s="267"/>
      <c r="H129" s="267" t="s">
        <v>3384</v>
      </c>
      <c r="I129" s="267" t="s">
        <v>3374</v>
      </c>
      <c r="J129" s="267">
        <v>15</v>
      </c>
      <c r="K129" s="313"/>
    </row>
    <row r="130" spans="2:11" s="1" customFormat="1" ht="15" customHeight="1">
      <c r="B130" s="310"/>
      <c r="C130" s="291" t="s">
        <v>3385</v>
      </c>
      <c r="D130" s="291"/>
      <c r="E130" s="291"/>
      <c r="F130" s="292" t="s">
        <v>3378</v>
      </c>
      <c r="G130" s="291"/>
      <c r="H130" s="291" t="s">
        <v>3386</v>
      </c>
      <c r="I130" s="291" t="s">
        <v>3374</v>
      </c>
      <c r="J130" s="291">
        <v>15</v>
      </c>
      <c r="K130" s="313"/>
    </row>
    <row r="131" spans="2:11" s="1" customFormat="1" ht="15" customHeight="1">
      <c r="B131" s="310"/>
      <c r="C131" s="291" t="s">
        <v>3387</v>
      </c>
      <c r="D131" s="291"/>
      <c r="E131" s="291"/>
      <c r="F131" s="292" t="s">
        <v>3378</v>
      </c>
      <c r="G131" s="291"/>
      <c r="H131" s="291" t="s">
        <v>3388</v>
      </c>
      <c r="I131" s="291" t="s">
        <v>3374</v>
      </c>
      <c r="J131" s="291">
        <v>20</v>
      </c>
      <c r="K131" s="313"/>
    </row>
    <row r="132" spans="2:11" s="1" customFormat="1" ht="15" customHeight="1">
      <c r="B132" s="310"/>
      <c r="C132" s="291" t="s">
        <v>3389</v>
      </c>
      <c r="D132" s="291"/>
      <c r="E132" s="291"/>
      <c r="F132" s="292" t="s">
        <v>3378</v>
      </c>
      <c r="G132" s="291"/>
      <c r="H132" s="291" t="s">
        <v>3390</v>
      </c>
      <c r="I132" s="291" t="s">
        <v>3374</v>
      </c>
      <c r="J132" s="291">
        <v>20</v>
      </c>
      <c r="K132" s="313"/>
    </row>
    <row r="133" spans="2:11" s="1" customFormat="1" ht="15" customHeight="1">
      <c r="B133" s="310"/>
      <c r="C133" s="267" t="s">
        <v>3377</v>
      </c>
      <c r="D133" s="267"/>
      <c r="E133" s="267"/>
      <c r="F133" s="288" t="s">
        <v>3378</v>
      </c>
      <c r="G133" s="267"/>
      <c r="H133" s="267" t="s">
        <v>3412</v>
      </c>
      <c r="I133" s="267" t="s">
        <v>3374</v>
      </c>
      <c r="J133" s="267">
        <v>50</v>
      </c>
      <c r="K133" s="313"/>
    </row>
    <row r="134" spans="2:11" s="1" customFormat="1" ht="15" customHeight="1">
      <c r="B134" s="310"/>
      <c r="C134" s="267" t="s">
        <v>3391</v>
      </c>
      <c r="D134" s="267"/>
      <c r="E134" s="267"/>
      <c r="F134" s="288" t="s">
        <v>3378</v>
      </c>
      <c r="G134" s="267"/>
      <c r="H134" s="267" t="s">
        <v>3412</v>
      </c>
      <c r="I134" s="267" t="s">
        <v>3374</v>
      </c>
      <c r="J134" s="267">
        <v>50</v>
      </c>
      <c r="K134" s="313"/>
    </row>
    <row r="135" spans="2:11" s="1" customFormat="1" ht="15" customHeight="1">
      <c r="B135" s="310"/>
      <c r="C135" s="267" t="s">
        <v>3397</v>
      </c>
      <c r="D135" s="267"/>
      <c r="E135" s="267"/>
      <c r="F135" s="288" t="s">
        <v>3378</v>
      </c>
      <c r="G135" s="267"/>
      <c r="H135" s="267" t="s">
        <v>3412</v>
      </c>
      <c r="I135" s="267" t="s">
        <v>3374</v>
      </c>
      <c r="J135" s="267">
        <v>50</v>
      </c>
      <c r="K135" s="313"/>
    </row>
    <row r="136" spans="2:11" s="1" customFormat="1" ht="15" customHeight="1">
      <c r="B136" s="310"/>
      <c r="C136" s="267" t="s">
        <v>3399</v>
      </c>
      <c r="D136" s="267"/>
      <c r="E136" s="267"/>
      <c r="F136" s="288" t="s">
        <v>3378</v>
      </c>
      <c r="G136" s="267"/>
      <c r="H136" s="267" t="s">
        <v>3412</v>
      </c>
      <c r="I136" s="267" t="s">
        <v>3374</v>
      </c>
      <c r="J136" s="267">
        <v>50</v>
      </c>
      <c r="K136" s="313"/>
    </row>
    <row r="137" spans="2:11" s="1" customFormat="1" ht="15" customHeight="1">
      <c r="B137" s="310"/>
      <c r="C137" s="267" t="s">
        <v>3400</v>
      </c>
      <c r="D137" s="267"/>
      <c r="E137" s="267"/>
      <c r="F137" s="288" t="s">
        <v>3378</v>
      </c>
      <c r="G137" s="267"/>
      <c r="H137" s="267" t="s">
        <v>3425</v>
      </c>
      <c r="I137" s="267" t="s">
        <v>3374</v>
      </c>
      <c r="J137" s="267">
        <v>255</v>
      </c>
      <c r="K137" s="313"/>
    </row>
    <row r="138" spans="2:11" s="1" customFormat="1" ht="15" customHeight="1">
      <c r="B138" s="310"/>
      <c r="C138" s="267" t="s">
        <v>3402</v>
      </c>
      <c r="D138" s="267"/>
      <c r="E138" s="267"/>
      <c r="F138" s="288" t="s">
        <v>3372</v>
      </c>
      <c r="G138" s="267"/>
      <c r="H138" s="267" t="s">
        <v>3426</v>
      </c>
      <c r="I138" s="267" t="s">
        <v>3404</v>
      </c>
      <c r="J138" s="267"/>
      <c r="K138" s="313"/>
    </row>
    <row r="139" spans="2:11" s="1" customFormat="1" ht="15" customHeight="1">
      <c r="B139" s="310"/>
      <c r="C139" s="267" t="s">
        <v>3405</v>
      </c>
      <c r="D139" s="267"/>
      <c r="E139" s="267"/>
      <c r="F139" s="288" t="s">
        <v>3372</v>
      </c>
      <c r="G139" s="267"/>
      <c r="H139" s="267" t="s">
        <v>3427</v>
      </c>
      <c r="I139" s="267" t="s">
        <v>3407</v>
      </c>
      <c r="J139" s="267"/>
      <c r="K139" s="313"/>
    </row>
    <row r="140" spans="2:11" s="1" customFormat="1" ht="15" customHeight="1">
      <c r="B140" s="310"/>
      <c r="C140" s="267" t="s">
        <v>3408</v>
      </c>
      <c r="D140" s="267"/>
      <c r="E140" s="267"/>
      <c r="F140" s="288" t="s">
        <v>3372</v>
      </c>
      <c r="G140" s="267"/>
      <c r="H140" s="267" t="s">
        <v>3408</v>
      </c>
      <c r="I140" s="267" t="s">
        <v>3407</v>
      </c>
      <c r="J140" s="267"/>
      <c r="K140" s="313"/>
    </row>
    <row r="141" spans="2:11" s="1" customFormat="1" ht="15" customHeight="1">
      <c r="B141" s="310"/>
      <c r="C141" s="267" t="s">
        <v>38</v>
      </c>
      <c r="D141" s="267"/>
      <c r="E141" s="267"/>
      <c r="F141" s="288" t="s">
        <v>3372</v>
      </c>
      <c r="G141" s="267"/>
      <c r="H141" s="267" t="s">
        <v>3428</v>
      </c>
      <c r="I141" s="267" t="s">
        <v>3407</v>
      </c>
      <c r="J141" s="267"/>
      <c r="K141" s="313"/>
    </row>
    <row r="142" spans="2:11" s="1" customFormat="1" ht="15" customHeight="1">
      <c r="B142" s="310"/>
      <c r="C142" s="267" t="s">
        <v>3429</v>
      </c>
      <c r="D142" s="267"/>
      <c r="E142" s="267"/>
      <c r="F142" s="288" t="s">
        <v>3372</v>
      </c>
      <c r="G142" s="267"/>
      <c r="H142" s="267" t="s">
        <v>3430</v>
      </c>
      <c r="I142" s="267" t="s">
        <v>3407</v>
      </c>
      <c r="J142" s="267"/>
      <c r="K142" s="313"/>
    </row>
    <row r="143" spans="2:11" s="1" customFormat="1" ht="15" customHeight="1">
      <c r="B143" s="314"/>
      <c r="C143" s="315"/>
      <c r="D143" s="315"/>
      <c r="E143" s="315"/>
      <c r="F143" s="315"/>
      <c r="G143" s="315"/>
      <c r="H143" s="315"/>
      <c r="I143" s="315"/>
      <c r="J143" s="315"/>
      <c r="K143" s="316"/>
    </row>
    <row r="144" spans="2:11" s="1" customFormat="1" ht="18.75" customHeight="1">
      <c r="B144" s="301"/>
      <c r="C144" s="301"/>
      <c r="D144" s="301"/>
      <c r="E144" s="301"/>
      <c r="F144" s="302"/>
      <c r="G144" s="301"/>
      <c r="H144" s="301"/>
      <c r="I144" s="301"/>
      <c r="J144" s="301"/>
      <c r="K144" s="301"/>
    </row>
    <row r="145" spans="2:11" s="1" customFormat="1" ht="18.75" customHeight="1">
      <c r="B145" s="274"/>
      <c r="C145" s="274"/>
      <c r="D145" s="274"/>
      <c r="E145" s="274"/>
      <c r="F145" s="274"/>
      <c r="G145" s="274"/>
      <c r="H145" s="274"/>
      <c r="I145" s="274"/>
      <c r="J145" s="274"/>
      <c r="K145" s="274"/>
    </row>
    <row r="146" spans="2:11" s="1" customFormat="1" ht="7.5" customHeight="1">
      <c r="B146" s="275"/>
      <c r="C146" s="276"/>
      <c r="D146" s="276"/>
      <c r="E146" s="276"/>
      <c r="F146" s="276"/>
      <c r="G146" s="276"/>
      <c r="H146" s="276"/>
      <c r="I146" s="276"/>
      <c r="J146" s="276"/>
      <c r="K146" s="277"/>
    </row>
    <row r="147" spans="2:11" s="1" customFormat="1" ht="45" customHeight="1">
      <c r="B147" s="278"/>
      <c r="C147" s="397" t="s">
        <v>3431</v>
      </c>
      <c r="D147" s="397"/>
      <c r="E147" s="397"/>
      <c r="F147" s="397"/>
      <c r="G147" s="397"/>
      <c r="H147" s="397"/>
      <c r="I147" s="397"/>
      <c r="J147" s="397"/>
      <c r="K147" s="279"/>
    </row>
    <row r="148" spans="2:11" s="1" customFormat="1" ht="17.25" customHeight="1">
      <c r="B148" s="278"/>
      <c r="C148" s="280" t="s">
        <v>3366</v>
      </c>
      <c r="D148" s="280"/>
      <c r="E148" s="280"/>
      <c r="F148" s="280" t="s">
        <v>3367</v>
      </c>
      <c r="G148" s="281"/>
      <c r="H148" s="280" t="s">
        <v>54</v>
      </c>
      <c r="I148" s="280" t="s">
        <v>57</v>
      </c>
      <c r="J148" s="280" t="s">
        <v>3368</v>
      </c>
      <c r="K148" s="279"/>
    </row>
    <row r="149" spans="2:11" s="1" customFormat="1" ht="17.25" customHeight="1">
      <c r="B149" s="278"/>
      <c r="C149" s="282" t="s">
        <v>3369</v>
      </c>
      <c r="D149" s="282"/>
      <c r="E149" s="282"/>
      <c r="F149" s="283" t="s">
        <v>3370</v>
      </c>
      <c r="G149" s="284"/>
      <c r="H149" s="282"/>
      <c r="I149" s="282"/>
      <c r="J149" s="282" t="s">
        <v>3371</v>
      </c>
      <c r="K149" s="279"/>
    </row>
    <row r="150" spans="2:11" s="1" customFormat="1" ht="5.25" customHeight="1">
      <c r="B150" s="290"/>
      <c r="C150" s="285"/>
      <c r="D150" s="285"/>
      <c r="E150" s="285"/>
      <c r="F150" s="285"/>
      <c r="G150" s="286"/>
      <c r="H150" s="285"/>
      <c r="I150" s="285"/>
      <c r="J150" s="285"/>
      <c r="K150" s="313"/>
    </row>
    <row r="151" spans="2:11" s="1" customFormat="1" ht="15" customHeight="1">
      <c r="B151" s="290"/>
      <c r="C151" s="317" t="s">
        <v>3375</v>
      </c>
      <c r="D151" s="267"/>
      <c r="E151" s="267"/>
      <c r="F151" s="318" t="s">
        <v>3372</v>
      </c>
      <c r="G151" s="267"/>
      <c r="H151" s="317" t="s">
        <v>3412</v>
      </c>
      <c r="I151" s="317" t="s">
        <v>3374</v>
      </c>
      <c r="J151" s="317">
        <v>120</v>
      </c>
      <c r="K151" s="313"/>
    </row>
    <row r="152" spans="2:11" s="1" customFormat="1" ht="15" customHeight="1">
      <c r="B152" s="290"/>
      <c r="C152" s="317" t="s">
        <v>3421</v>
      </c>
      <c r="D152" s="267"/>
      <c r="E152" s="267"/>
      <c r="F152" s="318" t="s">
        <v>3372</v>
      </c>
      <c r="G152" s="267"/>
      <c r="H152" s="317" t="s">
        <v>3432</v>
      </c>
      <c r="I152" s="317" t="s">
        <v>3374</v>
      </c>
      <c r="J152" s="317" t="s">
        <v>3423</v>
      </c>
      <c r="K152" s="313"/>
    </row>
    <row r="153" spans="2:11" s="1" customFormat="1" ht="15" customHeight="1">
      <c r="B153" s="290"/>
      <c r="C153" s="317" t="s">
        <v>3320</v>
      </c>
      <c r="D153" s="267"/>
      <c r="E153" s="267"/>
      <c r="F153" s="318" t="s">
        <v>3372</v>
      </c>
      <c r="G153" s="267"/>
      <c r="H153" s="317" t="s">
        <v>3433</v>
      </c>
      <c r="I153" s="317" t="s">
        <v>3374</v>
      </c>
      <c r="J153" s="317" t="s">
        <v>3423</v>
      </c>
      <c r="K153" s="313"/>
    </row>
    <row r="154" spans="2:11" s="1" customFormat="1" ht="15" customHeight="1">
      <c r="B154" s="290"/>
      <c r="C154" s="317" t="s">
        <v>3377</v>
      </c>
      <c r="D154" s="267"/>
      <c r="E154" s="267"/>
      <c r="F154" s="318" t="s">
        <v>3378</v>
      </c>
      <c r="G154" s="267"/>
      <c r="H154" s="317" t="s">
        <v>3412</v>
      </c>
      <c r="I154" s="317" t="s">
        <v>3374</v>
      </c>
      <c r="J154" s="317">
        <v>50</v>
      </c>
      <c r="K154" s="313"/>
    </row>
    <row r="155" spans="2:11" s="1" customFormat="1" ht="15" customHeight="1">
      <c r="B155" s="290"/>
      <c r="C155" s="317" t="s">
        <v>3380</v>
      </c>
      <c r="D155" s="267"/>
      <c r="E155" s="267"/>
      <c r="F155" s="318" t="s">
        <v>3372</v>
      </c>
      <c r="G155" s="267"/>
      <c r="H155" s="317" t="s">
        <v>3412</v>
      </c>
      <c r="I155" s="317" t="s">
        <v>3382</v>
      </c>
      <c r="J155" s="317"/>
      <c r="K155" s="313"/>
    </row>
    <row r="156" spans="2:11" s="1" customFormat="1" ht="15" customHeight="1">
      <c r="B156" s="290"/>
      <c r="C156" s="317" t="s">
        <v>3391</v>
      </c>
      <c r="D156" s="267"/>
      <c r="E156" s="267"/>
      <c r="F156" s="318" t="s">
        <v>3378</v>
      </c>
      <c r="G156" s="267"/>
      <c r="H156" s="317" t="s">
        <v>3412</v>
      </c>
      <c r="I156" s="317" t="s">
        <v>3374</v>
      </c>
      <c r="J156" s="317">
        <v>50</v>
      </c>
      <c r="K156" s="313"/>
    </row>
    <row r="157" spans="2:11" s="1" customFormat="1" ht="15" customHeight="1">
      <c r="B157" s="290"/>
      <c r="C157" s="317" t="s">
        <v>3399</v>
      </c>
      <c r="D157" s="267"/>
      <c r="E157" s="267"/>
      <c r="F157" s="318" t="s">
        <v>3378</v>
      </c>
      <c r="G157" s="267"/>
      <c r="H157" s="317" t="s">
        <v>3412</v>
      </c>
      <c r="I157" s="317" t="s">
        <v>3374</v>
      </c>
      <c r="J157" s="317">
        <v>50</v>
      </c>
      <c r="K157" s="313"/>
    </row>
    <row r="158" spans="2:11" s="1" customFormat="1" ht="15" customHeight="1">
      <c r="B158" s="290"/>
      <c r="C158" s="317" t="s">
        <v>3397</v>
      </c>
      <c r="D158" s="267"/>
      <c r="E158" s="267"/>
      <c r="F158" s="318" t="s">
        <v>3378</v>
      </c>
      <c r="G158" s="267"/>
      <c r="H158" s="317" t="s">
        <v>3412</v>
      </c>
      <c r="I158" s="317" t="s">
        <v>3374</v>
      </c>
      <c r="J158" s="317">
        <v>50</v>
      </c>
      <c r="K158" s="313"/>
    </row>
    <row r="159" spans="2:11" s="1" customFormat="1" ht="15" customHeight="1">
      <c r="B159" s="290"/>
      <c r="C159" s="317" t="s">
        <v>91</v>
      </c>
      <c r="D159" s="267"/>
      <c r="E159" s="267"/>
      <c r="F159" s="318" t="s">
        <v>3372</v>
      </c>
      <c r="G159" s="267"/>
      <c r="H159" s="317" t="s">
        <v>3434</v>
      </c>
      <c r="I159" s="317" t="s">
        <v>3374</v>
      </c>
      <c r="J159" s="317" t="s">
        <v>3435</v>
      </c>
      <c r="K159" s="313"/>
    </row>
    <row r="160" spans="2:11" s="1" customFormat="1" ht="15" customHeight="1">
      <c r="B160" s="290"/>
      <c r="C160" s="317" t="s">
        <v>3436</v>
      </c>
      <c r="D160" s="267"/>
      <c r="E160" s="267"/>
      <c r="F160" s="318" t="s">
        <v>3372</v>
      </c>
      <c r="G160" s="267"/>
      <c r="H160" s="317" t="s">
        <v>3437</v>
      </c>
      <c r="I160" s="317" t="s">
        <v>3407</v>
      </c>
      <c r="J160" s="317"/>
      <c r="K160" s="313"/>
    </row>
    <row r="161" spans="2:11" s="1" customFormat="1" ht="15" customHeight="1">
      <c r="B161" s="319"/>
      <c r="C161" s="299"/>
      <c r="D161" s="299"/>
      <c r="E161" s="299"/>
      <c r="F161" s="299"/>
      <c r="G161" s="299"/>
      <c r="H161" s="299"/>
      <c r="I161" s="299"/>
      <c r="J161" s="299"/>
      <c r="K161" s="320"/>
    </row>
    <row r="162" spans="2:11" s="1" customFormat="1" ht="18.75" customHeight="1">
      <c r="B162" s="301"/>
      <c r="C162" s="311"/>
      <c r="D162" s="311"/>
      <c r="E162" s="311"/>
      <c r="F162" s="321"/>
      <c r="G162" s="311"/>
      <c r="H162" s="311"/>
      <c r="I162" s="311"/>
      <c r="J162" s="311"/>
      <c r="K162" s="301"/>
    </row>
    <row r="163" spans="2:11" s="1" customFormat="1" ht="18.75" customHeight="1">
      <c r="B163" s="274"/>
      <c r="C163" s="274"/>
      <c r="D163" s="274"/>
      <c r="E163" s="274"/>
      <c r="F163" s="274"/>
      <c r="G163" s="274"/>
      <c r="H163" s="274"/>
      <c r="I163" s="274"/>
      <c r="J163" s="274"/>
      <c r="K163" s="274"/>
    </row>
    <row r="164" spans="2:11" s="1" customFormat="1" ht="7.5" customHeight="1">
      <c r="B164" s="256"/>
      <c r="C164" s="257"/>
      <c r="D164" s="257"/>
      <c r="E164" s="257"/>
      <c r="F164" s="257"/>
      <c r="G164" s="257"/>
      <c r="H164" s="257"/>
      <c r="I164" s="257"/>
      <c r="J164" s="257"/>
      <c r="K164" s="258"/>
    </row>
    <row r="165" spans="2:11" s="1" customFormat="1" ht="45" customHeight="1">
      <c r="B165" s="259"/>
      <c r="C165" s="395" t="s">
        <v>3438</v>
      </c>
      <c r="D165" s="395"/>
      <c r="E165" s="395"/>
      <c r="F165" s="395"/>
      <c r="G165" s="395"/>
      <c r="H165" s="395"/>
      <c r="I165" s="395"/>
      <c r="J165" s="395"/>
      <c r="K165" s="260"/>
    </row>
    <row r="166" spans="2:11" s="1" customFormat="1" ht="17.25" customHeight="1">
      <c r="B166" s="259"/>
      <c r="C166" s="280" t="s">
        <v>3366</v>
      </c>
      <c r="D166" s="280"/>
      <c r="E166" s="280"/>
      <c r="F166" s="280" t="s">
        <v>3367</v>
      </c>
      <c r="G166" s="322"/>
      <c r="H166" s="323" t="s">
        <v>54</v>
      </c>
      <c r="I166" s="323" t="s">
        <v>57</v>
      </c>
      <c r="J166" s="280" t="s">
        <v>3368</v>
      </c>
      <c r="K166" s="260"/>
    </row>
    <row r="167" spans="2:11" s="1" customFormat="1" ht="17.25" customHeight="1">
      <c r="B167" s="261"/>
      <c r="C167" s="282" t="s">
        <v>3369</v>
      </c>
      <c r="D167" s="282"/>
      <c r="E167" s="282"/>
      <c r="F167" s="283" t="s">
        <v>3370</v>
      </c>
      <c r="G167" s="324"/>
      <c r="H167" s="325"/>
      <c r="I167" s="325"/>
      <c r="J167" s="282" t="s">
        <v>3371</v>
      </c>
      <c r="K167" s="262"/>
    </row>
    <row r="168" spans="2:11" s="1" customFormat="1" ht="5.25" customHeight="1">
      <c r="B168" s="290"/>
      <c r="C168" s="285"/>
      <c r="D168" s="285"/>
      <c r="E168" s="285"/>
      <c r="F168" s="285"/>
      <c r="G168" s="286"/>
      <c r="H168" s="285"/>
      <c r="I168" s="285"/>
      <c r="J168" s="285"/>
      <c r="K168" s="313"/>
    </row>
    <row r="169" spans="2:11" s="1" customFormat="1" ht="15" customHeight="1">
      <c r="B169" s="290"/>
      <c r="C169" s="267" t="s">
        <v>3375</v>
      </c>
      <c r="D169" s="267"/>
      <c r="E169" s="267"/>
      <c r="F169" s="288" t="s">
        <v>3372</v>
      </c>
      <c r="G169" s="267"/>
      <c r="H169" s="267" t="s">
        <v>3412</v>
      </c>
      <c r="I169" s="267" t="s">
        <v>3374</v>
      </c>
      <c r="J169" s="267">
        <v>120</v>
      </c>
      <c r="K169" s="313"/>
    </row>
    <row r="170" spans="2:11" s="1" customFormat="1" ht="15" customHeight="1">
      <c r="B170" s="290"/>
      <c r="C170" s="267" t="s">
        <v>3421</v>
      </c>
      <c r="D170" s="267"/>
      <c r="E170" s="267"/>
      <c r="F170" s="288" t="s">
        <v>3372</v>
      </c>
      <c r="G170" s="267"/>
      <c r="H170" s="267" t="s">
        <v>3422</v>
      </c>
      <c r="I170" s="267" t="s">
        <v>3374</v>
      </c>
      <c r="J170" s="267" t="s">
        <v>3423</v>
      </c>
      <c r="K170" s="313"/>
    </row>
    <row r="171" spans="2:11" s="1" customFormat="1" ht="15" customHeight="1">
      <c r="B171" s="290"/>
      <c r="C171" s="267" t="s">
        <v>3320</v>
      </c>
      <c r="D171" s="267"/>
      <c r="E171" s="267"/>
      <c r="F171" s="288" t="s">
        <v>3372</v>
      </c>
      <c r="G171" s="267"/>
      <c r="H171" s="267" t="s">
        <v>3439</v>
      </c>
      <c r="I171" s="267" t="s">
        <v>3374</v>
      </c>
      <c r="J171" s="267" t="s">
        <v>3423</v>
      </c>
      <c r="K171" s="313"/>
    </row>
    <row r="172" spans="2:11" s="1" customFormat="1" ht="15" customHeight="1">
      <c r="B172" s="290"/>
      <c r="C172" s="267" t="s">
        <v>3377</v>
      </c>
      <c r="D172" s="267"/>
      <c r="E172" s="267"/>
      <c r="F172" s="288" t="s">
        <v>3378</v>
      </c>
      <c r="G172" s="267"/>
      <c r="H172" s="267" t="s">
        <v>3439</v>
      </c>
      <c r="I172" s="267" t="s">
        <v>3374</v>
      </c>
      <c r="J172" s="267">
        <v>50</v>
      </c>
      <c r="K172" s="313"/>
    </row>
    <row r="173" spans="2:11" s="1" customFormat="1" ht="15" customHeight="1">
      <c r="B173" s="290"/>
      <c r="C173" s="267" t="s">
        <v>3380</v>
      </c>
      <c r="D173" s="267"/>
      <c r="E173" s="267"/>
      <c r="F173" s="288" t="s">
        <v>3372</v>
      </c>
      <c r="G173" s="267"/>
      <c r="H173" s="267" t="s">
        <v>3439</v>
      </c>
      <c r="I173" s="267" t="s">
        <v>3382</v>
      </c>
      <c r="J173" s="267"/>
      <c r="K173" s="313"/>
    </row>
    <row r="174" spans="2:11" s="1" customFormat="1" ht="15" customHeight="1">
      <c r="B174" s="290"/>
      <c r="C174" s="267" t="s">
        <v>3391</v>
      </c>
      <c r="D174" s="267"/>
      <c r="E174" s="267"/>
      <c r="F174" s="288" t="s">
        <v>3378</v>
      </c>
      <c r="G174" s="267"/>
      <c r="H174" s="267" t="s">
        <v>3439</v>
      </c>
      <c r="I174" s="267" t="s">
        <v>3374</v>
      </c>
      <c r="J174" s="267">
        <v>50</v>
      </c>
      <c r="K174" s="313"/>
    </row>
    <row r="175" spans="2:11" s="1" customFormat="1" ht="15" customHeight="1">
      <c r="B175" s="290"/>
      <c r="C175" s="267" t="s">
        <v>3399</v>
      </c>
      <c r="D175" s="267"/>
      <c r="E175" s="267"/>
      <c r="F175" s="288" t="s">
        <v>3378</v>
      </c>
      <c r="G175" s="267"/>
      <c r="H175" s="267" t="s">
        <v>3439</v>
      </c>
      <c r="I175" s="267" t="s">
        <v>3374</v>
      </c>
      <c r="J175" s="267">
        <v>50</v>
      </c>
      <c r="K175" s="313"/>
    </row>
    <row r="176" spans="2:11" s="1" customFormat="1" ht="15" customHeight="1">
      <c r="B176" s="290"/>
      <c r="C176" s="267" t="s">
        <v>3397</v>
      </c>
      <c r="D176" s="267"/>
      <c r="E176" s="267"/>
      <c r="F176" s="288" t="s">
        <v>3378</v>
      </c>
      <c r="G176" s="267"/>
      <c r="H176" s="267" t="s">
        <v>3439</v>
      </c>
      <c r="I176" s="267" t="s">
        <v>3374</v>
      </c>
      <c r="J176" s="267">
        <v>50</v>
      </c>
      <c r="K176" s="313"/>
    </row>
    <row r="177" spans="2:11" s="1" customFormat="1" ht="15" customHeight="1">
      <c r="B177" s="290"/>
      <c r="C177" s="267" t="s">
        <v>136</v>
      </c>
      <c r="D177" s="267"/>
      <c r="E177" s="267"/>
      <c r="F177" s="288" t="s">
        <v>3372</v>
      </c>
      <c r="G177" s="267"/>
      <c r="H177" s="267" t="s">
        <v>3440</v>
      </c>
      <c r="I177" s="267" t="s">
        <v>3441</v>
      </c>
      <c r="J177" s="267"/>
      <c r="K177" s="313"/>
    </row>
    <row r="178" spans="2:11" s="1" customFormat="1" ht="15" customHeight="1">
      <c r="B178" s="290"/>
      <c r="C178" s="267" t="s">
        <v>57</v>
      </c>
      <c r="D178" s="267"/>
      <c r="E178" s="267"/>
      <c r="F178" s="288" t="s">
        <v>3372</v>
      </c>
      <c r="G178" s="267"/>
      <c r="H178" s="267" t="s">
        <v>3442</v>
      </c>
      <c r="I178" s="267" t="s">
        <v>3443</v>
      </c>
      <c r="J178" s="267">
        <v>1</v>
      </c>
      <c r="K178" s="313"/>
    </row>
    <row r="179" spans="2:11" s="1" customFormat="1" ht="15" customHeight="1">
      <c r="B179" s="290"/>
      <c r="C179" s="267" t="s">
        <v>53</v>
      </c>
      <c r="D179" s="267"/>
      <c r="E179" s="267"/>
      <c r="F179" s="288" t="s">
        <v>3372</v>
      </c>
      <c r="G179" s="267"/>
      <c r="H179" s="267" t="s">
        <v>3444</v>
      </c>
      <c r="I179" s="267" t="s">
        <v>3374</v>
      </c>
      <c r="J179" s="267">
        <v>20</v>
      </c>
      <c r="K179" s="313"/>
    </row>
    <row r="180" spans="2:11" s="1" customFormat="1" ht="15" customHeight="1">
      <c r="B180" s="290"/>
      <c r="C180" s="267" t="s">
        <v>54</v>
      </c>
      <c r="D180" s="267"/>
      <c r="E180" s="267"/>
      <c r="F180" s="288" t="s">
        <v>3372</v>
      </c>
      <c r="G180" s="267"/>
      <c r="H180" s="267" t="s">
        <v>3445</v>
      </c>
      <c r="I180" s="267" t="s">
        <v>3374</v>
      </c>
      <c r="J180" s="267">
        <v>255</v>
      </c>
      <c r="K180" s="313"/>
    </row>
    <row r="181" spans="2:11" s="1" customFormat="1" ht="15" customHeight="1">
      <c r="B181" s="290"/>
      <c r="C181" s="267" t="s">
        <v>137</v>
      </c>
      <c r="D181" s="267"/>
      <c r="E181" s="267"/>
      <c r="F181" s="288" t="s">
        <v>3372</v>
      </c>
      <c r="G181" s="267"/>
      <c r="H181" s="267" t="s">
        <v>3336</v>
      </c>
      <c r="I181" s="267" t="s">
        <v>3374</v>
      </c>
      <c r="J181" s="267">
        <v>10</v>
      </c>
      <c r="K181" s="313"/>
    </row>
    <row r="182" spans="2:11" s="1" customFormat="1" ht="15" customHeight="1">
      <c r="B182" s="290"/>
      <c r="C182" s="267" t="s">
        <v>138</v>
      </c>
      <c r="D182" s="267"/>
      <c r="E182" s="267"/>
      <c r="F182" s="288" t="s">
        <v>3372</v>
      </c>
      <c r="G182" s="267"/>
      <c r="H182" s="267" t="s">
        <v>3446</v>
      </c>
      <c r="I182" s="267" t="s">
        <v>3407</v>
      </c>
      <c r="J182" s="267"/>
      <c r="K182" s="313"/>
    </row>
    <row r="183" spans="2:11" s="1" customFormat="1" ht="15" customHeight="1">
      <c r="B183" s="290"/>
      <c r="C183" s="267" t="s">
        <v>3447</v>
      </c>
      <c r="D183" s="267"/>
      <c r="E183" s="267"/>
      <c r="F183" s="288" t="s">
        <v>3372</v>
      </c>
      <c r="G183" s="267"/>
      <c r="H183" s="267" t="s">
        <v>3448</v>
      </c>
      <c r="I183" s="267" t="s">
        <v>3407</v>
      </c>
      <c r="J183" s="267"/>
      <c r="K183" s="313"/>
    </row>
    <row r="184" spans="2:11" s="1" customFormat="1" ht="15" customHeight="1">
      <c r="B184" s="290"/>
      <c r="C184" s="267" t="s">
        <v>3436</v>
      </c>
      <c r="D184" s="267"/>
      <c r="E184" s="267"/>
      <c r="F184" s="288" t="s">
        <v>3372</v>
      </c>
      <c r="G184" s="267"/>
      <c r="H184" s="267" t="s">
        <v>3449</v>
      </c>
      <c r="I184" s="267" t="s">
        <v>3407</v>
      </c>
      <c r="J184" s="267"/>
      <c r="K184" s="313"/>
    </row>
    <row r="185" spans="2:11" s="1" customFormat="1" ht="15" customHeight="1">
      <c r="B185" s="290"/>
      <c r="C185" s="267" t="s">
        <v>141</v>
      </c>
      <c r="D185" s="267"/>
      <c r="E185" s="267"/>
      <c r="F185" s="288" t="s">
        <v>3378</v>
      </c>
      <c r="G185" s="267"/>
      <c r="H185" s="267" t="s">
        <v>3450</v>
      </c>
      <c r="I185" s="267" t="s">
        <v>3374</v>
      </c>
      <c r="J185" s="267">
        <v>50</v>
      </c>
      <c r="K185" s="313"/>
    </row>
    <row r="186" spans="2:11" s="1" customFormat="1" ht="15" customHeight="1">
      <c r="B186" s="290"/>
      <c r="C186" s="267" t="s">
        <v>3451</v>
      </c>
      <c r="D186" s="267"/>
      <c r="E186" s="267"/>
      <c r="F186" s="288" t="s">
        <v>3378</v>
      </c>
      <c r="G186" s="267"/>
      <c r="H186" s="267" t="s">
        <v>3452</v>
      </c>
      <c r="I186" s="267" t="s">
        <v>3453</v>
      </c>
      <c r="J186" s="267"/>
      <c r="K186" s="313"/>
    </row>
    <row r="187" spans="2:11" s="1" customFormat="1" ht="15" customHeight="1">
      <c r="B187" s="290"/>
      <c r="C187" s="267" t="s">
        <v>3454</v>
      </c>
      <c r="D187" s="267"/>
      <c r="E187" s="267"/>
      <c r="F187" s="288" t="s">
        <v>3378</v>
      </c>
      <c r="G187" s="267"/>
      <c r="H187" s="267" t="s">
        <v>3455</v>
      </c>
      <c r="I187" s="267" t="s">
        <v>3453</v>
      </c>
      <c r="J187" s="267"/>
      <c r="K187" s="313"/>
    </row>
    <row r="188" spans="2:11" s="1" customFormat="1" ht="15" customHeight="1">
      <c r="B188" s="290"/>
      <c r="C188" s="267" t="s">
        <v>3456</v>
      </c>
      <c r="D188" s="267"/>
      <c r="E188" s="267"/>
      <c r="F188" s="288" t="s">
        <v>3378</v>
      </c>
      <c r="G188" s="267"/>
      <c r="H188" s="267" t="s">
        <v>3457</v>
      </c>
      <c r="I188" s="267" t="s">
        <v>3453</v>
      </c>
      <c r="J188" s="267"/>
      <c r="K188" s="313"/>
    </row>
    <row r="189" spans="2:11" s="1" customFormat="1" ht="15" customHeight="1">
      <c r="B189" s="290"/>
      <c r="C189" s="326" t="s">
        <v>3458</v>
      </c>
      <c r="D189" s="267"/>
      <c r="E189" s="267"/>
      <c r="F189" s="288" t="s">
        <v>3378</v>
      </c>
      <c r="G189" s="267"/>
      <c r="H189" s="267" t="s">
        <v>3459</v>
      </c>
      <c r="I189" s="267" t="s">
        <v>3460</v>
      </c>
      <c r="J189" s="327" t="s">
        <v>3461</v>
      </c>
      <c r="K189" s="313"/>
    </row>
    <row r="190" spans="2:11" s="17" customFormat="1" ht="15" customHeight="1">
      <c r="B190" s="328"/>
      <c r="C190" s="329" t="s">
        <v>3462</v>
      </c>
      <c r="D190" s="330"/>
      <c r="E190" s="330"/>
      <c r="F190" s="331" t="s">
        <v>3378</v>
      </c>
      <c r="G190" s="330"/>
      <c r="H190" s="330" t="s">
        <v>3463</v>
      </c>
      <c r="I190" s="330" t="s">
        <v>3460</v>
      </c>
      <c r="J190" s="332" t="s">
        <v>3461</v>
      </c>
      <c r="K190" s="333"/>
    </row>
    <row r="191" spans="2:11" s="1" customFormat="1" ht="15" customHeight="1">
      <c r="B191" s="290"/>
      <c r="C191" s="326" t="s">
        <v>42</v>
      </c>
      <c r="D191" s="267"/>
      <c r="E191" s="267"/>
      <c r="F191" s="288" t="s">
        <v>3372</v>
      </c>
      <c r="G191" s="267"/>
      <c r="H191" s="264" t="s">
        <v>3464</v>
      </c>
      <c r="I191" s="267" t="s">
        <v>3465</v>
      </c>
      <c r="J191" s="267"/>
      <c r="K191" s="313"/>
    </row>
    <row r="192" spans="2:11" s="1" customFormat="1" ht="15" customHeight="1">
      <c r="B192" s="290"/>
      <c r="C192" s="326" t="s">
        <v>3466</v>
      </c>
      <c r="D192" s="267"/>
      <c r="E192" s="267"/>
      <c r="F192" s="288" t="s">
        <v>3372</v>
      </c>
      <c r="G192" s="267"/>
      <c r="H192" s="267" t="s">
        <v>3467</v>
      </c>
      <c r="I192" s="267" t="s">
        <v>3407</v>
      </c>
      <c r="J192" s="267"/>
      <c r="K192" s="313"/>
    </row>
    <row r="193" spans="2:11" s="1" customFormat="1" ht="15" customHeight="1">
      <c r="B193" s="290"/>
      <c r="C193" s="326" t="s">
        <v>3468</v>
      </c>
      <c r="D193" s="267"/>
      <c r="E193" s="267"/>
      <c r="F193" s="288" t="s">
        <v>3372</v>
      </c>
      <c r="G193" s="267"/>
      <c r="H193" s="267" t="s">
        <v>3469</v>
      </c>
      <c r="I193" s="267" t="s">
        <v>3407</v>
      </c>
      <c r="J193" s="267"/>
      <c r="K193" s="313"/>
    </row>
    <row r="194" spans="2:11" s="1" customFormat="1" ht="15" customHeight="1">
      <c r="B194" s="290"/>
      <c r="C194" s="326" t="s">
        <v>3470</v>
      </c>
      <c r="D194" s="267"/>
      <c r="E194" s="267"/>
      <c r="F194" s="288" t="s">
        <v>3378</v>
      </c>
      <c r="G194" s="267"/>
      <c r="H194" s="267" t="s">
        <v>3471</v>
      </c>
      <c r="I194" s="267" t="s">
        <v>3407</v>
      </c>
      <c r="J194" s="267"/>
      <c r="K194" s="313"/>
    </row>
    <row r="195" spans="2:11" s="1" customFormat="1" ht="15" customHeight="1">
      <c r="B195" s="319"/>
      <c r="C195" s="334"/>
      <c r="D195" s="299"/>
      <c r="E195" s="299"/>
      <c r="F195" s="299"/>
      <c r="G195" s="299"/>
      <c r="H195" s="299"/>
      <c r="I195" s="299"/>
      <c r="J195" s="299"/>
      <c r="K195" s="320"/>
    </row>
    <row r="196" spans="2:11" s="1" customFormat="1" ht="18.75" customHeight="1">
      <c r="B196" s="301"/>
      <c r="C196" s="311"/>
      <c r="D196" s="311"/>
      <c r="E196" s="311"/>
      <c r="F196" s="321"/>
      <c r="G196" s="311"/>
      <c r="H196" s="311"/>
      <c r="I196" s="311"/>
      <c r="J196" s="311"/>
      <c r="K196" s="301"/>
    </row>
    <row r="197" spans="2:11" s="1" customFormat="1" ht="18.75" customHeight="1">
      <c r="B197" s="301"/>
      <c r="C197" s="311"/>
      <c r="D197" s="311"/>
      <c r="E197" s="311"/>
      <c r="F197" s="321"/>
      <c r="G197" s="311"/>
      <c r="H197" s="311"/>
      <c r="I197" s="311"/>
      <c r="J197" s="311"/>
      <c r="K197" s="301"/>
    </row>
    <row r="198" spans="2:11" s="1" customFormat="1" ht="18.75" customHeight="1">
      <c r="B198" s="274"/>
      <c r="C198" s="274"/>
      <c r="D198" s="274"/>
      <c r="E198" s="274"/>
      <c r="F198" s="274"/>
      <c r="G198" s="274"/>
      <c r="H198" s="274"/>
      <c r="I198" s="274"/>
      <c r="J198" s="274"/>
      <c r="K198" s="274"/>
    </row>
    <row r="199" spans="2:11" s="1" customFormat="1" ht="13.5">
      <c r="B199" s="256"/>
      <c r="C199" s="257"/>
      <c r="D199" s="257"/>
      <c r="E199" s="257"/>
      <c r="F199" s="257"/>
      <c r="G199" s="257"/>
      <c r="H199" s="257"/>
      <c r="I199" s="257"/>
      <c r="J199" s="257"/>
      <c r="K199" s="258"/>
    </row>
    <row r="200" spans="2:11" s="1" customFormat="1" ht="21">
      <c r="B200" s="259"/>
      <c r="C200" s="395" t="s">
        <v>3472</v>
      </c>
      <c r="D200" s="395"/>
      <c r="E200" s="395"/>
      <c r="F200" s="395"/>
      <c r="G200" s="395"/>
      <c r="H200" s="395"/>
      <c r="I200" s="395"/>
      <c r="J200" s="395"/>
      <c r="K200" s="260"/>
    </row>
    <row r="201" spans="2:11" s="1" customFormat="1" ht="25.5" customHeight="1">
      <c r="B201" s="259"/>
      <c r="C201" s="335" t="s">
        <v>3473</v>
      </c>
      <c r="D201" s="335"/>
      <c r="E201" s="335"/>
      <c r="F201" s="335" t="s">
        <v>3474</v>
      </c>
      <c r="G201" s="336"/>
      <c r="H201" s="398" t="s">
        <v>3475</v>
      </c>
      <c r="I201" s="398"/>
      <c r="J201" s="398"/>
      <c r="K201" s="260"/>
    </row>
    <row r="202" spans="2:11" s="1" customFormat="1" ht="5.25" customHeight="1">
      <c r="B202" s="290"/>
      <c r="C202" s="285"/>
      <c r="D202" s="285"/>
      <c r="E202" s="285"/>
      <c r="F202" s="285"/>
      <c r="G202" s="311"/>
      <c r="H202" s="285"/>
      <c r="I202" s="285"/>
      <c r="J202" s="285"/>
      <c r="K202" s="313"/>
    </row>
    <row r="203" spans="2:11" s="1" customFormat="1" ht="15" customHeight="1">
      <c r="B203" s="290"/>
      <c r="C203" s="267" t="s">
        <v>3465</v>
      </c>
      <c r="D203" s="267"/>
      <c r="E203" s="267"/>
      <c r="F203" s="288" t="s">
        <v>43</v>
      </c>
      <c r="G203" s="267"/>
      <c r="H203" s="399" t="s">
        <v>3476</v>
      </c>
      <c r="I203" s="399"/>
      <c r="J203" s="399"/>
      <c r="K203" s="313"/>
    </row>
    <row r="204" spans="2:11" s="1" customFormat="1" ht="15" customHeight="1">
      <c r="B204" s="290"/>
      <c r="C204" s="267"/>
      <c r="D204" s="267"/>
      <c r="E204" s="267"/>
      <c r="F204" s="288" t="s">
        <v>44</v>
      </c>
      <c r="G204" s="267"/>
      <c r="H204" s="399" t="s">
        <v>3477</v>
      </c>
      <c r="I204" s="399"/>
      <c r="J204" s="399"/>
      <c r="K204" s="313"/>
    </row>
    <row r="205" spans="2:11" s="1" customFormat="1" ht="15" customHeight="1">
      <c r="B205" s="290"/>
      <c r="C205" s="267"/>
      <c r="D205" s="267"/>
      <c r="E205" s="267"/>
      <c r="F205" s="288" t="s">
        <v>47</v>
      </c>
      <c r="G205" s="267"/>
      <c r="H205" s="399" t="s">
        <v>3478</v>
      </c>
      <c r="I205" s="399"/>
      <c r="J205" s="399"/>
      <c r="K205" s="313"/>
    </row>
    <row r="206" spans="2:11" s="1" customFormat="1" ht="15" customHeight="1">
      <c r="B206" s="290"/>
      <c r="C206" s="267"/>
      <c r="D206" s="267"/>
      <c r="E206" s="267"/>
      <c r="F206" s="288" t="s">
        <v>45</v>
      </c>
      <c r="G206" s="267"/>
      <c r="H206" s="399" t="s">
        <v>3479</v>
      </c>
      <c r="I206" s="399"/>
      <c r="J206" s="399"/>
      <c r="K206" s="313"/>
    </row>
    <row r="207" spans="2:11" s="1" customFormat="1" ht="15" customHeight="1">
      <c r="B207" s="290"/>
      <c r="C207" s="267"/>
      <c r="D207" s="267"/>
      <c r="E207" s="267"/>
      <c r="F207" s="288" t="s">
        <v>46</v>
      </c>
      <c r="G207" s="267"/>
      <c r="H207" s="399" t="s">
        <v>3480</v>
      </c>
      <c r="I207" s="399"/>
      <c r="J207" s="399"/>
      <c r="K207" s="313"/>
    </row>
    <row r="208" spans="2:11" s="1" customFormat="1" ht="15" customHeight="1">
      <c r="B208" s="290"/>
      <c r="C208" s="267"/>
      <c r="D208" s="267"/>
      <c r="E208" s="267"/>
      <c r="F208" s="288"/>
      <c r="G208" s="267"/>
      <c r="H208" s="267"/>
      <c r="I208" s="267"/>
      <c r="J208" s="267"/>
      <c r="K208" s="313"/>
    </row>
    <row r="209" spans="2:11" s="1" customFormat="1" ht="15" customHeight="1">
      <c r="B209" s="290"/>
      <c r="C209" s="267" t="s">
        <v>3419</v>
      </c>
      <c r="D209" s="267"/>
      <c r="E209" s="267"/>
      <c r="F209" s="288" t="s">
        <v>81</v>
      </c>
      <c r="G209" s="267"/>
      <c r="H209" s="399" t="s">
        <v>3481</v>
      </c>
      <c r="I209" s="399"/>
      <c r="J209" s="399"/>
      <c r="K209" s="313"/>
    </row>
    <row r="210" spans="2:11" s="1" customFormat="1" ht="15" customHeight="1">
      <c r="B210" s="290"/>
      <c r="C210" s="267"/>
      <c r="D210" s="267"/>
      <c r="E210" s="267"/>
      <c r="F210" s="288" t="s">
        <v>3314</v>
      </c>
      <c r="G210" s="267"/>
      <c r="H210" s="399" t="s">
        <v>3315</v>
      </c>
      <c r="I210" s="399"/>
      <c r="J210" s="399"/>
      <c r="K210" s="313"/>
    </row>
    <row r="211" spans="2:11" s="1" customFormat="1" ht="15" customHeight="1">
      <c r="B211" s="290"/>
      <c r="C211" s="267"/>
      <c r="D211" s="267"/>
      <c r="E211" s="267"/>
      <c r="F211" s="288" t="s">
        <v>3312</v>
      </c>
      <c r="G211" s="267"/>
      <c r="H211" s="399" t="s">
        <v>3482</v>
      </c>
      <c r="I211" s="399"/>
      <c r="J211" s="399"/>
      <c r="K211" s="313"/>
    </row>
    <row r="212" spans="2:11" s="1" customFormat="1" ht="15" customHeight="1">
      <c r="B212" s="337"/>
      <c r="C212" s="267"/>
      <c r="D212" s="267"/>
      <c r="E212" s="267"/>
      <c r="F212" s="288" t="s">
        <v>3316</v>
      </c>
      <c r="G212" s="326"/>
      <c r="H212" s="400" t="s">
        <v>3317</v>
      </c>
      <c r="I212" s="400"/>
      <c r="J212" s="400"/>
      <c r="K212" s="338"/>
    </row>
    <row r="213" spans="2:11" s="1" customFormat="1" ht="15" customHeight="1">
      <c r="B213" s="337"/>
      <c r="C213" s="267"/>
      <c r="D213" s="267"/>
      <c r="E213" s="267"/>
      <c r="F213" s="288" t="s">
        <v>3318</v>
      </c>
      <c r="G213" s="326"/>
      <c r="H213" s="400" t="s">
        <v>3483</v>
      </c>
      <c r="I213" s="400"/>
      <c r="J213" s="400"/>
      <c r="K213" s="338"/>
    </row>
    <row r="214" spans="2:11" s="1" customFormat="1" ht="15" customHeight="1">
      <c r="B214" s="337"/>
      <c r="C214" s="267"/>
      <c r="D214" s="267"/>
      <c r="E214" s="267"/>
      <c r="F214" s="288"/>
      <c r="G214" s="326"/>
      <c r="H214" s="317"/>
      <c r="I214" s="317"/>
      <c r="J214" s="317"/>
      <c r="K214" s="338"/>
    </row>
    <row r="215" spans="2:11" s="1" customFormat="1" ht="15" customHeight="1">
      <c r="B215" s="337"/>
      <c r="C215" s="267" t="s">
        <v>3443</v>
      </c>
      <c r="D215" s="267"/>
      <c r="E215" s="267"/>
      <c r="F215" s="288">
        <v>1</v>
      </c>
      <c r="G215" s="326"/>
      <c r="H215" s="400" t="s">
        <v>3484</v>
      </c>
      <c r="I215" s="400"/>
      <c r="J215" s="400"/>
      <c r="K215" s="338"/>
    </row>
    <row r="216" spans="2:11" s="1" customFormat="1" ht="15" customHeight="1">
      <c r="B216" s="337"/>
      <c r="C216" s="267"/>
      <c r="D216" s="267"/>
      <c r="E216" s="267"/>
      <c r="F216" s="288">
        <v>2</v>
      </c>
      <c r="G216" s="326"/>
      <c r="H216" s="400" t="s">
        <v>3485</v>
      </c>
      <c r="I216" s="400"/>
      <c r="J216" s="400"/>
      <c r="K216" s="338"/>
    </row>
    <row r="217" spans="2:11" s="1" customFormat="1" ht="15" customHeight="1">
      <c r="B217" s="337"/>
      <c r="C217" s="267"/>
      <c r="D217" s="267"/>
      <c r="E217" s="267"/>
      <c r="F217" s="288">
        <v>3</v>
      </c>
      <c r="G217" s="326"/>
      <c r="H217" s="400" t="s">
        <v>3486</v>
      </c>
      <c r="I217" s="400"/>
      <c r="J217" s="400"/>
      <c r="K217" s="338"/>
    </row>
    <row r="218" spans="2:11" s="1" customFormat="1" ht="15" customHeight="1">
      <c r="B218" s="337"/>
      <c r="C218" s="267"/>
      <c r="D218" s="267"/>
      <c r="E218" s="267"/>
      <c r="F218" s="288">
        <v>4</v>
      </c>
      <c r="G218" s="326"/>
      <c r="H218" s="400" t="s">
        <v>3487</v>
      </c>
      <c r="I218" s="400"/>
      <c r="J218" s="400"/>
      <c r="K218" s="338"/>
    </row>
    <row r="219" spans="2:11" s="1" customFormat="1" ht="12.75" customHeight="1">
      <c r="B219" s="339"/>
      <c r="C219" s="340"/>
      <c r="D219" s="340"/>
      <c r="E219" s="340"/>
      <c r="F219" s="340"/>
      <c r="G219" s="340"/>
      <c r="H219" s="340"/>
      <c r="I219" s="340"/>
      <c r="J219" s="340"/>
      <c r="K219" s="341"/>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Objekt0 - NOVOSTAVBA HASI...</vt:lpstr>
      <vt:lpstr>Seznam figur</vt:lpstr>
      <vt:lpstr>Pokyny pro vyplnění</vt:lpstr>
      <vt:lpstr>'Objekt0 - NOVOSTAVBA HASI...'!Názvy_tisku</vt:lpstr>
      <vt:lpstr>'Rekapitulace stavby'!Názvy_tisku</vt:lpstr>
      <vt:lpstr>'Seznam figur'!Názvy_tisku</vt:lpstr>
      <vt:lpstr>'Objekt0 - NOVOSTAVBA HASI...'!Oblast_tisku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Kuchař</dc:creator>
  <cp:lastModifiedBy>Jan Mayer</cp:lastModifiedBy>
  <dcterms:created xsi:type="dcterms:W3CDTF">2025-02-05T12:42:30Z</dcterms:created>
  <dcterms:modified xsi:type="dcterms:W3CDTF">2025-02-06T08:14:23Z</dcterms:modified>
</cp:coreProperties>
</file>