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101 - Komunikace " sheetId="2" r:id="rId2"/>
    <sheet name="SO901 - Dopravně inženýrs..." sheetId="3" r:id="rId3"/>
    <sheet name="VRN01 - Vedlejší a ostatn..." sheetId="4" r:id="rId4"/>
    <sheet name="Pokyny pro vyplnění" sheetId="5" r:id="rId5"/>
  </sheets>
  <definedNames>
    <definedName name="_xlnm._FilterDatabase" localSheetId="1" hidden="1">'SO101 - Komunikace '!$C$82:$K$238</definedName>
    <definedName name="_xlnm._FilterDatabase" localSheetId="2" hidden="1">'SO901 - Dopravně inženýrs...'!$C$77:$K$88</definedName>
    <definedName name="_xlnm._FilterDatabase" localSheetId="3" hidden="1">'VRN01 - Vedlejší a ostatn...'!$C$77:$K$92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'SO101 - Komunikace '!$C$4:$J$36,'SO101 - Komunikace '!$C$42:$J$64,'SO101 - Komunikace '!$C$70:$K$238</definedName>
    <definedName name="_xlnm.Print_Area" localSheetId="2">'SO901 - Dopravně inženýrs...'!$C$4:$J$36,'SO901 - Dopravně inženýrs...'!$C$42:$J$59,'SO901 - Dopravně inženýrs...'!$C$65:$K$88</definedName>
    <definedName name="_xlnm.Print_Area" localSheetId="3">'VRN01 - Vedlejší a ostatn...'!$C$4:$J$36,'VRN01 - Vedlejší a ostatn...'!$C$42:$J$59,'VRN01 - Vedlejší a ostatn...'!$C$65:$K$92</definedName>
    <definedName name="_xlnm.Print_Titles" localSheetId="0">'Rekapitulace stavby'!$49:$49</definedName>
    <definedName name="_xlnm.Print_Titles" localSheetId="1">'SO101 - Komunikace '!$82:$82</definedName>
    <definedName name="_xlnm.Print_Titles" localSheetId="2">'SO901 - Dopravně inženýrs...'!$77:$77</definedName>
    <definedName name="_xlnm.Print_Titles" localSheetId="3">'VRN01 - Vedlejší a ostatn...'!$77:$77</definedName>
  </definedNames>
  <calcPr calcId="162913"/>
</workbook>
</file>

<file path=xl/sharedStrings.xml><?xml version="1.0" encoding="utf-8"?>
<sst xmlns="http://schemas.openxmlformats.org/spreadsheetml/2006/main" count="3041" uniqueCount="753">
  <si>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</si>
  <si>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</si>
  <si>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</si>
  <si>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</si>
  <si>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</si>
  <si>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</si>
  <si>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</si>
  <si>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{0668efc2-efb7-41d0-9d4f-80f82f84779c}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</si>
  <si>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</si>
  <si>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</si>
  <si>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</si>
  <si>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</si>
  <si>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</si>
  <si>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</si>
  <si>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</si>
  <si>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</si>
  <si>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</si>
  <si>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</si>
  <si>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</si>
  <si>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Prodloužení MK ulice E. Rádla v Benešově</t>
  </si>
  <si>
    <t>KSO:</t>
  </si>
  <si>
    <t/>
  </si>
  <si>
    <t>CC-CZ:</t>
  </si>
  <si>
    <t>Místo:</t>
  </si>
  <si>
    <t xml:space="preserve">Benešov </t>
  </si>
  <si>
    <t>Datum:</t>
  </si>
  <si>
    <t>3. 3. 2018</t>
  </si>
  <si>
    <t>Zadavatel:</t>
  </si>
  <si>
    <t>IČ:</t>
  </si>
  <si>
    <t xml:space="preserve">Město Benešov </t>
  </si>
  <si>
    <t>DIČ:</t>
  </si>
  <si>
    <t>Uchazeč:</t>
  </si>
  <si>
    <t>Vyplň údaj</t>
  </si>
  <si>
    <t>Projektant:</t>
  </si>
  <si>
    <t>45061319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</si>
  <si>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</si>
  <si>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</si>
  <si>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</si>
  <si>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</si>
  <si>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</si>
  <si>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</si>
  <si>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</si>
  <si>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</si>
  <si>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</si>
  <si>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</si>
  <si>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</si>
  <si>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</si>
  <si>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</si>
  <si>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</si>
  <si>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</si>
  <si>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</si>
  <si>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</si>
  <si>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</si>
  <si>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</si>
  <si>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</si>
  <si>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</si>
  <si>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</si>
  <si>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</si>
  <si>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</si>
  <si>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</si>
  <si>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</si>
  <si>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</si>
  <si>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</si>
  <si>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</si>
  <si>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</si>
  <si>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</si>
  <si>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</si>
  <si>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</si>
  <si>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</si>
  <si>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</si>
  <si>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</si>
  <si>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</si>
  <si>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</si>
  <si>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</si>
  <si>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</si>
  <si>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</si>
  <si>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</si>
  <si>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</si>
  <si>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Komunikace </t>
  </si>
  <si>
    <t>STA</t>
  </si>
  <si>
    <t>1</t>
  </si>
  <si>
    <t>{09068836-4ff0-42ca-90c1-25c3128b3a83}</t>
  </si>
  <si>
    <t>2</t>
  </si>
  <si>
    <t>SO901</t>
  </si>
  <si>
    <t xml:space="preserve">Dopravně inženýrské opatření </t>
  </si>
  <si>
    <t>{2ed25a21-1054-4f2b-bd43-fe47fca4f161}</t>
  </si>
  <si>
    <t>VRN01</t>
  </si>
  <si>
    <t xml:space="preserve">Vedlejší a ostatní náklady </t>
  </si>
  <si>
    <t>{580e2036-df3a-4714-a7ce-50dce1732ac3}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</si>
  <si>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</si>
  <si>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</si>
  <si>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</si>
  <si>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</si>
  <si>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</si>
  <si>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</si>
  <si>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</si>
  <si>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Komunikace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</si>
  <si>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</si>
  <si>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</si>
  <si>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</si>
  <si>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</si>
  <si>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</si>
  <si>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</si>
  <si>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</si>
  <si>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5 - Komunikace</t>
  </si>
  <si>
    <t xml:space="preserve">    2 - Zakládání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</si>
  <si>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</si>
  <si>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</si>
  <si>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</si>
  <si>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</si>
  <si>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</si>
  <si>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</si>
  <si>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</si>
  <si>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</si>
  <si>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</si>
  <si>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</si>
  <si>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</si>
  <si>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</si>
  <si>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</si>
  <si>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</si>
  <si>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</si>
  <si>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</si>
  <si>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</si>
  <si>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</si>
  <si>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</si>
  <si>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</si>
  <si>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</si>
  <si>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</si>
  <si>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113107182</t>
  </si>
  <si>
    <t>Odstranění podkladu pl přes 50 do 200 m2 živičných tl 100 mm</t>
  </si>
  <si>
    <t>m2</t>
  </si>
  <si>
    <t>CS ÚRS 2013 01</t>
  </si>
  <si>
    <t>4</t>
  </si>
  <si>
    <t>-1969308425</t>
  </si>
  <si>
    <t>VV</t>
  </si>
  <si>
    <t>6*3,5</t>
  </si>
  <si>
    <t>3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</si>
  <si>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</si>
  <si>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</si>
  <si>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452792210</t>
  </si>
  <si>
    <t>87,13*4,5</t>
  </si>
  <si>
    <t>5</t>
  </si>
  <si>
    <t>113202111</t>
  </si>
  <si>
    <t>Vytrhání obrub krajníků obrubníků stojatých</t>
  </si>
  <si>
    <t>m</t>
  </si>
  <si>
    <t>-1408983270</t>
  </si>
  <si>
    <t>3,5*2</t>
  </si>
  <si>
    <t>79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</si>
  <si>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</si>
  <si>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</si>
  <si>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</si>
  <si>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CS ÚRS 2018 01</t>
  </si>
  <si>
    <t>-1287207913</t>
  </si>
  <si>
    <t>87,13*6*0,15</t>
  </si>
  <si>
    <t>6</t>
  </si>
  <si>
    <t>122201102</t>
  </si>
  <si>
    <t>Odkopávky a prokopávky nezapažené v hornině tř. 3 objem do 1000 m3</t>
  </si>
  <si>
    <t>1028080407</t>
  </si>
  <si>
    <t>"odhad 70% ve třídě 3" 87,13*0,3*11,0*0,7</t>
  </si>
  <si>
    <t>7</t>
  </si>
  <si>
    <t>122201109</t>
  </si>
  <si>
    <t>Příplatek za lepivost u odkopávek v hornině tř. 1 až 3</t>
  </si>
  <si>
    <t>1840939602</t>
  </si>
  <si>
    <t>201,270</t>
  </si>
  <si>
    <t>8</t>
  </si>
  <si>
    <t>122301102</t>
  </si>
  <si>
    <t>Odkopávky a prokopávky nezapažené v hornině tř. 4 objem do 1000 m3</t>
  </si>
  <si>
    <t>1080580758</t>
  </si>
  <si>
    <t>"odhad 30% ve třídě 4" 87,13*0,3*11,0*0,3</t>
  </si>
  <si>
    <t>9</t>
  </si>
  <si>
    <t>122301109</t>
  </si>
  <si>
    <t>Příplatek za lepivost u odkopávek nezapažených v hornině tř. 4</t>
  </si>
  <si>
    <t>-1614667295</t>
  </si>
  <si>
    <t>86,259</t>
  </si>
  <si>
    <t>101</t>
  </si>
  <si>
    <t>132103301</t>
  </si>
  <si>
    <t>Hloubení rýh pro drény ve sklonu terénu do 15 st. v jakémkoliv množství, s úpravou do předepsaného spádu, v suchu, mokru i ve vodě sběrné i svodné DN do 200 hloubky do 1,10 m v horninách tř. 1 a 2</t>
  </si>
  <si>
    <t>CS ÚRS 2016 01</t>
  </si>
  <si>
    <t>900931410</t>
  </si>
  <si>
    <t>87,2*2</t>
  </si>
  <si>
    <t>71</t>
  </si>
  <si>
    <t>132301201</t>
  </si>
  <si>
    <t>Hloubení zapažených i nezapažených rýh šířky přes 600 do 2 000 mm  s urovnáním dna do předepsaného profilu a spádu v hornině tř. 4 do 100 m3</t>
  </si>
  <si>
    <t>911985839</t>
  </si>
  <si>
    <t>"hloubení rýh přípojek" 2,5*0,7*3,5*6</t>
  </si>
  <si>
    <t>72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</si>
  <si>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</si>
  <si>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</si>
  <si>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856563279</t>
  </si>
  <si>
    <t>77</t>
  </si>
  <si>
    <t>133301101</t>
  </si>
  <si>
    <t>Hloubení zapažených i nezapažených šachet  s případným nutným přemístěním výkopku ve výkopišti v hornině tř. 4 do 100 m3</t>
  </si>
  <si>
    <t>-2142317196</t>
  </si>
  <si>
    <t>1,5*1,5*2,0*6</t>
  </si>
  <si>
    <t>78</t>
  </si>
  <si>
    <t>133301109</t>
  </si>
  <si>
    <t>Hloubení zapažených i nezapažených šachet  s případným nutným přemístěním výkopku ve výkopišti v hornině tř. 4 Příplatek k cenám za lepivost horniny tř. 4</t>
  </si>
  <si>
    <t>-825935393</t>
  </si>
  <si>
    <t>74</t>
  </si>
  <si>
    <t>151101211</t>
  </si>
  <si>
    <t>Odstranění pažení stěn výkopu  s uložením pažin na vzdálenost do 3 m od okraje výkopu příložné, hloubky do 4 m</t>
  </si>
  <si>
    <t>289566234</t>
  </si>
  <si>
    <t>73</t>
  </si>
  <si>
    <t>151101901</t>
  </si>
  <si>
    <t>Zřízení pažení stěn výkopu bez rozepření nebo vzepření  s ponecháním pažin ve výkopu příložné, hloubky do 4 m</t>
  </si>
  <si>
    <t>828957659</t>
  </si>
  <si>
    <t>2,5*3,5*2*6</t>
  </si>
  <si>
    <t>10</t>
  </si>
  <si>
    <t>161101101</t>
  </si>
  <si>
    <t>Svislé přemístění výkopku z horniny tř. 1 až 4 hl výkopu do 2,5 m</t>
  </si>
  <si>
    <t>-470057176</t>
  </si>
  <si>
    <t>201,27+86,259+36,75+27+174,4*0,5*0,5</t>
  </si>
  <si>
    <t>11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</si>
  <si>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</si>
  <si>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</si>
  <si>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1992090768</t>
  </si>
  <si>
    <t>394,879</t>
  </si>
  <si>
    <t>12</t>
  </si>
  <si>
    <t>171201201</t>
  </si>
  <si>
    <t>Uložení sypaniny na skládky</t>
  </si>
  <si>
    <t>-1458161843</t>
  </si>
  <si>
    <t>13</t>
  </si>
  <si>
    <t>171201211</t>
  </si>
  <si>
    <t>Poplatek za uložení odpadu ze sypaniny na skládce (skládkovné)</t>
  </si>
  <si>
    <t>t</t>
  </si>
  <si>
    <t>327476567</t>
  </si>
  <si>
    <t>394,879*1,9</t>
  </si>
  <si>
    <t>85</t>
  </si>
  <si>
    <t>174101101</t>
  </si>
  <si>
    <t>Zásyp jam, šachet rýh nebo kolem objektů sypaninou se zhutněním</t>
  </si>
  <si>
    <t>-1627588878</t>
  </si>
  <si>
    <t>6*1,5*1,5*2</t>
  </si>
  <si>
    <t>86</t>
  </si>
  <si>
    <t>M</t>
  </si>
  <si>
    <t>583373680</t>
  </si>
  <si>
    <t>štěrkopísek frakce netříděná zásyp</t>
  </si>
  <si>
    <t>CS ÚRS 2017 02</t>
  </si>
  <si>
    <t>1325690948</t>
  </si>
  <si>
    <t>27*2,2</t>
  </si>
  <si>
    <t>102</t>
  </si>
  <si>
    <t>174203301</t>
  </si>
  <si>
    <t>Zásyp rýh pro drény bez zhutnění, pro jakékoliv množství sběrné a svodné drény hloubky do 1,10 m</t>
  </si>
  <si>
    <t>-1403518728</t>
  </si>
  <si>
    <t>87,5*2</t>
  </si>
  <si>
    <t>103</t>
  </si>
  <si>
    <t>583336520</t>
  </si>
  <si>
    <t>Kamenivo přírodní těžené pro stavební účely  PTK  (drobné, hrubé, štěrkopísky) kamenivo těžené hrubé frakce   8-16 Tovačov</t>
  </si>
  <si>
    <t>1631172661</t>
  </si>
  <si>
    <t>87,5*2*0,5*0,5*2,2</t>
  </si>
  <si>
    <t>75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</si>
  <si>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</si>
  <si>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</si>
  <si>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-336131673</t>
  </si>
  <si>
    <t>0,6*0,7*3,5*6</t>
  </si>
  <si>
    <t>76</t>
  </si>
  <si>
    <t>58344155</t>
  </si>
  <si>
    <t>štěrkodrť frakce 0/22</t>
  </si>
  <si>
    <t>1234909168</t>
  </si>
  <si>
    <t>0,6*0,7*3,5*6*2,2</t>
  </si>
  <si>
    <t>104</t>
  </si>
  <si>
    <t>181202305</t>
  </si>
  <si>
    <t>Úprava pláně na stavbách dálnic na násypech se zhutněním</t>
  </si>
  <si>
    <t>1115748077</t>
  </si>
  <si>
    <t>87,5*10,5</t>
  </si>
  <si>
    <t>14</t>
  </si>
  <si>
    <t>181301102</t>
  </si>
  <si>
    <t>Rozprostření ornice tl vrstvy do 150 mm pl do 500 m2 v rovině nebo ve svahu do 1:5</t>
  </si>
  <si>
    <t>1312610022</t>
  </si>
  <si>
    <t>89*1,5</t>
  </si>
  <si>
    <t>16</t>
  </si>
  <si>
    <t>181411131</t>
  </si>
  <si>
    <t>Založení parkového trávníku výsevem plochy do 1000 m2 v rovině a ve svahu do 1:5</t>
  </si>
  <si>
    <t>-1504714059</t>
  </si>
  <si>
    <t>133,5</t>
  </si>
  <si>
    <t>17</t>
  </si>
  <si>
    <t>005724200</t>
  </si>
  <si>
    <t>osivo směs travní parková okrasná</t>
  </si>
  <si>
    <t>kg</t>
  </si>
  <si>
    <t>2099916655</t>
  </si>
  <si>
    <t>133,5*0,05</t>
  </si>
  <si>
    <t>18</t>
  </si>
  <si>
    <t>181951102</t>
  </si>
  <si>
    <t>Úprava pláně v hornině tř. 1 až 4 se zhutněním</t>
  </si>
  <si>
    <t>407653352</t>
  </si>
  <si>
    <t>87,13*10,5</t>
  </si>
  <si>
    <t>19</t>
  </si>
  <si>
    <t>185804312</t>
  </si>
  <si>
    <t>Zalití rostlin vodou plocha přes 20 m2</t>
  </si>
  <si>
    <t>-2068817271</t>
  </si>
  <si>
    <t>1,8</t>
  </si>
  <si>
    <t>20</t>
  </si>
  <si>
    <t>185851121</t>
  </si>
  <si>
    <t>Dovoz vody pro zálivku rostlin za vzdálenost do 1000 m</t>
  </si>
  <si>
    <t>-1439425684</t>
  </si>
  <si>
    <t>Komunikace</t>
  </si>
  <si>
    <t>81</t>
  </si>
  <si>
    <t>564752114</t>
  </si>
  <si>
    <t>Podklad nebo kryt z vibrovaného štěrku VŠ  s rozprostřením, vlhčením a zhutněním, po zhutnění tl. 180 mm</t>
  </si>
  <si>
    <t>2081404348</t>
  </si>
  <si>
    <t>87,13*6</t>
  </si>
  <si>
    <t>23</t>
  </si>
  <si>
    <t>564851111</t>
  </si>
  <si>
    <t xml:space="preserve">Podklad ze štěrkodrtě ŠD tl 150 mm chodníky ochranná vrstva </t>
  </si>
  <si>
    <t>-1509716223</t>
  </si>
  <si>
    <t>87,13*2*2,5</t>
  </si>
  <si>
    <t>24</t>
  </si>
  <si>
    <t>564851112</t>
  </si>
  <si>
    <t>Podklad ze štěrkodrtě ŠD tl 150 mm chodníky podkladní vrstva</t>
  </si>
  <si>
    <t>-442239279</t>
  </si>
  <si>
    <t>87,13*2*2,0</t>
  </si>
  <si>
    <t>80</t>
  </si>
  <si>
    <t>564851114</t>
  </si>
  <si>
    <t>Podklad ze štěrkodrti ŠD s rozprostřením a zhutněním, po zhutnění tl. 180 mm</t>
  </si>
  <si>
    <t>851964571</t>
  </si>
  <si>
    <t>7*87,13</t>
  </si>
  <si>
    <t>82</t>
  </si>
  <si>
    <t>567122114</t>
  </si>
  <si>
    <t>Podklad ze směsi stmelené cementem SC bez dilatačních spár, s rozprostřením a zhutněním SC C 8/10 (KSC I), po zhutnění tl. 150 mm</t>
  </si>
  <si>
    <t>320410184</t>
  </si>
  <si>
    <t>5,5*2,2*2</t>
  </si>
  <si>
    <t>83</t>
  </si>
  <si>
    <t>577144221</t>
  </si>
  <si>
    <t>Asfaltový beton vrstva obrusná ACO 11 (ABS)  s rozprostřením a se zhutněním z nemodifikovaného asfaltu v pruhu šířky přes 3 m tř. II, po zhutnění tl. 50 mm</t>
  </si>
  <si>
    <t>-316654162</t>
  </si>
  <si>
    <t>84</t>
  </si>
  <si>
    <t>577165122</t>
  </si>
  <si>
    <t>Asfaltový beton vrstva ložní ACL 16 (ABH)  s rozprostřením a zhutněním z nemodifikovaného asfaltu v pruhu šířky přes 3 m, po zhutnění tl. 70 mm</t>
  </si>
  <si>
    <t>1791379811</t>
  </si>
  <si>
    <t>29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</si>
  <si>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</si>
  <si>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</si>
  <si>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822844130</t>
  </si>
  <si>
    <t>87,13*2*2-(5*2*2)</t>
  </si>
  <si>
    <t>30</t>
  </si>
  <si>
    <t>592451190</t>
  </si>
  <si>
    <t>dlažba zámková slepecká 20x10x6 cm barevná</t>
  </si>
  <si>
    <t>1833743679</t>
  </si>
  <si>
    <t>6*0,4*2</t>
  </si>
  <si>
    <t>31</t>
  </si>
  <si>
    <t>592451800</t>
  </si>
  <si>
    <t>Dlaždice betonové dlažba zámková (ČSN EN 1338) dlažba zámková UNI 1 m2=39 kusů 20 x 16,5 x 6 šedá</t>
  </si>
  <si>
    <t>695235306</t>
  </si>
  <si>
    <t>P</t>
  </si>
  <si>
    <t>Poznámka k položce:
spotřeba: 39 kus/m2</t>
  </si>
  <si>
    <t>328,52-4,8</t>
  </si>
  <si>
    <t>32</t>
  </si>
  <si>
    <t>596212211</t>
  </si>
  <si>
    <t>Kladení zámkové dlažby pozemních komunikací tl 80 mm skupiny A pl do 100 m2</t>
  </si>
  <si>
    <t>1598156713</t>
  </si>
  <si>
    <t>5*2*2-4,8</t>
  </si>
  <si>
    <t>33</t>
  </si>
  <si>
    <t>592450000</t>
  </si>
  <si>
    <t>dlažba zámková 8 cm červená</t>
  </si>
  <si>
    <t>-244834561</t>
  </si>
  <si>
    <t>15,2</t>
  </si>
  <si>
    <t>Zakládání</t>
  </si>
  <si>
    <t>105</t>
  </si>
  <si>
    <t>211971110</t>
  </si>
  <si>
    <t>Zřízení opláštění výplně z geotextilie odvodňovacích žeber nebo trativodů v rýze nebo zářezu se stěnami šikmými o sklonu do 1:2</t>
  </si>
  <si>
    <t>-1181341889</t>
  </si>
  <si>
    <t>87,2*(0,5+0,5+0,5+0,7)*2</t>
  </si>
  <si>
    <t>106</t>
  </si>
  <si>
    <t>693111320</t>
  </si>
  <si>
    <t>Geotextilie geotextilie netkané GETEX ( (vlna, viskóza, syntetika)) barva pestrá použití: jako separační a oddělovací vrstva šíře max. 400 cm GETEX     250g/m2</t>
  </si>
  <si>
    <t>-1849842313</t>
  </si>
  <si>
    <t>383,68*1,1 'Přepočtené koeficientem množství</t>
  </si>
  <si>
    <t>107</t>
  </si>
  <si>
    <t>212572111</t>
  </si>
  <si>
    <t>Lože pro trativody ze štěrkopísku tříděného</t>
  </si>
  <si>
    <t>-1157314983</t>
  </si>
  <si>
    <t>87,13*0,5*0,15*2</t>
  </si>
  <si>
    <t>108</t>
  </si>
  <si>
    <t>212755214</t>
  </si>
  <si>
    <t>Trativody bez lože z drenážních trubek plastových flexibilních D 100 mm</t>
  </si>
  <si>
    <t>1362719305</t>
  </si>
  <si>
    <t>Trubní vedení</t>
  </si>
  <si>
    <t>87</t>
  </si>
  <si>
    <t>871315231</t>
  </si>
  <si>
    <t>Kanalizační potrubí z tvrdého PVC v otevřeném výkopu ve sklonu do 20 %, hladkého plnostěnného jednovrstvého, tuhost třídy SN 10 DN 160</t>
  </si>
  <si>
    <t>758842584</t>
  </si>
  <si>
    <t>3,5*6</t>
  </si>
  <si>
    <t>88</t>
  </si>
  <si>
    <t>895941311</t>
  </si>
  <si>
    <t>Zřízení vpusti kanalizační uliční z betonových dílců typ UVB-50</t>
  </si>
  <si>
    <t>kus</t>
  </si>
  <si>
    <t>672798937</t>
  </si>
  <si>
    <t>89</t>
  </si>
  <si>
    <t>592238210</t>
  </si>
  <si>
    <t>vpusť betonová uliční prstenec 18x66x10 cm</t>
  </si>
  <si>
    <t>-1958577730</t>
  </si>
  <si>
    <t>90</t>
  </si>
  <si>
    <t>592238230</t>
  </si>
  <si>
    <t>vpusť betonová uliční dno 62,6 x 49,5 x 5 cm</t>
  </si>
  <si>
    <t>-372972140</t>
  </si>
  <si>
    <t>91</t>
  </si>
  <si>
    <t>592238250</t>
  </si>
  <si>
    <t>vpusť betonová uliční skruž 29x50x5 cm</t>
  </si>
  <si>
    <t>-622631158</t>
  </si>
  <si>
    <t>92</t>
  </si>
  <si>
    <t>592238260</t>
  </si>
  <si>
    <t>vpusť betonová uliční skruž 59x50x5 cm</t>
  </si>
  <si>
    <t>-358523224</t>
  </si>
  <si>
    <t>93</t>
  </si>
  <si>
    <t>592238740</t>
  </si>
  <si>
    <t>koš vysoký pro uliční vpusti, žárově zinkovaný plech,pro rám 500/300</t>
  </si>
  <si>
    <t>-1307738748</t>
  </si>
  <si>
    <t>94</t>
  </si>
  <si>
    <t>592238760</t>
  </si>
  <si>
    <t>rám zabetonovaný pro uliční vpusti 500/500 mm</t>
  </si>
  <si>
    <t>-2020184896</t>
  </si>
  <si>
    <t>95</t>
  </si>
  <si>
    <t>899204112</t>
  </si>
  <si>
    <t>Osazení mříží litinových včetně rámů a košů na bahno pro třídu zatížení D400, E600</t>
  </si>
  <si>
    <t>778746236</t>
  </si>
  <si>
    <t>96</t>
  </si>
  <si>
    <t>592238780</t>
  </si>
  <si>
    <t>mříž vtoková pro uliční vpusti 500/500 mm</t>
  </si>
  <si>
    <t>-212306053</t>
  </si>
  <si>
    <t>34</t>
  </si>
  <si>
    <t>899231111</t>
  </si>
  <si>
    <t>Výšková úprava uličního vstupu nebo vpusti do 200 mm zvýšením mříže</t>
  </si>
  <si>
    <t>-2066608952</t>
  </si>
  <si>
    <t>35</t>
  </si>
  <si>
    <t>899331111</t>
  </si>
  <si>
    <t>Výšková úprava uličního vstupu nebo vpusti do 200 mm zvýšením poklopu</t>
  </si>
  <si>
    <t>1344865151</t>
  </si>
  <si>
    <t>36</t>
  </si>
  <si>
    <t>899431111</t>
  </si>
  <si>
    <t>Výšková úprava uličního vstupu nebo vpusti do 200 mm zvýšením krycího hrnce, šoupěte nebo hydrantu bez úpravy armatur</t>
  </si>
  <si>
    <t>1501941856</t>
  </si>
  <si>
    <t>97</t>
  </si>
  <si>
    <t>899623131</t>
  </si>
  <si>
    <t>Obetonování potrubí nebo zdiva stok betonem prostým v otevřeném výkopu, beton tř. C 8/10</t>
  </si>
  <si>
    <t>-1322623253</t>
  </si>
  <si>
    <t>3,5*6*0,3</t>
  </si>
  <si>
    <t>Ostatní konstrukce a práce-bourání</t>
  </si>
  <si>
    <t>98</t>
  </si>
  <si>
    <t>914111111</t>
  </si>
  <si>
    <t>Montáž svislé dopravní značky do velikosti 1 m2 objímkami na sloupek nebo konzolu</t>
  </si>
  <si>
    <t>-1257650480</t>
  </si>
  <si>
    <t>43</t>
  </si>
  <si>
    <t>404455120</t>
  </si>
  <si>
    <t>Výrobky a zabezpečovací prvky pro zařízení silniční značky dopravní svislé retroreflexní fólie tř. 1 FeZn-Al rám. 500 x 500 mm</t>
  </si>
  <si>
    <t>226877437</t>
  </si>
  <si>
    <t>44</t>
  </si>
  <si>
    <t>914511111</t>
  </si>
  <si>
    <t>Montáž sloupku dopravních značek délky do 3,5 m s betonovým základem</t>
  </si>
  <si>
    <t>-1964608624</t>
  </si>
  <si>
    <t>45</t>
  </si>
  <si>
    <t>404452250</t>
  </si>
  <si>
    <t>sloupek Zn 60 - 350</t>
  </si>
  <si>
    <t>1960022725</t>
  </si>
  <si>
    <t>50</t>
  </si>
  <si>
    <t>916131213</t>
  </si>
  <si>
    <t>Osazení silničního obrubníku betonového stojatého s boční opěrou do lože z betonu prostého</t>
  </si>
  <si>
    <t>-1281487588</t>
  </si>
  <si>
    <t>51</t>
  </si>
  <si>
    <t>592174600</t>
  </si>
  <si>
    <t>obrubník betonový chodníkový ABO 2-15 100x15x25 cm</t>
  </si>
  <si>
    <t>-316491929</t>
  </si>
  <si>
    <t>174,4-14</t>
  </si>
  <si>
    <t>99</t>
  </si>
  <si>
    <t>59217029</t>
  </si>
  <si>
    <t>obrubník betonový silniční nájezdový 100x15x15 cm</t>
  </si>
  <si>
    <t>1404338489</t>
  </si>
  <si>
    <t>100</t>
  </si>
  <si>
    <t>59217030</t>
  </si>
  <si>
    <t>obrubník betonový silniční přechodový 100x15x15-25 cm</t>
  </si>
  <si>
    <t>-530456541</t>
  </si>
  <si>
    <t>53</t>
  </si>
  <si>
    <t>916231213</t>
  </si>
  <si>
    <t>Osazení chodníkového obrubníku betonového stojatého s boční opěrou do lože z betonu prostého</t>
  </si>
  <si>
    <t>-37918030</t>
  </si>
  <si>
    <t>54</t>
  </si>
  <si>
    <t>592172140</t>
  </si>
  <si>
    <t>Obrubníky betonové a železobetonové obrubník záhonový šedý (přírodní)           50 x 5 x 25</t>
  </si>
  <si>
    <t>-1278756511</t>
  </si>
  <si>
    <t>176</t>
  </si>
  <si>
    <t>55</t>
  </si>
  <si>
    <t>916991121</t>
  </si>
  <si>
    <t>Lože pod obrubníky, krajníky nebo obruby z dlažebních kostek z betonu prostého</t>
  </si>
  <si>
    <t>-1171471664</t>
  </si>
  <si>
    <t>(174,4+88)*0,2*0,3</t>
  </si>
  <si>
    <t>56</t>
  </si>
  <si>
    <t>919112221</t>
  </si>
  <si>
    <t>Řezání dilatačních spár v živičném krytu vytvoření komůrky pro těsnící zálivku šířky 15 mm, hloubky 20 mm</t>
  </si>
  <si>
    <t>-2004536596</t>
  </si>
  <si>
    <t>6,5</t>
  </si>
  <si>
    <t>57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</si>
  <si>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</si>
  <si>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</si>
  <si>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741675232</t>
  </si>
  <si>
    <t>58</t>
  </si>
  <si>
    <t>919735111</t>
  </si>
  <si>
    <t>Řezání stávajícího živičného krytu nebo podkladu hloubky do 50 mm</t>
  </si>
  <si>
    <t>723998629</t>
  </si>
  <si>
    <t>Přesun hmot</t>
  </si>
  <si>
    <t>61</t>
  </si>
  <si>
    <t>997221551</t>
  </si>
  <si>
    <t>Vodorovná doprava suti ze sypkých materiálů do 1 km</t>
  </si>
  <si>
    <t>1985397355</t>
  </si>
  <si>
    <t>224,84</t>
  </si>
  <si>
    <t>62</t>
  </si>
  <si>
    <t>997221559</t>
  </si>
  <si>
    <t>Příplatek ZKD 1 km u vodorovné dopravy suti ze sypkých materiálů</t>
  </si>
  <si>
    <t>-1824344702</t>
  </si>
  <si>
    <t>224,84*9</t>
  </si>
  <si>
    <t>67</t>
  </si>
  <si>
    <t>997221855</t>
  </si>
  <si>
    <t>Poplatek za uložení odpadu z kameniva na skládce (skládkovné)</t>
  </si>
  <si>
    <t>-1005310053</t>
  </si>
  <si>
    <t>69</t>
  </si>
  <si>
    <t>998225191</t>
  </si>
  <si>
    <t>Příplatek k přesunu hmot pro pozemní komunikace s krytem z kamene, živičným, betonovým do 1000 m</t>
  </si>
  <si>
    <t>-1074436003</t>
  </si>
  <si>
    <t xml:space="preserve">SO901 - Dopravně inženýrské opatření </t>
  </si>
  <si>
    <t>913121111</t>
  </si>
  <si>
    <t>Montáž a demontáž dočasné dopravní značky kompletní základní</t>
  </si>
  <si>
    <t>287590936</t>
  </si>
  <si>
    <t>913121211</t>
  </si>
  <si>
    <t>Příplatek k dočasné dopravní značce kompletní základní za první a ZKD den použití</t>
  </si>
  <si>
    <t>472539326</t>
  </si>
  <si>
    <t>"7 týdnů"  7*7*12</t>
  </si>
  <si>
    <t>913211113</t>
  </si>
  <si>
    <t>Montáž a demontáž dočasných dopravních zábran reflexních, šířky 3 m</t>
  </si>
  <si>
    <t>CS ÚRS 2017 01</t>
  </si>
  <si>
    <t>-401796219</t>
  </si>
  <si>
    <t>913211213</t>
  </si>
  <si>
    <t>Montáž a demontáž dočasných dopravních zábran Příplatek za první a každý další den použití dočasných dopravních zábran k ceně 21-1113</t>
  </si>
  <si>
    <t>-1772585116</t>
  </si>
  <si>
    <t xml:space="preserve"> "7 týdnů" 7*7*2</t>
  </si>
  <si>
    <t xml:space="preserve">VRN01 - Vedlejší a ostatní náklady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</si>
  <si>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</si>
  <si>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</si>
  <si>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</si>
  <si>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</si>
  <si>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</si>
  <si>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</si>
  <si>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</si>
  <si>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-562295469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</si>
  <si>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</si>
  <si>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</si>
  <si>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-548534431</t>
  </si>
  <si>
    <t>03 R</t>
  </si>
  <si>
    <t>Vytyčení stavby (případně pozemků nebo provedení jiných geodetických prací*) odborně způsobilou osobou v oboru zeměměřictví.</t>
  </si>
  <si>
    <t>501166896</t>
  </si>
  <si>
    <t>04 R</t>
  </si>
  <si>
    <t>Zajištění a zabezpečení staveniště, zřízení a likvidace zařízení staveniště, včetně případných přípojek, přístupů, skládek, deponií apod.</t>
  </si>
  <si>
    <t>383037558</t>
  </si>
  <si>
    <t>05 R</t>
  </si>
  <si>
    <t>Zajištění umístění štítku o povolení stavby a stejnopisu oznámení o zahájení prací oblastnímu inspektorátu práce na viditelném místě u vstupu na staveniště.</t>
  </si>
  <si>
    <t>1541425354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</si>
  <si>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</si>
  <si>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</si>
  <si>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1975401442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</si>
  <si>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</si>
  <si>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</si>
  <si>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</si>
  <si>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-800345052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</si>
  <si>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</si>
  <si>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17 R</t>
  </si>
  <si>
    <t>Aktualizace (přizpůsobení) nebo zpracování* plánu bezpečnosti a ochrany zdraví při práci.</t>
  </si>
  <si>
    <t>-765321480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</si>
  <si>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</si>
  <si>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</si>
  <si>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</si>
  <si>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</si>
  <si>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</si>
  <si>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</si>
  <si>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365471041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</si>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</sst>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4" t="s">
        <v>16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6"/>
      <c r="AQ5" s="28"/>
      <c r="BE5" s="312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6" t="s">
        <v>19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6"/>
      <c r="AQ6" s="28"/>
      <c r="BE6" s="313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3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3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3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3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13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3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13"/>
      <c r="BS13" s="21" t="s">
        <v>8</v>
      </c>
    </row>
    <row r="14" spans="2:71" ht="13.5">
      <c r="B14" s="25"/>
      <c r="C14" s="26"/>
      <c r="D14" s="26"/>
      <c r="E14" s="317" t="s">
        <v>32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13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3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13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13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3"/>
      <c r="BS18" s="21" t="s">
        <v>8</v>
      </c>
    </row>
    <row r="19" spans="2:71" ht="14.45" customHeight="1">
      <c r="B19" s="25"/>
      <c r="C19" s="26"/>
      <c r="D19" s="34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3"/>
      <c r="BS19" s="21" t="s">
        <v>8</v>
      </c>
    </row>
    <row r="20" spans="2:71" ht="16.5" customHeight="1">
      <c r="B20" s="25"/>
      <c r="C20" s="26"/>
      <c r="D20" s="26"/>
      <c r="E20" s="319" t="s">
        <v>21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26"/>
      <c r="AP20" s="26"/>
      <c r="AQ20" s="28"/>
      <c r="BE20" s="313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3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3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0">
        <f>ROUND(AG51,2)</f>
        <v>0</v>
      </c>
      <c r="AL23" s="321"/>
      <c r="AM23" s="321"/>
      <c r="AN23" s="321"/>
      <c r="AO23" s="321"/>
      <c r="AP23" s="39"/>
      <c r="AQ23" s="42"/>
      <c r="BE23" s="313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3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2" t="s">
        <v>39</v>
      </c>
      <c r="M25" s="322"/>
      <c r="N25" s="322"/>
      <c r="O25" s="322"/>
      <c r="P25" s="39"/>
      <c r="Q25" s="39"/>
      <c r="R25" s="39"/>
      <c r="S25" s="39"/>
      <c r="T25" s="39"/>
      <c r="U25" s="39"/>
      <c r="V25" s="39"/>
      <c r="W25" s="322" t="s">
        <v>40</v>
      </c>
      <c r="X25" s="322"/>
      <c r="Y25" s="322"/>
      <c r="Z25" s="322"/>
      <c r="AA25" s="322"/>
      <c r="AB25" s="322"/>
      <c r="AC25" s="322"/>
      <c r="AD25" s="322"/>
      <c r="AE25" s="322"/>
      <c r="AF25" s="39"/>
      <c r="AG25" s="39"/>
      <c r="AH25" s="39"/>
      <c r="AI25" s="39"/>
      <c r="AJ25" s="39"/>
      <c r="AK25" s="322" t="s">
        <v>41</v>
      </c>
      <c r="AL25" s="322"/>
      <c r="AM25" s="322"/>
      <c r="AN25" s="322"/>
      <c r="AO25" s="322"/>
      <c r="AP25" s="39"/>
      <c r="AQ25" s="42"/>
      <c r="BE25" s="313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23">
        <v>0.21</v>
      </c>
      <c r="M26" s="324"/>
      <c r="N26" s="324"/>
      <c r="O26" s="324"/>
      <c r="P26" s="45"/>
      <c r="Q26" s="45"/>
      <c r="R26" s="45"/>
      <c r="S26" s="45"/>
      <c r="T26" s="45"/>
      <c r="U26" s="45"/>
      <c r="V26" s="45"/>
      <c r="W26" s="325">
        <f>ROUND(AZ51,2)</f>
        <v>0</v>
      </c>
      <c r="X26" s="324"/>
      <c r="Y26" s="324"/>
      <c r="Z26" s="324"/>
      <c r="AA26" s="324"/>
      <c r="AB26" s="324"/>
      <c r="AC26" s="324"/>
      <c r="AD26" s="324"/>
      <c r="AE26" s="324"/>
      <c r="AF26" s="45"/>
      <c r="AG26" s="45"/>
      <c r="AH26" s="45"/>
      <c r="AI26" s="45"/>
      <c r="AJ26" s="45"/>
      <c r="AK26" s="325">
        <f>ROUND(AV51,2)</f>
        <v>0</v>
      </c>
      <c r="AL26" s="324"/>
      <c r="AM26" s="324"/>
      <c r="AN26" s="324"/>
      <c r="AO26" s="324"/>
      <c r="AP26" s="45"/>
      <c r="AQ26" s="47"/>
      <c r="BE26" s="313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23">
        <v>0.15</v>
      </c>
      <c r="M27" s="324"/>
      <c r="N27" s="324"/>
      <c r="O27" s="324"/>
      <c r="P27" s="45"/>
      <c r="Q27" s="45"/>
      <c r="R27" s="45"/>
      <c r="S27" s="45"/>
      <c r="T27" s="45"/>
      <c r="U27" s="45"/>
      <c r="V27" s="45"/>
      <c r="W27" s="325">
        <f>ROUND(BA51,2)</f>
        <v>0</v>
      </c>
      <c r="X27" s="324"/>
      <c r="Y27" s="324"/>
      <c r="Z27" s="324"/>
      <c r="AA27" s="324"/>
      <c r="AB27" s="324"/>
      <c r="AC27" s="324"/>
      <c r="AD27" s="324"/>
      <c r="AE27" s="324"/>
      <c r="AF27" s="45"/>
      <c r="AG27" s="45"/>
      <c r="AH27" s="45"/>
      <c r="AI27" s="45"/>
      <c r="AJ27" s="45"/>
      <c r="AK27" s="325">
        <f>ROUND(AW51,2)</f>
        <v>0</v>
      </c>
      <c r="AL27" s="324"/>
      <c r="AM27" s="324"/>
      <c r="AN27" s="324"/>
      <c r="AO27" s="324"/>
      <c r="AP27" s="45"/>
      <c r="AQ27" s="47"/>
      <c r="BE27" s="313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23">
        <v>0.21</v>
      </c>
      <c r="M28" s="324"/>
      <c r="N28" s="324"/>
      <c r="O28" s="324"/>
      <c r="P28" s="45"/>
      <c r="Q28" s="45"/>
      <c r="R28" s="45"/>
      <c r="S28" s="45"/>
      <c r="T28" s="45"/>
      <c r="U28" s="45"/>
      <c r="V28" s="45"/>
      <c r="W28" s="325">
        <f>ROUND(BB51,2)</f>
        <v>0</v>
      </c>
      <c r="X28" s="324"/>
      <c r="Y28" s="324"/>
      <c r="Z28" s="324"/>
      <c r="AA28" s="324"/>
      <c r="AB28" s="324"/>
      <c r="AC28" s="324"/>
      <c r="AD28" s="324"/>
      <c r="AE28" s="324"/>
      <c r="AF28" s="45"/>
      <c r="AG28" s="45"/>
      <c r="AH28" s="45"/>
      <c r="AI28" s="45"/>
      <c r="AJ28" s="45"/>
      <c r="AK28" s="325">
        <v>0</v>
      </c>
      <c r="AL28" s="324"/>
      <c r="AM28" s="324"/>
      <c r="AN28" s="324"/>
      <c r="AO28" s="324"/>
      <c r="AP28" s="45"/>
      <c r="AQ28" s="47"/>
      <c r="BE28" s="313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23">
        <v>0.15</v>
      </c>
      <c r="M29" s="324"/>
      <c r="N29" s="324"/>
      <c r="O29" s="324"/>
      <c r="P29" s="45"/>
      <c r="Q29" s="45"/>
      <c r="R29" s="45"/>
      <c r="S29" s="45"/>
      <c r="T29" s="45"/>
      <c r="U29" s="45"/>
      <c r="V29" s="45"/>
      <c r="W29" s="325">
        <f>ROUND(BC51,2)</f>
        <v>0</v>
      </c>
      <c r="X29" s="324"/>
      <c r="Y29" s="324"/>
      <c r="Z29" s="324"/>
      <c r="AA29" s="324"/>
      <c r="AB29" s="324"/>
      <c r="AC29" s="324"/>
      <c r="AD29" s="324"/>
      <c r="AE29" s="324"/>
      <c r="AF29" s="45"/>
      <c r="AG29" s="45"/>
      <c r="AH29" s="45"/>
      <c r="AI29" s="45"/>
      <c r="AJ29" s="45"/>
      <c r="AK29" s="325">
        <v>0</v>
      </c>
      <c r="AL29" s="324"/>
      <c r="AM29" s="324"/>
      <c r="AN29" s="324"/>
      <c r="AO29" s="324"/>
      <c r="AP29" s="45"/>
      <c r="AQ29" s="47"/>
      <c r="BE29" s="313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23">
        <v>0</v>
      </c>
      <c r="M30" s="324"/>
      <c r="N30" s="324"/>
      <c r="O30" s="324"/>
      <c r="P30" s="45"/>
      <c r="Q30" s="45"/>
      <c r="R30" s="45"/>
      <c r="S30" s="45"/>
      <c r="T30" s="45"/>
      <c r="U30" s="45"/>
      <c r="V30" s="45"/>
      <c r="W30" s="325">
        <f>ROUND(BD51,2)</f>
        <v>0</v>
      </c>
      <c r="X30" s="324"/>
      <c r="Y30" s="324"/>
      <c r="Z30" s="324"/>
      <c r="AA30" s="324"/>
      <c r="AB30" s="324"/>
      <c r="AC30" s="324"/>
      <c r="AD30" s="324"/>
      <c r="AE30" s="324"/>
      <c r="AF30" s="45"/>
      <c r="AG30" s="45"/>
      <c r="AH30" s="45"/>
      <c r="AI30" s="45"/>
      <c r="AJ30" s="45"/>
      <c r="AK30" s="325">
        <v>0</v>
      </c>
      <c r="AL30" s="324"/>
      <c r="AM30" s="324"/>
      <c r="AN30" s="324"/>
      <c r="AO30" s="324"/>
      <c r="AP30" s="45"/>
      <c r="AQ30" s="47"/>
      <c r="BE30" s="313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3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6" t="s">
        <v>50</v>
      </c>
      <c r="Y32" s="327"/>
      <c r="Z32" s="327"/>
      <c r="AA32" s="327"/>
      <c r="AB32" s="327"/>
      <c r="AC32" s="50"/>
      <c r="AD32" s="50"/>
      <c r="AE32" s="50"/>
      <c r="AF32" s="50"/>
      <c r="AG32" s="50"/>
      <c r="AH32" s="50"/>
      <c r="AI32" s="50"/>
      <c r="AJ32" s="50"/>
      <c r="AK32" s="328">
        <f>SUM(AK23:AK30)</f>
        <v>0</v>
      </c>
      <c r="AL32" s="327"/>
      <c r="AM32" s="327"/>
      <c r="AN32" s="327"/>
      <c r="AO32" s="329"/>
      <c r="AP32" s="48"/>
      <c r="AQ32" s="52"/>
      <c r="BE32" s="313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2018_17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0" t="str">
        <f>K6</f>
        <v>Prodloužení MK ulice E. Rádla v Benešově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Benešov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2" t="str">
        <f>IF(AN8="","",AN8)</f>
        <v>3. 3. 2018</v>
      </c>
      <c r="AN44" s="332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Město Benešov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33" t="str">
        <f>IF(E17="","",E17)</f>
        <v xml:space="preserve">Ing. Roman Tichovský </v>
      </c>
      <c r="AN46" s="333"/>
      <c r="AO46" s="333"/>
      <c r="AP46" s="333"/>
      <c r="AQ46" s="60"/>
      <c r="AR46" s="58"/>
      <c r="AS46" s="334" t="s">
        <v>52</v>
      </c>
      <c r="AT46" s="335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6"/>
      <c r="AT47" s="337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8"/>
      <c r="AT48" s="339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0" t="s">
        <v>53</v>
      </c>
      <c r="D49" s="341"/>
      <c r="E49" s="341"/>
      <c r="F49" s="341"/>
      <c r="G49" s="341"/>
      <c r="H49" s="76"/>
      <c r="I49" s="342" t="s">
        <v>54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55</v>
      </c>
      <c r="AH49" s="341"/>
      <c r="AI49" s="341"/>
      <c r="AJ49" s="341"/>
      <c r="AK49" s="341"/>
      <c r="AL49" s="341"/>
      <c r="AM49" s="341"/>
      <c r="AN49" s="342" t="s">
        <v>56</v>
      </c>
      <c r="AO49" s="341"/>
      <c r="AP49" s="341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7">
        <f>ROUND(SUM(AG52:AG54),2)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16.5" customHeight="1">
      <c r="A52" s="93" t="s">
        <v>76</v>
      </c>
      <c r="B52" s="94"/>
      <c r="C52" s="95"/>
      <c r="D52" s="346" t="s">
        <v>77</v>
      </c>
      <c r="E52" s="346"/>
      <c r="F52" s="346"/>
      <c r="G52" s="346"/>
      <c r="H52" s="346"/>
      <c r="I52" s="96"/>
      <c r="J52" s="346" t="s">
        <v>78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4">
        <f>'SO101 - Komunikace 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7" t="s">
        <v>79</v>
      </c>
      <c r="AR52" s="98"/>
      <c r="AS52" s="99">
        <v>0</v>
      </c>
      <c r="AT52" s="100">
        <f>ROUND(SUM(AV52:AW52),2)</f>
        <v>0</v>
      </c>
      <c r="AU52" s="101">
        <f>'SO101 - Komunikace '!P83</f>
        <v>0</v>
      </c>
      <c r="AV52" s="100">
        <f>'SO101 - Komunikace '!J30</f>
        <v>0</v>
      </c>
      <c r="AW52" s="100">
        <f>'SO101 - Komunikace '!J31</f>
        <v>0</v>
      </c>
      <c r="AX52" s="100">
        <f>'SO101 - Komunikace '!J32</f>
        <v>0</v>
      </c>
      <c r="AY52" s="100">
        <f>'SO101 - Komunikace '!J33</f>
        <v>0</v>
      </c>
      <c r="AZ52" s="100">
        <f>'SO101 - Komunikace '!F30</f>
        <v>0</v>
      </c>
      <c r="BA52" s="100">
        <f>'SO101 - Komunikace '!F31</f>
        <v>0</v>
      </c>
      <c r="BB52" s="100">
        <f>'SO101 - Komunikace '!F32</f>
        <v>0</v>
      </c>
      <c r="BC52" s="100">
        <f>'SO101 - Komunikace '!F33</f>
        <v>0</v>
      </c>
      <c r="BD52" s="102">
        <f>'SO101 - Komunikace 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16.5" customHeight="1">
      <c r="A53" s="93" t="s">
        <v>76</v>
      </c>
      <c r="B53" s="94"/>
      <c r="C53" s="95"/>
      <c r="D53" s="346" t="s">
        <v>83</v>
      </c>
      <c r="E53" s="346"/>
      <c r="F53" s="346"/>
      <c r="G53" s="346"/>
      <c r="H53" s="346"/>
      <c r="I53" s="96"/>
      <c r="J53" s="346" t="s">
        <v>84</v>
      </c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4">
        <f>'SO901 - Dopravně inženýrs...'!J27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97" t="s">
        <v>79</v>
      </c>
      <c r="AR53" s="98"/>
      <c r="AS53" s="99">
        <v>0</v>
      </c>
      <c r="AT53" s="100">
        <f>ROUND(SUM(AV53:AW53),2)</f>
        <v>0</v>
      </c>
      <c r="AU53" s="101">
        <f>'SO901 - Dopravně inženýrs...'!P78</f>
        <v>0</v>
      </c>
      <c r="AV53" s="100">
        <f>'SO901 - Dopravně inženýrs...'!J30</f>
        <v>0</v>
      </c>
      <c r="AW53" s="100">
        <f>'SO901 - Dopravně inženýrs...'!J31</f>
        <v>0</v>
      </c>
      <c r="AX53" s="100">
        <f>'SO901 - Dopravně inženýrs...'!J32</f>
        <v>0</v>
      </c>
      <c r="AY53" s="100">
        <f>'SO901 - Dopravně inženýrs...'!J33</f>
        <v>0</v>
      </c>
      <c r="AZ53" s="100">
        <f>'SO901 - Dopravně inženýrs...'!F30</f>
        <v>0</v>
      </c>
      <c r="BA53" s="100">
        <f>'SO901 - Dopravně inženýrs...'!F31</f>
        <v>0</v>
      </c>
      <c r="BB53" s="100">
        <f>'SO901 - Dopravně inženýrs...'!F32</f>
        <v>0</v>
      </c>
      <c r="BC53" s="100">
        <f>'SO901 - Dopravně inženýrs...'!F33</f>
        <v>0</v>
      </c>
      <c r="BD53" s="102">
        <f>'SO901 - Dopravně inženýrs...'!F34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16.5" customHeight="1">
      <c r="A54" s="93" t="s">
        <v>76</v>
      </c>
      <c r="B54" s="94"/>
      <c r="C54" s="95"/>
      <c r="D54" s="346" t="s">
        <v>86</v>
      </c>
      <c r="E54" s="346"/>
      <c r="F54" s="346"/>
      <c r="G54" s="346"/>
      <c r="H54" s="346"/>
      <c r="I54" s="96"/>
      <c r="J54" s="346" t="s">
        <v>87</v>
      </c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4">
        <f>'VRN01 - Vedlejší a ostatn...'!J27</f>
        <v>0</v>
      </c>
      <c r="AH54" s="345"/>
      <c r="AI54" s="345"/>
      <c r="AJ54" s="345"/>
      <c r="AK54" s="345"/>
      <c r="AL54" s="345"/>
      <c r="AM54" s="345"/>
      <c r="AN54" s="344">
        <f>SUM(AG54,AT54)</f>
        <v>0</v>
      </c>
      <c r="AO54" s="345"/>
      <c r="AP54" s="345"/>
      <c r="AQ54" s="97" t="s">
        <v>79</v>
      </c>
      <c r="AR54" s="98"/>
      <c r="AS54" s="104">
        <v>0</v>
      </c>
      <c r="AT54" s="105">
        <f>ROUND(SUM(AV54:AW54),2)</f>
        <v>0</v>
      </c>
      <c r="AU54" s="106">
        <f>'VRN01 - Vedlejší a ostatn...'!P78</f>
        <v>0</v>
      </c>
      <c r="AV54" s="105">
        <f>'VRN01 - Vedlejší a ostatn...'!J30</f>
        <v>0</v>
      </c>
      <c r="AW54" s="105">
        <f>'VRN01 - Vedlejší a ostatn...'!J31</f>
        <v>0</v>
      </c>
      <c r="AX54" s="105">
        <f>'VRN01 - Vedlejší a ostatn...'!J32</f>
        <v>0</v>
      </c>
      <c r="AY54" s="105">
        <f>'VRN01 - Vedlejší a ostatn...'!J33</f>
        <v>0</v>
      </c>
      <c r="AZ54" s="105">
        <f>'VRN01 - Vedlejší a ostatn...'!F30</f>
        <v>0</v>
      </c>
      <c r="BA54" s="105">
        <f>'VRN01 - Vedlejší a ostatn...'!F31</f>
        <v>0</v>
      </c>
      <c r="BB54" s="105">
        <f>'VRN01 - Vedlejší a ostatn...'!F32</f>
        <v>0</v>
      </c>
      <c r="BC54" s="105">
        <f>'VRN01 - Vedlejší a ostatn...'!F33</f>
        <v>0</v>
      </c>
      <c r="BD54" s="107">
        <f>'VRN01 - Vedlejší a ostatn...'!F34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algorithmName="SHA-512" hashValue="6bbr28K2DUfzfp8XS+qqo41n61CKnZyWa6ApskMmaSlwyBgv0mVXCEbALAjB2mQ+proSo2kpXXzQBW+qKZKtXQ==" saltValue="odnary8E+nk13IoQVD9+szg0DL05RLw0F5gRfw19FZNheLleCOM/CBlo8xdZgJmfLsjeHy2/OBn9oXXIF69mlQ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Komunikace '!C2" display="/"/>
    <hyperlink ref="A53" location="'SO901 - Dopravně inženýrs...'!C2" display="/"/>
    <hyperlink ref="A54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8" t="s">
        <v>90</v>
      </c>
      <c r="H1" s="358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50" t="str">
        <f>'Rekapitulace stavby'!K6</f>
        <v>Prodloužení MK ulice E. Rádla v Benešově</v>
      </c>
      <c r="F7" s="351"/>
      <c r="G7" s="351"/>
      <c r="H7" s="351"/>
      <c r="I7" s="114"/>
      <c r="J7" s="26"/>
      <c r="K7" s="28"/>
    </row>
    <row r="8" spans="2:11" s="1" customFormat="1" ht="13.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2" t="s">
        <v>96</v>
      </c>
      <c r="F9" s="353"/>
      <c r="G9" s="353"/>
      <c r="H9" s="35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9" t="s">
        <v>21</v>
      </c>
      <c r="F24" s="319"/>
      <c r="G24" s="319"/>
      <c r="H24" s="31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ROUND(SUM(BE83:BE238),2)</f>
        <v>0</v>
      </c>
      <c r="G30" s="39"/>
      <c r="H30" s="39"/>
      <c r="I30" s="128">
        <v>0.21</v>
      </c>
      <c r="J30" s="127">
        <f>ROUND(ROUND((SUM(BE83:BE238)),2)*I30,2)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ROUND(SUM(BF83:BF238),2)</f>
        <v>0</v>
      </c>
      <c r="G31" s="39"/>
      <c r="H31" s="39"/>
      <c r="I31" s="128">
        <v>0.15</v>
      </c>
      <c r="J31" s="127">
        <f>ROUND(ROUND((SUM(BF83:BF238)),2)*I31,2)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ROUND(SUM(BG83:BG238),2)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ROUND(SUM(BH83:BH238),2)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ROUND(SUM(BI83:BI238),2)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50" t="str">
        <f>E7</f>
        <v>Prodloužení MK ulice E. Rádla v Benešově</v>
      </c>
      <c r="F45" s="351"/>
      <c r="G45" s="351"/>
      <c r="H45" s="351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2" t="str">
        <f>E9</f>
        <v xml:space="preserve">SO101 - Komunikace </v>
      </c>
      <c r="F47" s="353"/>
      <c r="G47" s="353"/>
      <c r="H47" s="35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Benešov </v>
      </c>
      <c r="G49" s="39"/>
      <c r="H49" s="39"/>
      <c r="I49" s="116" t="s">
        <v>25</v>
      </c>
      <c r="J49" s="117" t="str">
        <f>IF(J12="","",J12)</f>
        <v>3. 3. 2018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19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4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J83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102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8" customFormat="1" ht="19.9" customHeight="1">
      <c r="B58" s="153"/>
      <c r="C58" s="154"/>
      <c r="D58" s="155" t="s">
        <v>103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8" customFormat="1" ht="14.85" customHeight="1">
      <c r="B59" s="153"/>
      <c r="C59" s="154"/>
      <c r="D59" s="155" t="s">
        <v>104</v>
      </c>
      <c r="E59" s="156"/>
      <c r="F59" s="156"/>
      <c r="G59" s="156"/>
      <c r="H59" s="156"/>
      <c r="I59" s="157"/>
      <c r="J59" s="158">
        <f>J147</f>
        <v>0</v>
      </c>
      <c r="K59" s="159"/>
    </row>
    <row r="60" spans="2:11" s="8" customFormat="1" ht="19.9" customHeight="1">
      <c r="B60" s="153"/>
      <c r="C60" s="154"/>
      <c r="D60" s="155" t="s">
        <v>105</v>
      </c>
      <c r="E60" s="156"/>
      <c r="F60" s="156"/>
      <c r="G60" s="156"/>
      <c r="H60" s="156"/>
      <c r="I60" s="157"/>
      <c r="J60" s="158">
        <f>J173</f>
        <v>0</v>
      </c>
      <c r="K60" s="159"/>
    </row>
    <row r="61" spans="2:11" s="8" customFormat="1" ht="19.9" customHeight="1">
      <c r="B61" s="153"/>
      <c r="C61" s="154"/>
      <c r="D61" s="155" t="s">
        <v>106</v>
      </c>
      <c r="E61" s="156"/>
      <c r="F61" s="156"/>
      <c r="G61" s="156"/>
      <c r="H61" s="156"/>
      <c r="I61" s="157"/>
      <c r="J61" s="158">
        <f>J182</f>
        <v>0</v>
      </c>
      <c r="K61" s="159"/>
    </row>
    <row r="62" spans="2:11" s="8" customFormat="1" ht="19.9" customHeight="1">
      <c r="B62" s="153"/>
      <c r="C62" s="154"/>
      <c r="D62" s="155" t="s">
        <v>107</v>
      </c>
      <c r="E62" s="156"/>
      <c r="F62" s="156"/>
      <c r="G62" s="156"/>
      <c r="H62" s="156"/>
      <c r="I62" s="157"/>
      <c r="J62" s="158">
        <f>J204</f>
        <v>0</v>
      </c>
      <c r="K62" s="159"/>
    </row>
    <row r="63" spans="2:11" s="8" customFormat="1" ht="14.85" customHeight="1">
      <c r="B63" s="153"/>
      <c r="C63" s="154"/>
      <c r="D63" s="155" t="s">
        <v>108</v>
      </c>
      <c r="E63" s="156"/>
      <c r="F63" s="156"/>
      <c r="G63" s="156"/>
      <c r="H63" s="156"/>
      <c r="I63" s="157"/>
      <c r="J63" s="158">
        <f>J231</f>
        <v>0</v>
      </c>
      <c r="K63" s="159"/>
    </row>
    <row r="64" spans="2:11" s="1" customFormat="1" ht="21.75" customHeight="1">
      <c r="B64" s="38"/>
      <c r="C64" s="39"/>
      <c r="D64" s="39"/>
      <c r="E64" s="39"/>
      <c r="F64" s="39"/>
      <c r="G64" s="39"/>
      <c r="H64" s="39"/>
      <c r="I64" s="115"/>
      <c r="J64" s="39"/>
      <c r="K64" s="42"/>
    </row>
    <row r="65" spans="2:11" s="1" customFormat="1" ht="6.95" customHeight="1">
      <c r="B65" s="53"/>
      <c r="C65" s="54"/>
      <c r="D65" s="54"/>
      <c r="E65" s="54"/>
      <c r="F65" s="54"/>
      <c r="G65" s="54"/>
      <c r="H65" s="54"/>
      <c r="I65" s="136"/>
      <c r="J65" s="54"/>
      <c r="K65" s="5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7"/>
      <c r="L69" s="58"/>
    </row>
    <row r="70" spans="2:12" s="1" customFormat="1" ht="36.95" customHeight="1">
      <c r="B70" s="38"/>
      <c r="C70" s="59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6.5" customHeight="1">
      <c r="B73" s="38"/>
      <c r="C73" s="60"/>
      <c r="D73" s="60"/>
      <c r="E73" s="355" t="str">
        <f>E7</f>
        <v>Prodloužení MK ulice E. Rádla v Benešově</v>
      </c>
      <c r="F73" s="356"/>
      <c r="G73" s="356"/>
      <c r="H73" s="356"/>
      <c r="I73" s="160"/>
      <c r="J73" s="60"/>
      <c r="K73" s="60"/>
      <c r="L73" s="58"/>
    </row>
    <row r="74" spans="2:12" s="1" customFormat="1" ht="14.45" customHeight="1">
      <c r="B74" s="38"/>
      <c r="C74" s="62" t="s">
        <v>95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7.25" customHeight="1">
      <c r="B75" s="38"/>
      <c r="C75" s="60"/>
      <c r="D75" s="60"/>
      <c r="E75" s="330" t="str">
        <f>E9</f>
        <v xml:space="preserve">SO101 - Komunikace </v>
      </c>
      <c r="F75" s="357"/>
      <c r="G75" s="357"/>
      <c r="H75" s="357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8" customHeight="1">
      <c r="B77" s="38"/>
      <c r="C77" s="62" t="s">
        <v>23</v>
      </c>
      <c r="D77" s="60"/>
      <c r="E77" s="60"/>
      <c r="F77" s="161" t="str">
        <f>F12</f>
        <v xml:space="preserve">Benešov </v>
      </c>
      <c r="G77" s="60"/>
      <c r="H77" s="60"/>
      <c r="I77" s="162" t="s">
        <v>25</v>
      </c>
      <c r="J77" s="70" t="str">
        <f>IF(J12="","",J12)</f>
        <v>3. 3. 2018</v>
      </c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3.5">
      <c r="B79" s="38"/>
      <c r="C79" s="62" t="s">
        <v>27</v>
      </c>
      <c r="D79" s="60"/>
      <c r="E79" s="60"/>
      <c r="F79" s="161" t="str">
        <f>E15</f>
        <v xml:space="preserve">Město Benešov </v>
      </c>
      <c r="G79" s="60"/>
      <c r="H79" s="60"/>
      <c r="I79" s="162" t="s">
        <v>33</v>
      </c>
      <c r="J79" s="161" t="str">
        <f>E21</f>
        <v xml:space="preserve">Ing. Roman Tichovský </v>
      </c>
      <c r="K79" s="60"/>
      <c r="L79" s="58"/>
    </row>
    <row r="80" spans="2:12" s="1" customFormat="1" ht="14.45" customHeight="1">
      <c r="B80" s="38"/>
      <c r="C80" s="62" t="s">
        <v>31</v>
      </c>
      <c r="D80" s="60"/>
      <c r="E80" s="60"/>
      <c r="F80" s="161" t="str">
        <f>IF(E18="","",E18)</f>
        <v/>
      </c>
      <c r="G80" s="60"/>
      <c r="H80" s="60"/>
      <c r="I80" s="160"/>
      <c r="J80" s="60"/>
      <c r="K80" s="60"/>
      <c r="L80" s="58"/>
    </row>
    <row r="81" spans="2:12" s="1" customFormat="1" ht="10.3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20" s="9" customFormat="1" ht="29.25" customHeight="1">
      <c r="B82" s="163"/>
      <c r="C82" s="164" t="s">
        <v>110</v>
      </c>
      <c r="D82" s="165" t="s">
        <v>57</v>
      </c>
      <c r="E82" s="165" t="s">
        <v>53</v>
      </c>
      <c r="F82" s="165" t="s">
        <v>111</v>
      </c>
      <c r="G82" s="165" t="s">
        <v>112</v>
      </c>
      <c r="H82" s="165" t="s">
        <v>113</v>
      </c>
      <c r="I82" s="166" t="s">
        <v>114</v>
      </c>
      <c r="J82" s="165" t="s">
        <v>99</v>
      </c>
      <c r="K82" s="167" t="s">
        <v>115</v>
      </c>
      <c r="L82" s="168"/>
      <c r="M82" s="78" t="s">
        <v>116</v>
      </c>
      <c r="N82" s="79" t="s">
        <v>42</v>
      </c>
      <c r="O82" s="79" t="s">
        <v>117</v>
      </c>
      <c r="P82" s="79" t="s">
        <v>118</v>
      </c>
      <c r="Q82" s="79" t="s">
        <v>119</v>
      </c>
      <c r="R82" s="79" t="s">
        <v>120</v>
      </c>
      <c r="S82" s="79" t="s">
        <v>121</v>
      </c>
      <c r="T82" s="80" t="s">
        <v>122</v>
      </c>
    </row>
    <row r="83" spans="2:63" s="1" customFormat="1" ht="29.25" customHeight="1">
      <c r="B83" s="38"/>
      <c r="C83" s="84" t="s">
        <v>100</v>
      </c>
      <c r="D83" s="60"/>
      <c r="E83" s="60"/>
      <c r="F83" s="60"/>
      <c r="G83" s="60"/>
      <c r="H83" s="60"/>
      <c r="I83" s="160"/>
      <c r="J83" s="169">
        <f>BK83</f>
        <v>0</v>
      </c>
      <c r="K83" s="60"/>
      <c r="L83" s="58"/>
      <c r="M83" s="81"/>
      <c r="N83" s="82"/>
      <c r="O83" s="82"/>
      <c r="P83" s="170">
        <f>P84</f>
        <v>0</v>
      </c>
      <c r="Q83" s="82"/>
      <c r="R83" s="170">
        <f>R84</f>
        <v>381.60831456</v>
      </c>
      <c r="S83" s="82"/>
      <c r="T83" s="171">
        <f>T84</f>
        <v>224.8036</v>
      </c>
      <c r="AT83" s="21" t="s">
        <v>71</v>
      </c>
      <c r="AU83" s="21" t="s">
        <v>101</v>
      </c>
      <c r="BK83" s="172">
        <f>BK84</f>
        <v>0</v>
      </c>
    </row>
    <row r="84" spans="2:63" s="10" customFormat="1" ht="37.35" customHeight="1">
      <c r="B84" s="173"/>
      <c r="C84" s="174"/>
      <c r="D84" s="175" t="s">
        <v>71</v>
      </c>
      <c r="E84" s="176" t="s">
        <v>123</v>
      </c>
      <c r="F84" s="176" t="s">
        <v>124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P85+P173+P182+P204</f>
        <v>0</v>
      </c>
      <c r="Q84" s="181"/>
      <c r="R84" s="182">
        <f>R85+R173+R182+R204</f>
        <v>381.60831456</v>
      </c>
      <c r="S84" s="181"/>
      <c r="T84" s="183">
        <f>T85+T173+T182+T204</f>
        <v>224.8036</v>
      </c>
      <c r="AR84" s="184" t="s">
        <v>80</v>
      </c>
      <c r="AT84" s="185" t="s">
        <v>71</v>
      </c>
      <c r="AU84" s="185" t="s">
        <v>72</v>
      </c>
      <c r="AY84" s="184" t="s">
        <v>125</v>
      </c>
      <c r="BK84" s="186">
        <f>BK85+BK173+BK182+BK204</f>
        <v>0</v>
      </c>
    </row>
    <row r="85" spans="2:63" s="10" customFormat="1" ht="19.9" customHeight="1">
      <c r="B85" s="173"/>
      <c r="C85" s="174"/>
      <c r="D85" s="175" t="s">
        <v>71</v>
      </c>
      <c r="E85" s="187" t="s">
        <v>80</v>
      </c>
      <c r="F85" s="187" t="s">
        <v>126</v>
      </c>
      <c r="G85" s="174"/>
      <c r="H85" s="174"/>
      <c r="I85" s="177"/>
      <c r="J85" s="188">
        <f>BK85</f>
        <v>0</v>
      </c>
      <c r="K85" s="174"/>
      <c r="L85" s="179"/>
      <c r="M85" s="180"/>
      <c r="N85" s="181"/>
      <c r="O85" s="181"/>
      <c r="P85" s="182">
        <f>P86+SUM(P87:P147)</f>
        <v>0</v>
      </c>
      <c r="Q85" s="181"/>
      <c r="R85" s="182">
        <f>R86+SUM(R87:R147)</f>
        <v>254.170399</v>
      </c>
      <c r="S85" s="181"/>
      <c r="T85" s="183">
        <f>T86+SUM(T87:T147)</f>
        <v>224.8036</v>
      </c>
      <c r="AR85" s="184" t="s">
        <v>80</v>
      </c>
      <c r="AT85" s="185" t="s">
        <v>71</v>
      </c>
      <c r="AU85" s="185" t="s">
        <v>80</v>
      </c>
      <c r="AY85" s="184" t="s">
        <v>125</v>
      </c>
      <c r="BK85" s="186">
        <f>BK86+SUM(BK87:BK147)</f>
        <v>0</v>
      </c>
    </row>
    <row r="86" spans="2:65" s="1" customFormat="1" ht="16.5" customHeight="1">
      <c r="B86" s="38"/>
      <c r="C86" s="189" t="s">
        <v>82</v>
      </c>
      <c r="D86" s="189" t="s">
        <v>127</v>
      </c>
      <c r="E86" s="190" t="s">
        <v>128</v>
      </c>
      <c r="F86" s="191" t="s">
        <v>129</v>
      </c>
      <c r="G86" s="192" t="s">
        <v>130</v>
      </c>
      <c r="H86" s="193">
        <v>21</v>
      </c>
      <c r="I86" s="194"/>
      <c r="J86" s="195">
        <f>ROUND(I86*H86,2)</f>
        <v>0</v>
      </c>
      <c r="K86" s="191" t="s">
        <v>131</v>
      </c>
      <c r="L86" s="58"/>
      <c r="M86" s="196" t="s">
        <v>21</v>
      </c>
      <c r="N86" s="197" t="s">
        <v>43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0.181</v>
      </c>
      <c r="T86" s="199">
        <f>S86*H86</f>
        <v>3.8009999999999997</v>
      </c>
      <c r="AR86" s="21" t="s">
        <v>132</v>
      </c>
      <c r="AT86" s="21" t="s">
        <v>127</v>
      </c>
      <c r="AU86" s="21" t="s">
        <v>82</v>
      </c>
      <c r="AY86" s="21" t="s">
        <v>125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80</v>
      </c>
      <c r="BK86" s="200">
        <f>ROUND(I86*H86,2)</f>
        <v>0</v>
      </c>
      <c r="BL86" s="21" t="s">
        <v>132</v>
      </c>
      <c r="BM86" s="21" t="s">
        <v>133</v>
      </c>
    </row>
    <row r="87" spans="2:51" s="11" customFormat="1" ht="13.5">
      <c r="B87" s="201"/>
      <c r="C87" s="202"/>
      <c r="D87" s="203" t="s">
        <v>134</v>
      </c>
      <c r="E87" s="204" t="s">
        <v>21</v>
      </c>
      <c r="F87" s="205" t="s">
        <v>135</v>
      </c>
      <c r="G87" s="202"/>
      <c r="H87" s="206">
        <v>21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134</v>
      </c>
      <c r="AU87" s="212" t="s">
        <v>82</v>
      </c>
      <c r="AV87" s="11" t="s">
        <v>82</v>
      </c>
      <c r="AW87" s="11" t="s">
        <v>36</v>
      </c>
      <c r="AX87" s="11" t="s">
        <v>80</v>
      </c>
      <c r="AY87" s="212" t="s">
        <v>125</v>
      </c>
    </row>
    <row r="88" spans="2:65" s="1" customFormat="1" ht="38.25" customHeight="1">
      <c r="B88" s="38"/>
      <c r="C88" s="189" t="s">
        <v>136</v>
      </c>
      <c r="D88" s="189" t="s">
        <v>127</v>
      </c>
      <c r="E88" s="190" t="s">
        <v>137</v>
      </c>
      <c r="F88" s="191" t="s">
        <v>138</v>
      </c>
      <c r="G88" s="192" t="s">
        <v>130</v>
      </c>
      <c r="H88" s="193">
        <v>392.085</v>
      </c>
      <c r="I88" s="194"/>
      <c r="J88" s="195">
        <f>ROUND(I88*H88,2)</f>
        <v>0</v>
      </c>
      <c r="K88" s="191" t="s">
        <v>131</v>
      </c>
      <c r="L88" s="58"/>
      <c r="M88" s="196" t="s">
        <v>21</v>
      </c>
      <c r="N88" s="197" t="s">
        <v>43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0.56</v>
      </c>
      <c r="T88" s="199">
        <f>S88*H88</f>
        <v>219.5676</v>
      </c>
      <c r="AR88" s="21" t="s">
        <v>132</v>
      </c>
      <c r="AT88" s="21" t="s">
        <v>127</v>
      </c>
      <c r="AU88" s="21" t="s">
        <v>82</v>
      </c>
      <c r="AY88" s="21" t="s">
        <v>125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80</v>
      </c>
      <c r="BK88" s="200">
        <f>ROUND(I88*H88,2)</f>
        <v>0</v>
      </c>
      <c r="BL88" s="21" t="s">
        <v>132</v>
      </c>
      <c r="BM88" s="21" t="s">
        <v>139</v>
      </c>
    </row>
    <row r="89" spans="2:51" s="11" customFormat="1" ht="13.5">
      <c r="B89" s="201"/>
      <c r="C89" s="202"/>
      <c r="D89" s="203" t="s">
        <v>134</v>
      </c>
      <c r="E89" s="204" t="s">
        <v>21</v>
      </c>
      <c r="F89" s="205" t="s">
        <v>140</v>
      </c>
      <c r="G89" s="202"/>
      <c r="H89" s="206">
        <v>392.085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134</v>
      </c>
      <c r="AU89" s="212" t="s">
        <v>82</v>
      </c>
      <c r="AV89" s="11" t="s">
        <v>82</v>
      </c>
      <c r="AW89" s="11" t="s">
        <v>36</v>
      </c>
      <c r="AX89" s="11" t="s">
        <v>80</v>
      </c>
      <c r="AY89" s="212" t="s">
        <v>125</v>
      </c>
    </row>
    <row r="90" spans="2:65" s="1" customFormat="1" ht="16.5" customHeight="1">
      <c r="B90" s="38"/>
      <c r="C90" s="189" t="s">
        <v>141</v>
      </c>
      <c r="D90" s="189" t="s">
        <v>127</v>
      </c>
      <c r="E90" s="190" t="s">
        <v>142</v>
      </c>
      <c r="F90" s="191" t="s">
        <v>143</v>
      </c>
      <c r="G90" s="192" t="s">
        <v>144</v>
      </c>
      <c r="H90" s="193">
        <v>7</v>
      </c>
      <c r="I90" s="194"/>
      <c r="J90" s="195">
        <f>ROUND(I90*H90,2)</f>
        <v>0</v>
      </c>
      <c r="K90" s="191" t="s">
        <v>131</v>
      </c>
      <c r="L90" s="58"/>
      <c r="M90" s="196" t="s">
        <v>21</v>
      </c>
      <c r="N90" s="197" t="s">
        <v>43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0.205</v>
      </c>
      <c r="T90" s="199">
        <f>S90*H90</f>
        <v>1.4349999999999998</v>
      </c>
      <c r="AR90" s="21" t="s">
        <v>132</v>
      </c>
      <c r="AT90" s="21" t="s">
        <v>127</v>
      </c>
      <c r="AU90" s="21" t="s">
        <v>82</v>
      </c>
      <c r="AY90" s="21" t="s">
        <v>125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80</v>
      </c>
      <c r="BK90" s="200">
        <f>ROUND(I90*H90,2)</f>
        <v>0</v>
      </c>
      <c r="BL90" s="21" t="s">
        <v>132</v>
      </c>
      <c r="BM90" s="21" t="s">
        <v>145</v>
      </c>
    </row>
    <row r="91" spans="2:51" s="11" customFormat="1" ht="13.5">
      <c r="B91" s="201"/>
      <c r="C91" s="202"/>
      <c r="D91" s="203" t="s">
        <v>134</v>
      </c>
      <c r="E91" s="204" t="s">
        <v>21</v>
      </c>
      <c r="F91" s="205" t="s">
        <v>146</v>
      </c>
      <c r="G91" s="202"/>
      <c r="H91" s="206">
        <v>7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134</v>
      </c>
      <c r="AU91" s="212" t="s">
        <v>82</v>
      </c>
      <c r="AV91" s="11" t="s">
        <v>82</v>
      </c>
      <c r="AW91" s="11" t="s">
        <v>36</v>
      </c>
      <c r="AX91" s="11" t="s">
        <v>80</v>
      </c>
      <c r="AY91" s="212" t="s">
        <v>125</v>
      </c>
    </row>
    <row r="92" spans="2:65" s="1" customFormat="1" ht="38.25" customHeight="1">
      <c r="B92" s="38"/>
      <c r="C92" s="189" t="s">
        <v>147</v>
      </c>
      <c r="D92" s="189" t="s">
        <v>127</v>
      </c>
      <c r="E92" s="190" t="s">
        <v>148</v>
      </c>
      <c r="F92" s="191" t="s">
        <v>149</v>
      </c>
      <c r="G92" s="192" t="s">
        <v>150</v>
      </c>
      <c r="H92" s="193">
        <v>78.417</v>
      </c>
      <c r="I92" s="194"/>
      <c r="J92" s="195">
        <f>ROUND(I92*H92,2)</f>
        <v>0</v>
      </c>
      <c r="K92" s="191" t="s">
        <v>151</v>
      </c>
      <c r="L92" s="58"/>
      <c r="M92" s="196" t="s">
        <v>21</v>
      </c>
      <c r="N92" s="197" t="s">
        <v>43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132</v>
      </c>
      <c r="AT92" s="21" t="s">
        <v>127</v>
      </c>
      <c r="AU92" s="21" t="s">
        <v>82</v>
      </c>
      <c r="AY92" s="21" t="s">
        <v>125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80</v>
      </c>
      <c r="BK92" s="200">
        <f>ROUND(I92*H92,2)</f>
        <v>0</v>
      </c>
      <c r="BL92" s="21" t="s">
        <v>132</v>
      </c>
      <c r="BM92" s="21" t="s">
        <v>152</v>
      </c>
    </row>
    <row r="93" spans="2:51" s="11" customFormat="1" ht="13.5">
      <c r="B93" s="201"/>
      <c r="C93" s="202"/>
      <c r="D93" s="203" t="s">
        <v>134</v>
      </c>
      <c r="E93" s="204" t="s">
        <v>21</v>
      </c>
      <c r="F93" s="205" t="s">
        <v>153</v>
      </c>
      <c r="G93" s="202"/>
      <c r="H93" s="206">
        <v>78.417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134</v>
      </c>
      <c r="AU93" s="212" t="s">
        <v>82</v>
      </c>
      <c r="AV93" s="11" t="s">
        <v>82</v>
      </c>
      <c r="AW93" s="11" t="s">
        <v>36</v>
      </c>
      <c r="AX93" s="11" t="s">
        <v>80</v>
      </c>
      <c r="AY93" s="212" t="s">
        <v>125</v>
      </c>
    </row>
    <row r="94" spans="2:65" s="1" customFormat="1" ht="16.5" customHeight="1">
      <c r="B94" s="38"/>
      <c r="C94" s="189" t="s">
        <v>154</v>
      </c>
      <c r="D94" s="189" t="s">
        <v>127</v>
      </c>
      <c r="E94" s="190" t="s">
        <v>155</v>
      </c>
      <c r="F94" s="191" t="s">
        <v>156</v>
      </c>
      <c r="G94" s="192" t="s">
        <v>150</v>
      </c>
      <c r="H94" s="193">
        <v>201.27</v>
      </c>
      <c r="I94" s="194"/>
      <c r="J94" s="195">
        <f>ROUND(I94*H94,2)</f>
        <v>0</v>
      </c>
      <c r="K94" s="191" t="s">
        <v>131</v>
      </c>
      <c r="L94" s="58"/>
      <c r="M94" s="196" t="s">
        <v>21</v>
      </c>
      <c r="N94" s="197" t="s">
        <v>43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132</v>
      </c>
      <c r="AT94" s="21" t="s">
        <v>127</v>
      </c>
      <c r="AU94" s="21" t="s">
        <v>82</v>
      </c>
      <c r="AY94" s="21" t="s">
        <v>125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80</v>
      </c>
      <c r="BK94" s="200">
        <f>ROUND(I94*H94,2)</f>
        <v>0</v>
      </c>
      <c r="BL94" s="21" t="s">
        <v>132</v>
      </c>
      <c r="BM94" s="21" t="s">
        <v>157</v>
      </c>
    </row>
    <row r="95" spans="2:51" s="11" customFormat="1" ht="13.5">
      <c r="B95" s="201"/>
      <c r="C95" s="202"/>
      <c r="D95" s="203" t="s">
        <v>134</v>
      </c>
      <c r="E95" s="204" t="s">
        <v>21</v>
      </c>
      <c r="F95" s="205" t="s">
        <v>158</v>
      </c>
      <c r="G95" s="202"/>
      <c r="H95" s="206">
        <v>201.27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134</v>
      </c>
      <c r="AU95" s="212" t="s">
        <v>82</v>
      </c>
      <c r="AV95" s="11" t="s">
        <v>82</v>
      </c>
      <c r="AW95" s="11" t="s">
        <v>36</v>
      </c>
      <c r="AX95" s="11" t="s">
        <v>80</v>
      </c>
      <c r="AY95" s="212" t="s">
        <v>125</v>
      </c>
    </row>
    <row r="96" spans="2:65" s="1" customFormat="1" ht="16.5" customHeight="1">
      <c r="B96" s="38"/>
      <c r="C96" s="189" t="s">
        <v>159</v>
      </c>
      <c r="D96" s="189" t="s">
        <v>127</v>
      </c>
      <c r="E96" s="190" t="s">
        <v>160</v>
      </c>
      <c r="F96" s="191" t="s">
        <v>161</v>
      </c>
      <c r="G96" s="192" t="s">
        <v>150</v>
      </c>
      <c r="H96" s="193">
        <v>201.27</v>
      </c>
      <c r="I96" s="194"/>
      <c r="J96" s="195">
        <f>ROUND(I96*H96,2)</f>
        <v>0</v>
      </c>
      <c r="K96" s="191" t="s">
        <v>131</v>
      </c>
      <c r="L96" s="58"/>
      <c r="M96" s="196" t="s">
        <v>21</v>
      </c>
      <c r="N96" s="197" t="s">
        <v>43</v>
      </c>
      <c r="O96" s="39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1" t="s">
        <v>132</v>
      </c>
      <c r="AT96" s="21" t="s">
        <v>127</v>
      </c>
      <c r="AU96" s="21" t="s">
        <v>82</v>
      </c>
      <c r="AY96" s="21" t="s">
        <v>125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80</v>
      </c>
      <c r="BK96" s="200">
        <f>ROUND(I96*H96,2)</f>
        <v>0</v>
      </c>
      <c r="BL96" s="21" t="s">
        <v>132</v>
      </c>
      <c r="BM96" s="21" t="s">
        <v>162</v>
      </c>
    </row>
    <row r="97" spans="2:51" s="11" customFormat="1" ht="13.5">
      <c r="B97" s="201"/>
      <c r="C97" s="202"/>
      <c r="D97" s="203" t="s">
        <v>134</v>
      </c>
      <c r="E97" s="204" t="s">
        <v>21</v>
      </c>
      <c r="F97" s="205" t="s">
        <v>163</v>
      </c>
      <c r="G97" s="202"/>
      <c r="H97" s="206">
        <v>201.27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134</v>
      </c>
      <c r="AU97" s="212" t="s">
        <v>82</v>
      </c>
      <c r="AV97" s="11" t="s">
        <v>82</v>
      </c>
      <c r="AW97" s="11" t="s">
        <v>36</v>
      </c>
      <c r="AX97" s="11" t="s">
        <v>80</v>
      </c>
      <c r="AY97" s="212" t="s">
        <v>125</v>
      </c>
    </row>
    <row r="98" spans="2:65" s="1" customFormat="1" ht="16.5" customHeight="1">
      <c r="B98" s="38"/>
      <c r="C98" s="189" t="s">
        <v>164</v>
      </c>
      <c r="D98" s="189" t="s">
        <v>127</v>
      </c>
      <c r="E98" s="190" t="s">
        <v>165</v>
      </c>
      <c r="F98" s="191" t="s">
        <v>166</v>
      </c>
      <c r="G98" s="192" t="s">
        <v>150</v>
      </c>
      <c r="H98" s="193">
        <v>86.259</v>
      </c>
      <c r="I98" s="194"/>
      <c r="J98" s="195">
        <f>ROUND(I98*H98,2)</f>
        <v>0</v>
      </c>
      <c r="K98" s="191" t="s">
        <v>131</v>
      </c>
      <c r="L98" s="58"/>
      <c r="M98" s="196" t="s">
        <v>21</v>
      </c>
      <c r="N98" s="197" t="s">
        <v>43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132</v>
      </c>
      <c r="AT98" s="21" t="s">
        <v>127</v>
      </c>
      <c r="AU98" s="21" t="s">
        <v>82</v>
      </c>
      <c r="AY98" s="21" t="s">
        <v>125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80</v>
      </c>
      <c r="BK98" s="200">
        <f>ROUND(I98*H98,2)</f>
        <v>0</v>
      </c>
      <c r="BL98" s="21" t="s">
        <v>132</v>
      </c>
      <c r="BM98" s="21" t="s">
        <v>167</v>
      </c>
    </row>
    <row r="99" spans="2:51" s="11" customFormat="1" ht="13.5">
      <c r="B99" s="201"/>
      <c r="C99" s="202"/>
      <c r="D99" s="203" t="s">
        <v>134</v>
      </c>
      <c r="E99" s="204" t="s">
        <v>21</v>
      </c>
      <c r="F99" s="205" t="s">
        <v>168</v>
      </c>
      <c r="G99" s="202"/>
      <c r="H99" s="206">
        <v>86.259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134</v>
      </c>
      <c r="AU99" s="212" t="s">
        <v>82</v>
      </c>
      <c r="AV99" s="11" t="s">
        <v>82</v>
      </c>
      <c r="AW99" s="11" t="s">
        <v>36</v>
      </c>
      <c r="AX99" s="11" t="s">
        <v>80</v>
      </c>
      <c r="AY99" s="212" t="s">
        <v>125</v>
      </c>
    </row>
    <row r="100" spans="2:65" s="1" customFormat="1" ht="16.5" customHeight="1">
      <c r="B100" s="38"/>
      <c r="C100" s="189" t="s">
        <v>169</v>
      </c>
      <c r="D100" s="189" t="s">
        <v>127</v>
      </c>
      <c r="E100" s="190" t="s">
        <v>170</v>
      </c>
      <c r="F100" s="191" t="s">
        <v>171</v>
      </c>
      <c r="G100" s="192" t="s">
        <v>150</v>
      </c>
      <c r="H100" s="193">
        <v>86.259</v>
      </c>
      <c r="I100" s="194"/>
      <c r="J100" s="195">
        <f>ROUND(I100*H100,2)</f>
        <v>0</v>
      </c>
      <c r="K100" s="191" t="s">
        <v>131</v>
      </c>
      <c r="L100" s="58"/>
      <c r="M100" s="196" t="s">
        <v>21</v>
      </c>
      <c r="N100" s="197" t="s">
        <v>43</v>
      </c>
      <c r="O100" s="39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1" t="s">
        <v>132</v>
      </c>
      <c r="AT100" s="21" t="s">
        <v>127</v>
      </c>
      <c r="AU100" s="21" t="s">
        <v>82</v>
      </c>
      <c r="AY100" s="21" t="s">
        <v>125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80</v>
      </c>
      <c r="BK100" s="200">
        <f>ROUND(I100*H100,2)</f>
        <v>0</v>
      </c>
      <c r="BL100" s="21" t="s">
        <v>132</v>
      </c>
      <c r="BM100" s="21" t="s">
        <v>172</v>
      </c>
    </row>
    <row r="101" spans="2:51" s="11" customFormat="1" ht="13.5">
      <c r="B101" s="201"/>
      <c r="C101" s="202"/>
      <c r="D101" s="203" t="s">
        <v>134</v>
      </c>
      <c r="E101" s="204" t="s">
        <v>21</v>
      </c>
      <c r="F101" s="205" t="s">
        <v>173</v>
      </c>
      <c r="G101" s="202"/>
      <c r="H101" s="206">
        <v>86.259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134</v>
      </c>
      <c r="AU101" s="212" t="s">
        <v>82</v>
      </c>
      <c r="AV101" s="11" t="s">
        <v>82</v>
      </c>
      <c r="AW101" s="11" t="s">
        <v>36</v>
      </c>
      <c r="AX101" s="11" t="s">
        <v>80</v>
      </c>
      <c r="AY101" s="212" t="s">
        <v>125</v>
      </c>
    </row>
    <row r="102" spans="2:65" s="1" customFormat="1" ht="38.25" customHeight="1">
      <c r="B102" s="38"/>
      <c r="C102" s="189" t="s">
        <v>174</v>
      </c>
      <c r="D102" s="189" t="s">
        <v>127</v>
      </c>
      <c r="E102" s="190" t="s">
        <v>175</v>
      </c>
      <c r="F102" s="191" t="s">
        <v>176</v>
      </c>
      <c r="G102" s="192" t="s">
        <v>144</v>
      </c>
      <c r="H102" s="193">
        <v>174.4</v>
      </c>
      <c r="I102" s="194"/>
      <c r="J102" s="195">
        <f>ROUND(I102*H102,2)</f>
        <v>0</v>
      </c>
      <c r="K102" s="191" t="s">
        <v>177</v>
      </c>
      <c r="L102" s="58"/>
      <c r="M102" s="196" t="s">
        <v>21</v>
      </c>
      <c r="N102" s="197" t="s">
        <v>43</v>
      </c>
      <c r="O102" s="39"/>
      <c r="P102" s="198">
        <f>O102*H102</f>
        <v>0</v>
      </c>
      <c r="Q102" s="198">
        <v>0</v>
      </c>
      <c r="R102" s="198">
        <f>Q102*H102</f>
        <v>0</v>
      </c>
      <c r="S102" s="198">
        <v>0</v>
      </c>
      <c r="T102" s="199">
        <f>S102*H102</f>
        <v>0</v>
      </c>
      <c r="AR102" s="21" t="s">
        <v>132</v>
      </c>
      <c r="AT102" s="21" t="s">
        <v>127</v>
      </c>
      <c r="AU102" s="21" t="s">
        <v>82</v>
      </c>
      <c r="AY102" s="21" t="s">
        <v>125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1" t="s">
        <v>80</v>
      </c>
      <c r="BK102" s="200">
        <f>ROUND(I102*H102,2)</f>
        <v>0</v>
      </c>
      <c r="BL102" s="21" t="s">
        <v>132</v>
      </c>
      <c r="BM102" s="21" t="s">
        <v>178</v>
      </c>
    </row>
    <row r="103" spans="2:51" s="11" customFormat="1" ht="13.5">
      <c r="B103" s="201"/>
      <c r="C103" s="202"/>
      <c r="D103" s="203" t="s">
        <v>134</v>
      </c>
      <c r="E103" s="204" t="s">
        <v>21</v>
      </c>
      <c r="F103" s="205" t="s">
        <v>179</v>
      </c>
      <c r="G103" s="202"/>
      <c r="H103" s="206">
        <v>174.4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134</v>
      </c>
      <c r="AU103" s="212" t="s">
        <v>82</v>
      </c>
      <c r="AV103" s="11" t="s">
        <v>82</v>
      </c>
      <c r="AW103" s="11" t="s">
        <v>36</v>
      </c>
      <c r="AX103" s="11" t="s">
        <v>80</v>
      </c>
      <c r="AY103" s="212" t="s">
        <v>125</v>
      </c>
    </row>
    <row r="104" spans="2:65" s="1" customFormat="1" ht="25.5" customHeight="1">
      <c r="B104" s="38"/>
      <c r="C104" s="189" t="s">
        <v>180</v>
      </c>
      <c r="D104" s="189" t="s">
        <v>127</v>
      </c>
      <c r="E104" s="190" t="s">
        <v>181</v>
      </c>
      <c r="F104" s="191" t="s">
        <v>182</v>
      </c>
      <c r="G104" s="192" t="s">
        <v>150</v>
      </c>
      <c r="H104" s="193">
        <v>36.75</v>
      </c>
      <c r="I104" s="194"/>
      <c r="J104" s="195">
        <f>ROUND(I104*H104,2)</f>
        <v>0</v>
      </c>
      <c r="K104" s="191" t="s">
        <v>151</v>
      </c>
      <c r="L104" s="58"/>
      <c r="M104" s="196" t="s">
        <v>21</v>
      </c>
      <c r="N104" s="197" t="s">
        <v>43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132</v>
      </c>
      <c r="AT104" s="21" t="s">
        <v>127</v>
      </c>
      <c r="AU104" s="21" t="s">
        <v>82</v>
      </c>
      <c r="AY104" s="21" t="s">
        <v>125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80</v>
      </c>
      <c r="BK104" s="200">
        <f>ROUND(I104*H104,2)</f>
        <v>0</v>
      </c>
      <c r="BL104" s="21" t="s">
        <v>132</v>
      </c>
      <c r="BM104" s="21" t="s">
        <v>183</v>
      </c>
    </row>
    <row r="105" spans="2:51" s="11" customFormat="1" ht="13.5">
      <c r="B105" s="201"/>
      <c r="C105" s="202"/>
      <c r="D105" s="203" t="s">
        <v>134</v>
      </c>
      <c r="E105" s="204" t="s">
        <v>21</v>
      </c>
      <c r="F105" s="205" t="s">
        <v>184</v>
      </c>
      <c r="G105" s="202"/>
      <c r="H105" s="206">
        <v>36.75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134</v>
      </c>
      <c r="AU105" s="212" t="s">
        <v>82</v>
      </c>
      <c r="AV105" s="11" t="s">
        <v>82</v>
      </c>
      <c r="AW105" s="11" t="s">
        <v>36</v>
      </c>
      <c r="AX105" s="11" t="s">
        <v>80</v>
      </c>
      <c r="AY105" s="212" t="s">
        <v>125</v>
      </c>
    </row>
    <row r="106" spans="2:65" s="1" customFormat="1" ht="38.25" customHeight="1">
      <c r="B106" s="38"/>
      <c r="C106" s="189" t="s">
        <v>185</v>
      </c>
      <c r="D106" s="189" t="s">
        <v>127</v>
      </c>
      <c r="E106" s="190" t="s">
        <v>186</v>
      </c>
      <c r="F106" s="191" t="s">
        <v>187</v>
      </c>
      <c r="G106" s="192" t="s">
        <v>150</v>
      </c>
      <c r="H106" s="193">
        <v>36.75</v>
      </c>
      <c r="I106" s="194"/>
      <c r="J106" s="195">
        <f>ROUND(I106*H106,2)</f>
        <v>0</v>
      </c>
      <c r="K106" s="191" t="s">
        <v>151</v>
      </c>
      <c r="L106" s="58"/>
      <c r="M106" s="196" t="s">
        <v>21</v>
      </c>
      <c r="N106" s="197" t="s">
        <v>43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132</v>
      </c>
      <c r="AT106" s="21" t="s">
        <v>127</v>
      </c>
      <c r="AU106" s="21" t="s">
        <v>82</v>
      </c>
      <c r="AY106" s="21" t="s">
        <v>125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80</v>
      </c>
      <c r="BK106" s="200">
        <f>ROUND(I106*H106,2)</f>
        <v>0</v>
      </c>
      <c r="BL106" s="21" t="s">
        <v>132</v>
      </c>
      <c r="BM106" s="21" t="s">
        <v>188</v>
      </c>
    </row>
    <row r="107" spans="2:65" s="1" customFormat="1" ht="25.5" customHeight="1">
      <c r="B107" s="38"/>
      <c r="C107" s="189" t="s">
        <v>189</v>
      </c>
      <c r="D107" s="189" t="s">
        <v>127</v>
      </c>
      <c r="E107" s="190" t="s">
        <v>190</v>
      </c>
      <c r="F107" s="191" t="s">
        <v>191</v>
      </c>
      <c r="G107" s="192" t="s">
        <v>150</v>
      </c>
      <c r="H107" s="193">
        <v>27</v>
      </c>
      <c r="I107" s="194"/>
      <c r="J107" s="195">
        <f>ROUND(I107*H107,2)</f>
        <v>0</v>
      </c>
      <c r="K107" s="191" t="s">
        <v>151</v>
      </c>
      <c r="L107" s="58"/>
      <c r="M107" s="196" t="s">
        <v>21</v>
      </c>
      <c r="N107" s="197" t="s">
        <v>43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132</v>
      </c>
      <c r="AT107" s="21" t="s">
        <v>127</v>
      </c>
      <c r="AU107" s="21" t="s">
        <v>82</v>
      </c>
      <c r="AY107" s="21" t="s">
        <v>125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80</v>
      </c>
      <c r="BK107" s="200">
        <f>ROUND(I107*H107,2)</f>
        <v>0</v>
      </c>
      <c r="BL107" s="21" t="s">
        <v>132</v>
      </c>
      <c r="BM107" s="21" t="s">
        <v>192</v>
      </c>
    </row>
    <row r="108" spans="2:51" s="11" customFormat="1" ht="13.5">
      <c r="B108" s="201"/>
      <c r="C108" s="202"/>
      <c r="D108" s="203" t="s">
        <v>134</v>
      </c>
      <c r="E108" s="204" t="s">
        <v>21</v>
      </c>
      <c r="F108" s="205" t="s">
        <v>193</v>
      </c>
      <c r="G108" s="202"/>
      <c r="H108" s="206">
        <v>27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134</v>
      </c>
      <c r="AU108" s="212" t="s">
        <v>82</v>
      </c>
      <c r="AV108" s="11" t="s">
        <v>82</v>
      </c>
      <c r="AW108" s="11" t="s">
        <v>36</v>
      </c>
      <c r="AX108" s="11" t="s">
        <v>80</v>
      </c>
      <c r="AY108" s="212" t="s">
        <v>125</v>
      </c>
    </row>
    <row r="109" spans="2:65" s="1" customFormat="1" ht="38.25" customHeight="1">
      <c r="B109" s="38"/>
      <c r="C109" s="189" t="s">
        <v>194</v>
      </c>
      <c r="D109" s="189" t="s">
        <v>127</v>
      </c>
      <c r="E109" s="190" t="s">
        <v>195</v>
      </c>
      <c r="F109" s="191" t="s">
        <v>196</v>
      </c>
      <c r="G109" s="192" t="s">
        <v>150</v>
      </c>
      <c r="H109" s="193">
        <v>27</v>
      </c>
      <c r="I109" s="194"/>
      <c r="J109" s="195">
        <f>ROUND(I109*H109,2)</f>
        <v>0</v>
      </c>
      <c r="K109" s="191" t="s">
        <v>151</v>
      </c>
      <c r="L109" s="58"/>
      <c r="M109" s="196" t="s">
        <v>21</v>
      </c>
      <c r="N109" s="197" t="s">
        <v>43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132</v>
      </c>
      <c r="AT109" s="21" t="s">
        <v>127</v>
      </c>
      <c r="AU109" s="21" t="s">
        <v>82</v>
      </c>
      <c r="AY109" s="21" t="s">
        <v>125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80</v>
      </c>
      <c r="BK109" s="200">
        <f>ROUND(I109*H109,2)</f>
        <v>0</v>
      </c>
      <c r="BL109" s="21" t="s">
        <v>132</v>
      </c>
      <c r="BM109" s="21" t="s">
        <v>197</v>
      </c>
    </row>
    <row r="110" spans="2:65" s="1" customFormat="1" ht="25.5" customHeight="1">
      <c r="B110" s="38"/>
      <c r="C110" s="189" t="s">
        <v>198</v>
      </c>
      <c r="D110" s="189" t="s">
        <v>127</v>
      </c>
      <c r="E110" s="190" t="s">
        <v>199</v>
      </c>
      <c r="F110" s="191" t="s">
        <v>200</v>
      </c>
      <c r="G110" s="192" t="s">
        <v>130</v>
      </c>
      <c r="H110" s="193">
        <v>105</v>
      </c>
      <c r="I110" s="194"/>
      <c r="J110" s="195">
        <f>ROUND(I110*H110,2)</f>
        <v>0</v>
      </c>
      <c r="K110" s="191" t="s">
        <v>151</v>
      </c>
      <c r="L110" s="58"/>
      <c r="M110" s="196" t="s">
        <v>21</v>
      </c>
      <c r="N110" s="197" t="s">
        <v>43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132</v>
      </c>
      <c r="AT110" s="21" t="s">
        <v>127</v>
      </c>
      <c r="AU110" s="21" t="s">
        <v>82</v>
      </c>
      <c r="AY110" s="21" t="s">
        <v>125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80</v>
      </c>
      <c r="BK110" s="200">
        <f>ROUND(I110*H110,2)</f>
        <v>0</v>
      </c>
      <c r="BL110" s="21" t="s">
        <v>132</v>
      </c>
      <c r="BM110" s="21" t="s">
        <v>201</v>
      </c>
    </row>
    <row r="111" spans="2:65" s="1" customFormat="1" ht="25.5" customHeight="1">
      <c r="B111" s="38"/>
      <c r="C111" s="189" t="s">
        <v>202</v>
      </c>
      <c r="D111" s="189" t="s">
        <v>127</v>
      </c>
      <c r="E111" s="190" t="s">
        <v>203</v>
      </c>
      <c r="F111" s="191" t="s">
        <v>204</v>
      </c>
      <c r="G111" s="192" t="s">
        <v>130</v>
      </c>
      <c r="H111" s="193">
        <v>105</v>
      </c>
      <c r="I111" s="194"/>
      <c r="J111" s="195">
        <f>ROUND(I111*H111,2)</f>
        <v>0</v>
      </c>
      <c r="K111" s="191" t="s">
        <v>151</v>
      </c>
      <c r="L111" s="58"/>
      <c r="M111" s="196" t="s">
        <v>21</v>
      </c>
      <c r="N111" s="197" t="s">
        <v>43</v>
      </c>
      <c r="O111" s="39"/>
      <c r="P111" s="198">
        <f>O111*H111</f>
        <v>0</v>
      </c>
      <c r="Q111" s="198">
        <v>0.03441</v>
      </c>
      <c r="R111" s="198">
        <f>Q111*H111</f>
        <v>3.6130500000000003</v>
      </c>
      <c r="S111" s="198">
        <v>0</v>
      </c>
      <c r="T111" s="199">
        <f>S111*H111</f>
        <v>0</v>
      </c>
      <c r="AR111" s="21" t="s">
        <v>132</v>
      </c>
      <c r="AT111" s="21" t="s">
        <v>127</v>
      </c>
      <c r="AU111" s="21" t="s">
        <v>82</v>
      </c>
      <c r="AY111" s="21" t="s">
        <v>125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80</v>
      </c>
      <c r="BK111" s="200">
        <f>ROUND(I111*H111,2)</f>
        <v>0</v>
      </c>
      <c r="BL111" s="21" t="s">
        <v>132</v>
      </c>
      <c r="BM111" s="21" t="s">
        <v>205</v>
      </c>
    </row>
    <row r="112" spans="2:51" s="11" customFormat="1" ht="13.5">
      <c r="B112" s="201"/>
      <c r="C112" s="202"/>
      <c r="D112" s="203" t="s">
        <v>134</v>
      </c>
      <c r="E112" s="204" t="s">
        <v>21</v>
      </c>
      <c r="F112" s="205" t="s">
        <v>206</v>
      </c>
      <c r="G112" s="202"/>
      <c r="H112" s="206">
        <v>105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134</v>
      </c>
      <c r="AU112" s="212" t="s">
        <v>82</v>
      </c>
      <c r="AV112" s="11" t="s">
        <v>82</v>
      </c>
      <c r="AW112" s="11" t="s">
        <v>36</v>
      </c>
      <c r="AX112" s="11" t="s">
        <v>80</v>
      </c>
      <c r="AY112" s="212" t="s">
        <v>125</v>
      </c>
    </row>
    <row r="113" spans="2:65" s="1" customFormat="1" ht="16.5" customHeight="1">
      <c r="B113" s="38"/>
      <c r="C113" s="189" t="s">
        <v>207</v>
      </c>
      <c r="D113" s="189" t="s">
        <v>127</v>
      </c>
      <c r="E113" s="190" t="s">
        <v>208</v>
      </c>
      <c r="F113" s="191" t="s">
        <v>209</v>
      </c>
      <c r="G113" s="192" t="s">
        <v>150</v>
      </c>
      <c r="H113" s="193">
        <v>394.879</v>
      </c>
      <c r="I113" s="194"/>
      <c r="J113" s="195">
        <f>ROUND(I113*H113,2)</f>
        <v>0</v>
      </c>
      <c r="K113" s="191" t="s">
        <v>131</v>
      </c>
      <c r="L113" s="58"/>
      <c r="M113" s="196" t="s">
        <v>21</v>
      </c>
      <c r="N113" s="197" t="s">
        <v>43</v>
      </c>
      <c r="O113" s="39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1" t="s">
        <v>132</v>
      </c>
      <c r="AT113" s="21" t="s">
        <v>127</v>
      </c>
      <c r="AU113" s="21" t="s">
        <v>82</v>
      </c>
      <c r="AY113" s="21" t="s">
        <v>125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80</v>
      </c>
      <c r="BK113" s="200">
        <f>ROUND(I113*H113,2)</f>
        <v>0</v>
      </c>
      <c r="BL113" s="21" t="s">
        <v>132</v>
      </c>
      <c r="BM113" s="21" t="s">
        <v>210</v>
      </c>
    </row>
    <row r="114" spans="2:51" s="11" customFormat="1" ht="13.5">
      <c r="B114" s="201"/>
      <c r="C114" s="202"/>
      <c r="D114" s="203" t="s">
        <v>134</v>
      </c>
      <c r="E114" s="204" t="s">
        <v>21</v>
      </c>
      <c r="F114" s="205" t="s">
        <v>211</v>
      </c>
      <c r="G114" s="202"/>
      <c r="H114" s="206">
        <v>394.879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134</v>
      </c>
      <c r="AU114" s="212" t="s">
        <v>82</v>
      </c>
      <c r="AV114" s="11" t="s">
        <v>82</v>
      </c>
      <c r="AW114" s="11" t="s">
        <v>36</v>
      </c>
      <c r="AX114" s="11" t="s">
        <v>80</v>
      </c>
      <c r="AY114" s="212" t="s">
        <v>125</v>
      </c>
    </row>
    <row r="115" spans="2:65" s="1" customFormat="1" ht="38.25" customHeight="1">
      <c r="B115" s="38"/>
      <c r="C115" s="189" t="s">
        <v>212</v>
      </c>
      <c r="D115" s="189" t="s">
        <v>127</v>
      </c>
      <c r="E115" s="190" t="s">
        <v>213</v>
      </c>
      <c r="F115" s="191" t="s">
        <v>214</v>
      </c>
      <c r="G115" s="192" t="s">
        <v>150</v>
      </c>
      <c r="H115" s="193">
        <v>394.879</v>
      </c>
      <c r="I115" s="194"/>
      <c r="J115" s="195">
        <f>ROUND(I115*H115,2)</f>
        <v>0</v>
      </c>
      <c r="K115" s="191" t="s">
        <v>131</v>
      </c>
      <c r="L115" s="58"/>
      <c r="M115" s="196" t="s">
        <v>21</v>
      </c>
      <c r="N115" s="197" t="s">
        <v>43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132</v>
      </c>
      <c r="AT115" s="21" t="s">
        <v>127</v>
      </c>
      <c r="AU115" s="21" t="s">
        <v>82</v>
      </c>
      <c r="AY115" s="21" t="s">
        <v>125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80</v>
      </c>
      <c r="BK115" s="200">
        <f>ROUND(I115*H115,2)</f>
        <v>0</v>
      </c>
      <c r="BL115" s="21" t="s">
        <v>132</v>
      </c>
      <c r="BM115" s="21" t="s">
        <v>215</v>
      </c>
    </row>
    <row r="116" spans="2:51" s="11" customFormat="1" ht="13.5">
      <c r="B116" s="201"/>
      <c r="C116" s="202"/>
      <c r="D116" s="203" t="s">
        <v>134</v>
      </c>
      <c r="E116" s="204" t="s">
        <v>21</v>
      </c>
      <c r="F116" s="205" t="s">
        <v>216</v>
      </c>
      <c r="G116" s="202"/>
      <c r="H116" s="206">
        <v>394.879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134</v>
      </c>
      <c r="AU116" s="212" t="s">
        <v>82</v>
      </c>
      <c r="AV116" s="11" t="s">
        <v>82</v>
      </c>
      <c r="AW116" s="11" t="s">
        <v>36</v>
      </c>
      <c r="AX116" s="11" t="s">
        <v>80</v>
      </c>
      <c r="AY116" s="212" t="s">
        <v>125</v>
      </c>
    </row>
    <row r="117" spans="2:65" s="1" customFormat="1" ht="16.5" customHeight="1">
      <c r="B117" s="38"/>
      <c r="C117" s="189" t="s">
        <v>217</v>
      </c>
      <c r="D117" s="189" t="s">
        <v>127</v>
      </c>
      <c r="E117" s="190" t="s">
        <v>218</v>
      </c>
      <c r="F117" s="191" t="s">
        <v>219</v>
      </c>
      <c r="G117" s="192" t="s">
        <v>150</v>
      </c>
      <c r="H117" s="193">
        <v>394.879</v>
      </c>
      <c r="I117" s="194"/>
      <c r="J117" s="195">
        <f>ROUND(I117*H117,2)</f>
        <v>0</v>
      </c>
      <c r="K117" s="191" t="s">
        <v>131</v>
      </c>
      <c r="L117" s="58"/>
      <c r="M117" s="196" t="s">
        <v>21</v>
      </c>
      <c r="N117" s="197" t="s">
        <v>43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132</v>
      </c>
      <c r="AT117" s="21" t="s">
        <v>127</v>
      </c>
      <c r="AU117" s="21" t="s">
        <v>82</v>
      </c>
      <c r="AY117" s="21" t="s">
        <v>125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80</v>
      </c>
      <c r="BK117" s="200">
        <f>ROUND(I117*H117,2)</f>
        <v>0</v>
      </c>
      <c r="BL117" s="21" t="s">
        <v>132</v>
      </c>
      <c r="BM117" s="21" t="s">
        <v>220</v>
      </c>
    </row>
    <row r="118" spans="2:51" s="11" customFormat="1" ht="13.5">
      <c r="B118" s="201"/>
      <c r="C118" s="202"/>
      <c r="D118" s="203" t="s">
        <v>134</v>
      </c>
      <c r="E118" s="204" t="s">
        <v>21</v>
      </c>
      <c r="F118" s="205" t="s">
        <v>216</v>
      </c>
      <c r="G118" s="202"/>
      <c r="H118" s="206">
        <v>394.879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134</v>
      </c>
      <c r="AU118" s="212" t="s">
        <v>82</v>
      </c>
      <c r="AV118" s="11" t="s">
        <v>82</v>
      </c>
      <c r="AW118" s="11" t="s">
        <v>36</v>
      </c>
      <c r="AX118" s="11" t="s">
        <v>80</v>
      </c>
      <c r="AY118" s="212" t="s">
        <v>125</v>
      </c>
    </row>
    <row r="119" spans="2:65" s="1" customFormat="1" ht="16.5" customHeight="1">
      <c r="B119" s="38"/>
      <c r="C119" s="189" t="s">
        <v>221</v>
      </c>
      <c r="D119" s="189" t="s">
        <v>127</v>
      </c>
      <c r="E119" s="190" t="s">
        <v>222</v>
      </c>
      <c r="F119" s="191" t="s">
        <v>223</v>
      </c>
      <c r="G119" s="192" t="s">
        <v>224</v>
      </c>
      <c r="H119" s="193">
        <v>750.27</v>
      </c>
      <c r="I119" s="194"/>
      <c r="J119" s="195">
        <f>ROUND(I119*H119,2)</f>
        <v>0</v>
      </c>
      <c r="K119" s="191" t="s">
        <v>131</v>
      </c>
      <c r="L119" s="58"/>
      <c r="M119" s="196" t="s">
        <v>21</v>
      </c>
      <c r="N119" s="197" t="s">
        <v>43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132</v>
      </c>
      <c r="AT119" s="21" t="s">
        <v>127</v>
      </c>
      <c r="AU119" s="21" t="s">
        <v>82</v>
      </c>
      <c r="AY119" s="21" t="s">
        <v>125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80</v>
      </c>
      <c r="BK119" s="200">
        <f>ROUND(I119*H119,2)</f>
        <v>0</v>
      </c>
      <c r="BL119" s="21" t="s">
        <v>132</v>
      </c>
      <c r="BM119" s="21" t="s">
        <v>225</v>
      </c>
    </row>
    <row r="120" spans="2:51" s="11" customFormat="1" ht="13.5">
      <c r="B120" s="201"/>
      <c r="C120" s="202"/>
      <c r="D120" s="203" t="s">
        <v>134</v>
      </c>
      <c r="E120" s="204" t="s">
        <v>21</v>
      </c>
      <c r="F120" s="205" t="s">
        <v>226</v>
      </c>
      <c r="G120" s="202"/>
      <c r="H120" s="206">
        <v>750.27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134</v>
      </c>
      <c r="AU120" s="212" t="s">
        <v>82</v>
      </c>
      <c r="AV120" s="11" t="s">
        <v>82</v>
      </c>
      <c r="AW120" s="11" t="s">
        <v>36</v>
      </c>
      <c r="AX120" s="11" t="s">
        <v>80</v>
      </c>
      <c r="AY120" s="212" t="s">
        <v>125</v>
      </c>
    </row>
    <row r="121" spans="2:65" s="1" customFormat="1" ht="16.5" customHeight="1">
      <c r="B121" s="38"/>
      <c r="C121" s="189" t="s">
        <v>227</v>
      </c>
      <c r="D121" s="189" t="s">
        <v>127</v>
      </c>
      <c r="E121" s="190" t="s">
        <v>228</v>
      </c>
      <c r="F121" s="191" t="s">
        <v>229</v>
      </c>
      <c r="G121" s="192" t="s">
        <v>150</v>
      </c>
      <c r="H121" s="193">
        <v>27</v>
      </c>
      <c r="I121" s="194"/>
      <c r="J121" s="195">
        <f>ROUND(I121*H121,2)</f>
        <v>0</v>
      </c>
      <c r="K121" s="191" t="s">
        <v>21</v>
      </c>
      <c r="L121" s="58"/>
      <c r="M121" s="196" t="s">
        <v>21</v>
      </c>
      <c r="N121" s="197" t="s">
        <v>43</v>
      </c>
      <c r="O121" s="39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1" t="s">
        <v>132</v>
      </c>
      <c r="AT121" s="21" t="s">
        <v>127</v>
      </c>
      <c r="AU121" s="21" t="s">
        <v>82</v>
      </c>
      <c r="AY121" s="21" t="s">
        <v>125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80</v>
      </c>
      <c r="BK121" s="200">
        <f>ROUND(I121*H121,2)</f>
        <v>0</v>
      </c>
      <c r="BL121" s="21" t="s">
        <v>132</v>
      </c>
      <c r="BM121" s="21" t="s">
        <v>230</v>
      </c>
    </row>
    <row r="122" spans="2:51" s="11" customFormat="1" ht="13.5">
      <c r="B122" s="201"/>
      <c r="C122" s="202"/>
      <c r="D122" s="203" t="s">
        <v>134</v>
      </c>
      <c r="E122" s="204" t="s">
        <v>21</v>
      </c>
      <c r="F122" s="205" t="s">
        <v>231</v>
      </c>
      <c r="G122" s="202"/>
      <c r="H122" s="206">
        <v>27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134</v>
      </c>
      <c r="AU122" s="212" t="s">
        <v>82</v>
      </c>
      <c r="AV122" s="11" t="s">
        <v>82</v>
      </c>
      <c r="AW122" s="11" t="s">
        <v>36</v>
      </c>
      <c r="AX122" s="11" t="s">
        <v>80</v>
      </c>
      <c r="AY122" s="212" t="s">
        <v>125</v>
      </c>
    </row>
    <row r="123" spans="2:65" s="1" customFormat="1" ht="16.5" customHeight="1">
      <c r="B123" s="38"/>
      <c r="C123" s="213" t="s">
        <v>232</v>
      </c>
      <c r="D123" s="213" t="s">
        <v>233</v>
      </c>
      <c r="E123" s="214" t="s">
        <v>234</v>
      </c>
      <c r="F123" s="215" t="s">
        <v>235</v>
      </c>
      <c r="G123" s="216" t="s">
        <v>224</v>
      </c>
      <c r="H123" s="217">
        <v>59.4</v>
      </c>
      <c r="I123" s="218"/>
      <c r="J123" s="219">
        <f>ROUND(I123*H123,2)</f>
        <v>0</v>
      </c>
      <c r="K123" s="215" t="s">
        <v>236</v>
      </c>
      <c r="L123" s="220"/>
      <c r="M123" s="221" t="s">
        <v>21</v>
      </c>
      <c r="N123" s="222" t="s">
        <v>43</v>
      </c>
      <c r="O123" s="39"/>
      <c r="P123" s="198">
        <f>O123*H123</f>
        <v>0</v>
      </c>
      <c r="Q123" s="198">
        <v>1</v>
      </c>
      <c r="R123" s="198">
        <f>Q123*H123</f>
        <v>59.4</v>
      </c>
      <c r="S123" s="198">
        <v>0</v>
      </c>
      <c r="T123" s="199">
        <f>S123*H123</f>
        <v>0</v>
      </c>
      <c r="AR123" s="21" t="s">
        <v>164</v>
      </c>
      <c r="AT123" s="21" t="s">
        <v>233</v>
      </c>
      <c r="AU123" s="21" t="s">
        <v>82</v>
      </c>
      <c r="AY123" s="21" t="s">
        <v>125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80</v>
      </c>
      <c r="BK123" s="200">
        <f>ROUND(I123*H123,2)</f>
        <v>0</v>
      </c>
      <c r="BL123" s="21" t="s">
        <v>132</v>
      </c>
      <c r="BM123" s="21" t="s">
        <v>237</v>
      </c>
    </row>
    <row r="124" spans="2:51" s="11" customFormat="1" ht="13.5">
      <c r="B124" s="201"/>
      <c r="C124" s="202"/>
      <c r="D124" s="203" t="s">
        <v>134</v>
      </c>
      <c r="E124" s="204" t="s">
        <v>21</v>
      </c>
      <c r="F124" s="205" t="s">
        <v>238</v>
      </c>
      <c r="G124" s="202"/>
      <c r="H124" s="206">
        <v>59.4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134</v>
      </c>
      <c r="AU124" s="212" t="s">
        <v>82</v>
      </c>
      <c r="AV124" s="11" t="s">
        <v>82</v>
      </c>
      <c r="AW124" s="11" t="s">
        <v>36</v>
      </c>
      <c r="AX124" s="11" t="s">
        <v>80</v>
      </c>
      <c r="AY124" s="212" t="s">
        <v>125</v>
      </c>
    </row>
    <row r="125" spans="2:65" s="1" customFormat="1" ht="25.5" customHeight="1">
      <c r="B125" s="38"/>
      <c r="C125" s="189" t="s">
        <v>239</v>
      </c>
      <c r="D125" s="189" t="s">
        <v>127</v>
      </c>
      <c r="E125" s="190" t="s">
        <v>240</v>
      </c>
      <c r="F125" s="191" t="s">
        <v>241</v>
      </c>
      <c r="G125" s="192" t="s">
        <v>144</v>
      </c>
      <c r="H125" s="193">
        <v>175</v>
      </c>
      <c r="I125" s="194"/>
      <c r="J125" s="195">
        <f>ROUND(I125*H125,2)</f>
        <v>0</v>
      </c>
      <c r="K125" s="191" t="s">
        <v>177</v>
      </c>
      <c r="L125" s="58"/>
      <c r="M125" s="196" t="s">
        <v>21</v>
      </c>
      <c r="N125" s="197" t="s">
        <v>43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132</v>
      </c>
      <c r="AT125" s="21" t="s">
        <v>127</v>
      </c>
      <c r="AU125" s="21" t="s">
        <v>82</v>
      </c>
      <c r="AY125" s="21" t="s">
        <v>125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80</v>
      </c>
      <c r="BK125" s="200">
        <f>ROUND(I125*H125,2)</f>
        <v>0</v>
      </c>
      <c r="BL125" s="21" t="s">
        <v>132</v>
      </c>
      <c r="BM125" s="21" t="s">
        <v>242</v>
      </c>
    </row>
    <row r="126" spans="2:51" s="11" customFormat="1" ht="13.5">
      <c r="B126" s="201"/>
      <c r="C126" s="202"/>
      <c r="D126" s="203" t="s">
        <v>134</v>
      </c>
      <c r="E126" s="204" t="s">
        <v>21</v>
      </c>
      <c r="F126" s="205" t="s">
        <v>243</v>
      </c>
      <c r="G126" s="202"/>
      <c r="H126" s="206">
        <v>175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134</v>
      </c>
      <c r="AU126" s="212" t="s">
        <v>82</v>
      </c>
      <c r="AV126" s="11" t="s">
        <v>82</v>
      </c>
      <c r="AW126" s="11" t="s">
        <v>36</v>
      </c>
      <c r="AX126" s="11" t="s">
        <v>80</v>
      </c>
      <c r="AY126" s="212" t="s">
        <v>125</v>
      </c>
    </row>
    <row r="127" spans="2:65" s="1" customFormat="1" ht="25.5" customHeight="1">
      <c r="B127" s="38"/>
      <c r="C127" s="213" t="s">
        <v>244</v>
      </c>
      <c r="D127" s="213" t="s">
        <v>233</v>
      </c>
      <c r="E127" s="214" t="s">
        <v>245</v>
      </c>
      <c r="F127" s="215" t="s">
        <v>246</v>
      </c>
      <c r="G127" s="216" t="s">
        <v>224</v>
      </c>
      <c r="H127" s="217">
        <v>96.25</v>
      </c>
      <c r="I127" s="218"/>
      <c r="J127" s="219">
        <f>ROUND(I127*H127,2)</f>
        <v>0</v>
      </c>
      <c r="K127" s="215" t="s">
        <v>177</v>
      </c>
      <c r="L127" s="220"/>
      <c r="M127" s="221" t="s">
        <v>21</v>
      </c>
      <c r="N127" s="222" t="s">
        <v>43</v>
      </c>
      <c r="O127" s="39"/>
      <c r="P127" s="198">
        <f>O127*H127</f>
        <v>0</v>
      </c>
      <c r="Q127" s="198">
        <v>1</v>
      </c>
      <c r="R127" s="198">
        <f>Q127*H127</f>
        <v>96.25</v>
      </c>
      <c r="S127" s="198">
        <v>0</v>
      </c>
      <c r="T127" s="199">
        <f>S127*H127</f>
        <v>0</v>
      </c>
      <c r="AR127" s="21" t="s">
        <v>164</v>
      </c>
      <c r="AT127" s="21" t="s">
        <v>233</v>
      </c>
      <c r="AU127" s="21" t="s">
        <v>82</v>
      </c>
      <c r="AY127" s="21" t="s">
        <v>125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80</v>
      </c>
      <c r="BK127" s="200">
        <f>ROUND(I127*H127,2)</f>
        <v>0</v>
      </c>
      <c r="BL127" s="21" t="s">
        <v>132</v>
      </c>
      <c r="BM127" s="21" t="s">
        <v>247</v>
      </c>
    </row>
    <row r="128" spans="2:51" s="11" customFormat="1" ht="13.5">
      <c r="B128" s="201"/>
      <c r="C128" s="202"/>
      <c r="D128" s="203" t="s">
        <v>134</v>
      </c>
      <c r="E128" s="204" t="s">
        <v>21</v>
      </c>
      <c r="F128" s="205" t="s">
        <v>248</v>
      </c>
      <c r="G128" s="202"/>
      <c r="H128" s="206">
        <v>96.25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134</v>
      </c>
      <c r="AU128" s="212" t="s">
        <v>82</v>
      </c>
      <c r="AV128" s="11" t="s">
        <v>82</v>
      </c>
      <c r="AW128" s="11" t="s">
        <v>36</v>
      </c>
      <c r="AX128" s="11" t="s">
        <v>80</v>
      </c>
      <c r="AY128" s="212" t="s">
        <v>125</v>
      </c>
    </row>
    <row r="129" spans="2:65" s="1" customFormat="1" ht="38.25" customHeight="1">
      <c r="B129" s="38"/>
      <c r="C129" s="189" t="s">
        <v>249</v>
      </c>
      <c r="D129" s="189" t="s">
        <v>127</v>
      </c>
      <c r="E129" s="190" t="s">
        <v>250</v>
      </c>
      <c r="F129" s="191" t="s">
        <v>251</v>
      </c>
      <c r="G129" s="192" t="s">
        <v>150</v>
      </c>
      <c r="H129" s="193">
        <v>8.82</v>
      </c>
      <c r="I129" s="194"/>
      <c r="J129" s="195">
        <f>ROUND(I129*H129,2)</f>
        <v>0</v>
      </c>
      <c r="K129" s="191" t="s">
        <v>151</v>
      </c>
      <c r="L129" s="58"/>
      <c r="M129" s="196" t="s">
        <v>21</v>
      </c>
      <c r="N129" s="197" t="s">
        <v>43</v>
      </c>
      <c r="O129" s="39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21" t="s">
        <v>132</v>
      </c>
      <c r="AT129" s="21" t="s">
        <v>127</v>
      </c>
      <c r="AU129" s="21" t="s">
        <v>82</v>
      </c>
      <c r="AY129" s="21" t="s">
        <v>125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1" t="s">
        <v>80</v>
      </c>
      <c r="BK129" s="200">
        <f>ROUND(I129*H129,2)</f>
        <v>0</v>
      </c>
      <c r="BL129" s="21" t="s">
        <v>132</v>
      </c>
      <c r="BM129" s="21" t="s">
        <v>252</v>
      </c>
    </row>
    <row r="130" spans="2:51" s="11" customFormat="1" ht="13.5">
      <c r="B130" s="201"/>
      <c r="C130" s="202"/>
      <c r="D130" s="203" t="s">
        <v>134</v>
      </c>
      <c r="E130" s="204" t="s">
        <v>21</v>
      </c>
      <c r="F130" s="205" t="s">
        <v>253</v>
      </c>
      <c r="G130" s="202"/>
      <c r="H130" s="206">
        <v>8.82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134</v>
      </c>
      <c r="AU130" s="212" t="s">
        <v>82</v>
      </c>
      <c r="AV130" s="11" t="s">
        <v>82</v>
      </c>
      <c r="AW130" s="11" t="s">
        <v>36</v>
      </c>
      <c r="AX130" s="11" t="s">
        <v>80</v>
      </c>
      <c r="AY130" s="212" t="s">
        <v>125</v>
      </c>
    </row>
    <row r="131" spans="2:65" s="1" customFormat="1" ht="16.5" customHeight="1">
      <c r="B131" s="38"/>
      <c r="C131" s="213" t="s">
        <v>254</v>
      </c>
      <c r="D131" s="213" t="s">
        <v>233</v>
      </c>
      <c r="E131" s="214" t="s">
        <v>255</v>
      </c>
      <c r="F131" s="215" t="s">
        <v>256</v>
      </c>
      <c r="G131" s="216" t="s">
        <v>224</v>
      </c>
      <c r="H131" s="217">
        <v>19.404</v>
      </c>
      <c r="I131" s="218"/>
      <c r="J131" s="219">
        <f>ROUND(I131*H131,2)</f>
        <v>0</v>
      </c>
      <c r="K131" s="215" t="s">
        <v>151</v>
      </c>
      <c r="L131" s="220"/>
      <c r="M131" s="221" t="s">
        <v>21</v>
      </c>
      <c r="N131" s="222" t="s">
        <v>43</v>
      </c>
      <c r="O131" s="39"/>
      <c r="P131" s="198">
        <f>O131*H131</f>
        <v>0</v>
      </c>
      <c r="Q131" s="198">
        <v>1</v>
      </c>
      <c r="R131" s="198">
        <f>Q131*H131</f>
        <v>19.404</v>
      </c>
      <c r="S131" s="198">
        <v>0</v>
      </c>
      <c r="T131" s="199">
        <f>S131*H131</f>
        <v>0</v>
      </c>
      <c r="AR131" s="21" t="s">
        <v>164</v>
      </c>
      <c r="AT131" s="21" t="s">
        <v>233</v>
      </c>
      <c r="AU131" s="21" t="s">
        <v>82</v>
      </c>
      <c r="AY131" s="21" t="s">
        <v>125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80</v>
      </c>
      <c r="BK131" s="200">
        <f>ROUND(I131*H131,2)</f>
        <v>0</v>
      </c>
      <c r="BL131" s="21" t="s">
        <v>132</v>
      </c>
      <c r="BM131" s="21" t="s">
        <v>257</v>
      </c>
    </row>
    <row r="132" spans="2:51" s="11" customFormat="1" ht="13.5">
      <c r="B132" s="201"/>
      <c r="C132" s="202"/>
      <c r="D132" s="203" t="s">
        <v>134</v>
      </c>
      <c r="E132" s="204" t="s">
        <v>21</v>
      </c>
      <c r="F132" s="205" t="s">
        <v>258</v>
      </c>
      <c r="G132" s="202"/>
      <c r="H132" s="206">
        <v>19.404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134</v>
      </c>
      <c r="AU132" s="212" t="s">
        <v>82</v>
      </c>
      <c r="AV132" s="11" t="s">
        <v>82</v>
      </c>
      <c r="AW132" s="11" t="s">
        <v>36</v>
      </c>
      <c r="AX132" s="11" t="s">
        <v>80</v>
      </c>
      <c r="AY132" s="212" t="s">
        <v>125</v>
      </c>
    </row>
    <row r="133" spans="2:65" s="1" customFormat="1" ht="16.5" customHeight="1">
      <c r="B133" s="38"/>
      <c r="C133" s="189" t="s">
        <v>259</v>
      </c>
      <c r="D133" s="189" t="s">
        <v>127</v>
      </c>
      <c r="E133" s="190" t="s">
        <v>260</v>
      </c>
      <c r="F133" s="191" t="s">
        <v>261</v>
      </c>
      <c r="G133" s="192" t="s">
        <v>130</v>
      </c>
      <c r="H133" s="193">
        <v>918.75</v>
      </c>
      <c r="I133" s="194"/>
      <c r="J133" s="195">
        <f>ROUND(I133*H133,2)</f>
        <v>0</v>
      </c>
      <c r="K133" s="191" t="s">
        <v>177</v>
      </c>
      <c r="L133" s="58"/>
      <c r="M133" s="196" t="s">
        <v>21</v>
      </c>
      <c r="N133" s="197" t="s">
        <v>43</v>
      </c>
      <c r="O133" s="3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1" t="s">
        <v>132</v>
      </c>
      <c r="AT133" s="21" t="s">
        <v>127</v>
      </c>
      <c r="AU133" s="21" t="s">
        <v>82</v>
      </c>
      <c r="AY133" s="21" t="s">
        <v>125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1" t="s">
        <v>80</v>
      </c>
      <c r="BK133" s="200">
        <f>ROUND(I133*H133,2)</f>
        <v>0</v>
      </c>
      <c r="BL133" s="21" t="s">
        <v>132</v>
      </c>
      <c r="BM133" s="21" t="s">
        <v>262</v>
      </c>
    </row>
    <row r="134" spans="2:51" s="11" customFormat="1" ht="13.5">
      <c r="B134" s="201"/>
      <c r="C134" s="202"/>
      <c r="D134" s="203" t="s">
        <v>134</v>
      </c>
      <c r="E134" s="204" t="s">
        <v>21</v>
      </c>
      <c r="F134" s="205" t="s">
        <v>263</v>
      </c>
      <c r="G134" s="202"/>
      <c r="H134" s="206">
        <v>918.75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134</v>
      </c>
      <c r="AU134" s="212" t="s">
        <v>82</v>
      </c>
      <c r="AV134" s="11" t="s">
        <v>82</v>
      </c>
      <c r="AW134" s="11" t="s">
        <v>36</v>
      </c>
      <c r="AX134" s="11" t="s">
        <v>80</v>
      </c>
      <c r="AY134" s="212" t="s">
        <v>125</v>
      </c>
    </row>
    <row r="135" spans="2:65" s="1" customFormat="1" ht="25.5" customHeight="1">
      <c r="B135" s="38"/>
      <c r="C135" s="189" t="s">
        <v>264</v>
      </c>
      <c r="D135" s="189" t="s">
        <v>127</v>
      </c>
      <c r="E135" s="190" t="s">
        <v>265</v>
      </c>
      <c r="F135" s="191" t="s">
        <v>266</v>
      </c>
      <c r="G135" s="192" t="s">
        <v>130</v>
      </c>
      <c r="H135" s="193">
        <v>133.5</v>
      </c>
      <c r="I135" s="194"/>
      <c r="J135" s="195">
        <f>ROUND(I135*H135,2)</f>
        <v>0</v>
      </c>
      <c r="K135" s="191" t="s">
        <v>131</v>
      </c>
      <c r="L135" s="58"/>
      <c r="M135" s="196" t="s">
        <v>21</v>
      </c>
      <c r="N135" s="197" t="s">
        <v>43</v>
      </c>
      <c r="O135" s="3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21" t="s">
        <v>132</v>
      </c>
      <c r="AT135" s="21" t="s">
        <v>127</v>
      </c>
      <c r="AU135" s="21" t="s">
        <v>82</v>
      </c>
      <c r="AY135" s="21" t="s">
        <v>125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1" t="s">
        <v>80</v>
      </c>
      <c r="BK135" s="200">
        <f>ROUND(I135*H135,2)</f>
        <v>0</v>
      </c>
      <c r="BL135" s="21" t="s">
        <v>132</v>
      </c>
      <c r="BM135" s="21" t="s">
        <v>267</v>
      </c>
    </row>
    <row r="136" spans="2:51" s="11" customFormat="1" ht="13.5">
      <c r="B136" s="201"/>
      <c r="C136" s="202"/>
      <c r="D136" s="203" t="s">
        <v>134</v>
      </c>
      <c r="E136" s="204" t="s">
        <v>21</v>
      </c>
      <c r="F136" s="205" t="s">
        <v>268</v>
      </c>
      <c r="G136" s="202"/>
      <c r="H136" s="206">
        <v>133.5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134</v>
      </c>
      <c r="AU136" s="212" t="s">
        <v>82</v>
      </c>
      <c r="AV136" s="11" t="s">
        <v>82</v>
      </c>
      <c r="AW136" s="11" t="s">
        <v>36</v>
      </c>
      <c r="AX136" s="11" t="s">
        <v>80</v>
      </c>
      <c r="AY136" s="212" t="s">
        <v>125</v>
      </c>
    </row>
    <row r="137" spans="2:65" s="1" customFormat="1" ht="25.5" customHeight="1">
      <c r="B137" s="38"/>
      <c r="C137" s="189" t="s">
        <v>269</v>
      </c>
      <c r="D137" s="189" t="s">
        <v>127</v>
      </c>
      <c r="E137" s="190" t="s">
        <v>270</v>
      </c>
      <c r="F137" s="191" t="s">
        <v>271</v>
      </c>
      <c r="G137" s="192" t="s">
        <v>130</v>
      </c>
      <c r="H137" s="193">
        <v>133.5</v>
      </c>
      <c r="I137" s="194"/>
      <c r="J137" s="195">
        <f>ROUND(I137*H137,2)</f>
        <v>0</v>
      </c>
      <c r="K137" s="191" t="s">
        <v>131</v>
      </c>
      <c r="L137" s="58"/>
      <c r="M137" s="196" t="s">
        <v>21</v>
      </c>
      <c r="N137" s="197" t="s">
        <v>43</v>
      </c>
      <c r="O137" s="3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1" t="s">
        <v>132</v>
      </c>
      <c r="AT137" s="21" t="s">
        <v>127</v>
      </c>
      <c r="AU137" s="21" t="s">
        <v>82</v>
      </c>
      <c r="AY137" s="21" t="s">
        <v>125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80</v>
      </c>
      <c r="BK137" s="200">
        <f>ROUND(I137*H137,2)</f>
        <v>0</v>
      </c>
      <c r="BL137" s="21" t="s">
        <v>132</v>
      </c>
      <c r="BM137" s="21" t="s">
        <v>272</v>
      </c>
    </row>
    <row r="138" spans="2:51" s="11" customFormat="1" ht="13.5">
      <c r="B138" s="201"/>
      <c r="C138" s="202"/>
      <c r="D138" s="203" t="s">
        <v>134</v>
      </c>
      <c r="E138" s="204" t="s">
        <v>21</v>
      </c>
      <c r="F138" s="205" t="s">
        <v>273</v>
      </c>
      <c r="G138" s="202"/>
      <c r="H138" s="206">
        <v>133.5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134</v>
      </c>
      <c r="AU138" s="212" t="s">
        <v>82</v>
      </c>
      <c r="AV138" s="11" t="s">
        <v>82</v>
      </c>
      <c r="AW138" s="11" t="s">
        <v>36</v>
      </c>
      <c r="AX138" s="11" t="s">
        <v>80</v>
      </c>
      <c r="AY138" s="212" t="s">
        <v>125</v>
      </c>
    </row>
    <row r="139" spans="2:65" s="1" customFormat="1" ht="16.5" customHeight="1">
      <c r="B139" s="38"/>
      <c r="C139" s="213" t="s">
        <v>274</v>
      </c>
      <c r="D139" s="213" t="s">
        <v>233</v>
      </c>
      <c r="E139" s="214" t="s">
        <v>275</v>
      </c>
      <c r="F139" s="215" t="s">
        <v>276</v>
      </c>
      <c r="G139" s="216" t="s">
        <v>277</v>
      </c>
      <c r="H139" s="217">
        <v>6.675</v>
      </c>
      <c r="I139" s="218"/>
      <c r="J139" s="219">
        <f>ROUND(I139*H139,2)</f>
        <v>0</v>
      </c>
      <c r="K139" s="215" t="s">
        <v>131</v>
      </c>
      <c r="L139" s="220"/>
      <c r="M139" s="221" t="s">
        <v>21</v>
      </c>
      <c r="N139" s="222" t="s">
        <v>43</v>
      </c>
      <c r="O139" s="39"/>
      <c r="P139" s="198">
        <f>O139*H139</f>
        <v>0</v>
      </c>
      <c r="Q139" s="198">
        <v>0.001</v>
      </c>
      <c r="R139" s="198">
        <f>Q139*H139</f>
        <v>0.006675</v>
      </c>
      <c r="S139" s="198">
        <v>0</v>
      </c>
      <c r="T139" s="199">
        <f>S139*H139</f>
        <v>0</v>
      </c>
      <c r="AR139" s="21" t="s">
        <v>164</v>
      </c>
      <c r="AT139" s="21" t="s">
        <v>233</v>
      </c>
      <c r="AU139" s="21" t="s">
        <v>82</v>
      </c>
      <c r="AY139" s="21" t="s">
        <v>125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21" t="s">
        <v>80</v>
      </c>
      <c r="BK139" s="200">
        <f>ROUND(I139*H139,2)</f>
        <v>0</v>
      </c>
      <c r="BL139" s="21" t="s">
        <v>132</v>
      </c>
      <c r="BM139" s="21" t="s">
        <v>278</v>
      </c>
    </row>
    <row r="140" spans="2:51" s="11" customFormat="1" ht="13.5">
      <c r="B140" s="201"/>
      <c r="C140" s="202"/>
      <c r="D140" s="203" t="s">
        <v>134</v>
      </c>
      <c r="E140" s="204" t="s">
        <v>21</v>
      </c>
      <c r="F140" s="205" t="s">
        <v>279</v>
      </c>
      <c r="G140" s="202"/>
      <c r="H140" s="206">
        <v>6.675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134</v>
      </c>
      <c r="AU140" s="212" t="s">
        <v>82</v>
      </c>
      <c r="AV140" s="11" t="s">
        <v>82</v>
      </c>
      <c r="AW140" s="11" t="s">
        <v>36</v>
      </c>
      <c r="AX140" s="11" t="s">
        <v>80</v>
      </c>
      <c r="AY140" s="212" t="s">
        <v>125</v>
      </c>
    </row>
    <row r="141" spans="2:65" s="1" customFormat="1" ht="16.5" customHeight="1">
      <c r="B141" s="38"/>
      <c r="C141" s="189" t="s">
        <v>280</v>
      </c>
      <c r="D141" s="189" t="s">
        <v>127</v>
      </c>
      <c r="E141" s="190" t="s">
        <v>281</v>
      </c>
      <c r="F141" s="191" t="s">
        <v>282</v>
      </c>
      <c r="G141" s="192" t="s">
        <v>130</v>
      </c>
      <c r="H141" s="193">
        <v>914.865</v>
      </c>
      <c r="I141" s="194"/>
      <c r="J141" s="195">
        <f>ROUND(I141*H141,2)</f>
        <v>0</v>
      </c>
      <c r="K141" s="191" t="s">
        <v>131</v>
      </c>
      <c r="L141" s="58"/>
      <c r="M141" s="196" t="s">
        <v>21</v>
      </c>
      <c r="N141" s="197" t="s">
        <v>43</v>
      </c>
      <c r="O141" s="3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AR141" s="21" t="s">
        <v>132</v>
      </c>
      <c r="AT141" s="21" t="s">
        <v>127</v>
      </c>
      <c r="AU141" s="21" t="s">
        <v>82</v>
      </c>
      <c r="AY141" s="21" t="s">
        <v>125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1" t="s">
        <v>80</v>
      </c>
      <c r="BK141" s="200">
        <f>ROUND(I141*H141,2)</f>
        <v>0</v>
      </c>
      <c r="BL141" s="21" t="s">
        <v>132</v>
      </c>
      <c r="BM141" s="21" t="s">
        <v>283</v>
      </c>
    </row>
    <row r="142" spans="2:51" s="11" customFormat="1" ht="13.5">
      <c r="B142" s="201"/>
      <c r="C142" s="202"/>
      <c r="D142" s="203" t="s">
        <v>134</v>
      </c>
      <c r="E142" s="204" t="s">
        <v>21</v>
      </c>
      <c r="F142" s="205" t="s">
        <v>284</v>
      </c>
      <c r="G142" s="202"/>
      <c r="H142" s="206">
        <v>914.865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134</v>
      </c>
      <c r="AU142" s="212" t="s">
        <v>82</v>
      </c>
      <c r="AV142" s="11" t="s">
        <v>82</v>
      </c>
      <c r="AW142" s="11" t="s">
        <v>36</v>
      </c>
      <c r="AX142" s="11" t="s">
        <v>80</v>
      </c>
      <c r="AY142" s="212" t="s">
        <v>125</v>
      </c>
    </row>
    <row r="143" spans="2:65" s="1" customFormat="1" ht="16.5" customHeight="1">
      <c r="B143" s="38"/>
      <c r="C143" s="189" t="s">
        <v>285</v>
      </c>
      <c r="D143" s="189" t="s">
        <v>127</v>
      </c>
      <c r="E143" s="190" t="s">
        <v>286</v>
      </c>
      <c r="F143" s="191" t="s">
        <v>287</v>
      </c>
      <c r="G143" s="192" t="s">
        <v>150</v>
      </c>
      <c r="H143" s="193">
        <v>1.8</v>
      </c>
      <c r="I143" s="194"/>
      <c r="J143" s="195">
        <f>ROUND(I143*H143,2)</f>
        <v>0</v>
      </c>
      <c r="K143" s="191" t="s">
        <v>131</v>
      </c>
      <c r="L143" s="58"/>
      <c r="M143" s="196" t="s">
        <v>21</v>
      </c>
      <c r="N143" s="197" t="s">
        <v>43</v>
      </c>
      <c r="O143" s="3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1" t="s">
        <v>132</v>
      </c>
      <c r="AT143" s="21" t="s">
        <v>127</v>
      </c>
      <c r="AU143" s="21" t="s">
        <v>82</v>
      </c>
      <c r="AY143" s="21" t="s">
        <v>125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80</v>
      </c>
      <c r="BK143" s="200">
        <f>ROUND(I143*H143,2)</f>
        <v>0</v>
      </c>
      <c r="BL143" s="21" t="s">
        <v>132</v>
      </c>
      <c r="BM143" s="21" t="s">
        <v>288</v>
      </c>
    </row>
    <row r="144" spans="2:51" s="11" customFormat="1" ht="13.5">
      <c r="B144" s="201"/>
      <c r="C144" s="202"/>
      <c r="D144" s="203" t="s">
        <v>134</v>
      </c>
      <c r="E144" s="204" t="s">
        <v>21</v>
      </c>
      <c r="F144" s="205" t="s">
        <v>289</v>
      </c>
      <c r="G144" s="202"/>
      <c r="H144" s="206">
        <v>1.8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134</v>
      </c>
      <c r="AU144" s="212" t="s">
        <v>82</v>
      </c>
      <c r="AV144" s="11" t="s">
        <v>82</v>
      </c>
      <c r="AW144" s="11" t="s">
        <v>36</v>
      </c>
      <c r="AX144" s="11" t="s">
        <v>80</v>
      </c>
      <c r="AY144" s="212" t="s">
        <v>125</v>
      </c>
    </row>
    <row r="145" spans="2:65" s="1" customFormat="1" ht="16.5" customHeight="1">
      <c r="B145" s="38"/>
      <c r="C145" s="189" t="s">
        <v>290</v>
      </c>
      <c r="D145" s="189" t="s">
        <v>127</v>
      </c>
      <c r="E145" s="190" t="s">
        <v>291</v>
      </c>
      <c r="F145" s="191" t="s">
        <v>292</v>
      </c>
      <c r="G145" s="192" t="s">
        <v>150</v>
      </c>
      <c r="H145" s="193">
        <v>1.8</v>
      </c>
      <c r="I145" s="194"/>
      <c r="J145" s="195">
        <f>ROUND(I145*H145,2)</f>
        <v>0</v>
      </c>
      <c r="K145" s="191" t="s">
        <v>131</v>
      </c>
      <c r="L145" s="58"/>
      <c r="M145" s="196" t="s">
        <v>21</v>
      </c>
      <c r="N145" s="197" t="s">
        <v>43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1" t="s">
        <v>132</v>
      </c>
      <c r="AT145" s="21" t="s">
        <v>127</v>
      </c>
      <c r="AU145" s="21" t="s">
        <v>82</v>
      </c>
      <c r="AY145" s="21" t="s">
        <v>125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80</v>
      </c>
      <c r="BK145" s="200">
        <f>ROUND(I145*H145,2)</f>
        <v>0</v>
      </c>
      <c r="BL145" s="21" t="s">
        <v>132</v>
      </c>
      <c r="BM145" s="21" t="s">
        <v>293</v>
      </c>
    </row>
    <row r="146" spans="2:51" s="11" customFormat="1" ht="13.5">
      <c r="B146" s="201"/>
      <c r="C146" s="202"/>
      <c r="D146" s="203" t="s">
        <v>134</v>
      </c>
      <c r="E146" s="204" t="s">
        <v>21</v>
      </c>
      <c r="F146" s="205" t="s">
        <v>289</v>
      </c>
      <c r="G146" s="202"/>
      <c r="H146" s="206">
        <v>1.8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134</v>
      </c>
      <c r="AU146" s="212" t="s">
        <v>82</v>
      </c>
      <c r="AV146" s="11" t="s">
        <v>82</v>
      </c>
      <c r="AW146" s="11" t="s">
        <v>36</v>
      </c>
      <c r="AX146" s="11" t="s">
        <v>80</v>
      </c>
      <c r="AY146" s="212" t="s">
        <v>125</v>
      </c>
    </row>
    <row r="147" spans="2:63" s="10" customFormat="1" ht="22.35" customHeight="1">
      <c r="B147" s="173"/>
      <c r="C147" s="174"/>
      <c r="D147" s="175" t="s">
        <v>71</v>
      </c>
      <c r="E147" s="187" t="s">
        <v>141</v>
      </c>
      <c r="F147" s="187" t="s">
        <v>294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SUM(P148:P172)</f>
        <v>0</v>
      </c>
      <c r="Q147" s="181"/>
      <c r="R147" s="182">
        <f>SUM(R148:R172)</f>
        <v>75.49667400000001</v>
      </c>
      <c r="S147" s="181"/>
      <c r="T147" s="183">
        <f>SUM(T148:T172)</f>
        <v>0</v>
      </c>
      <c r="AR147" s="184" t="s">
        <v>80</v>
      </c>
      <c r="AT147" s="185" t="s">
        <v>71</v>
      </c>
      <c r="AU147" s="185" t="s">
        <v>82</v>
      </c>
      <c r="AY147" s="184" t="s">
        <v>125</v>
      </c>
      <c r="BK147" s="186">
        <f>SUM(BK148:BK172)</f>
        <v>0</v>
      </c>
    </row>
    <row r="148" spans="2:65" s="1" customFormat="1" ht="25.5" customHeight="1">
      <c r="B148" s="38"/>
      <c r="C148" s="189" t="s">
        <v>295</v>
      </c>
      <c r="D148" s="189" t="s">
        <v>127</v>
      </c>
      <c r="E148" s="190" t="s">
        <v>296</v>
      </c>
      <c r="F148" s="191" t="s">
        <v>297</v>
      </c>
      <c r="G148" s="192" t="s">
        <v>130</v>
      </c>
      <c r="H148" s="193">
        <v>522.78</v>
      </c>
      <c r="I148" s="194"/>
      <c r="J148" s="195">
        <f>ROUND(I148*H148,2)</f>
        <v>0</v>
      </c>
      <c r="K148" s="191" t="s">
        <v>151</v>
      </c>
      <c r="L148" s="58"/>
      <c r="M148" s="196" t="s">
        <v>21</v>
      </c>
      <c r="N148" s="197" t="s">
        <v>43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132</v>
      </c>
      <c r="AT148" s="21" t="s">
        <v>127</v>
      </c>
      <c r="AU148" s="21" t="s">
        <v>136</v>
      </c>
      <c r="AY148" s="21" t="s">
        <v>125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80</v>
      </c>
      <c r="BK148" s="200">
        <f>ROUND(I148*H148,2)</f>
        <v>0</v>
      </c>
      <c r="BL148" s="21" t="s">
        <v>132</v>
      </c>
      <c r="BM148" s="21" t="s">
        <v>298</v>
      </c>
    </row>
    <row r="149" spans="2:51" s="11" customFormat="1" ht="13.5">
      <c r="B149" s="201"/>
      <c r="C149" s="202"/>
      <c r="D149" s="203" t="s">
        <v>134</v>
      </c>
      <c r="E149" s="204" t="s">
        <v>21</v>
      </c>
      <c r="F149" s="205" t="s">
        <v>299</v>
      </c>
      <c r="G149" s="202"/>
      <c r="H149" s="206">
        <v>522.78</v>
      </c>
      <c r="I149" s="207"/>
      <c r="J149" s="202"/>
      <c r="K149" s="202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134</v>
      </c>
      <c r="AU149" s="212" t="s">
        <v>136</v>
      </c>
      <c r="AV149" s="11" t="s">
        <v>82</v>
      </c>
      <c r="AW149" s="11" t="s">
        <v>36</v>
      </c>
      <c r="AX149" s="11" t="s">
        <v>80</v>
      </c>
      <c r="AY149" s="212" t="s">
        <v>125</v>
      </c>
    </row>
    <row r="150" spans="2:65" s="1" customFormat="1" ht="16.5" customHeight="1">
      <c r="B150" s="38"/>
      <c r="C150" s="189" t="s">
        <v>300</v>
      </c>
      <c r="D150" s="189" t="s">
        <v>127</v>
      </c>
      <c r="E150" s="190" t="s">
        <v>301</v>
      </c>
      <c r="F150" s="191" t="s">
        <v>302</v>
      </c>
      <c r="G150" s="192" t="s">
        <v>130</v>
      </c>
      <c r="H150" s="193">
        <v>435.65</v>
      </c>
      <c r="I150" s="194"/>
      <c r="J150" s="195">
        <f>ROUND(I150*H150,2)</f>
        <v>0</v>
      </c>
      <c r="K150" s="191" t="s">
        <v>131</v>
      </c>
      <c r="L150" s="58"/>
      <c r="M150" s="196" t="s">
        <v>21</v>
      </c>
      <c r="N150" s="197" t="s">
        <v>43</v>
      </c>
      <c r="O150" s="3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1" t="s">
        <v>132</v>
      </c>
      <c r="AT150" s="21" t="s">
        <v>127</v>
      </c>
      <c r="AU150" s="21" t="s">
        <v>136</v>
      </c>
      <c r="AY150" s="21" t="s">
        <v>125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80</v>
      </c>
      <c r="BK150" s="200">
        <f>ROUND(I150*H150,2)</f>
        <v>0</v>
      </c>
      <c r="BL150" s="21" t="s">
        <v>132</v>
      </c>
      <c r="BM150" s="21" t="s">
        <v>303</v>
      </c>
    </row>
    <row r="151" spans="2:51" s="11" customFormat="1" ht="13.5">
      <c r="B151" s="201"/>
      <c r="C151" s="202"/>
      <c r="D151" s="203" t="s">
        <v>134</v>
      </c>
      <c r="E151" s="204" t="s">
        <v>21</v>
      </c>
      <c r="F151" s="205" t="s">
        <v>304</v>
      </c>
      <c r="G151" s="202"/>
      <c r="H151" s="206">
        <v>435.65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134</v>
      </c>
      <c r="AU151" s="212" t="s">
        <v>136</v>
      </c>
      <c r="AV151" s="11" t="s">
        <v>82</v>
      </c>
      <c r="AW151" s="11" t="s">
        <v>36</v>
      </c>
      <c r="AX151" s="11" t="s">
        <v>80</v>
      </c>
      <c r="AY151" s="212" t="s">
        <v>125</v>
      </c>
    </row>
    <row r="152" spans="2:65" s="1" customFormat="1" ht="16.5" customHeight="1">
      <c r="B152" s="38"/>
      <c r="C152" s="189" t="s">
        <v>305</v>
      </c>
      <c r="D152" s="189" t="s">
        <v>127</v>
      </c>
      <c r="E152" s="190" t="s">
        <v>306</v>
      </c>
      <c r="F152" s="191" t="s">
        <v>307</v>
      </c>
      <c r="G152" s="192" t="s">
        <v>130</v>
      </c>
      <c r="H152" s="193">
        <v>348.52</v>
      </c>
      <c r="I152" s="194"/>
      <c r="J152" s="195">
        <f>ROUND(I152*H152,2)</f>
        <v>0</v>
      </c>
      <c r="K152" s="191" t="s">
        <v>21</v>
      </c>
      <c r="L152" s="58"/>
      <c r="M152" s="196" t="s">
        <v>21</v>
      </c>
      <c r="N152" s="197" t="s">
        <v>43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132</v>
      </c>
      <c r="AT152" s="21" t="s">
        <v>127</v>
      </c>
      <c r="AU152" s="21" t="s">
        <v>136</v>
      </c>
      <c r="AY152" s="21" t="s">
        <v>125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80</v>
      </c>
      <c r="BK152" s="200">
        <f>ROUND(I152*H152,2)</f>
        <v>0</v>
      </c>
      <c r="BL152" s="21" t="s">
        <v>132</v>
      </c>
      <c r="BM152" s="21" t="s">
        <v>308</v>
      </c>
    </row>
    <row r="153" spans="2:51" s="11" customFormat="1" ht="13.5">
      <c r="B153" s="201"/>
      <c r="C153" s="202"/>
      <c r="D153" s="203" t="s">
        <v>134</v>
      </c>
      <c r="E153" s="204" t="s">
        <v>21</v>
      </c>
      <c r="F153" s="205" t="s">
        <v>309</v>
      </c>
      <c r="G153" s="202"/>
      <c r="H153" s="206">
        <v>348.52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134</v>
      </c>
      <c r="AU153" s="212" t="s">
        <v>136</v>
      </c>
      <c r="AV153" s="11" t="s">
        <v>82</v>
      </c>
      <c r="AW153" s="11" t="s">
        <v>36</v>
      </c>
      <c r="AX153" s="11" t="s">
        <v>80</v>
      </c>
      <c r="AY153" s="212" t="s">
        <v>125</v>
      </c>
    </row>
    <row r="154" spans="2:65" s="1" customFormat="1" ht="25.5" customHeight="1">
      <c r="B154" s="38"/>
      <c r="C154" s="189" t="s">
        <v>310</v>
      </c>
      <c r="D154" s="189" t="s">
        <v>127</v>
      </c>
      <c r="E154" s="190" t="s">
        <v>311</v>
      </c>
      <c r="F154" s="191" t="s">
        <v>312</v>
      </c>
      <c r="G154" s="192" t="s">
        <v>130</v>
      </c>
      <c r="H154" s="193">
        <v>609.91</v>
      </c>
      <c r="I154" s="194"/>
      <c r="J154" s="195">
        <f>ROUND(I154*H154,2)</f>
        <v>0</v>
      </c>
      <c r="K154" s="191" t="s">
        <v>177</v>
      </c>
      <c r="L154" s="58"/>
      <c r="M154" s="196" t="s">
        <v>21</v>
      </c>
      <c r="N154" s="197" t="s">
        <v>43</v>
      </c>
      <c r="O154" s="3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AR154" s="21" t="s">
        <v>132</v>
      </c>
      <c r="AT154" s="21" t="s">
        <v>127</v>
      </c>
      <c r="AU154" s="21" t="s">
        <v>136</v>
      </c>
      <c r="AY154" s="21" t="s">
        <v>125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80</v>
      </c>
      <c r="BK154" s="200">
        <f>ROUND(I154*H154,2)</f>
        <v>0</v>
      </c>
      <c r="BL154" s="21" t="s">
        <v>132</v>
      </c>
      <c r="BM154" s="21" t="s">
        <v>313</v>
      </c>
    </row>
    <row r="155" spans="2:51" s="11" customFormat="1" ht="13.5">
      <c r="B155" s="201"/>
      <c r="C155" s="202"/>
      <c r="D155" s="203" t="s">
        <v>134</v>
      </c>
      <c r="E155" s="204" t="s">
        <v>21</v>
      </c>
      <c r="F155" s="205" t="s">
        <v>314</v>
      </c>
      <c r="G155" s="202"/>
      <c r="H155" s="206">
        <v>609.91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134</v>
      </c>
      <c r="AU155" s="212" t="s">
        <v>136</v>
      </c>
      <c r="AV155" s="11" t="s">
        <v>82</v>
      </c>
      <c r="AW155" s="11" t="s">
        <v>36</v>
      </c>
      <c r="AX155" s="11" t="s">
        <v>80</v>
      </c>
      <c r="AY155" s="212" t="s">
        <v>125</v>
      </c>
    </row>
    <row r="156" spans="2:65" s="1" customFormat="1" ht="25.5" customHeight="1">
      <c r="B156" s="38"/>
      <c r="C156" s="189" t="s">
        <v>315</v>
      </c>
      <c r="D156" s="189" t="s">
        <v>127</v>
      </c>
      <c r="E156" s="190" t="s">
        <v>316</v>
      </c>
      <c r="F156" s="191" t="s">
        <v>317</v>
      </c>
      <c r="G156" s="192" t="s">
        <v>130</v>
      </c>
      <c r="H156" s="193">
        <v>24.2</v>
      </c>
      <c r="I156" s="194"/>
      <c r="J156" s="195">
        <f>ROUND(I156*H156,2)</f>
        <v>0</v>
      </c>
      <c r="K156" s="191" t="s">
        <v>151</v>
      </c>
      <c r="L156" s="58"/>
      <c r="M156" s="196" t="s">
        <v>21</v>
      </c>
      <c r="N156" s="197" t="s">
        <v>43</v>
      </c>
      <c r="O156" s="39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AR156" s="21" t="s">
        <v>132</v>
      </c>
      <c r="AT156" s="21" t="s">
        <v>127</v>
      </c>
      <c r="AU156" s="21" t="s">
        <v>136</v>
      </c>
      <c r="AY156" s="21" t="s">
        <v>125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21" t="s">
        <v>80</v>
      </c>
      <c r="BK156" s="200">
        <f>ROUND(I156*H156,2)</f>
        <v>0</v>
      </c>
      <c r="BL156" s="21" t="s">
        <v>132</v>
      </c>
      <c r="BM156" s="21" t="s">
        <v>318</v>
      </c>
    </row>
    <row r="157" spans="2:51" s="11" customFormat="1" ht="13.5">
      <c r="B157" s="201"/>
      <c r="C157" s="202"/>
      <c r="D157" s="203" t="s">
        <v>134</v>
      </c>
      <c r="E157" s="204" t="s">
        <v>21</v>
      </c>
      <c r="F157" s="205" t="s">
        <v>319</v>
      </c>
      <c r="G157" s="202"/>
      <c r="H157" s="206">
        <v>24.2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134</v>
      </c>
      <c r="AU157" s="212" t="s">
        <v>136</v>
      </c>
      <c r="AV157" s="11" t="s">
        <v>82</v>
      </c>
      <c r="AW157" s="11" t="s">
        <v>36</v>
      </c>
      <c r="AX157" s="11" t="s">
        <v>80</v>
      </c>
      <c r="AY157" s="212" t="s">
        <v>125</v>
      </c>
    </row>
    <row r="158" spans="2:65" s="1" customFormat="1" ht="38.25" customHeight="1">
      <c r="B158" s="38"/>
      <c r="C158" s="189" t="s">
        <v>320</v>
      </c>
      <c r="D158" s="189" t="s">
        <v>127</v>
      </c>
      <c r="E158" s="190" t="s">
        <v>321</v>
      </c>
      <c r="F158" s="191" t="s">
        <v>322</v>
      </c>
      <c r="G158" s="192" t="s">
        <v>130</v>
      </c>
      <c r="H158" s="193">
        <v>522.78</v>
      </c>
      <c r="I158" s="194"/>
      <c r="J158" s="195">
        <f>ROUND(I158*H158,2)</f>
        <v>0</v>
      </c>
      <c r="K158" s="191" t="s">
        <v>151</v>
      </c>
      <c r="L158" s="58"/>
      <c r="M158" s="196" t="s">
        <v>21</v>
      </c>
      <c r="N158" s="197" t="s">
        <v>43</v>
      </c>
      <c r="O158" s="3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AR158" s="21" t="s">
        <v>132</v>
      </c>
      <c r="AT158" s="21" t="s">
        <v>127</v>
      </c>
      <c r="AU158" s="21" t="s">
        <v>136</v>
      </c>
      <c r="AY158" s="21" t="s">
        <v>125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80</v>
      </c>
      <c r="BK158" s="200">
        <f>ROUND(I158*H158,2)</f>
        <v>0</v>
      </c>
      <c r="BL158" s="21" t="s">
        <v>132</v>
      </c>
      <c r="BM158" s="21" t="s">
        <v>323</v>
      </c>
    </row>
    <row r="159" spans="2:51" s="11" customFormat="1" ht="13.5">
      <c r="B159" s="201"/>
      <c r="C159" s="202"/>
      <c r="D159" s="203" t="s">
        <v>134</v>
      </c>
      <c r="E159" s="204" t="s">
        <v>21</v>
      </c>
      <c r="F159" s="205" t="s">
        <v>299</v>
      </c>
      <c r="G159" s="202"/>
      <c r="H159" s="206">
        <v>522.78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134</v>
      </c>
      <c r="AU159" s="212" t="s">
        <v>136</v>
      </c>
      <c r="AV159" s="11" t="s">
        <v>82</v>
      </c>
      <c r="AW159" s="11" t="s">
        <v>36</v>
      </c>
      <c r="AX159" s="11" t="s">
        <v>80</v>
      </c>
      <c r="AY159" s="212" t="s">
        <v>125</v>
      </c>
    </row>
    <row r="160" spans="2:65" s="1" customFormat="1" ht="25.5" customHeight="1">
      <c r="B160" s="38"/>
      <c r="C160" s="189" t="s">
        <v>324</v>
      </c>
      <c r="D160" s="189" t="s">
        <v>127</v>
      </c>
      <c r="E160" s="190" t="s">
        <v>325</v>
      </c>
      <c r="F160" s="191" t="s">
        <v>326</v>
      </c>
      <c r="G160" s="192" t="s">
        <v>130</v>
      </c>
      <c r="H160" s="193">
        <v>522.78</v>
      </c>
      <c r="I160" s="194"/>
      <c r="J160" s="195">
        <f>ROUND(I160*H160,2)</f>
        <v>0</v>
      </c>
      <c r="K160" s="191" t="s">
        <v>151</v>
      </c>
      <c r="L160" s="58"/>
      <c r="M160" s="196" t="s">
        <v>21</v>
      </c>
      <c r="N160" s="197" t="s">
        <v>43</v>
      </c>
      <c r="O160" s="3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AR160" s="21" t="s">
        <v>132</v>
      </c>
      <c r="AT160" s="21" t="s">
        <v>127</v>
      </c>
      <c r="AU160" s="21" t="s">
        <v>136</v>
      </c>
      <c r="AY160" s="21" t="s">
        <v>125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80</v>
      </c>
      <c r="BK160" s="200">
        <f>ROUND(I160*H160,2)</f>
        <v>0</v>
      </c>
      <c r="BL160" s="21" t="s">
        <v>132</v>
      </c>
      <c r="BM160" s="21" t="s">
        <v>327</v>
      </c>
    </row>
    <row r="161" spans="2:51" s="11" customFormat="1" ht="13.5">
      <c r="B161" s="201"/>
      <c r="C161" s="202"/>
      <c r="D161" s="203" t="s">
        <v>134</v>
      </c>
      <c r="E161" s="204" t="s">
        <v>21</v>
      </c>
      <c r="F161" s="205" t="s">
        <v>299</v>
      </c>
      <c r="G161" s="202"/>
      <c r="H161" s="206">
        <v>522.78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134</v>
      </c>
      <c r="AU161" s="212" t="s">
        <v>136</v>
      </c>
      <c r="AV161" s="11" t="s">
        <v>82</v>
      </c>
      <c r="AW161" s="11" t="s">
        <v>36</v>
      </c>
      <c r="AX161" s="11" t="s">
        <v>80</v>
      </c>
      <c r="AY161" s="212" t="s">
        <v>125</v>
      </c>
    </row>
    <row r="162" spans="2:65" s="1" customFormat="1" ht="51" customHeight="1">
      <c r="B162" s="38"/>
      <c r="C162" s="189" t="s">
        <v>328</v>
      </c>
      <c r="D162" s="189" t="s">
        <v>127</v>
      </c>
      <c r="E162" s="190" t="s">
        <v>329</v>
      </c>
      <c r="F162" s="191" t="s">
        <v>330</v>
      </c>
      <c r="G162" s="192" t="s">
        <v>130</v>
      </c>
      <c r="H162" s="193">
        <v>328.52</v>
      </c>
      <c r="I162" s="194"/>
      <c r="J162" s="195">
        <f>ROUND(I162*H162,2)</f>
        <v>0</v>
      </c>
      <c r="K162" s="191" t="s">
        <v>131</v>
      </c>
      <c r="L162" s="58"/>
      <c r="M162" s="196" t="s">
        <v>21</v>
      </c>
      <c r="N162" s="197" t="s">
        <v>43</v>
      </c>
      <c r="O162" s="39"/>
      <c r="P162" s="198">
        <f>O162*H162</f>
        <v>0</v>
      </c>
      <c r="Q162" s="198">
        <v>0.08425</v>
      </c>
      <c r="R162" s="198">
        <f>Q162*H162</f>
        <v>27.67781</v>
      </c>
      <c r="S162" s="198">
        <v>0</v>
      </c>
      <c r="T162" s="199">
        <f>S162*H162</f>
        <v>0</v>
      </c>
      <c r="AR162" s="21" t="s">
        <v>132</v>
      </c>
      <c r="AT162" s="21" t="s">
        <v>127</v>
      </c>
      <c r="AU162" s="21" t="s">
        <v>136</v>
      </c>
      <c r="AY162" s="21" t="s">
        <v>125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80</v>
      </c>
      <c r="BK162" s="200">
        <f>ROUND(I162*H162,2)</f>
        <v>0</v>
      </c>
      <c r="BL162" s="21" t="s">
        <v>132</v>
      </c>
      <c r="BM162" s="21" t="s">
        <v>331</v>
      </c>
    </row>
    <row r="163" spans="2:51" s="11" customFormat="1" ht="13.5">
      <c r="B163" s="201"/>
      <c r="C163" s="202"/>
      <c r="D163" s="203" t="s">
        <v>134</v>
      </c>
      <c r="E163" s="204" t="s">
        <v>21</v>
      </c>
      <c r="F163" s="205" t="s">
        <v>332</v>
      </c>
      <c r="G163" s="202"/>
      <c r="H163" s="206">
        <v>328.52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134</v>
      </c>
      <c r="AU163" s="212" t="s">
        <v>136</v>
      </c>
      <c r="AV163" s="11" t="s">
        <v>82</v>
      </c>
      <c r="AW163" s="11" t="s">
        <v>36</v>
      </c>
      <c r="AX163" s="11" t="s">
        <v>80</v>
      </c>
      <c r="AY163" s="212" t="s">
        <v>125</v>
      </c>
    </row>
    <row r="164" spans="2:65" s="1" customFormat="1" ht="16.5" customHeight="1">
      <c r="B164" s="38"/>
      <c r="C164" s="213" t="s">
        <v>333</v>
      </c>
      <c r="D164" s="213" t="s">
        <v>233</v>
      </c>
      <c r="E164" s="214" t="s">
        <v>334</v>
      </c>
      <c r="F164" s="215" t="s">
        <v>335</v>
      </c>
      <c r="G164" s="216" t="s">
        <v>130</v>
      </c>
      <c r="H164" s="217">
        <v>4.8</v>
      </c>
      <c r="I164" s="218"/>
      <c r="J164" s="219">
        <f>ROUND(I164*H164,2)</f>
        <v>0</v>
      </c>
      <c r="K164" s="215" t="s">
        <v>131</v>
      </c>
      <c r="L164" s="220"/>
      <c r="M164" s="221" t="s">
        <v>21</v>
      </c>
      <c r="N164" s="222" t="s">
        <v>43</v>
      </c>
      <c r="O164" s="39"/>
      <c r="P164" s="198">
        <f>O164*H164</f>
        <v>0</v>
      </c>
      <c r="Q164" s="198">
        <v>0.146</v>
      </c>
      <c r="R164" s="198">
        <f>Q164*H164</f>
        <v>0.7008</v>
      </c>
      <c r="S164" s="198">
        <v>0</v>
      </c>
      <c r="T164" s="199">
        <f>S164*H164</f>
        <v>0</v>
      </c>
      <c r="AR164" s="21" t="s">
        <v>164</v>
      </c>
      <c r="AT164" s="21" t="s">
        <v>233</v>
      </c>
      <c r="AU164" s="21" t="s">
        <v>136</v>
      </c>
      <c r="AY164" s="21" t="s">
        <v>125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80</v>
      </c>
      <c r="BK164" s="200">
        <f>ROUND(I164*H164,2)</f>
        <v>0</v>
      </c>
      <c r="BL164" s="21" t="s">
        <v>132</v>
      </c>
      <c r="BM164" s="21" t="s">
        <v>336</v>
      </c>
    </row>
    <row r="165" spans="2:51" s="11" customFormat="1" ht="13.5">
      <c r="B165" s="201"/>
      <c r="C165" s="202"/>
      <c r="D165" s="203" t="s">
        <v>134</v>
      </c>
      <c r="E165" s="204" t="s">
        <v>21</v>
      </c>
      <c r="F165" s="205" t="s">
        <v>337</v>
      </c>
      <c r="G165" s="202"/>
      <c r="H165" s="206">
        <v>4.8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134</v>
      </c>
      <c r="AU165" s="212" t="s">
        <v>136</v>
      </c>
      <c r="AV165" s="11" t="s">
        <v>82</v>
      </c>
      <c r="AW165" s="11" t="s">
        <v>36</v>
      </c>
      <c r="AX165" s="11" t="s">
        <v>80</v>
      </c>
      <c r="AY165" s="212" t="s">
        <v>125</v>
      </c>
    </row>
    <row r="166" spans="2:65" s="1" customFormat="1" ht="25.5" customHeight="1">
      <c r="B166" s="38"/>
      <c r="C166" s="213" t="s">
        <v>338</v>
      </c>
      <c r="D166" s="213" t="s">
        <v>233</v>
      </c>
      <c r="E166" s="214" t="s">
        <v>339</v>
      </c>
      <c r="F166" s="215" t="s">
        <v>340</v>
      </c>
      <c r="G166" s="216" t="s">
        <v>130</v>
      </c>
      <c r="H166" s="217">
        <v>323.72</v>
      </c>
      <c r="I166" s="218"/>
      <c r="J166" s="219">
        <f>ROUND(I166*H166,2)</f>
        <v>0</v>
      </c>
      <c r="K166" s="215" t="s">
        <v>177</v>
      </c>
      <c r="L166" s="220"/>
      <c r="M166" s="221" t="s">
        <v>21</v>
      </c>
      <c r="N166" s="222" t="s">
        <v>43</v>
      </c>
      <c r="O166" s="39"/>
      <c r="P166" s="198">
        <f>O166*H166</f>
        <v>0</v>
      </c>
      <c r="Q166" s="198">
        <v>0.132</v>
      </c>
      <c r="R166" s="198">
        <f>Q166*H166</f>
        <v>42.73104000000001</v>
      </c>
      <c r="S166" s="198">
        <v>0</v>
      </c>
      <c r="T166" s="199">
        <f>S166*H166</f>
        <v>0</v>
      </c>
      <c r="AR166" s="21" t="s">
        <v>164</v>
      </c>
      <c r="AT166" s="21" t="s">
        <v>233</v>
      </c>
      <c r="AU166" s="21" t="s">
        <v>136</v>
      </c>
      <c r="AY166" s="21" t="s">
        <v>125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1" t="s">
        <v>80</v>
      </c>
      <c r="BK166" s="200">
        <f>ROUND(I166*H166,2)</f>
        <v>0</v>
      </c>
      <c r="BL166" s="21" t="s">
        <v>132</v>
      </c>
      <c r="BM166" s="21" t="s">
        <v>341</v>
      </c>
    </row>
    <row r="167" spans="2:47" s="1" customFormat="1" ht="27">
      <c r="B167" s="38"/>
      <c r="C167" s="60"/>
      <c r="D167" s="203" t="s">
        <v>342</v>
      </c>
      <c r="E167" s="60"/>
      <c r="F167" s="223" t="s">
        <v>343</v>
      </c>
      <c r="G167" s="60"/>
      <c r="H167" s="60"/>
      <c r="I167" s="160"/>
      <c r="J167" s="60"/>
      <c r="K167" s="60"/>
      <c r="L167" s="58"/>
      <c r="M167" s="224"/>
      <c r="N167" s="39"/>
      <c r="O167" s="39"/>
      <c r="P167" s="39"/>
      <c r="Q167" s="39"/>
      <c r="R167" s="39"/>
      <c r="S167" s="39"/>
      <c r="T167" s="75"/>
      <c r="AT167" s="21" t="s">
        <v>342</v>
      </c>
      <c r="AU167" s="21" t="s">
        <v>136</v>
      </c>
    </row>
    <row r="168" spans="2:51" s="11" customFormat="1" ht="13.5">
      <c r="B168" s="201"/>
      <c r="C168" s="202"/>
      <c r="D168" s="203" t="s">
        <v>134</v>
      </c>
      <c r="E168" s="204" t="s">
        <v>21</v>
      </c>
      <c r="F168" s="205" t="s">
        <v>344</v>
      </c>
      <c r="G168" s="202"/>
      <c r="H168" s="206">
        <v>323.72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134</v>
      </c>
      <c r="AU168" s="212" t="s">
        <v>136</v>
      </c>
      <c r="AV168" s="11" t="s">
        <v>82</v>
      </c>
      <c r="AW168" s="11" t="s">
        <v>36</v>
      </c>
      <c r="AX168" s="11" t="s">
        <v>80</v>
      </c>
      <c r="AY168" s="212" t="s">
        <v>125</v>
      </c>
    </row>
    <row r="169" spans="2:65" s="1" customFormat="1" ht="25.5" customHeight="1">
      <c r="B169" s="38"/>
      <c r="C169" s="189" t="s">
        <v>345</v>
      </c>
      <c r="D169" s="189" t="s">
        <v>127</v>
      </c>
      <c r="E169" s="190" t="s">
        <v>346</v>
      </c>
      <c r="F169" s="191" t="s">
        <v>347</v>
      </c>
      <c r="G169" s="192" t="s">
        <v>130</v>
      </c>
      <c r="H169" s="193">
        <v>15.2</v>
      </c>
      <c r="I169" s="194"/>
      <c r="J169" s="195">
        <f>ROUND(I169*H169,2)</f>
        <v>0</v>
      </c>
      <c r="K169" s="191" t="s">
        <v>131</v>
      </c>
      <c r="L169" s="58"/>
      <c r="M169" s="196" t="s">
        <v>21</v>
      </c>
      <c r="N169" s="197" t="s">
        <v>43</v>
      </c>
      <c r="O169" s="39"/>
      <c r="P169" s="198">
        <f>O169*H169</f>
        <v>0</v>
      </c>
      <c r="Q169" s="198">
        <v>0.10362</v>
      </c>
      <c r="R169" s="198">
        <f>Q169*H169</f>
        <v>1.575024</v>
      </c>
      <c r="S169" s="198">
        <v>0</v>
      </c>
      <c r="T169" s="199">
        <f>S169*H169</f>
        <v>0</v>
      </c>
      <c r="AR169" s="21" t="s">
        <v>132</v>
      </c>
      <c r="AT169" s="21" t="s">
        <v>127</v>
      </c>
      <c r="AU169" s="21" t="s">
        <v>136</v>
      </c>
      <c r="AY169" s="21" t="s">
        <v>125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1" t="s">
        <v>80</v>
      </c>
      <c r="BK169" s="200">
        <f>ROUND(I169*H169,2)</f>
        <v>0</v>
      </c>
      <c r="BL169" s="21" t="s">
        <v>132</v>
      </c>
      <c r="BM169" s="21" t="s">
        <v>348</v>
      </c>
    </row>
    <row r="170" spans="2:51" s="11" customFormat="1" ht="13.5">
      <c r="B170" s="201"/>
      <c r="C170" s="202"/>
      <c r="D170" s="203" t="s">
        <v>134</v>
      </c>
      <c r="E170" s="204" t="s">
        <v>21</v>
      </c>
      <c r="F170" s="205" t="s">
        <v>349</v>
      </c>
      <c r="G170" s="202"/>
      <c r="H170" s="206">
        <v>15.2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134</v>
      </c>
      <c r="AU170" s="212" t="s">
        <v>136</v>
      </c>
      <c r="AV170" s="11" t="s">
        <v>82</v>
      </c>
      <c r="AW170" s="11" t="s">
        <v>36</v>
      </c>
      <c r="AX170" s="11" t="s">
        <v>80</v>
      </c>
      <c r="AY170" s="212" t="s">
        <v>125</v>
      </c>
    </row>
    <row r="171" spans="2:65" s="1" customFormat="1" ht="16.5" customHeight="1">
      <c r="B171" s="38"/>
      <c r="C171" s="213" t="s">
        <v>350</v>
      </c>
      <c r="D171" s="213" t="s">
        <v>233</v>
      </c>
      <c r="E171" s="214" t="s">
        <v>351</v>
      </c>
      <c r="F171" s="215" t="s">
        <v>352</v>
      </c>
      <c r="G171" s="216" t="s">
        <v>130</v>
      </c>
      <c r="H171" s="217">
        <v>15.2</v>
      </c>
      <c r="I171" s="218"/>
      <c r="J171" s="219">
        <f>ROUND(I171*H171,2)</f>
        <v>0</v>
      </c>
      <c r="K171" s="215" t="s">
        <v>131</v>
      </c>
      <c r="L171" s="220"/>
      <c r="M171" s="221" t="s">
        <v>21</v>
      </c>
      <c r="N171" s="222" t="s">
        <v>43</v>
      </c>
      <c r="O171" s="39"/>
      <c r="P171" s="198">
        <f>O171*H171</f>
        <v>0</v>
      </c>
      <c r="Q171" s="198">
        <v>0.185</v>
      </c>
      <c r="R171" s="198">
        <f>Q171*H171</f>
        <v>2.812</v>
      </c>
      <c r="S171" s="198">
        <v>0</v>
      </c>
      <c r="T171" s="199">
        <f>S171*H171</f>
        <v>0</v>
      </c>
      <c r="AR171" s="21" t="s">
        <v>164</v>
      </c>
      <c r="AT171" s="21" t="s">
        <v>233</v>
      </c>
      <c r="AU171" s="21" t="s">
        <v>136</v>
      </c>
      <c r="AY171" s="21" t="s">
        <v>125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1" t="s">
        <v>80</v>
      </c>
      <c r="BK171" s="200">
        <f>ROUND(I171*H171,2)</f>
        <v>0</v>
      </c>
      <c r="BL171" s="21" t="s">
        <v>132</v>
      </c>
      <c r="BM171" s="21" t="s">
        <v>353</v>
      </c>
    </row>
    <row r="172" spans="2:51" s="11" customFormat="1" ht="13.5">
      <c r="B172" s="201"/>
      <c r="C172" s="202"/>
      <c r="D172" s="203" t="s">
        <v>134</v>
      </c>
      <c r="E172" s="204" t="s">
        <v>21</v>
      </c>
      <c r="F172" s="205" t="s">
        <v>354</v>
      </c>
      <c r="G172" s="202"/>
      <c r="H172" s="206">
        <v>15.2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134</v>
      </c>
      <c r="AU172" s="212" t="s">
        <v>136</v>
      </c>
      <c r="AV172" s="11" t="s">
        <v>82</v>
      </c>
      <c r="AW172" s="11" t="s">
        <v>36</v>
      </c>
      <c r="AX172" s="11" t="s">
        <v>80</v>
      </c>
      <c r="AY172" s="212" t="s">
        <v>125</v>
      </c>
    </row>
    <row r="173" spans="2:63" s="10" customFormat="1" ht="29.85" customHeight="1">
      <c r="B173" s="173"/>
      <c r="C173" s="174"/>
      <c r="D173" s="175" t="s">
        <v>71</v>
      </c>
      <c r="E173" s="187" t="s">
        <v>82</v>
      </c>
      <c r="F173" s="187" t="s">
        <v>355</v>
      </c>
      <c r="G173" s="174"/>
      <c r="H173" s="174"/>
      <c r="I173" s="177"/>
      <c r="J173" s="188">
        <f>BK173</f>
        <v>0</v>
      </c>
      <c r="K173" s="174"/>
      <c r="L173" s="179"/>
      <c r="M173" s="180"/>
      <c r="N173" s="181"/>
      <c r="O173" s="181"/>
      <c r="P173" s="182">
        <f>SUM(P174:P181)</f>
        <v>0</v>
      </c>
      <c r="Q173" s="181"/>
      <c r="R173" s="182">
        <f>SUM(R174:R181)</f>
        <v>25.357128600000003</v>
      </c>
      <c r="S173" s="181"/>
      <c r="T173" s="183">
        <f>SUM(T174:T181)</f>
        <v>0</v>
      </c>
      <c r="AR173" s="184" t="s">
        <v>80</v>
      </c>
      <c r="AT173" s="185" t="s">
        <v>71</v>
      </c>
      <c r="AU173" s="185" t="s">
        <v>80</v>
      </c>
      <c r="AY173" s="184" t="s">
        <v>125</v>
      </c>
      <c r="BK173" s="186">
        <f>SUM(BK174:BK181)</f>
        <v>0</v>
      </c>
    </row>
    <row r="174" spans="2:65" s="1" customFormat="1" ht="25.5" customHeight="1">
      <c r="B174" s="38"/>
      <c r="C174" s="189" t="s">
        <v>356</v>
      </c>
      <c r="D174" s="189" t="s">
        <v>127</v>
      </c>
      <c r="E174" s="190" t="s">
        <v>357</v>
      </c>
      <c r="F174" s="191" t="s">
        <v>358</v>
      </c>
      <c r="G174" s="192" t="s">
        <v>130</v>
      </c>
      <c r="H174" s="193">
        <v>383.68</v>
      </c>
      <c r="I174" s="194"/>
      <c r="J174" s="195">
        <f>ROUND(I174*H174,2)</f>
        <v>0</v>
      </c>
      <c r="K174" s="191" t="s">
        <v>177</v>
      </c>
      <c r="L174" s="58"/>
      <c r="M174" s="196" t="s">
        <v>21</v>
      </c>
      <c r="N174" s="197" t="s">
        <v>43</v>
      </c>
      <c r="O174" s="39"/>
      <c r="P174" s="198">
        <f>O174*H174</f>
        <v>0</v>
      </c>
      <c r="Q174" s="198">
        <v>0.00017</v>
      </c>
      <c r="R174" s="198">
        <f>Q174*H174</f>
        <v>0.06522560000000001</v>
      </c>
      <c r="S174" s="198">
        <v>0</v>
      </c>
      <c r="T174" s="199">
        <f>S174*H174</f>
        <v>0</v>
      </c>
      <c r="AR174" s="21" t="s">
        <v>132</v>
      </c>
      <c r="AT174" s="21" t="s">
        <v>127</v>
      </c>
      <c r="AU174" s="21" t="s">
        <v>82</v>
      </c>
      <c r="AY174" s="21" t="s">
        <v>125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21" t="s">
        <v>80</v>
      </c>
      <c r="BK174" s="200">
        <f>ROUND(I174*H174,2)</f>
        <v>0</v>
      </c>
      <c r="BL174" s="21" t="s">
        <v>132</v>
      </c>
      <c r="BM174" s="21" t="s">
        <v>359</v>
      </c>
    </row>
    <row r="175" spans="2:51" s="11" customFormat="1" ht="13.5">
      <c r="B175" s="201"/>
      <c r="C175" s="202"/>
      <c r="D175" s="203" t="s">
        <v>134</v>
      </c>
      <c r="E175" s="204" t="s">
        <v>21</v>
      </c>
      <c r="F175" s="205" t="s">
        <v>360</v>
      </c>
      <c r="G175" s="202"/>
      <c r="H175" s="206">
        <v>383.68</v>
      </c>
      <c r="I175" s="207"/>
      <c r="J175" s="202"/>
      <c r="K175" s="202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134</v>
      </c>
      <c r="AU175" s="212" t="s">
        <v>82</v>
      </c>
      <c r="AV175" s="11" t="s">
        <v>82</v>
      </c>
      <c r="AW175" s="11" t="s">
        <v>36</v>
      </c>
      <c r="AX175" s="11" t="s">
        <v>80</v>
      </c>
      <c r="AY175" s="212" t="s">
        <v>125</v>
      </c>
    </row>
    <row r="176" spans="2:65" s="1" customFormat="1" ht="38.25" customHeight="1">
      <c r="B176" s="38"/>
      <c r="C176" s="213" t="s">
        <v>361</v>
      </c>
      <c r="D176" s="213" t="s">
        <v>233</v>
      </c>
      <c r="E176" s="214" t="s">
        <v>362</v>
      </c>
      <c r="F176" s="215" t="s">
        <v>363</v>
      </c>
      <c r="G176" s="216" t="s">
        <v>130</v>
      </c>
      <c r="H176" s="217">
        <v>422.048</v>
      </c>
      <c r="I176" s="218"/>
      <c r="J176" s="219">
        <f>ROUND(I176*H176,2)</f>
        <v>0</v>
      </c>
      <c r="K176" s="215" t="s">
        <v>177</v>
      </c>
      <c r="L176" s="220"/>
      <c r="M176" s="221" t="s">
        <v>21</v>
      </c>
      <c r="N176" s="222" t="s">
        <v>43</v>
      </c>
      <c r="O176" s="39"/>
      <c r="P176" s="198">
        <f>O176*H176</f>
        <v>0</v>
      </c>
      <c r="Q176" s="198">
        <v>0.00025</v>
      </c>
      <c r="R176" s="198">
        <f>Q176*H176</f>
        <v>0.10551200000000001</v>
      </c>
      <c r="S176" s="198">
        <v>0</v>
      </c>
      <c r="T176" s="199">
        <f>S176*H176</f>
        <v>0</v>
      </c>
      <c r="AR176" s="21" t="s">
        <v>164</v>
      </c>
      <c r="AT176" s="21" t="s">
        <v>233</v>
      </c>
      <c r="AU176" s="21" t="s">
        <v>82</v>
      </c>
      <c r="AY176" s="21" t="s">
        <v>125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1" t="s">
        <v>80</v>
      </c>
      <c r="BK176" s="200">
        <f>ROUND(I176*H176,2)</f>
        <v>0</v>
      </c>
      <c r="BL176" s="21" t="s">
        <v>132</v>
      </c>
      <c r="BM176" s="21" t="s">
        <v>364</v>
      </c>
    </row>
    <row r="177" spans="2:51" s="11" customFormat="1" ht="13.5">
      <c r="B177" s="201"/>
      <c r="C177" s="202"/>
      <c r="D177" s="203" t="s">
        <v>134</v>
      </c>
      <c r="E177" s="202"/>
      <c r="F177" s="205" t="s">
        <v>365</v>
      </c>
      <c r="G177" s="202"/>
      <c r="H177" s="206">
        <v>422.048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134</v>
      </c>
      <c r="AU177" s="212" t="s">
        <v>82</v>
      </c>
      <c r="AV177" s="11" t="s">
        <v>82</v>
      </c>
      <c r="AW177" s="11" t="s">
        <v>6</v>
      </c>
      <c r="AX177" s="11" t="s">
        <v>80</v>
      </c>
      <c r="AY177" s="212" t="s">
        <v>125</v>
      </c>
    </row>
    <row r="178" spans="2:65" s="1" customFormat="1" ht="16.5" customHeight="1">
      <c r="B178" s="38"/>
      <c r="C178" s="189" t="s">
        <v>366</v>
      </c>
      <c r="D178" s="189" t="s">
        <v>127</v>
      </c>
      <c r="E178" s="190" t="s">
        <v>367</v>
      </c>
      <c r="F178" s="191" t="s">
        <v>368</v>
      </c>
      <c r="G178" s="192" t="s">
        <v>150</v>
      </c>
      <c r="H178" s="193">
        <v>13.07</v>
      </c>
      <c r="I178" s="194"/>
      <c r="J178" s="195">
        <f>ROUND(I178*H178,2)</f>
        <v>0</v>
      </c>
      <c r="K178" s="191" t="s">
        <v>177</v>
      </c>
      <c r="L178" s="58"/>
      <c r="M178" s="196" t="s">
        <v>21</v>
      </c>
      <c r="N178" s="197" t="s">
        <v>43</v>
      </c>
      <c r="O178" s="39"/>
      <c r="P178" s="198">
        <f>O178*H178</f>
        <v>0</v>
      </c>
      <c r="Q178" s="198">
        <v>1.9205</v>
      </c>
      <c r="R178" s="198">
        <f>Q178*H178</f>
        <v>25.100935000000003</v>
      </c>
      <c r="S178" s="198">
        <v>0</v>
      </c>
      <c r="T178" s="199">
        <f>S178*H178</f>
        <v>0</v>
      </c>
      <c r="AR178" s="21" t="s">
        <v>132</v>
      </c>
      <c r="AT178" s="21" t="s">
        <v>127</v>
      </c>
      <c r="AU178" s="21" t="s">
        <v>82</v>
      </c>
      <c r="AY178" s="21" t="s">
        <v>125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21" t="s">
        <v>80</v>
      </c>
      <c r="BK178" s="200">
        <f>ROUND(I178*H178,2)</f>
        <v>0</v>
      </c>
      <c r="BL178" s="21" t="s">
        <v>132</v>
      </c>
      <c r="BM178" s="21" t="s">
        <v>369</v>
      </c>
    </row>
    <row r="179" spans="2:51" s="11" customFormat="1" ht="13.5">
      <c r="B179" s="201"/>
      <c r="C179" s="202"/>
      <c r="D179" s="203" t="s">
        <v>134</v>
      </c>
      <c r="E179" s="204" t="s">
        <v>21</v>
      </c>
      <c r="F179" s="205" t="s">
        <v>370</v>
      </c>
      <c r="G179" s="202"/>
      <c r="H179" s="206">
        <v>13.07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134</v>
      </c>
      <c r="AU179" s="212" t="s">
        <v>82</v>
      </c>
      <c r="AV179" s="11" t="s">
        <v>82</v>
      </c>
      <c r="AW179" s="11" t="s">
        <v>36</v>
      </c>
      <c r="AX179" s="11" t="s">
        <v>80</v>
      </c>
      <c r="AY179" s="212" t="s">
        <v>125</v>
      </c>
    </row>
    <row r="180" spans="2:65" s="1" customFormat="1" ht="16.5" customHeight="1">
      <c r="B180" s="38"/>
      <c r="C180" s="189" t="s">
        <v>371</v>
      </c>
      <c r="D180" s="189" t="s">
        <v>127</v>
      </c>
      <c r="E180" s="190" t="s">
        <v>372</v>
      </c>
      <c r="F180" s="191" t="s">
        <v>373</v>
      </c>
      <c r="G180" s="192" t="s">
        <v>144</v>
      </c>
      <c r="H180" s="193">
        <v>174.4</v>
      </c>
      <c r="I180" s="194"/>
      <c r="J180" s="195">
        <f>ROUND(I180*H180,2)</f>
        <v>0</v>
      </c>
      <c r="K180" s="191" t="s">
        <v>177</v>
      </c>
      <c r="L180" s="58"/>
      <c r="M180" s="196" t="s">
        <v>21</v>
      </c>
      <c r="N180" s="197" t="s">
        <v>43</v>
      </c>
      <c r="O180" s="39"/>
      <c r="P180" s="198">
        <f>O180*H180</f>
        <v>0</v>
      </c>
      <c r="Q180" s="198">
        <v>0.00049</v>
      </c>
      <c r="R180" s="198">
        <f>Q180*H180</f>
        <v>0.085456</v>
      </c>
      <c r="S180" s="198">
        <v>0</v>
      </c>
      <c r="T180" s="199">
        <f>S180*H180</f>
        <v>0</v>
      </c>
      <c r="AR180" s="21" t="s">
        <v>132</v>
      </c>
      <c r="AT180" s="21" t="s">
        <v>127</v>
      </c>
      <c r="AU180" s="21" t="s">
        <v>82</v>
      </c>
      <c r="AY180" s="21" t="s">
        <v>125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1" t="s">
        <v>80</v>
      </c>
      <c r="BK180" s="200">
        <f>ROUND(I180*H180,2)</f>
        <v>0</v>
      </c>
      <c r="BL180" s="21" t="s">
        <v>132</v>
      </c>
      <c r="BM180" s="21" t="s">
        <v>374</v>
      </c>
    </row>
    <row r="181" spans="2:51" s="11" customFormat="1" ht="13.5">
      <c r="B181" s="201"/>
      <c r="C181" s="202"/>
      <c r="D181" s="203" t="s">
        <v>134</v>
      </c>
      <c r="E181" s="204" t="s">
        <v>21</v>
      </c>
      <c r="F181" s="205" t="s">
        <v>179</v>
      </c>
      <c r="G181" s="202"/>
      <c r="H181" s="206">
        <v>174.4</v>
      </c>
      <c r="I181" s="207"/>
      <c r="J181" s="202"/>
      <c r="K181" s="202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134</v>
      </c>
      <c r="AU181" s="212" t="s">
        <v>82</v>
      </c>
      <c r="AV181" s="11" t="s">
        <v>82</v>
      </c>
      <c r="AW181" s="11" t="s">
        <v>36</v>
      </c>
      <c r="AX181" s="11" t="s">
        <v>80</v>
      </c>
      <c r="AY181" s="212" t="s">
        <v>125</v>
      </c>
    </row>
    <row r="182" spans="2:63" s="10" customFormat="1" ht="29.85" customHeight="1">
      <c r="B182" s="173"/>
      <c r="C182" s="174"/>
      <c r="D182" s="175" t="s">
        <v>71</v>
      </c>
      <c r="E182" s="187" t="s">
        <v>164</v>
      </c>
      <c r="F182" s="187" t="s">
        <v>375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SUM(P183:P203)</f>
        <v>0</v>
      </c>
      <c r="Q182" s="181"/>
      <c r="R182" s="182">
        <f>SUM(R183:R203)</f>
        <v>11.101579999999998</v>
      </c>
      <c r="S182" s="181"/>
      <c r="T182" s="183">
        <f>SUM(T183:T203)</f>
        <v>0</v>
      </c>
      <c r="AR182" s="184" t="s">
        <v>80</v>
      </c>
      <c r="AT182" s="185" t="s">
        <v>71</v>
      </c>
      <c r="AU182" s="185" t="s">
        <v>80</v>
      </c>
      <c r="AY182" s="184" t="s">
        <v>125</v>
      </c>
      <c r="BK182" s="186">
        <f>SUM(BK183:BK203)</f>
        <v>0</v>
      </c>
    </row>
    <row r="183" spans="2:65" s="1" customFormat="1" ht="25.5" customHeight="1">
      <c r="B183" s="38"/>
      <c r="C183" s="189" t="s">
        <v>376</v>
      </c>
      <c r="D183" s="189" t="s">
        <v>127</v>
      </c>
      <c r="E183" s="190" t="s">
        <v>377</v>
      </c>
      <c r="F183" s="191" t="s">
        <v>378</v>
      </c>
      <c r="G183" s="192" t="s">
        <v>144</v>
      </c>
      <c r="H183" s="193">
        <v>21</v>
      </c>
      <c r="I183" s="194"/>
      <c r="J183" s="195">
        <f>ROUND(I183*H183,2)</f>
        <v>0</v>
      </c>
      <c r="K183" s="191" t="s">
        <v>236</v>
      </c>
      <c r="L183" s="58"/>
      <c r="M183" s="196" t="s">
        <v>21</v>
      </c>
      <c r="N183" s="197" t="s">
        <v>43</v>
      </c>
      <c r="O183" s="39"/>
      <c r="P183" s="198">
        <f>O183*H183</f>
        <v>0</v>
      </c>
      <c r="Q183" s="198">
        <v>0.00362</v>
      </c>
      <c r="R183" s="198">
        <f>Q183*H183</f>
        <v>0.07602</v>
      </c>
      <c r="S183" s="198">
        <v>0</v>
      </c>
      <c r="T183" s="199">
        <f>S183*H183</f>
        <v>0</v>
      </c>
      <c r="AR183" s="21" t="s">
        <v>132</v>
      </c>
      <c r="AT183" s="21" t="s">
        <v>127</v>
      </c>
      <c r="AU183" s="21" t="s">
        <v>82</v>
      </c>
      <c r="AY183" s="21" t="s">
        <v>125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80</v>
      </c>
      <c r="BK183" s="200">
        <f>ROUND(I183*H183,2)</f>
        <v>0</v>
      </c>
      <c r="BL183" s="21" t="s">
        <v>132</v>
      </c>
      <c r="BM183" s="21" t="s">
        <v>379</v>
      </c>
    </row>
    <row r="184" spans="2:51" s="11" customFormat="1" ht="13.5">
      <c r="B184" s="201"/>
      <c r="C184" s="202"/>
      <c r="D184" s="203" t="s">
        <v>134</v>
      </c>
      <c r="E184" s="204" t="s">
        <v>21</v>
      </c>
      <c r="F184" s="205" t="s">
        <v>380</v>
      </c>
      <c r="G184" s="202"/>
      <c r="H184" s="206">
        <v>21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134</v>
      </c>
      <c r="AU184" s="212" t="s">
        <v>82</v>
      </c>
      <c r="AV184" s="11" t="s">
        <v>82</v>
      </c>
      <c r="AW184" s="11" t="s">
        <v>36</v>
      </c>
      <c r="AX184" s="11" t="s">
        <v>80</v>
      </c>
      <c r="AY184" s="212" t="s">
        <v>125</v>
      </c>
    </row>
    <row r="185" spans="2:65" s="1" customFormat="1" ht="16.5" customHeight="1">
      <c r="B185" s="38"/>
      <c r="C185" s="189" t="s">
        <v>381</v>
      </c>
      <c r="D185" s="189" t="s">
        <v>127</v>
      </c>
      <c r="E185" s="190" t="s">
        <v>382</v>
      </c>
      <c r="F185" s="191" t="s">
        <v>383</v>
      </c>
      <c r="G185" s="192" t="s">
        <v>384</v>
      </c>
      <c r="H185" s="193">
        <v>6</v>
      </c>
      <c r="I185" s="194"/>
      <c r="J185" s="195">
        <f>ROUND(I185*H185,2)</f>
        <v>0</v>
      </c>
      <c r="K185" s="191" t="s">
        <v>236</v>
      </c>
      <c r="L185" s="58"/>
      <c r="M185" s="196" t="s">
        <v>21</v>
      </c>
      <c r="N185" s="197" t="s">
        <v>43</v>
      </c>
      <c r="O185" s="39"/>
      <c r="P185" s="198">
        <f>O185*H185</f>
        <v>0</v>
      </c>
      <c r="Q185" s="198">
        <v>0.14494</v>
      </c>
      <c r="R185" s="198">
        <f>Q185*H185</f>
        <v>0.8696400000000001</v>
      </c>
      <c r="S185" s="198">
        <v>0</v>
      </c>
      <c r="T185" s="199">
        <f>S185*H185</f>
        <v>0</v>
      </c>
      <c r="AR185" s="21" t="s">
        <v>132</v>
      </c>
      <c r="AT185" s="21" t="s">
        <v>127</v>
      </c>
      <c r="AU185" s="21" t="s">
        <v>82</v>
      </c>
      <c r="AY185" s="21" t="s">
        <v>125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1" t="s">
        <v>80</v>
      </c>
      <c r="BK185" s="200">
        <f>ROUND(I185*H185,2)</f>
        <v>0</v>
      </c>
      <c r="BL185" s="21" t="s">
        <v>132</v>
      </c>
      <c r="BM185" s="21" t="s">
        <v>385</v>
      </c>
    </row>
    <row r="186" spans="2:51" s="11" customFormat="1" ht="13.5">
      <c r="B186" s="201"/>
      <c r="C186" s="202"/>
      <c r="D186" s="203" t="s">
        <v>134</v>
      </c>
      <c r="E186" s="204" t="s">
        <v>21</v>
      </c>
      <c r="F186" s="205" t="s">
        <v>154</v>
      </c>
      <c r="G186" s="202"/>
      <c r="H186" s="206">
        <v>6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134</v>
      </c>
      <c r="AU186" s="212" t="s">
        <v>82</v>
      </c>
      <c r="AV186" s="11" t="s">
        <v>82</v>
      </c>
      <c r="AW186" s="11" t="s">
        <v>36</v>
      </c>
      <c r="AX186" s="11" t="s">
        <v>80</v>
      </c>
      <c r="AY186" s="212" t="s">
        <v>125</v>
      </c>
    </row>
    <row r="187" spans="2:65" s="1" customFormat="1" ht="16.5" customHeight="1">
      <c r="B187" s="38"/>
      <c r="C187" s="213" t="s">
        <v>386</v>
      </c>
      <c r="D187" s="213" t="s">
        <v>233</v>
      </c>
      <c r="E187" s="214" t="s">
        <v>387</v>
      </c>
      <c r="F187" s="215" t="s">
        <v>388</v>
      </c>
      <c r="G187" s="216" t="s">
        <v>384</v>
      </c>
      <c r="H187" s="217">
        <v>6</v>
      </c>
      <c r="I187" s="218"/>
      <c r="J187" s="219">
        <f aca="true" t="shared" si="0" ref="J187:J193">ROUND(I187*H187,2)</f>
        <v>0</v>
      </c>
      <c r="K187" s="215" t="s">
        <v>236</v>
      </c>
      <c r="L187" s="220"/>
      <c r="M187" s="221" t="s">
        <v>21</v>
      </c>
      <c r="N187" s="222" t="s">
        <v>43</v>
      </c>
      <c r="O187" s="39"/>
      <c r="P187" s="198">
        <f aca="true" t="shared" si="1" ref="P187:P193">O187*H187</f>
        <v>0</v>
      </c>
      <c r="Q187" s="198">
        <v>0.103</v>
      </c>
      <c r="R187" s="198">
        <f aca="true" t="shared" si="2" ref="R187:R193">Q187*H187</f>
        <v>0.618</v>
      </c>
      <c r="S187" s="198">
        <v>0</v>
      </c>
      <c r="T187" s="199">
        <f aca="true" t="shared" si="3" ref="T187:T193">S187*H187</f>
        <v>0</v>
      </c>
      <c r="AR187" s="21" t="s">
        <v>164</v>
      </c>
      <c r="AT187" s="21" t="s">
        <v>233</v>
      </c>
      <c r="AU187" s="21" t="s">
        <v>82</v>
      </c>
      <c r="AY187" s="21" t="s">
        <v>125</v>
      </c>
      <c r="BE187" s="200">
        <f aca="true" t="shared" si="4" ref="BE187:BE193">IF(N187="základní",J187,0)</f>
        <v>0</v>
      </c>
      <c r="BF187" s="200">
        <f aca="true" t="shared" si="5" ref="BF187:BF193">IF(N187="snížená",J187,0)</f>
        <v>0</v>
      </c>
      <c r="BG187" s="200">
        <f aca="true" t="shared" si="6" ref="BG187:BG193">IF(N187="zákl. přenesená",J187,0)</f>
        <v>0</v>
      </c>
      <c r="BH187" s="200">
        <f aca="true" t="shared" si="7" ref="BH187:BH193">IF(N187="sníž. přenesená",J187,0)</f>
        <v>0</v>
      </c>
      <c r="BI187" s="200">
        <f aca="true" t="shared" si="8" ref="BI187:BI193">IF(N187="nulová",J187,0)</f>
        <v>0</v>
      </c>
      <c r="BJ187" s="21" t="s">
        <v>80</v>
      </c>
      <c r="BK187" s="200">
        <f aca="true" t="shared" si="9" ref="BK187:BK193">ROUND(I187*H187,2)</f>
        <v>0</v>
      </c>
      <c r="BL187" s="21" t="s">
        <v>132</v>
      </c>
      <c r="BM187" s="21" t="s">
        <v>389</v>
      </c>
    </row>
    <row r="188" spans="2:65" s="1" customFormat="1" ht="16.5" customHeight="1">
      <c r="B188" s="38"/>
      <c r="C188" s="213" t="s">
        <v>390</v>
      </c>
      <c r="D188" s="213" t="s">
        <v>233</v>
      </c>
      <c r="E188" s="214" t="s">
        <v>391</v>
      </c>
      <c r="F188" s="215" t="s">
        <v>392</v>
      </c>
      <c r="G188" s="216" t="s">
        <v>384</v>
      </c>
      <c r="H188" s="217">
        <v>6</v>
      </c>
      <c r="I188" s="218"/>
      <c r="J188" s="219">
        <f t="shared" si="0"/>
        <v>0</v>
      </c>
      <c r="K188" s="215" t="s">
        <v>236</v>
      </c>
      <c r="L188" s="220"/>
      <c r="M188" s="221" t="s">
        <v>21</v>
      </c>
      <c r="N188" s="222" t="s">
        <v>43</v>
      </c>
      <c r="O188" s="39"/>
      <c r="P188" s="198">
        <f t="shared" si="1"/>
        <v>0</v>
      </c>
      <c r="Q188" s="198">
        <v>0.175</v>
      </c>
      <c r="R188" s="198">
        <f t="shared" si="2"/>
        <v>1.0499999999999998</v>
      </c>
      <c r="S188" s="198">
        <v>0</v>
      </c>
      <c r="T188" s="199">
        <f t="shared" si="3"/>
        <v>0</v>
      </c>
      <c r="AR188" s="21" t="s">
        <v>164</v>
      </c>
      <c r="AT188" s="21" t="s">
        <v>233</v>
      </c>
      <c r="AU188" s="21" t="s">
        <v>82</v>
      </c>
      <c r="AY188" s="21" t="s">
        <v>125</v>
      </c>
      <c r="BE188" s="200">
        <f t="shared" si="4"/>
        <v>0</v>
      </c>
      <c r="BF188" s="200">
        <f t="shared" si="5"/>
        <v>0</v>
      </c>
      <c r="BG188" s="200">
        <f t="shared" si="6"/>
        <v>0</v>
      </c>
      <c r="BH188" s="200">
        <f t="shared" si="7"/>
        <v>0</v>
      </c>
      <c r="BI188" s="200">
        <f t="shared" si="8"/>
        <v>0</v>
      </c>
      <c r="BJ188" s="21" t="s">
        <v>80</v>
      </c>
      <c r="BK188" s="200">
        <f t="shared" si="9"/>
        <v>0</v>
      </c>
      <c r="BL188" s="21" t="s">
        <v>132</v>
      </c>
      <c r="BM188" s="21" t="s">
        <v>393</v>
      </c>
    </row>
    <row r="189" spans="2:65" s="1" customFormat="1" ht="16.5" customHeight="1">
      <c r="B189" s="38"/>
      <c r="C189" s="213" t="s">
        <v>394</v>
      </c>
      <c r="D189" s="213" t="s">
        <v>233</v>
      </c>
      <c r="E189" s="214" t="s">
        <v>395</v>
      </c>
      <c r="F189" s="215" t="s">
        <v>396</v>
      </c>
      <c r="G189" s="216" t="s">
        <v>384</v>
      </c>
      <c r="H189" s="217">
        <v>6</v>
      </c>
      <c r="I189" s="218"/>
      <c r="J189" s="219">
        <f t="shared" si="0"/>
        <v>0</v>
      </c>
      <c r="K189" s="215" t="s">
        <v>236</v>
      </c>
      <c r="L189" s="220"/>
      <c r="M189" s="221" t="s">
        <v>21</v>
      </c>
      <c r="N189" s="222" t="s">
        <v>43</v>
      </c>
      <c r="O189" s="39"/>
      <c r="P189" s="198">
        <f t="shared" si="1"/>
        <v>0</v>
      </c>
      <c r="Q189" s="198">
        <v>0.06</v>
      </c>
      <c r="R189" s="198">
        <f t="shared" si="2"/>
        <v>0.36</v>
      </c>
      <c r="S189" s="198">
        <v>0</v>
      </c>
      <c r="T189" s="199">
        <f t="shared" si="3"/>
        <v>0</v>
      </c>
      <c r="AR189" s="21" t="s">
        <v>164</v>
      </c>
      <c r="AT189" s="21" t="s">
        <v>233</v>
      </c>
      <c r="AU189" s="21" t="s">
        <v>82</v>
      </c>
      <c r="AY189" s="21" t="s">
        <v>125</v>
      </c>
      <c r="BE189" s="200">
        <f t="shared" si="4"/>
        <v>0</v>
      </c>
      <c r="BF189" s="200">
        <f t="shared" si="5"/>
        <v>0</v>
      </c>
      <c r="BG189" s="200">
        <f t="shared" si="6"/>
        <v>0</v>
      </c>
      <c r="BH189" s="200">
        <f t="shared" si="7"/>
        <v>0</v>
      </c>
      <c r="BI189" s="200">
        <f t="shared" si="8"/>
        <v>0</v>
      </c>
      <c r="BJ189" s="21" t="s">
        <v>80</v>
      </c>
      <c r="BK189" s="200">
        <f t="shared" si="9"/>
        <v>0</v>
      </c>
      <c r="BL189" s="21" t="s">
        <v>132</v>
      </c>
      <c r="BM189" s="21" t="s">
        <v>397</v>
      </c>
    </row>
    <row r="190" spans="2:65" s="1" customFormat="1" ht="16.5" customHeight="1">
      <c r="B190" s="38"/>
      <c r="C190" s="213" t="s">
        <v>398</v>
      </c>
      <c r="D190" s="213" t="s">
        <v>233</v>
      </c>
      <c r="E190" s="214" t="s">
        <v>399</v>
      </c>
      <c r="F190" s="215" t="s">
        <v>400</v>
      </c>
      <c r="G190" s="216" t="s">
        <v>384</v>
      </c>
      <c r="H190" s="217">
        <v>6</v>
      </c>
      <c r="I190" s="218"/>
      <c r="J190" s="219">
        <f t="shared" si="0"/>
        <v>0</v>
      </c>
      <c r="K190" s="215" t="s">
        <v>236</v>
      </c>
      <c r="L190" s="220"/>
      <c r="M190" s="221" t="s">
        <v>21</v>
      </c>
      <c r="N190" s="222" t="s">
        <v>43</v>
      </c>
      <c r="O190" s="39"/>
      <c r="P190" s="198">
        <f t="shared" si="1"/>
        <v>0</v>
      </c>
      <c r="Q190" s="198">
        <v>0.12</v>
      </c>
      <c r="R190" s="198">
        <f t="shared" si="2"/>
        <v>0.72</v>
      </c>
      <c r="S190" s="198">
        <v>0</v>
      </c>
      <c r="T190" s="199">
        <f t="shared" si="3"/>
        <v>0</v>
      </c>
      <c r="AR190" s="21" t="s">
        <v>164</v>
      </c>
      <c r="AT190" s="21" t="s">
        <v>233</v>
      </c>
      <c r="AU190" s="21" t="s">
        <v>82</v>
      </c>
      <c r="AY190" s="21" t="s">
        <v>125</v>
      </c>
      <c r="BE190" s="200">
        <f t="shared" si="4"/>
        <v>0</v>
      </c>
      <c r="BF190" s="200">
        <f t="shared" si="5"/>
        <v>0</v>
      </c>
      <c r="BG190" s="200">
        <f t="shared" si="6"/>
        <v>0</v>
      </c>
      <c r="BH190" s="200">
        <f t="shared" si="7"/>
        <v>0</v>
      </c>
      <c r="BI190" s="200">
        <f t="shared" si="8"/>
        <v>0</v>
      </c>
      <c r="BJ190" s="21" t="s">
        <v>80</v>
      </c>
      <c r="BK190" s="200">
        <f t="shared" si="9"/>
        <v>0</v>
      </c>
      <c r="BL190" s="21" t="s">
        <v>132</v>
      </c>
      <c r="BM190" s="21" t="s">
        <v>401</v>
      </c>
    </row>
    <row r="191" spans="2:65" s="1" customFormat="1" ht="16.5" customHeight="1">
      <c r="B191" s="38"/>
      <c r="C191" s="213" t="s">
        <v>402</v>
      </c>
      <c r="D191" s="213" t="s">
        <v>233</v>
      </c>
      <c r="E191" s="214" t="s">
        <v>403</v>
      </c>
      <c r="F191" s="215" t="s">
        <v>404</v>
      </c>
      <c r="G191" s="216" t="s">
        <v>384</v>
      </c>
      <c r="H191" s="217">
        <v>6</v>
      </c>
      <c r="I191" s="218"/>
      <c r="J191" s="219">
        <f t="shared" si="0"/>
        <v>0</v>
      </c>
      <c r="K191" s="215" t="s">
        <v>236</v>
      </c>
      <c r="L191" s="220"/>
      <c r="M191" s="221" t="s">
        <v>21</v>
      </c>
      <c r="N191" s="222" t="s">
        <v>43</v>
      </c>
      <c r="O191" s="39"/>
      <c r="P191" s="198">
        <f t="shared" si="1"/>
        <v>0</v>
      </c>
      <c r="Q191" s="198">
        <v>0.006</v>
      </c>
      <c r="R191" s="198">
        <f t="shared" si="2"/>
        <v>0.036000000000000004</v>
      </c>
      <c r="S191" s="198">
        <v>0</v>
      </c>
      <c r="T191" s="199">
        <f t="shared" si="3"/>
        <v>0</v>
      </c>
      <c r="AR191" s="21" t="s">
        <v>164</v>
      </c>
      <c r="AT191" s="21" t="s">
        <v>233</v>
      </c>
      <c r="AU191" s="21" t="s">
        <v>82</v>
      </c>
      <c r="AY191" s="21" t="s">
        <v>125</v>
      </c>
      <c r="BE191" s="200">
        <f t="shared" si="4"/>
        <v>0</v>
      </c>
      <c r="BF191" s="200">
        <f t="shared" si="5"/>
        <v>0</v>
      </c>
      <c r="BG191" s="200">
        <f t="shared" si="6"/>
        <v>0</v>
      </c>
      <c r="BH191" s="200">
        <f t="shared" si="7"/>
        <v>0</v>
      </c>
      <c r="BI191" s="200">
        <f t="shared" si="8"/>
        <v>0</v>
      </c>
      <c r="BJ191" s="21" t="s">
        <v>80</v>
      </c>
      <c r="BK191" s="200">
        <f t="shared" si="9"/>
        <v>0</v>
      </c>
      <c r="BL191" s="21" t="s">
        <v>132</v>
      </c>
      <c r="BM191" s="21" t="s">
        <v>405</v>
      </c>
    </row>
    <row r="192" spans="2:65" s="1" customFormat="1" ht="16.5" customHeight="1">
      <c r="B192" s="38"/>
      <c r="C192" s="213" t="s">
        <v>406</v>
      </c>
      <c r="D192" s="213" t="s">
        <v>233</v>
      </c>
      <c r="E192" s="214" t="s">
        <v>407</v>
      </c>
      <c r="F192" s="215" t="s">
        <v>408</v>
      </c>
      <c r="G192" s="216" t="s">
        <v>384</v>
      </c>
      <c r="H192" s="217">
        <v>6</v>
      </c>
      <c r="I192" s="218"/>
      <c r="J192" s="219">
        <f t="shared" si="0"/>
        <v>0</v>
      </c>
      <c r="K192" s="215" t="s">
        <v>236</v>
      </c>
      <c r="L192" s="220"/>
      <c r="M192" s="221" t="s">
        <v>21</v>
      </c>
      <c r="N192" s="222" t="s">
        <v>43</v>
      </c>
      <c r="O192" s="39"/>
      <c r="P192" s="198">
        <f t="shared" si="1"/>
        <v>0</v>
      </c>
      <c r="Q192" s="198">
        <v>0.06</v>
      </c>
      <c r="R192" s="198">
        <f t="shared" si="2"/>
        <v>0.36</v>
      </c>
      <c r="S192" s="198">
        <v>0</v>
      </c>
      <c r="T192" s="199">
        <f t="shared" si="3"/>
        <v>0</v>
      </c>
      <c r="AR192" s="21" t="s">
        <v>164</v>
      </c>
      <c r="AT192" s="21" t="s">
        <v>233</v>
      </c>
      <c r="AU192" s="21" t="s">
        <v>82</v>
      </c>
      <c r="AY192" s="21" t="s">
        <v>125</v>
      </c>
      <c r="BE192" s="200">
        <f t="shared" si="4"/>
        <v>0</v>
      </c>
      <c r="BF192" s="200">
        <f t="shared" si="5"/>
        <v>0</v>
      </c>
      <c r="BG192" s="200">
        <f t="shared" si="6"/>
        <v>0</v>
      </c>
      <c r="BH192" s="200">
        <f t="shared" si="7"/>
        <v>0</v>
      </c>
      <c r="BI192" s="200">
        <f t="shared" si="8"/>
        <v>0</v>
      </c>
      <c r="BJ192" s="21" t="s">
        <v>80</v>
      </c>
      <c r="BK192" s="200">
        <f t="shared" si="9"/>
        <v>0</v>
      </c>
      <c r="BL192" s="21" t="s">
        <v>132</v>
      </c>
      <c r="BM192" s="21" t="s">
        <v>409</v>
      </c>
    </row>
    <row r="193" spans="2:65" s="1" customFormat="1" ht="25.5" customHeight="1">
      <c r="B193" s="38"/>
      <c r="C193" s="189" t="s">
        <v>410</v>
      </c>
      <c r="D193" s="189" t="s">
        <v>127</v>
      </c>
      <c r="E193" s="190" t="s">
        <v>411</v>
      </c>
      <c r="F193" s="191" t="s">
        <v>412</v>
      </c>
      <c r="G193" s="192" t="s">
        <v>384</v>
      </c>
      <c r="H193" s="193">
        <v>6</v>
      </c>
      <c r="I193" s="194"/>
      <c r="J193" s="195">
        <f t="shared" si="0"/>
        <v>0</v>
      </c>
      <c r="K193" s="191" t="s">
        <v>236</v>
      </c>
      <c r="L193" s="58"/>
      <c r="M193" s="196" t="s">
        <v>21</v>
      </c>
      <c r="N193" s="197" t="s">
        <v>43</v>
      </c>
      <c r="O193" s="39"/>
      <c r="P193" s="198">
        <f t="shared" si="1"/>
        <v>0</v>
      </c>
      <c r="Q193" s="198">
        <v>0.21734</v>
      </c>
      <c r="R193" s="198">
        <f t="shared" si="2"/>
        <v>1.30404</v>
      </c>
      <c r="S193" s="198">
        <v>0</v>
      </c>
      <c r="T193" s="199">
        <f t="shared" si="3"/>
        <v>0</v>
      </c>
      <c r="AR193" s="21" t="s">
        <v>132</v>
      </c>
      <c r="AT193" s="21" t="s">
        <v>127</v>
      </c>
      <c r="AU193" s="21" t="s">
        <v>82</v>
      </c>
      <c r="AY193" s="21" t="s">
        <v>125</v>
      </c>
      <c r="BE193" s="200">
        <f t="shared" si="4"/>
        <v>0</v>
      </c>
      <c r="BF193" s="200">
        <f t="shared" si="5"/>
        <v>0</v>
      </c>
      <c r="BG193" s="200">
        <f t="shared" si="6"/>
        <v>0</v>
      </c>
      <c r="BH193" s="200">
        <f t="shared" si="7"/>
        <v>0</v>
      </c>
      <c r="BI193" s="200">
        <f t="shared" si="8"/>
        <v>0</v>
      </c>
      <c r="BJ193" s="21" t="s">
        <v>80</v>
      </c>
      <c r="BK193" s="200">
        <f t="shared" si="9"/>
        <v>0</v>
      </c>
      <c r="BL193" s="21" t="s">
        <v>132</v>
      </c>
      <c r="BM193" s="21" t="s">
        <v>413</v>
      </c>
    </row>
    <row r="194" spans="2:51" s="11" customFormat="1" ht="13.5">
      <c r="B194" s="201"/>
      <c r="C194" s="202"/>
      <c r="D194" s="203" t="s">
        <v>134</v>
      </c>
      <c r="E194" s="204" t="s">
        <v>21</v>
      </c>
      <c r="F194" s="205" t="s">
        <v>154</v>
      </c>
      <c r="G194" s="202"/>
      <c r="H194" s="206">
        <v>6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134</v>
      </c>
      <c r="AU194" s="212" t="s">
        <v>82</v>
      </c>
      <c r="AV194" s="11" t="s">
        <v>82</v>
      </c>
      <c r="AW194" s="11" t="s">
        <v>36</v>
      </c>
      <c r="AX194" s="11" t="s">
        <v>80</v>
      </c>
      <c r="AY194" s="212" t="s">
        <v>125</v>
      </c>
    </row>
    <row r="195" spans="2:65" s="1" customFormat="1" ht="16.5" customHeight="1">
      <c r="B195" s="38"/>
      <c r="C195" s="213" t="s">
        <v>414</v>
      </c>
      <c r="D195" s="213" t="s">
        <v>233</v>
      </c>
      <c r="E195" s="214" t="s">
        <v>415</v>
      </c>
      <c r="F195" s="215" t="s">
        <v>416</v>
      </c>
      <c r="G195" s="216" t="s">
        <v>384</v>
      </c>
      <c r="H195" s="217">
        <v>6</v>
      </c>
      <c r="I195" s="218"/>
      <c r="J195" s="219">
        <f>ROUND(I195*H195,2)</f>
        <v>0</v>
      </c>
      <c r="K195" s="215" t="s">
        <v>236</v>
      </c>
      <c r="L195" s="220"/>
      <c r="M195" s="221" t="s">
        <v>21</v>
      </c>
      <c r="N195" s="222" t="s">
        <v>43</v>
      </c>
      <c r="O195" s="39"/>
      <c r="P195" s="198">
        <f>O195*H195</f>
        <v>0</v>
      </c>
      <c r="Q195" s="198">
        <v>0.058</v>
      </c>
      <c r="R195" s="198">
        <f>Q195*H195</f>
        <v>0.34800000000000003</v>
      </c>
      <c r="S195" s="198">
        <v>0</v>
      </c>
      <c r="T195" s="199">
        <f>S195*H195</f>
        <v>0</v>
      </c>
      <c r="AR195" s="21" t="s">
        <v>164</v>
      </c>
      <c r="AT195" s="21" t="s">
        <v>233</v>
      </c>
      <c r="AU195" s="21" t="s">
        <v>82</v>
      </c>
      <c r="AY195" s="21" t="s">
        <v>125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1" t="s">
        <v>80</v>
      </c>
      <c r="BK195" s="200">
        <f>ROUND(I195*H195,2)</f>
        <v>0</v>
      </c>
      <c r="BL195" s="21" t="s">
        <v>132</v>
      </c>
      <c r="BM195" s="21" t="s">
        <v>417</v>
      </c>
    </row>
    <row r="196" spans="2:65" s="1" customFormat="1" ht="16.5" customHeight="1">
      <c r="B196" s="38"/>
      <c r="C196" s="189" t="s">
        <v>418</v>
      </c>
      <c r="D196" s="189" t="s">
        <v>127</v>
      </c>
      <c r="E196" s="190" t="s">
        <v>419</v>
      </c>
      <c r="F196" s="191" t="s">
        <v>420</v>
      </c>
      <c r="G196" s="192" t="s">
        <v>384</v>
      </c>
      <c r="H196" s="193">
        <v>6</v>
      </c>
      <c r="I196" s="194"/>
      <c r="J196" s="195">
        <f>ROUND(I196*H196,2)</f>
        <v>0</v>
      </c>
      <c r="K196" s="191" t="s">
        <v>131</v>
      </c>
      <c r="L196" s="58"/>
      <c r="M196" s="196" t="s">
        <v>21</v>
      </c>
      <c r="N196" s="197" t="s">
        <v>43</v>
      </c>
      <c r="O196" s="39"/>
      <c r="P196" s="198">
        <f>O196*H196</f>
        <v>0</v>
      </c>
      <c r="Q196" s="198">
        <v>0.42368</v>
      </c>
      <c r="R196" s="198">
        <f>Q196*H196</f>
        <v>2.54208</v>
      </c>
      <c r="S196" s="198">
        <v>0</v>
      </c>
      <c r="T196" s="199">
        <f>S196*H196</f>
        <v>0</v>
      </c>
      <c r="AR196" s="21" t="s">
        <v>132</v>
      </c>
      <c r="AT196" s="21" t="s">
        <v>127</v>
      </c>
      <c r="AU196" s="21" t="s">
        <v>82</v>
      </c>
      <c r="AY196" s="21" t="s">
        <v>125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1" t="s">
        <v>80</v>
      </c>
      <c r="BK196" s="200">
        <f>ROUND(I196*H196,2)</f>
        <v>0</v>
      </c>
      <c r="BL196" s="21" t="s">
        <v>132</v>
      </c>
      <c r="BM196" s="21" t="s">
        <v>421</v>
      </c>
    </row>
    <row r="197" spans="2:51" s="11" customFormat="1" ht="13.5">
      <c r="B197" s="201"/>
      <c r="C197" s="202"/>
      <c r="D197" s="203" t="s">
        <v>134</v>
      </c>
      <c r="E197" s="204" t="s">
        <v>21</v>
      </c>
      <c r="F197" s="205" t="s">
        <v>154</v>
      </c>
      <c r="G197" s="202"/>
      <c r="H197" s="206">
        <v>6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134</v>
      </c>
      <c r="AU197" s="212" t="s">
        <v>82</v>
      </c>
      <c r="AV197" s="11" t="s">
        <v>82</v>
      </c>
      <c r="AW197" s="11" t="s">
        <v>36</v>
      </c>
      <c r="AX197" s="11" t="s">
        <v>80</v>
      </c>
      <c r="AY197" s="212" t="s">
        <v>125</v>
      </c>
    </row>
    <row r="198" spans="2:65" s="1" customFormat="1" ht="16.5" customHeight="1">
      <c r="B198" s="38"/>
      <c r="C198" s="189" t="s">
        <v>422</v>
      </c>
      <c r="D198" s="189" t="s">
        <v>127</v>
      </c>
      <c r="E198" s="190" t="s">
        <v>423</v>
      </c>
      <c r="F198" s="191" t="s">
        <v>424</v>
      </c>
      <c r="G198" s="192" t="s">
        <v>384</v>
      </c>
      <c r="H198" s="193">
        <v>3</v>
      </c>
      <c r="I198" s="194"/>
      <c r="J198" s="195">
        <f>ROUND(I198*H198,2)</f>
        <v>0</v>
      </c>
      <c r="K198" s="191" t="s">
        <v>131</v>
      </c>
      <c r="L198" s="58"/>
      <c r="M198" s="196" t="s">
        <v>21</v>
      </c>
      <c r="N198" s="197" t="s">
        <v>43</v>
      </c>
      <c r="O198" s="39"/>
      <c r="P198" s="198">
        <f>O198*H198</f>
        <v>0</v>
      </c>
      <c r="Q198" s="198">
        <v>0.4208</v>
      </c>
      <c r="R198" s="198">
        <f>Q198*H198</f>
        <v>1.2624</v>
      </c>
      <c r="S198" s="198">
        <v>0</v>
      </c>
      <c r="T198" s="199">
        <f>S198*H198</f>
        <v>0</v>
      </c>
      <c r="AR198" s="21" t="s">
        <v>132</v>
      </c>
      <c r="AT198" s="21" t="s">
        <v>127</v>
      </c>
      <c r="AU198" s="21" t="s">
        <v>82</v>
      </c>
      <c r="AY198" s="21" t="s">
        <v>125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1" t="s">
        <v>80</v>
      </c>
      <c r="BK198" s="200">
        <f>ROUND(I198*H198,2)</f>
        <v>0</v>
      </c>
      <c r="BL198" s="21" t="s">
        <v>132</v>
      </c>
      <c r="BM198" s="21" t="s">
        <v>425</v>
      </c>
    </row>
    <row r="199" spans="2:51" s="11" customFormat="1" ht="13.5">
      <c r="B199" s="201"/>
      <c r="C199" s="202"/>
      <c r="D199" s="203" t="s">
        <v>134</v>
      </c>
      <c r="E199" s="204" t="s">
        <v>21</v>
      </c>
      <c r="F199" s="205" t="s">
        <v>136</v>
      </c>
      <c r="G199" s="202"/>
      <c r="H199" s="206">
        <v>3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134</v>
      </c>
      <c r="AU199" s="212" t="s">
        <v>82</v>
      </c>
      <c r="AV199" s="11" t="s">
        <v>82</v>
      </c>
      <c r="AW199" s="11" t="s">
        <v>36</v>
      </c>
      <c r="AX199" s="11" t="s">
        <v>80</v>
      </c>
      <c r="AY199" s="212" t="s">
        <v>125</v>
      </c>
    </row>
    <row r="200" spans="2:65" s="1" customFormat="1" ht="25.5" customHeight="1">
      <c r="B200" s="38"/>
      <c r="C200" s="189" t="s">
        <v>426</v>
      </c>
      <c r="D200" s="189" t="s">
        <v>127</v>
      </c>
      <c r="E200" s="190" t="s">
        <v>427</v>
      </c>
      <c r="F200" s="191" t="s">
        <v>428</v>
      </c>
      <c r="G200" s="192" t="s">
        <v>384</v>
      </c>
      <c r="H200" s="193">
        <v>5</v>
      </c>
      <c r="I200" s="194"/>
      <c r="J200" s="195">
        <f>ROUND(I200*H200,2)</f>
        <v>0</v>
      </c>
      <c r="K200" s="191" t="s">
        <v>131</v>
      </c>
      <c r="L200" s="58"/>
      <c r="M200" s="196" t="s">
        <v>21</v>
      </c>
      <c r="N200" s="197" t="s">
        <v>43</v>
      </c>
      <c r="O200" s="39"/>
      <c r="P200" s="198">
        <f>O200*H200</f>
        <v>0</v>
      </c>
      <c r="Q200" s="198">
        <v>0.31108</v>
      </c>
      <c r="R200" s="198">
        <f>Q200*H200</f>
        <v>1.5554000000000001</v>
      </c>
      <c r="S200" s="198">
        <v>0</v>
      </c>
      <c r="T200" s="199">
        <f>S200*H200</f>
        <v>0</v>
      </c>
      <c r="AR200" s="21" t="s">
        <v>132</v>
      </c>
      <c r="AT200" s="21" t="s">
        <v>127</v>
      </c>
      <c r="AU200" s="21" t="s">
        <v>82</v>
      </c>
      <c r="AY200" s="21" t="s">
        <v>125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1" t="s">
        <v>80</v>
      </c>
      <c r="BK200" s="200">
        <f>ROUND(I200*H200,2)</f>
        <v>0</v>
      </c>
      <c r="BL200" s="21" t="s">
        <v>132</v>
      </c>
      <c r="BM200" s="21" t="s">
        <v>429</v>
      </c>
    </row>
    <row r="201" spans="2:51" s="11" customFormat="1" ht="13.5">
      <c r="B201" s="201"/>
      <c r="C201" s="202"/>
      <c r="D201" s="203" t="s">
        <v>134</v>
      </c>
      <c r="E201" s="204" t="s">
        <v>21</v>
      </c>
      <c r="F201" s="205" t="s">
        <v>141</v>
      </c>
      <c r="G201" s="202"/>
      <c r="H201" s="206">
        <v>5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134</v>
      </c>
      <c r="AU201" s="212" t="s">
        <v>82</v>
      </c>
      <c r="AV201" s="11" t="s">
        <v>82</v>
      </c>
      <c r="AW201" s="11" t="s">
        <v>36</v>
      </c>
      <c r="AX201" s="11" t="s">
        <v>80</v>
      </c>
      <c r="AY201" s="212" t="s">
        <v>125</v>
      </c>
    </row>
    <row r="202" spans="2:65" s="1" customFormat="1" ht="25.5" customHeight="1">
      <c r="B202" s="38"/>
      <c r="C202" s="189" t="s">
        <v>430</v>
      </c>
      <c r="D202" s="189" t="s">
        <v>127</v>
      </c>
      <c r="E202" s="190" t="s">
        <v>431</v>
      </c>
      <c r="F202" s="191" t="s">
        <v>432</v>
      </c>
      <c r="G202" s="192" t="s">
        <v>150</v>
      </c>
      <c r="H202" s="193">
        <v>6.3</v>
      </c>
      <c r="I202" s="194"/>
      <c r="J202" s="195">
        <f>ROUND(I202*H202,2)</f>
        <v>0</v>
      </c>
      <c r="K202" s="191" t="s">
        <v>236</v>
      </c>
      <c r="L202" s="58"/>
      <c r="M202" s="196" t="s">
        <v>21</v>
      </c>
      <c r="N202" s="197" t="s">
        <v>43</v>
      </c>
      <c r="O202" s="39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AR202" s="21" t="s">
        <v>132</v>
      </c>
      <c r="AT202" s="21" t="s">
        <v>127</v>
      </c>
      <c r="AU202" s="21" t="s">
        <v>82</v>
      </c>
      <c r="AY202" s="21" t="s">
        <v>125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1" t="s">
        <v>80</v>
      </c>
      <c r="BK202" s="200">
        <f>ROUND(I202*H202,2)</f>
        <v>0</v>
      </c>
      <c r="BL202" s="21" t="s">
        <v>132</v>
      </c>
      <c r="BM202" s="21" t="s">
        <v>433</v>
      </c>
    </row>
    <row r="203" spans="2:51" s="11" customFormat="1" ht="13.5">
      <c r="B203" s="201"/>
      <c r="C203" s="202"/>
      <c r="D203" s="203" t="s">
        <v>134</v>
      </c>
      <c r="E203" s="204" t="s">
        <v>21</v>
      </c>
      <c r="F203" s="205" t="s">
        <v>434</v>
      </c>
      <c r="G203" s="202"/>
      <c r="H203" s="206">
        <v>6.3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134</v>
      </c>
      <c r="AU203" s="212" t="s">
        <v>82</v>
      </c>
      <c r="AV203" s="11" t="s">
        <v>82</v>
      </c>
      <c r="AW203" s="11" t="s">
        <v>36</v>
      </c>
      <c r="AX203" s="11" t="s">
        <v>80</v>
      </c>
      <c r="AY203" s="212" t="s">
        <v>125</v>
      </c>
    </row>
    <row r="204" spans="2:63" s="10" customFormat="1" ht="29.85" customHeight="1">
      <c r="B204" s="173"/>
      <c r="C204" s="174"/>
      <c r="D204" s="175" t="s">
        <v>71</v>
      </c>
      <c r="E204" s="187" t="s">
        <v>169</v>
      </c>
      <c r="F204" s="187" t="s">
        <v>435</v>
      </c>
      <c r="G204" s="174"/>
      <c r="H204" s="174"/>
      <c r="I204" s="177"/>
      <c r="J204" s="188">
        <f>BK204</f>
        <v>0</v>
      </c>
      <c r="K204" s="174"/>
      <c r="L204" s="179"/>
      <c r="M204" s="180"/>
      <c r="N204" s="181"/>
      <c r="O204" s="181"/>
      <c r="P204" s="182">
        <f>P205+SUM(P206:P231)</f>
        <v>0</v>
      </c>
      <c r="Q204" s="181"/>
      <c r="R204" s="182">
        <f>R205+SUM(R206:R231)</f>
        <v>90.97920695999998</v>
      </c>
      <c r="S204" s="181"/>
      <c r="T204" s="183">
        <f>T205+SUM(T206:T231)</f>
        <v>0</v>
      </c>
      <c r="AR204" s="184" t="s">
        <v>80</v>
      </c>
      <c r="AT204" s="185" t="s">
        <v>71</v>
      </c>
      <c r="AU204" s="185" t="s">
        <v>80</v>
      </c>
      <c r="AY204" s="184" t="s">
        <v>125</v>
      </c>
      <c r="BK204" s="186">
        <f>BK205+SUM(BK206:BK231)</f>
        <v>0</v>
      </c>
    </row>
    <row r="205" spans="2:65" s="1" customFormat="1" ht="25.5" customHeight="1">
      <c r="B205" s="38"/>
      <c r="C205" s="189" t="s">
        <v>436</v>
      </c>
      <c r="D205" s="189" t="s">
        <v>127</v>
      </c>
      <c r="E205" s="190" t="s">
        <v>437</v>
      </c>
      <c r="F205" s="191" t="s">
        <v>438</v>
      </c>
      <c r="G205" s="192" t="s">
        <v>384</v>
      </c>
      <c r="H205" s="193">
        <v>1</v>
      </c>
      <c r="I205" s="194"/>
      <c r="J205" s="195">
        <f>ROUND(I205*H205,2)</f>
        <v>0</v>
      </c>
      <c r="K205" s="191" t="s">
        <v>131</v>
      </c>
      <c r="L205" s="58"/>
      <c r="M205" s="196" t="s">
        <v>21</v>
      </c>
      <c r="N205" s="197" t="s">
        <v>43</v>
      </c>
      <c r="O205" s="39"/>
      <c r="P205" s="198">
        <f>O205*H205</f>
        <v>0</v>
      </c>
      <c r="Q205" s="198">
        <v>0.0007</v>
      </c>
      <c r="R205" s="198">
        <f>Q205*H205</f>
        <v>0.0007</v>
      </c>
      <c r="S205" s="198">
        <v>0</v>
      </c>
      <c r="T205" s="199">
        <f>S205*H205</f>
        <v>0</v>
      </c>
      <c r="AR205" s="21" t="s">
        <v>132</v>
      </c>
      <c r="AT205" s="21" t="s">
        <v>127</v>
      </c>
      <c r="AU205" s="21" t="s">
        <v>82</v>
      </c>
      <c r="AY205" s="21" t="s">
        <v>125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1" t="s">
        <v>80</v>
      </c>
      <c r="BK205" s="200">
        <f>ROUND(I205*H205,2)</f>
        <v>0</v>
      </c>
      <c r="BL205" s="21" t="s">
        <v>132</v>
      </c>
      <c r="BM205" s="21" t="s">
        <v>439</v>
      </c>
    </row>
    <row r="206" spans="2:65" s="1" customFormat="1" ht="25.5" customHeight="1">
      <c r="B206" s="38"/>
      <c r="C206" s="213" t="s">
        <v>440</v>
      </c>
      <c r="D206" s="213" t="s">
        <v>233</v>
      </c>
      <c r="E206" s="214" t="s">
        <v>441</v>
      </c>
      <c r="F206" s="215" t="s">
        <v>442</v>
      </c>
      <c r="G206" s="216" t="s">
        <v>384</v>
      </c>
      <c r="H206" s="217">
        <v>1</v>
      </c>
      <c r="I206" s="218"/>
      <c r="J206" s="219">
        <f>ROUND(I206*H206,2)</f>
        <v>0</v>
      </c>
      <c r="K206" s="215" t="s">
        <v>177</v>
      </c>
      <c r="L206" s="220"/>
      <c r="M206" s="221" t="s">
        <v>21</v>
      </c>
      <c r="N206" s="222" t="s">
        <v>43</v>
      </c>
      <c r="O206" s="39"/>
      <c r="P206" s="198">
        <f>O206*H206</f>
        <v>0</v>
      </c>
      <c r="Q206" s="198">
        <v>0.0026</v>
      </c>
      <c r="R206" s="198">
        <f>Q206*H206</f>
        <v>0.0026</v>
      </c>
      <c r="S206" s="198">
        <v>0</v>
      </c>
      <c r="T206" s="199">
        <f>S206*H206</f>
        <v>0</v>
      </c>
      <c r="AR206" s="21" t="s">
        <v>164</v>
      </c>
      <c r="AT206" s="21" t="s">
        <v>233</v>
      </c>
      <c r="AU206" s="21" t="s">
        <v>82</v>
      </c>
      <c r="AY206" s="21" t="s">
        <v>125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21" t="s">
        <v>80</v>
      </c>
      <c r="BK206" s="200">
        <f>ROUND(I206*H206,2)</f>
        <v>0</v>
      </c>
      <c r="BL206" s="21" t="s">
        <v>132</v>
      </c>
      <c r="BM206" s="21" t="s">
        <v>443</v>
      </c>
    </row>
    <row r="207" spans="2:51" s="11" customFormat="1" ht="13.5">
      <c r="B207" s="201"/>
      <c r="C207" s="202"/>
      <c r="D207" s="203" t="s">
        <v>134</v>
      </c>
      <c r="E207" s="204" t="s">
        <v>21</v>
      </c>
      <c r="F207" s="205" t="s">
        <v>80</v>
      </c>
      <c r="G207" s="202"/>
      <c r="H207" s="206">
        <v>1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134</v>
      </c>
      <c r="AU207" s="212" t="s">
        <v>82</v>
      </c>
      <c r="AV207" s="11" t="s">
        <v>82</v>
      </c>
      <c r="AW207" s="11" t="s">
        <v>36</v>
      </c>
      <c r="AX207" s="11" t="s">
        <v>80</v>
      </c>
      <c r="AY207" s="212" t="s">
        <v>125</v>
      </c>
    </row>
    <row r="208" spans="2:65" s="1" customFormat="1" ht="16.5" customHeight="1">
      <c r="B208" s="38"/>
      <c r="C208" s="189" t="s">
        <v>444</v>
      </c>
      <c r="D208" s="189" t="s">
        <v>127</v>
      </c>
      <c r="E208" s="190" t="s">
        <v>445</v>
      </c>
      <c r="F208" s="191" t="s">
        <v>446</v>
      </c>
      <c r="G208" s="192" t="s">
        <v>384</v>
      </c>
      <c r="H208" s="193">
        <v>1</v>
      </c>
      <c r="I208" s="194"/>
      <c r="J208" s="195">
        <f>ROUND(I208*H208,2)</f>
        <v>0</v>
      </c>
      <c r="K208" s="191" t="s">
        <v>131</v>
      </c>
      <c r="L208" s="58"/>
      <c r="M208" s="196" t="s">
        <v>21</v>
      </c>
      <c r="N208" s="197" t="s">
        <v>43</v>
      </c>
      <c r="O208" s="39"/>
      <c r="P208" s="198">
        <f>O208*H208</f>
        <v>0</v>
      </c>
      <c r="Q208" s="198">
        <v>0.10941</v>
      </c>
      <c r="R208" s="198">
        <f>Q208*H208</f>
        <v>0.10941</v>
      </c>
      <c r="S208" s="198">
        <v>0</v>
      </c>
      <c r="T208" s="199">
        <f>S208*H208</f>
        <v>0</v>
      </c>
      <c r="AR208" s="21" t="s">
        <v>132</v>
      </c>
      <c r="AT208" s="21" t="s">
        <v>127</v>
      </c>
      <c r="AU208" s="21" t="s">
        <v>82</v>
      </c>
      <c r="AY208" s="21" t="s">
        <v>125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1" t="s">
        <v>80</v>
      </c>
      <c r="BK208" s="200">
        <f>ROUND(I208*H208,2)</f>
        <v>0</v>
      </c>
      <c r="BL208" s="21" t="s">
        <v>132</v>
      </c>
      <c r="BM208" s="21" t="s">
        <v>447</v>
      </c>
    </row>
    <row r="209" spans="2:51" s="11" customFormat="1" ht="13.5">
      <c r="B209" s="201"/>
      <c r="C209" s="202"/>
      <c r="D209" s="203" t="s">
        <v>134</v>
      </c>
      <c r="E209" s="204" t="s">
        <v>21</v>
      </c>
      <c r="F209" s="205" t="s">
        <v>80</v>
      </c>
      <c r="G209" s="202"/>
      <c r="H209" s="206">
        <v>1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134</v>
      </c>
      <c r="AU209" s="212" t="s">
        <v>82</v>
      </c>
      <c r="AV209" s="11" t="s">
        <v>82</v>
      </c>
      <c r="AW209" s="11" t="s">
        <v>36</v>
      </c>
      <c r="AX209" s="11" t="s">
        <v>80</v>
      </c>
      <c r="AY209" s="212" t="s">
        <v>125</v>
      </c>
    </row>
    <row r="210" spans="2:65" s="1" customFormat="1" ht="16.5" customHeight="1">
      <c r="B210" s="38"/>
      <c r="C210" s="213" t="s">
        <v>448</v>
      </c>
      <c r="D210" s="213" t="s">
        <v>233</v>
      </c>
      <c r="E210" s="214" t="s">
        <v>449</v>
      </c>
      <c r="F210" s="215" t="s">
        <v>450</v>
      </c>
      <c r="G210" s="216" t="s">
        <v>384</v>
      </c>
      <c r="H210" s="217">
        <v>1</v>
      </c>
      <c r="I210" s="218"/>
      <c r="J210" s="219">
        <f>ROUND(I210*H210,2)</f>
        <v>0</v>
      </c>
      <c r="K210" s="215" t="s">
        <v>131</v>
      </c>
      <c r="L210" s="220"/>
      <c r="M210" s="221" t="s">
        <v>21</v>
      </c>
      <c r="N210" s="222" t="s">
        <v>43</v>
      </c>
      <c r="O210" s="39"/>
      <c r="P210" s="198">
        <f>O210*H210</f>
        <v>0</v>
      </c>
      <c r="Q210" s="198">
        <v>0.0061</v>
      </c>
      <c r="R210" s="198">
        <f>Q210*H210</f>
        <v>0.0061</v>
      </c>
      <c r="S210" s="198">
        <v>0</v>
      </c>
      <c r="T210" s="199">
        <f>S210*H210</f>
        <v>0</v>
      </c>
      <c r="AR210" s="21" t="s">
        <v>164</v>
      </c>
      <c r="AT210" s="21" t="s">
        <v>233</v>
      </c>
      <c r="AU210" s="21" t="s">
        <v>82</v>
      </c>
      <c r="AY210" s="21" t="s">
        <v>125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21" t="s">
        <v>80</v>
      </c>
      <c r="BK210" s="200">
        <f>ROUND(I210*H210,2)</f>
        <v>0</v>
      </c>
      <c r="BL210" s="21" t="s">
        <v>132</v>
      </c>
      <c r="BM210" s="21" t="s">
        <v>451</v>
      </c>
    </row>
    <row r="211" spans="2:51" s="11" customFormat="1" ht="13.5">
      <c r="B211" s="201"/>
      <c r="C211" s="202"/>
      <c r="D211" s="203" t="s">
        <v>134</v>
      </c>
      <c r="E211" s="204" t="s">
        <v>21</v>
      </c>
      <c r="F211" s="205" t="s">
        <v>80</v>
      </c>
      <c r="G211" s="202"/>
      <c r="H211" s="206">
        <v>1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134</v>
      </c>
      <c r="AU211" s="212" t="s">
        <v>82</v>
      </c>
      <c r="AV211" s="11" t="s">
        <v>82</v>
      </c>
      <c r="AW211" s="11" t="s">
        <v>36</v>
      </c>
      <c r="AX211" s="11" t="s">
        <v>80</v>
      </c>
      <c r="AY211" s="212" t="s">
        <v>125</v>
      </c>
    </row>
    <row r="212" spans="2:65" s="1" customFormat="1" ht="25.5" customHeight="1">
      <c r="B212" s="38"/>
      <c r="C212" s="189" t="s">
        <v>452</v>
      </c>
      <c r="D212" s="189" t="s">
        <v>127</v>
      </c>
      <c r="E212" s="190" t="s">
        <v>453</v>
      </c>
      <c r="F212" s="191" t="s">
        <v>454</v>
      </c>
      <c r="G212" s="192" t="s">
        <v>144</v>
      </c>
      <c r="H212" s="193">
        <v>174.4</v>
      </c>
      <c r="I212" s="194"/>
      <c r="J212" s="195">
        <f>ROUND(I212*H212,2)</f>
        <v>0</v>
      </c>
      <c r="K212" s="191" t="s">
        <v>131</v>
      </c>
      <c r="L212" s="58"/>
      <c r="M212" s="196" t="s">
        <v>21</v>
      </c>
      <c r="N212" s="197" t="s">
        <v>43</v>
      </c>
      <c r="O212" s="39"/>
      <c r="P212" s="198">
        <f>O212*H212</f>
        <v>0</v>
      </c>
      <c r="Q212" s="198">
        <v>0.1554</v>
      </c>
      <c r="R212" s="198">
        <f>Q212*H212</f>
        <v>27.101760000000002</v>
      </c>
      <c r="S212" s="198">
        <v>0</v>
      </c>
      <c r="T212" s="199">
        <f>S212*H212</f>
        <v>0</v>
      </c>
      <c r="AR212" s="21" t="s">
        <v>132</v>
      </c>
      <c r="AT212" s="21" t="s">
        <v>127</v>
      </c>
      <c r="AU212" s="21" t="s">
        <v>82</v>
      </c>
      <c r="AY212" s="21" t="s">
        <v>125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21" t="s">
        <v>80</v>
      </c>
      <c r="BK212" s="200">
        <f>ROUND(I212*H212,2)</f>
        <v>0</v>
      </c>
      <c r="BL212" s="21" t="s">
        <v>132</v>
      </c>
      <c r="BM212" s="21" t="s">
        <v>455</v>
      </c>
    </row>
    <row r="213" spans="2:51" s="11" customFormat="1" ht="13.5">
      <c r="B213" s="201"/>
      <c r="C213" s="202"/>
      <c r="D213" s="203" t="s">
        <v>134</v>
      </c>
      <c r="E213" s="204" t="s">
        <v>21</v>
      </c>
      <c r="F213" s="205" t="s">
        <v>179</v>
      </c>
      <c r="G213" s="202"/>
      <c r="H213" s="206">
        <v>174.4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134</v>
      </c>
      <c r="AU213" s="212" t="s">
        <v>82</v>
      </c>
      <c r="AV213" s="11" t="s">
        <v>82</v>
      </c>
      <c r="AW213" s="11" t="s">
        <v>36</v>
      </c>
      <c r="AX213" s="11" t="s">
        <v>80</v>
      </c>
      <c r="AY213" s="212" t="s">
        <v>125</v>
      </c>
    </row>
    <row r="214" spans="2:65" s="1" customFormat="1" ht="16.5" customHeight="1">
      <c r="B214" s="38"/>
      <c r="C214" s="213" t="s">
        <v>456</v>
      </c>
      <c r="D214" s="213" t="s">
        <v>233</v>
      </c>
      <c r="E214" s="214" t="s">
        <v>457</v>
      </c>
      <c r="F214" s="215" t="s">
        <v>458</v>
      </c>
      <c r="G214" s="216" t="s">
        <v>384</v>
      </c>
      <c r="H214" s="217">
        <v>160.4</v>
      </c>
      <c r="I214" s="218"/>
      <c r="J214" s="219">
        <f>ROUND(I214*H214,2)</f>
        <v>0</v>
      </c>
      <c r="K214" s="215" t="s">
        <v>131</v>
      </c>
      <c r="L214" s="220"/>
      <c r="M214" s="221" t="s">
        <v>21</v>
      </c>
      <c r="N214" s="222" t="s">
        <v>43</v>
      </c>
      <c r="O214" s="39"/>
      <c r="P214" s="198">
        <f>O214*H214</f>
        <v>0</v>
      </c>
      <c r="Q214" s="198">
        <v>0.085</v>
      </c>
      <c r="R214" s="198">
        <f>Q214*H214</f>
        <v>13.634000000000002</v>
      </c>
      <c r="S214" s="198">
        <v>0</v>
      </c>
      <c r="T214" s="199">
        <f>S214*H214</f>
        <v>0</v>
      </c>
      <c r="AR214" s="21" t="s">
        <v>164</v>
      </c>
      <c r="AT214" s="21" t="s">
        <v>233</v>
      </c>
      <c r="AU214" s="21" t="s">
        <v>82</v>
      </c>
      <c r="AY214" s="21" t="s">
        <v>125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1" t="s">
        <v>80</v>
      </c>
      <c r="BK214" s="200">
        <f>ROUND(I214*H214,2)</f>
        <v>0</v>
      </c>
      <c r="BL214" s="21" t="s">
        <v>132</v>
      </c>
      <c r="BM214" s="21" t="s">
        <v>459</v>
      </c>
    </row>
    <row r="215" spans="2:51" s="11" customFormat="1" ht="13.5">
      <c r="B215" s="201"/>
      <c r="C215" s="202"/>
      <c r="D215" s="203" t="s">
        <v>134</v>
      </c>
      <c r="E215" s="204" t="s">
        <v>21</v>
      </c>
      <c r="F215" s="205" t="s">
        <v>460</v>
      </c>
      <c r="G215" s="202"/>
      <c r="H215" s="206">
        <v>160.4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134</v>
      </c>
      <c r="AU215" s="212" t="s">
        <v>82</v>
      </c>
      <c r="AV215" s="11" t="s">
        <v>82</v>
      </c>
      <c r="AW215" s="11" t="s">
        <v>36</v>
      </c>
      <c r="AX215" s="11" t="s">
        <v>80</v>
      </c>
      <c r="AY215" s="212" t="s">
        <v>125</v>
      </c>
    </row>
    <row r="216" spans="2:65" s="1" customFormat="1" ht="16.5" customHeight="1">
      <c r="B216" s="38"/>
      <c r="C216" s="213" t="s">
        <v>461</v>
      </c>
      <c r="D216" s="213" t="s">
        <v>233</v>
      </c>
      <c r="E216" s="214" t="s">
        <v>462</v>
      </c>
      <c r="F216" s="215" t="s">
        <v>463</v>
      </c>
      <c r="G216" s="216" t="s">
        <v>144</v>
      </c>
      <c r="H216" s="217">
        <v>10</v>
      </c>
      <c r="I216" s="218"/>
      <c r="J216" s="219">
        <f>ROUND(I216*H216,2)</f>
        <v>0</v>
      </c>
      <c r="K216" s="215" t="s">
        <v>151</v>
      </c>
      <c r="L216" s="220"/>
      <c r="M216" s="221" t="s">
        <v>21</v>
      </c>
      <c r="N216" s="222" t="s">
        <v>43</v>
      </c>
      <c r="O216" s="39"/>
      <c r="P216" s="198">
        <f>O216*H216</f>
        <v>0</v>
      </c>
      <c r="Q216" s="198">
        <v>0.0483</v>
      </c>
      <c r="R216" s="198">
        <f>Q216*H216</f>
        <v>0.48300000000000004</v>
      </c>
      <c r="S216" s="198">
        <v>0</v>
      </c>
      <c r="T216" s="199">
        <f>S216*H216</f>
        <v>0</v>
      </c>
      <c r="AR216" s="21" t="s">
        <v>164</v>
      </c>
      <c r="AT216" s="21" t="s">
        <v>233</v>
      </c>
      <c r="AU216" s="21" t="s">
        <v>82</v>
      </c>
      <c r="AY216" s="21" t="s">
        <v>125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21" t="s">
        <v>80</v>
      </c>
      <c r="BK216" s="200">
        <f>ROUND(I216*H216,2)</f>
        <v>0</v>
      </c>
      <c r="BL216" s="21" t="s">
        <v>132</v>
      </c>
      <c r="BM216" s="21" t="s">
        <v>464</v>
      </c>
    </row>
    <row r="217" spans="2:51" s="11" customFormat="1" ht="13.5">
      <c r="B217" s="201"/>
      <c r="C217" s="202"/>
      <c r="D217" s="203" t="s">
        <v>134</v>
      </c>
      <c r="E217" s="204" t="s">
        <v>21</v>
      </c>
      <c r="F217" s="205" t="s">
        <v>207</v>
      </c>
      <c r="G217" s="202"/>
      <c r="H217" s="206">
        <v>10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134</v>
      </c>
      <c r="AU217" s="212" t="s">
        <v>82</v>
      </c>
      <c r="AV217" s="11" t="s">
        <v>82</v>
      </c>
      <c r="AW217" s="11" t="s">
        <v>36</v>
      </c>
      <c r="AX217" s="11" t="s">
        <v>80</v>
      </c>
      <c r="AY217" s="212" t="s">
        <v>125</v>
      </c>
    </row>
    <row r="218" spans="2:65" s="1" customFormat="1" ht="16.5" customHeight="1">
      <c r="B218" s="38"/>
      <c r="C218" s="213" t="s">
        <v>465</v>
      </c>
      <c r="D218" s="213" t="s">
        <v>233</v>
      </c>
      <c r="E218" s="214" t="s">
        <v>466</v>
      </c>
      <c r="F218" s="215" t="s">
        <v>467</v>
      </c>
      <c r="G218" s="216" t="s">
        <v>144</v>
      </c>
      <c r="H218" s="217">
        <v>4</v>
      </c>
      <c r="I218" s="218"/>
      <c r="J218" s="219">
        <f>ROUND(I218*H218,2)</f>
        <v>0</v>
      </c>
      <c r="K218" s="215" t="s">
        <v>151</v>
      </c>
      <c r="L218" s="220"/>
      <c r="M218" s="221" t="s">
        <v>21</v>
      </c>
      <c r="N218" s="222" t="s">
        <v>43</v>
      </c>
      <c r="O218" s="39"/>
      <c r="P218" s="198">
        <f>O218*H218</f>
        <v>0</v>
      </c>
      <c r="Q218" s="198">
        <v>0.064</v>
      </c>
      <c r="R218" s="198">
        <f>Q218*H218</f>
        <v>0.256</v>
      </c>
      <c r="S218" s="198">
        <v>0</v>
      </c>
      <c r="T218" s="199">
        <f>S218*H218</f>
        <v>0</v>
      </c>
      <c r="AR218" s="21" t="s">
        <v>164</v>
      </c>
      <c r="AT218" s="21" t="s">
        <v>233</v>
      </c>
      <c r="AU218" s="21" t="s">
        <v>82</v>
      </c>
      <c r="AY218" s="21" t="s">
        <v>125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21" t="s">
        <v>80</v>
      </c>
      <c r="BK218" s="200">
        <f>ROUND(I218*H218,2)</f>
        <v>0</v>
      </c>
      <c r="BL218" s="21" t="s">
        <v>132</v>
      </c>
      <c r="BM218" s="21" t="s">
        <v>468</v>
      </c>
    </row>
    <row r="219" spans="2:65" s="1" customFormat="1" ht="25.5" customHeight="1">
      <c r="B219" s="38"/>
      <c r="C219" s="189" t="s">
        <v>469</v>
      </c>
      <c r="D219" s="189" t="s">
        <v>127</v>
      </c>
      <c r="E219" s="190" t="s">
        <v>470</v>
      </c>
      <c r="F219" s="191" t="s">
        <v>471</v>
      </c>
      <c r="G219" s="192" t="s">
        <v>144</v>
      </c>
      <c r="H219" s="193">
        <v>88</v>
      </c>
      <c r="I219" s="194"/>
      <c r="J219" s="195">
        <f>ROUND(I219*H219,2)</f>
        <v>0</v>
      </c>
      <c r="K219" s="191" t="s">
        <v>131</v>
      </c>
      <c r="L219" s="58"/>
      <c r="M219" s="196" t="s">
        <v>21</v>
      </c>
      <c r="N219" s="197" t="s">
        <v>43</v>
      </c>
      <c r="O219" s="39"/>
      <c r="P219" s="198">
        <f>O219*H219</f>
        <v>0</v>
      </c>
      <c r="Q219" s="198">
        <v>0.1295</v>
      </c>
      <c r="R219" s="198">
        <f>Q219*H219</f>
        <v>11.396</v>
      </c>
      <c r="S219" s="198">
        <v>0</v>
      </c>
      <c r="T219" s="199">
        <f>S219*H219</f>
        <v>0</v>
      </c>
      <c r="AR219" s="21" t="s">
        <v>132</v>
      </c>
      <c r="AT219" s="21" t="s">
        <v>127</v>
      </c>
      <c r="AU219" s="21" t="s">
        <v>82</v>
      </c>
      <c r="AY219" s="21" t="s">
        <v>125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21" t="s">
        <v>80</v>
      </c>
      <c r="BK219" s="200">
        <f>ROUND(I219*H219,2)</f>
        <v>0</v>
      </c>
      <c r="BL219" s="21" t="s">
        <v>132</v>
      </c>
      <c r="BM219" s="21" t="s">
        <v>472</v>
      </c>
    </row>
    <row r="220" spans="2:51" s="11" customFormat="1" ht="13.5">
      <c r="B220" s="201"/>
      <c r="C220" s="202"/>
      <c r="D220" s="203" t="s">
        <v>134</v>
      </c>
      <c r="E220" s="204" t="s">
        <v>21</v>
      </c>
      <c r="F220" s="205" t="s">
        <v>381</v>
      </c>
      <c r="G220" s="202"/>
      <c r="H220" s="206">
        <v>88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134</v>
      </c>
      <c r="AU220" s="212" t="s">
        <v>82</v>
      </c>
      <c r="AV220" s="11" t="s">
        <v>82</v>
      </c>
      <c r="AW220" s="11" t="s">
        <v>36</v>
      </c>
      <c r="AX220" s="11" t="s">
        <v>80</v>
      </c>
      <c r="AY220" s="212" t="s">
        <v>125</v>
      </c>
    </row>
    <row r="221" spans="2:65" s="1" customFormat="1" ht="25.5" customHeight="1">
      <c r="B221" s="38"/>
      <c r="C221" s="213" t="s">
        <v>473</v>
      </c>
      <c r="D221" s="213" t="s">
        <v>233</v>
      </c>
      <c r="E221" s="214" t="s">
        <v>474</v>
      </c>
      <c r="F221" s="215" t="s">
        <v>475</v>
      </c>
      <c r="G221" s="216" t="s">
        <v>384</v>
      </c>
      <c r="H221" s="217">
        <v>176</v>
      </c>
      <c r="I221" s="218"/>
      <c r="J221" s="219">
        <f>ROUND(I221*H221,2)</f>
        <v>0</v>
      </c>
      <c r="K221" s="215" t="s">
        <v>177</v>
      </c>
      <c r="L221" s="220"/>
      <c r="M221" s="221" t="s">
        <v>21</v>
      </c>
      <c r="N221" s="222" t="s">
        <v>43</v>
      </c>
      <c r="O221" s="39"/>
      <c r="P221" s="198">
        <f>O221*H221</f>
        <v>0</v>
      </c>
      <c r="Q221" s="198">
        <v>0.014</v>
      </c>
      <c r="R221" s="198">
        <f>Q221*H221</f>
        <v>2.464</v>
      </c>
      <c r="S221" s="198">
        <v>0</v>
      </c>
      <c r="T221" s="199">
        <f>S221*H221</f>
        <v>0</v>
      </c>
      <c r="AR221" s="21" t="s">
        <v>164</v>
      </c>
      <c r="AT221" s="21" t="s">
        <v>233</v>
      </c>
      <c r="AU221" s="21" t="s">
        <v>82</v>
      </c>
      <c r="AY221" s="21" t="s">
        <v>125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21" t="s">
        <v>80</v>
      </c>
      <c r="BK221" s="200">
        <f>ROUND(I221*H221,2)</f>
        <v>0</v>
      </c>
      <c r="BL221" s="21" t="s">
        <v>132</v>
      </c>
      <c r="BM221" s="21" t="s">
        <v>476</v>
      </c>
    </row>
    <row r="222" spans="2:51" s="11" customFormat="1" ht="13.5">
      <c r="B222" s="201"/>
      <c r="C222" s="202"/>
      <c r="D222" s="203" t="s">
        <v>134</v>
      </c>
      <c r="E222" s="204" t="s">
        <v>21</v>
      </c>
      <c r="F222" s="205" t="s">
        <v>477</v>
      </c>
      <c r="G222" s="202"/>
      <c r="H222" s="206">
        <v>176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134</v>
      </c>
      <c r="AU222" s="212" t="s">
        <v>82</v>
      </c>
      <c r="AV222" s="11" t="s">
        <v>82</v>
      </c>
      <c r="AW222" s="11" t="s">
        <v>36</v>
      </c>
      <c r="AX222" s="11" t="s">
        <v>80</v>
      </c>
      <c r="AY222" s="212" t="s">
        <v>125</v>
      </c>
    </row>
    <row r="223" spans="2:65" s="1" customFormat="1" ht="25.5" customHeight="1">
      <c r="B223" s="38"/>
      <c r="C223" s="189" t="s">
        <v>478</v>
      </c>
      <c r="D223" s="189" t="s">
        <v>127</v>
      </c>
      <c r="E223" s="190" t="s">
        <v>479</v>
      </c>
      <c r="F223" s="191" t="s">
        <v>480</v>
      </c>
      <c r="G223" s="192" t="s">
        <v>150</v>
      </c>
      <c r="H223" s="193">
        <v>15.744</v>
      </c>
      <c r="I223" s="194"/>
      <c r="J223" s="195">
        <f>ROUND(I223*H223,2)</f>
        <v>0</v>
      </c>
      <c r="K223" s="191" t="s">
        <v>131</v>
      </c>
      <c r="L223" s="58"/>
      <c r="M223" s="196" t="s">
        <v>21</v>
      </c>
      <c r="N223" s="197" t="s">
        <v>43</v>
      </c>
      <c r="O223" s="39"/>
      <c r="P223" s="198">
        <f>O223*H223</f>
        <v>0</v>
      </c>
      <c r="Q223" s="198">
        <v>2.25634</v>
      </c>
      <c r="R223" s="198">
        <f>Q223*H223</f>
        <v>35.52381696</v>
      </c>
      <c r="S223" s="198">
        <v>0</v>
      </c>
      <c r="T223" s="199">
        <f>S223*H223</f>
        <v>0</v>
      </c>
      <c r="AR223" s="21" t="s">
        <v>132</v>
      </c>
      <c r="AT223" s="21" t="s">
        <v>127</v>
      </c>
      <c r="AU223" s="21" t="s">
        <v>82</v>
      </c>
      <c r="AY223" s="21" t="s">
        <v>125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21" t="s">
        <v>80</v>
      </c>
      <c r="BK223" s="200">
        <f>ROUND(I223*H223,2)</f>
        <v>0</v>
      </c>
      <c r="BL223" s="21" t="s">
        <v>132</v>
      </c>
      <c r="BM223" s="21" t="s">
        <v>481</v>
      </c>
    </row>
    <row r="224" spans="2:51" s="11" customFormat="1" ht="13.5">
      <c r="B224" s="201"/>
      <c r="C224" s="202"/>
      <c r="D224" s="203" t="s">
        <v>134</v>
      </c>
      <c r="E224" s="204" t="s">
        <v>21</v>
      </c>
      <c r="F224" s="205" t="s">
        <v>482</v>
      </c>
      <c r="G224" s="202"/>
      <c r="H224" s="206">
        <v>15.744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134</v>
      </c>
      <c r="AU224" s="212" t="s">
        <v>82</v>
      </c>
      <c r="AV224" s="11" t="s">
        <v>82</v>
      </c>
      <c r="AW224" s="11" t="s">
        <v>36</v>
      </c>
      <c r="AX224" s="11" t="s">
        <v>80</v>
      </c>
      <c r="AY224" s="212" t="s">
        <v>125</v>
      </c>
    </row>
    <row r="225" spans="2:65" s="1" customFormat="1" ht="25.5" customHeight="1">
      <c r="B225" s="38"/>
      <c r="C225" s="189" t="s">
        <v>483</v>
      </c>
      <c r="D225" s="189" t="s">
        <v>127</v>
      </c>
      <c r="E225" s="190" t="s">
        <v>484</v>
      </c>
      <c r="F225" s="191" t="s">
        <v>485</v>
      </c>
      <c r="G225" s="192" t="s">
        <v>144</v>
      </c>
      <c r="H225" s="193">
        <v>6.5</v>
      </c>
      <c r="I225" s="194"/>
      <c r="J225" s="195">
        <f>ROUND(I225*H225,2)</f>
        <v>0</v>
      </c>
      <c r="K225" s="191" t="s">
        <v>177</v>
      </c>
      <c r="L225" s="58"/>
      <c r="M225" s="196" t="s">
        <v>21</v>
      </c>
      <c r="N225" s="197" t="s">
        <v>43</v>
      </c>
      <c r="O225" s="39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AR225" s="21" t="s">
        <v>132</v>
      </c>
      <c r="AT225" s="21" t="s">
        <v>127</v>
      </c>
      <c r="AU225" s="21" t="s">
        <v>82</v>
      </c>
      <c r="AY225" s="21" t="s">
        <v>125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21" t="s">
        <v>80</v>
      </c>
      <c r="BK225" s="200">
        <f>ROUND(I225*H225,2)</f>
        <v>0</v>
      </c>
      <c r="BL225" s="21" t="s">
        <v>132</v>
      </c>
      <c r="BM225" s="21" t="s">
        <v>486</v>
      </c>
    </row>
    <row r="226" spans="2:51" s="11" customFormat="1" ht="13.5">
      <c r="B226" s="201"/>
      <c r="C226" s="202"/>
      <c r="D226" s="203" t="s">
        <v>134</v>
      </c>
      <c r="E226" s="204" t="s">
        <v>21</v>
      </c>
      <c r="F226" s="205" t="s">
        <v>487</v>
      </c>
      <c r="G226" s="202"/>
      <c r="H226" s="206">
        <v>6.5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134</v>
      </c>
      <c r="AU226" s="212" t="s">
        <v>82</v>
      </c>
      <c r="AV226" s="11" t="s">
        <v>82</v>
      </c>
      <c r="AW226" s="11" t="s">
        <v>36</v>
      </c>
      <c r="AX226" s="11" t="s">
        <v>80</v>
      </c>
      <c r="AY226" s="212" t="s">
        <v>125</v>
      </c>
    </row>
    <row r="227" spans="2:65" s="1" customFormat="1" ht="38.25" customHeight="1">
      <c r="B227" s="38"/>
      <c r="C227" s="189" t="s">
        <v>488</v>
      </c>
      <c r="D227" s="189" t="s">
        <v>127</v>
      </c>
      <c r="E227" s="190" t="s">
        <v>489</v>
      </c>
      <c r="F227" s="191" t="s">
        <v>490</v>
      </c>
      <c r="G227" s="192" t="s">
        <v>144</v>
      </c>
      <c r="H227" s="193">
        <v>6.5</v>
      </c>
      <c r="I227" s="194"/>
      <c r="J227" s="195">
        <f>ROUND(I227*H227,2)</f>
        <v>0</v>
      </c>
      <c r="K227" s="191" t="s">
        <v>131</v>
      </c>
      <c r="L227" s="58"/>
      <c r="M227" s="196" t="s">
        <v>21</v>
      </c>
      <c r="N227" s="197" t="s">
        <v>43</v>
      </c>
      <c r="O227" s="39"/>
      <c r="P227" s="198">
        <f>O227*H227</f>
        <v>0</v>
      </c>
      <c r="Q227" s="198">
        <v>0.00028</v>
      </c>
      <c r="R227" s="198">
        <f>Q227*H227</f>
        <v>0.0018199999999999998</v>
      </c>
      <c r="S227" s="198">
        <v>0</v>
      </c>
      <c r="T227" s="199">
        <f>S227*H227</f>
        <v>0</v>
      </c>
      <c r="AR227" s="21" t="s">
        <v>132</v>
      </c>
      <c r="AT227" s="21" t="s">
        <v>127</v>
      </c>
      <c r="AU227" s="21" t="s">
        <v>82</v>
      </c>
      <c r="AY227" s="21" t="s">
        <v>125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21" t="s">
        <v>80</v>
      </c>
      <c r="BK227" s="200">
        <f>ROUND(I227*H227,2)</f>
        <v>0</v>
      </c>
      <c r="BL227" s="21" t="s">
        <v>132</v>
      </c>
      <c r="BM227" s="21" t="s">
        <v>491</v>
      </c>
    </row>
    <row r="228" spans="2:51" s="11" customFormat="1" ht="13.5">
      <c r="B228" s="201"/>
      <c r="C228" s="202"/>
      <c r="D228" s="203" t="s">
        <v>134</v>
      </c>
      <c r="E228" s="204" t="s">
        <v>21</v>
      </c>
      <c r="F228" s="205" t="s">
        <v>487</v>
      </c>
      <c r="G228" s="202"/>
      <c r="H228" s="206">
        <v>6.5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134</v>
      </c>
      <c r="AU228" s="212" t="s">
        <v>82</v>
      </c>
      <c r="AV228" s="11" t="s">
        <v>82</v>
      </c>
      <c r="AW228" s="11" t="s">
        <v>36</v>
      </c>
      <c r="AX228" s="11" t="s">
        <v>80</v>
      </c>
      <c r="AY228" s="212" t="s">
        <v>125</v>
      </c>
    </row>
    <row r="229" spans="2:65" s="1" customFormat="1" ht="16.5" customHeight="1">
      <c r="B229" s="38"/>
      <c r="C229" s="189" t="s">
        <v>492</v>
      </c>
      <c r="D229" s="189" t="s">
        <v>127</v>
      </c>
      <c r="E229" s="190" t="s">
        <v>493</v>
      </c>
      <c r="F229" s="191" t="s">
        <v>494</v>
      </c>
      <c r="G229" s="192" t="s">
        <v>144</v>
      </c>
      <c r="H229" s="193">
        <v>6.5</v>
      </c>
      <c r="I229" s="194"/>
      <c r="J229" s="195">
        <f>ROUND(I229*H229,2)</f>
        <v>0</v>
      </c>
      <c r="K229" s="191" t="s">
        <v>131</v>
      </c>
      <c r="L229" s="58"/>
      <c r="M229" s="196" t="s">
        <v>21</v>
      </c>
      <c r="N229" s="197" t="s">
        <v>43</v>
      </c>
      <c r="O229" s="39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AR229" s="21" t="s">
        <v>132</v>
      </c>
      <c r="AT229" s="21" t="s">
        <v>127</v>
      </c>
      <c r="AU229" s="21" t="s">
        <v>82</v>
      </c>
      <c r="AY229" s="21" t="s">
        <v>125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21" t="s">
        <v>80</v>
      </c>
      <c r="BK229" s="200">
        <f>ROUND(I229*H229,2)</f>
        <v>0</v>
      </c>
      <c r="BL229" s="21" t="s">
        <v>132</v>
      </c>
      <c r="BM229" s="21" t="s">
        <v>495</v>
      </c>
    </row>
    <row r="230" spans="2:51" s="11" customFormat="1" ht="13.5">
      <c r="B230" s="201"/>
      <c r="C230" s="202"/>
      <c r="D230" s="203" t="s">
        <v>134</v>
      </c>
      <c r="E230" s="204" t="s">
        <v>21</v>
      </c>
      <c r="F230" s="205" t="s">
        <v>487</v>
      </c>
      <c r="G230" s="202"/>
      <c r="H230" s="206">
        <v>6.5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134</v>
      </c>
      <c r="AU230" s="212" t="s">
        <v>82</v>
      </c>
      <c r="AV230" s="11" t="s">
        <v>82</v>
      </c>
      <c r="AW230" s="11" t="s">
        <v>36</v>
      </c>
      <c r="AX230" s="11" t="s">
        <v>80</v>
      </c>
      <c r="AY230" s="212" t="s">
        <v>125</v>
      </c>
    </row>
    <row r="231" spans="2:63" s="10" customFormat="1" ht="22.35" customHeight="1">
      <c r="B231" s="173"/>
      <c r="C231" s="174"/>
      <c r="D231" s="175" t="s">
        <v>71</v>
      </c>
      <c r="E231" s="187" t="s">
        <v>461</v>
      </c>
      <c r="F231" s="187" t="s">
        <v>496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SUM(P232:P238)</f>
        <v>0</v>
      </c>
      <c r="Q231" s="181"/>
      <c r="R231" s="182">
        <f>SUM(R232:R238)</f>
        <v>0</v>
      </c>
      <c r="S231" s="181"/>
      <c r="T231" s="183">
        <f>SUM(T232:T238)</f>
        <v>0</v>
      </c>
      <c r="AR231" s="184" t="s">
        <v>80</v>
      </c>
      <c r="AT231" s="185" t="s">
        <v>71</v>
      </c>
      <c r="AU231" s="185" t="s">
        <v>82</v>
      </c>
      <c r="AY231" s="184" t="s">
        <v>125</v>
      </c>
      <c r="BK231" s="186">
        <f>SUM(BK232:BK238)</f>
        <v>0</v>
      </c>
    </row>
    <row r="232" spans="2:65" s="1" customFormat="1" ht="16.5" customHeight="1">
      <c r="B232" s="38"/>
      <c r="C232" s="189" t="s">
        <v>497</v>
      </c>
      <c r="D232" s="189" t="s">
        <v>127</v>
      </c>
      <c r="E232" s="190" t="s">
        <v>498</v>
      </c>
      <c r="F232" s="191" t="s">
        <v>499</v>
      </c>
      <c r="G232" s="192" t="s">
        <v>224</v>
      </c>
      <c r="H232" s="193">
        <v>224.84</v>
      </c>
      <c r="I232" s="194"/>
      <c r="J232" s="195">
        <f>ROUND(I232*H232,2)</f>
        <v>0</v>
      </c>
      <c r="K232" s="191" t="s">
        <v>131</v>
      </c>
      <c r="L232" s="58"/>
      <c r="M232" s="196" t="s">
        <v>21</v>
      </c>
      <c r="N232" s="197" t="s">
        <v>43</v>
      </c>
      <c r="O232" s="39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AR232" s="21" t="s">
        <v>132</v>
      </c>
      <c r="AT232" s="21" t="s">
        <v>127</v>
      </c>
      <c r="AU232" s="21" t="s">
        <v>136</v>
      </c>
      <c r="AY232" s="21" t="s">
        <v>125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21" t="s">
        <v>80</v>
      </c>
      <c r="BK232" s="200">
        <f>ROUND(I232*H232,2)</f>
        <v>0</v>
      </c>
      <c r="BL232" s="21" t="s">
        <v>132</v>
      </c>
      <c r="BM232" s="21" t="s">
        <v>500</v>
      </c>
    </row>
    <row r="233" spans="2:51" s="11" customFormat="1" ht="13.5">
      <c r="B233" s="201"/>
      <c r="C233" s="202"/>
      <c r="D233" s="203" t="s">
        <v>134</v>
      </c>
      <c r="E233" s="204" t="s">
        <v>21</v>
      </c>
      <c r="F233" s="205" t="s">
        <v>501</v>
      </c>
      <c r="G233" s="202"/>
      <c r="H233" s="206">
        <v>224.84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134</v>
      </c>
      <c r="AU233" s="212" t="s">
        <v>136</v>
      </c>
      <c r="AV233" s="11" t="s">
        <v>82</v>
      </c>
      <c r="AW233" s="11" t="s">
        <v>36</v>
      </c>
      <c r="AX233" s="11" t="s">
        <v>80</v>
      </c>
      <c r="AY233" s="212" t="s">
        <v>125</v>
      </c>
    </row>
    <row r="234" spans="2:65" s="1" customFormat="1" ht="16.5" customHeight="1">
      <c r="B234" s="38"/>
      <c r="C234" s="189" t="s">
        <v>502</v>
      </c>
      <c r="D234" s="189" t="s">
        <v>127</v>
      </c>
      <c r="E234" s="190" t="s">
        <v>503</v>
      </c>
      <c r="F234" s="191" t="s">
        <v>504</v>
      </c>
      <c r="G234" s="192" t="s">
        <v>224</v>
      </c>
      <c r="H234" s="193">
        <v>2023.56</v>
      </c>
      <c r="I234" s="194"/>
      <c r="J234" s="195">
        <f>ROUND(I234*H234,2)</f>
        <v>0</v>
      </c>
      <c r="K234" s="191" t="s">
        <v>131</v>
      </c>
      <c r="L234" s="58"/>
      <c r="M234" s="196" t="s">
        <v>21</v>
      </c>
      <c r="N234" s="197" t="s">
        <v>43</v>
      </c>
      <c r="O234" s="39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AR234" s="21" t="s">
        <v>132</v>
      </c>
      <c r="AT234" s="21" t="s">
        <v>127</v>
      </c>
      <c r="AU234" s="21" t="s">
        <v>136</v>
      </c>
      <c r="AY234" s="21" t="s">
        <v>125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21" t="s">
        <v>80</v>
      </c>
      <c r="BK234" s="200">
        <f>ROUND(I234*H234,2)</f>
        <v>0</v>
      </c>
      <c r="BL234" s="21" t="s">
        <v>132</v>
      </c>
      <c r="BM234" s="21" t="s">
        <v>505</v>
      </c>
    </row>
    <row r="235" spans="2:51" s="11" customFormat="1" ht="13.5">
      <c r="B235" s="201"/>
      <c r="C235" s="202"/>
      <c r="D235" s="203" t="s">
        <v>134</v>
      </c>
      <c r="E235" s="204" t="s">
        <v>21</v>
      </c>
      <c r="F235" s="205" t="s">
        <v>506</v>
      </c>
      <c r="G235" s="202"/>
      <c r="H235" s="206">
        <v>2023.56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134</v>
      </c>
      <c r="AU235" s="212" t="s">
        <v>136</v>
      </c>
      <c r="AV235" s="11" t="s">
        <v>82</v>
      </c>
      <c r="AW235" s="11" t="s">
        <v>36</v>
      </c>
      <c r="AX235" s="11" t="s">
        <v>80</v>
      </c>
      <c r="AY235" s="212" t="s">
        <v>125</v>
      </c>
    </row>
    <row r="236" spans="2:65" s="1" customFormat="1" ht="16.5" customHeight="1">
      <c r="B236" s="38"/>
      <c r="C236" s="189" t="s">
        <v>507</v>
      </c>
      <c r="D236" s="189" t="s">
        <v>127</v>
      </c>
      <c r="E236" s="190" t="s">
        <v>508</v>
      </c>
      <c r="F236" s="191" t="s">
        <v>509</v>
      </c>
      <c r="G236" s="192" t="s">
        <v>224</v>
      </c>
      <c r="H236" s="193">
        <v>224.84</v>
      </c>
      <c r="I236" s="194"/>
      <c r="J236" s="195">
        <f>ROUND(I236*H236,2)</f>
        <v>0</v>
      </c>
      <c r="K236" s="191" t="s">
        <v>131</v>
      </c>
      <c r="L236" s="58"/>
      <c r="M236" s="196" t="s">
        <v>21</v>
      </c>
      <c r="N236" s="197" t="s">
        <v>43</v>
      </c>
      <c r="O236" s="39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AR236" s="21" t="s">
        <v>132</v>
      </c>
      <c r="AT236" s="21" t="s">
        <v>127</v>
      </c>
      <c r="AU236" s="21" t="s">
        <v>136</v>
      </c>
      <c r="AY236" s="21" t="s">
        <v>125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21" t="s">
        <v>80</v>
      </c>
      <c r="BK236" s="200">
        <f>ROUND(I236*H236,2)</f>
        <v>0</v>
      </c>
      <c r="BL236" s="21" t="s">
        <v>132</v>
      </c>
      <c r="BM236" s="21" t="s">
        <v>510</v>
      </c>
    </row>
    <row r="237" spans="2:51" s="11" customFormat="1" ht="13.5">
      <c r="B237" s="201"/>
      <c r="C237" s="202"/>
      <c r="D237" s="203" t="s">
        <v>134</v>
      </c>
      <c r="E237" s="204" t="s">
        <v>21</v>
      </c>
      <c r="F237" s="205" t="s">
        <v>501</v>
      </c>
      <c r="G237" s="202"/>
      <c r="H237" s="206">
        <v>224.84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134</v>
      </c>
      <c r="AU237" s="212" t="s">
        <v>136</v>
      </c>
      <c r="AV237" s="11" t="s">
        <v>82</v>
      </c>
      <c r="AW237" s="11" t="s">
        <v>36</v>
      </c>
      <c r="AX237" s="11" t="s">
        <v>80</v>
      </c>
      <c r="AY237" s="212" t="s">
        <v>125</v>
      </c>
    </row>
    <row r="238" spans="2:65" s="1" customFormat="1" ht="25.5" customHeight="1">
      <c r="B238" s="38"/>
      <c r="C238" s="189" t="s">
        <v>511</v>
      </c>
      <c r="D238" s="189" t="s">
        <v>127</v>
      </c>
      <c r="E238" s="190" t="s">
        <v>512</v>
      </c>
      <c r="F238" s="191" t="s">
        <v>513</v>
      </c>
      <c r="G238" s="192" t="s">
        <v>224</v>
      </c>
      <c r="H238" s="193">
        <v>381.608</v>
      </c>
      <c r="I238" s="194"/>
      <c r="J238" s="195">
        <f>ROUND(I238*H238,2)</f>
        <v>0</v>
      </c>
      <c r="K238" s="191" t="s">
        <v>131</v>
      </c>
      <c r="L238" s="58"/>
      <c r="M238" s="196" t="s">
        <v>21</v>
      </c>
      <c r="N238" s="225" t="s">
        <v>43</v>
      </c>
      <c r="O238" s="226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1" t="s">
        <v>132</v>
      </c>
      <c r="AT238" s="21" t="s">
        <v>127</v>
      </c>
      <c r="AU238" s="21" t="s">
        <v>136</v>
      </c>
      <c r="AY238" s="21" t="s">
        <v>125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21" t="s">
        <v>80</v>
      </c>
      <c r="BK238" s="200">
        <f>ROUND(I238*H238,2)</f>
        <v>0</v>
      </c>
      <c r="BL238" s="21" t="s">
        <v>132</v>
      </c>
      <c r="BM238" s="21" t="s">
        <v>514</v>
      </c>
    </row>
    <row r="239" spans="2:12" s="1" customFormat="1" ht="6.95" customHeight="1">
      <c r="B239" s="53"/>
      <c r="C239" s="54"/>
      <c r="D239" s="54"/>
      <c r="E239" s="54"/>
      <c r="F239" s="54"/>
      <c r="G239" s="54"/>
      <c r="H239" s="54"/>
      <c r="I239" s="136"/>
      <c r="J239" s="54"/>
      <c r="K239" s="54"/>
      <c r="L239" s="58"/>
    </row>
  </sheetData>
  <sheetProtection algorithmName="SHA-512" hashValue="713C/+M1opmscDJetYYRhqnjT06Ebr1p9un8JbBe3ZAmx6lYnCHTWJc5Bb31yRdm8tnGBLiPB8lGGuis0JvGdw==" saltValue="/4gI3ZW2B/VLUxOc4r0Gpk1ikgstzwyNyKvHSpp+BQdujmYYFPgtGvu/1kmwXYndSzkpdiXDfyr0cKghGV4E4g==" spinCount="100000" sheet="1" objects="1" scenarios="1" formatColumns="0" formatRows="0" autoFilter="0"/>
  <autoFilter ref="C82:K23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8" t="s">
        <v>90</v>
      </c>
      <c r="H1" s="358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50" t="str">
        <f>'Rekapitulace stavby'!K6</f>
        <v>Prodloužení MK ulice E. Rádla v Benešově</v>
      </c>
      <c r="F7" s="351"/>
      <c r="G7" s="351"/>
      <c r="H7" s="351"/>
      <c r="I7" s="114"/>
      <c r="J7" s="26"/>
      <c r="K7" s="28"/>
    </row>
    <row r="8" spans="2:11" s="1" customFormat="1" ht="13.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2" t="s">
        <v>515</v>
      </c>
      <c r="F9" s="353"/>
      <c r="G9" s="353"/>
      <c r="H9" s="35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9" t="s">
        <v>21</v>
      </c>
      <c r="F24" s="319"/>
      <c r="G24" s="319"/>
      <c r="H24" s="31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ROUND(SUM(BE78:BE88),2)</f>
        <v>0</v>
      </c>
      <c r="G30" s="39"/>
      <c r="H30" s="39"/>
      <c r="I30" s="128">
        <v>0.21</v>
      </c>
      <c r="J30" s="127">
        <f>ROUND(ROUND((SUM(BE78:BE88)),2)*I30,2)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ROUND(SUM(BF78:BF88),2)</f>
        <v>0</v>
      </c>
      <c r="G31" s="39"/>
      <c r="H31" s="39"/>
      <c r="I31" s="128">
        <v>0.15</v>
      </c>
      <c r="J31" s="127">
        <f>ROUND(ROUND((SUM(BF78:BF88)),2)*I31,2)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ROUND(SUM(BG78:BG88),2)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ROUND(SUM(BH78:BH88),2)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ROUND(SUM(BI78:BI88),2)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50" t="str">
        <f>E7</f>
        <v>Prodloužení MK ulice E. Rádla v Benešově</v>
      </c>
      <c r="F45" s="351"/>
      <c r="G45" s="351"/>
      <c r="H45" s="351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2" t="str">
        <f>E9</f>
        <v xml:space="preserve">SO901 - Dopravně inženýrské opatření </v>
      </c>
      <c r="F47" s="353"/>
      <c r="G47" s="353"/>
      <c r="H47" s="35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Benešov </v>
      </c>
      <c r="G49" s="39"/>
      <c r="H49" s="39"/>
      <c r="I49" s="116" t="s">
        <v>25</v>
      </c>
      <c r="J49" s="117" t="str">
        <f>IF(J12="","",J12)</f>
        <v>3. 3. 2018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19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4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102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107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109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5" t="str">
        <f>E7</f>
        <v>Prodloužení MK ulice E. Rádla v Benešově</v>
      </c>
      <c r="F68" s="356"/>
      <c r="G68" s="356"/>
      <c r="H68" s="356"/>
      <c r="I68" s="160"/>
      <c r="J68" s="60"/>
      <c r="K68" s="60"/>
      <c r="L68" s="58"/>
    </row>
    <row r="69" spans="2:12" s="1" customFormat="1" ht="14.45" customHeight="1">
      <c r="B69" s="38"/>
      <c r="C69" s="62" t="s">
        <v>95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30" t="str">
        <f>E9</f>
        <v xml:space="preserve">SO901 - Dopravně inženýrské opatření </v>
      </c>
      <c r="F70" s="357"/>
      <c r="G70" s="357"/>
      <c r="H70" s="357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 xml:space="preserve">Benešov </v>
      </c>
      <c r="G72" s="60"/>
      <c r="H72" s="60"/>
      <c r="I72" s="162" t="s">
        <v>25</v>
      </c>
      <c r="J72" s="70" t="str">
        <f>IF(J12="","",J12)</f>
        <v>3. 3. 2018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Město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110</v>
      </c>
      <c r="D77" s="165" t="s">
        <v>57</v>
      </c>
      <c r="E77" s="165" t="s">
        <v>53</v>
      </c>
      <c r="F77" s="165" t="s">
        <v>111</v>
      </c>
      <c r="G77" s="165" t="s">
        <v>112</v>
      </c>
      <c r="H77" s="165" t="s">
        <v>113</v>
      </c>
      <c r="I77" s="166" t="s">
        <v>114</v>
      </c>
      <c r="J77" s="165" t="s">
        <v>99</v>
      </c>
      <c r="K77" s="167" t="s">
        <v>115</v>
      </c>
      <c r="L77" s="168"/>
      <c r="M77" s="78" t="s">
        <v>116</v>
      </c>
      <c r="N77" s="79" t="s">
        <v>42</v>
      </c>
      <c r="O77" s="79" t="s">
        <v>117</v>
      </c>
      <c r="P77" s="79" t="s">
        <v>118</v>
      </c>
      <c r="Q77" s="79" t="s">
        <v>119</v>
      </c>
      <c r="R77" s="79" t="s">
        <v>120</v>
      </c>
      <c r="S77" s="79" t="s">
        <v>121</v>
      </c>
      <c r="T77" s="80" t="s">
        <v>122</v>
      </c>
    </row>
    <row r="78" spans="2:63" s="1" customFormat="1" ht="29.25" customHeight="1">
      <c r="B78" s="38"/>
      <c r="C78" s="84" t="s">
        <v>100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101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123</v>
      </c>
      <c r="F79" s="176" t="s">
        <v>124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80</v>
      </c>
      <c r="AT79" s="185" t="s">
        <v>71</v>
      </c>
      <c r="AU79" s="185" t="s">
        <v>72</v>
      </c>
      <c r="AY79" s="184" t="s">
        <v>125</v>
      </c>
      <c r="BK79" s="186">
        <f>BK80</f>
        <v>0</v>
      </c>
    </row>
    <row r="80" spans="2:63" s="10" customFormat="1" ht="19.9" customHeight="1">
      <c r="B80" s="173"/>
      <c r="C80" s="174"/>
      <c r="D80" s="175" t="s">
        <v>71</v>
      </c>
      <c r="E80" s="187" t="s">
        <v>169</v>
      </c>
      <c r="F80" s="187" t="s">
        <v>435</v>
      </c>
      <c r="G80" s="174"/>
      <c r="H80" s="174"/>
      <c r="I80" s="177"/>
      <c r="J80" s="188">
        <f>BK80</f>
        <v>0</v>
      </c>
      <c r="K80" s="174"/>
      <c r="L80" s="179"/>
      <c r="M80" s="180"/>
      <c r="N80" s="181"/>
      <c r="O80" s="181"/>
      <c r="P80" s="182">
        <f>SUM(P81:P88)</f>
        <v>0</v>
      </c>
      <c r="Q80" s="181"/>
      <c r="R80" s="182">
        <f>SUM(R81:R88)</f>
        <v>0</v>
      </c>
      <c r="S80" s="181"/>
      <c r="T80" s="183">
        <f>SUM(T81:T88)</f>
        <v>0</v>
      </c>
      <c r="AR80" s="184" t="s">
        <v>80</v>
      </c>
      <c r="AT80" s="185" t="s">
        <v>71</v>
      </c>
      <c r="AU80" s="185" t="s">
        <v>80</v>
      </c>
      <c r="AY80" s="184" t="s">
        <v>125</v>
      </c>
      <c r="BK80" s="186">
        <f>SUM(BK81:BK88)</f>
        <v>0</v>
      </c>
    </row>
    <row r="81" spans="2:65" s="1" customFormat="1" ht="16.5" customHeight="1">
      <c r="B81" s="38"/>
      <c r="C81" s="189" t="s">
        <v>80</v>
      </c>
      <c r="D81" s="189" t="s">
        <v>127</v>
      </c>
      <c r="E81" s="190" t="s">
        <v>516</v>
      </c>
      <c r="F81" s="191" t="s">
        <v>517</v>
      </c>
      <c r="G81" s="192" t="s">
        <v>384</v>
      </c>
      <c r="H81" s="193">
        <v>12</v>
      </c>
      <c r="I81" s="194"/>
      <c r="J81" s="195">
        <f>ROUND(I81*H81,2)</f>
        <v>0</v>
      </c>
      <c r="K81" s="191" t="s">
        <v>131</v>
      </c>
      <c r="L81" s="58"/>
      <c r="M81" s="196" t="s">
        <v>21</v>
      </c>
      <c r="N81" s="197" t="s">
        <v>43</v>
      </c>
      <c r="O81" s="39"/>
      <c r="P81" s="198">
        <f>O81*H81</f>
        <v>0</v>
      </c>
      <c r="Q81" s="198">
        <v>0</v>
      </c>
      <c r="R81" s="198">
        <f>Q81*H81</f>
        <v>0</v>
      </c>
      <c r="S81" s="198">
        <v>0</v>
      </c>
      <c r="T81" s="199">
        <f>S81*H81</f>
        <v>0</v>
      </c>
      <c r="AR81" s="21" t="s">
        <v>132</v>
      </c>
      <c r="AT81" s="21" t="s">
        <v>127</v>
      </c>
      <c r="AU81" s="21" t="s">
        <v>82</v>
      </c>
      <c r="AY81" s="21" t="s">
        <v>125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1" t="s">
        <v>80</v>
      </c>
      <c r="BK81" s="200">
        <f>ROUND(I81*H81,2)</f>
        <v>0</v>
      </c>
      <c r="BL81" s="21" t="s">
        <v>132</v>
      </c>
      <c r="BM81" s="21" t="s">
        <v>518</v>
      </c>
    </row>
    <row r="82" spans="2:51" s="11" customFormat="1" ht="13.5">
      <c r="B82" s="201"/>
      <c r="C82" s="202"/>
      <c r="D82" s="203" t="s">
        <v>134</v>
      </c>
      <c r="E82" s="204" t="s">
        <v>21</v>
      </c>
      <c r="F82" s="205" t="s">
        <v>217</v>
      </c>
      <c r="G82" s="202"/>
      <c r="H82" s="206">
        <v>12</v>
      </c>
      <c r="I82" s="207"/>
      <c r="J82" s="202"/>
      <c r="K82" s="202"/>
      <c r="L82" s="208"/>
      <c r="M82" s="209"/>
      <c r="N82" s="210"/>
      <c r="O82" s="210"/>
      <c r="P82" s="210"/>
      <c r="Q82" s="210"/>
      <c r="R82" s="210"/>
      <c r="S82" s="210"/>
      <c r="T82" s="211"/>
      <c r="AT82" s="212" t="s">
        <v>134</v>
      </c>
      <c r="AU82" s="212" t="s">
        <v>82</v>
      </c>
      <c r="AV82" s="11" t="s">
        <v>82</v>
      </c>
      <c r="AW82" s="11" t="s">
        <v>36</v>
      </c>
      <c r="AX82" s="11" t="s">
        <v>80</v>
      </c>
      <c r="AY82" s="212" t="s">
        <v>125</v>
      </c>
    </row>
    <row r="83" spans="2:65" s="1" customFormat="1" ht="25.5" customHeight="1">
      <c r="B83" s="38"/>
      <c r="C83" s="189" t="s">
        <v>82</v>
      </c>
      <c r="D83" s="189" t="s">
        <v>127</v>
      </c>
      <c r="E83" s="190" t="s">
        <v>519</v>
      </c>
      <c r="F83" s="191" t="s">
        <v>520</v>
      </c>
      <c r="G83" s="192" t="s">
        <v>384</v>
      </c>
      <c r="H83" s="193">
        <v>588</v>
      </c>
      <c r="I83" s="194"/>
      <c r="J83" s="195">
        <f>ROUND(I83*H83,2)</f>
        <v>0</v>
      </c>
      <c r="K83" s="191" t="s">
        <v>131</v>
      </c>
      <c r="L83" s="58"/>
      <c r="M83" s="196" t="s">
        <v>21</v>
      </c>
      <c r="N83" s="197" t="s">
        <v>43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132</v>
      </c>
      <c r="AT83" s="21" t="s">
        <v>127</v>
      </c>
      <c r="AU83" s="21" t="s">
        <v>82</v>
      </c>
      <c r="AY83" s="21" t="s">
        <v>125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80</v>
      </c>
      <c r="BK83" s="200">
        <f>ROUND(I83*H83,2)</f>
        <v>0</v>
      </c>
      <c r="BL83" s="21" t="s">
        <v>132</v>
      </c>
      <c r="BM83" s="21" t="s">
        <v>521</v>
      </c>
    </row>
    <row r="84" spans="2:51" s="11" customFormat="1" ht="13.5">
      <c r="B84" s="201"/>
      <c r="C84" s="202"/>
      <c r="D84" s="203" t="s">
        <v>134</v>
      </c>
      <c r="E84" s="204" t="s">
        <v>21</v>
      </c>
      <c r="F84" s="205" t="s">
        <v>522</v>
      </c>
      <c r="G84" s="202"/>
      <c r="H84" s="206">
        <v>588</v>
      </c>
      <c r="I84" s="207"/>
      <c r="J84" s="202"/>
      <c r="K84" s="202"/>
      <c r="L84" s="208"/>
      <c r="M84" s="209"/>
      <c r="N84" s="210"/>
      <c r="O84" s="210"/>
      <c r="P84" s="210"/>
      <c r="Q84" s="210"/>
      <c r="R84" s="210"/>
      <c r="S84" s="210"/>
      <c r="T84" s="211"/>
      <c r="AT84" s="212" t="s">
        <v>134</v>
      </c>
      <c r="AU84" s="212" t="s">
        <v>82</v>
      </c>
      <c r="AV84" s="11" t="s">
        <v>82</v>
      </c>
      <c r="AW84" s="11" t="s">
        <v>36</v>
      </c>
      <c r="AX84" s="11" t="s">
        <v>80</v>
      </c>
      <c r="AY84" s="212" t="s">
        <v>125</v>
      </c>
    </row>
    <row r="85" spans="2:65" s="1" customFormat="1" ht="16.5" customHeight="1">
      <c r="B85" s="38"/>
      <c r="C85" s="189" t="s">
        <v>136</v>
      </c>
      <c r="D85" s="189" t="s">
        <v>127</v>
      </c>
      <c r="E85" s="190" t="s">
        <v>523</v>
      </c>
      <c r="F85" s="191" t="s">
        <v>524</v>
      </c>
      <c r="G85" s="192" t="s">
        <v>384</v>
      </c>
      <c r="H85" s="193">
        <v>2</v>
      </c>
      <c r="I85" s="194"/>
      <c r="J85" s="195">
        <f>ROUND(I85*H85,2)</f>
        <v>0</v>
      </c>
      <c r="K85" s="191" t="s">
        <v>525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132</v>
      </c>
      <c r="AT85" s="21" t="s">
        <v>127</v>
      </c>
      <c r="AU85" s="21" t="s">
        <v>82</v>
      </c>
      <c r="AY85" s="21" t="s">
        <v>125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132</v>
      </c>
      <c r="BM85" s="21" t="s">
        <v>526</v>
      </c>
    </row>
    <row r="86" spans="2:51" s="11" customFormat="1" ht="13.5">
      <c r="B86" s="201"/>
      <c r="C86" s="202"/>
      <c r="D86" s="203" t="s">
        <v>134</v>
      </c>
      <c r="E86" s="204" t="s">
        <v>21</v>
      </c>
      <c r="F86" s="205" t="s">
        <v>82</v>
      </c>
      <c r="G86" s="202"/>
      <c r="H86" s="206">
        <v>2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134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125</v>
      </c>
    </row>
    <row r="87" spans="2:65" s="1" customFormat="1" ht="25.5" customHeight="1">
      <c r="B87" s="38"/>
      <c r="C87" s="189" t="s">
        <v>132</v>
      </c>
      <c r="D87" s="189" t="s">
        <v>127</v>
      </c>
      <c r="E87" s="190" t="s">
        <v>527</v>
      </c>
      <c r="F87" s="191" t="s">
        <v>528</v>
      </c>
      <c r="G87" s="192" t="s">
        <v>384</v>
      </c>
      <c r="H87" s="193">
        <v>98</v>
      </c>
      <c r="I87" s="194"/>
      <c r="J87" s="195">
        <f>ROUND(I87*H87,2)</f>
        <v>0</v>
      </c>
      <c r="K87" s="191" t="s">
        <v>525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132</v>
      </c>
      <c r="AT87" s="21" t="s">
        <v>127</v>
      </c>
      <c r="AU87" s="21" t="s">
        <v>82</v>
      </c>
      <c r="AY87" s="21" t="s">
        <v>125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132</v>
      </c>
      <c r="BM87" s="21" t="s">
        <v>529</v>
      </c>
    </row>
    <row r="88" spans="2:51" s="11" customFormat="1" ht="13.5">
      <c r="B88" s="201"/>
      <c r="C88" s="202"/>
      <c r="D88" s="203" t="s">
        <v>134</v>
      </c>
      <c r="E88" s="204" t="s">
        <v>21</v>
      </c>
      <c r="F88" s="205" t="s">
        <v>530</v>
      </c>
      <c r="G88" s="202"/>
      <c r="H88" s="206">
        <v>98</v>
      </c>
      <c r="I88" s="207"/>
      <c r="J88" s="202"/>
      <c r="K88" s="202"/>
      <c r="L88" s="208"/>
      <c r="M88" s="229"/>
      <c r="N88" s="230"/>
      <c r="O88" s="230"/>
      <c r="P88" s="230"/>
      <c r="Q88" s="230"/>
      <c r="R88" s="230"/>
      <c r="S88" s="230"/>
      <c r="T88" s="231"/>
      <c r="AT88" s="212" t="s">
        <v>134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125</v>
      </c>
    </row>
    <row r="89" spans="2:12" s="1" customFormat="1" ht="6.95" customHeight="1">
      <c r="B89" s="53"/>
      <c r="C89" s="54"/>
      <c r="D89" s="54"/>
      <c r="E89" s="54"/>
      <c r="F89" s="54"/>
      <c r="G89" s="54"/>
      <c r="H89" s="54"/>
      <c r="I89" s="136"/>
      <c r="J89" s="54"/>
      <c r="K89" s="54"/>
      <c r="L89" s="58"/>
    </row>
  </sheetData>
  <sheetProtection algorithmName="SHA-512" hashValue="7t3seAJTIqgPHns0m9NMDV0D827yFLqQlpniB+eKAzZDY+fmOtD/+vVjma5G3pjbhURDKItR67xK55AZr48ZKA==" saltValue="zXuKINt5NoYMLLG5uzQqrPTzkIcFCieqEemFW0SI4V2qf2C7bJ/y1hYMYXk9G0FC/baXZwy5Uvm7jgy2/d0c+A==" spinCount="100000" sheet="1" objects="1" scenarios="1" formatColumns="0" formatRows="0" autoFilter="0"/>
  <autoFilter ref="C77:K88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8" t="s">
        <v>90</v>
      </c>
      <c r="H1" s="358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50" t="str">
        <f>'Rekapitulace stavby'!K6</f>
        <v>Prodloužení MK ulice E. Rádla v Benešově</v>
      </c>
      <c r="F7" s="351"/>
      <c r="G7" s="351"/>
      <c r="H7" s="351"/>
      <c r="I7" s="114"/>
      <c r="J7" s="26"/>
      <c r="K7" s="28"/>
    </row>
    <row r="8" spans="2:11" s="1" customFormat="1" ht="13.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2" t="s">
        <v>531</v>
      </c>
      <c r="F9" s="353"/>
      <c r="G9" s="353"/>
      <c r="H9" s="353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3. 3. 2018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9" t="s">
        <v>21</v>
      </c>
      <c r="F24" s="319"/>
      <c r="G24" s="319"/>
      <c r="H24" s="31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ROUND(SUM(BE78:BE92),2)</f>
        <v>0</v>
      </c>
      <c r="G30" s="39"/>
      <c r="H30" s="39"/>
      <c r="I30" s="128">
        <v>0.21</v>
      </c>
      <c r="J30" s="127">
        <f>ROUND(ROUND((SUM(BE78:BE92)),2)*I30,2)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ROUND(SUM(BF78:BF92),2)</f>
        <v>0</v>
      </c>
      <c r="G31" s="39"/>
      <c r="H31" s="39"/>
      <c r="I31" s="128">
        <v>0.15</v>
      </c>
      <c r="J31" s="127">
        <f>ROUND(ROUND((SUM(BF78:BF92)),2)*I31,2)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ROUND(SUM(BG78:BG92),2)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ROUND(SUM(BH78:BH92),2)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ROUND(SUM(BI78:BI92),2)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50" t="str">
        <f>E7</f>
        <v>Prodloužení MK ulice E. Rádla v Benešově</v>
      </c>
      <c r="F45" s="351"/>
      <c r="G45" s="351"/>
      <c r="H45" s="351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2" t="str">
        <f>E9</f>
        <v xml:space="preserve">VRN01 - Vedlejší a ostatní náklady </v>
      </c>
      <c r="F47" s="353"/>
      <c r="G47" s="353"/>
      <c r="H47" s="353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 xml:space="preserve">Benešov </v>
      </c>
      <c r="G49" s="39"/>
      <c r="H49" s="39"/>
      <c r="I49" s="116" t="s">
        <v>25</v>
      </c>
      <c r="J49" s="117" t="str">
        <f>IF(J12="","",J12)</f>
        <v>3. 3. 2018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Město Benešov </v>
      </c>
      <c r="G51" s="39"/>
      <c r="H51" s="39"/>
      <c r="I51" s="116" t="s">
        <v>33</v>
      </c>
      <c r="J51" s="319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4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532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533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109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5" t="str">
        <f>E7</f>
        <v>Prodloužení MK ulice E. Rádla v Benešově</v>
      </c>
      <c r="F68" s="356"/>
      <c r="G68" s="356"/>
      <c r="H68" s="356"/>
      <c r="I68" s="160"/>
      <c r="J68" s="60"/>
      <c r="K68" s="60"/>
      <c r="L68" s="58"/>
    </row>
    <row r="69" spans="2:12" s="1" customFormat="1" ht="14.45" customHeight="1">
      <c r="B69" s="38"/>
      <c r="C69" s="62" t="s">
        <v>95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30" t="str">
        <f>E9</f>
        <v xml:space="preserve">VRN01 - Vedlejší a ostatní náklady </v>
      </c>
      <c r="F70" s="357"/>
      <c r="G70" s="357"/>
      <c r="H70" s="357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 xml:space="preserve">Benešov </v>
      </c>
      <c r="G72" s="60"/>
      <c r="H72" s="60"/>
      <c r="I72" s="162" t="s">
        <v>25</v>
      </c>
      <c r="J72" s="70" t="str">
        <f>IF(J12="","",J12)</f>
        <v>3. 3. 2018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Město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110</v>
      </c>
      <c r="D77" s="165" t="s">
        <v>57</v>
      </c>
      <c r="E77" s="165" t="s">
        <v>53</v>
      </c>
      <c r="F77" s="165" t="s">
        <v>111</v>
      </c>
      <c r="G77" s="165" t="s">
        <v>112</v>
      </c>
      <c r="H77" s="165" t="s">
        <v>113</v>
      </c>
      <c r="I77" s="166" t="s">
        <v>114</v>
      </c>
      <c r="J77" s="165" t="s">
        <v>99</v>
      </c>
      <c r="K77" s="167" t="s">
        <v>115</v>
      </c>
      <c r="L77" s="168"/>
      <c r="M77" s="78" t="s">
        <v>116</v>
      </c>
      <c r="N77" s="79" t="s">
        <v>42</v>
      </c>
      <c r="O77" s="79" t="s">
        <v>117</v>
      </c>
      <c r="P77" s="79" t="s">
        <v>118</v>
      </c>
      <c r="Q77" s="79" t="s">
        <v>119</v>
      </c>
      <c r="R77" s="79" t="s">
        <v>120</v>
      </c>
      <c r="S77" s="79" t="s">
        <v>121</v>
      </c>
      <c r="T77" s="80" t="s">
        <v>122</v>
      </c>
    </row>
    <row r="78" spans="2:63" s="1" customFormat="1" ht="29.25" customHeight="1">
      <c r="B78" s="38"/>
      <c r="C78" s="84" t="s">
        <v>100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101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534</v>
      </c>
      <c r="F79" s="176" t="s">
        <v>535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P80+SUM(P81:P90)</f>
        <v>0</v>
      </c>
      <c r="Q79" s="181"/>
      <c r="R79" s="182">
        <f>R80+SUM(R81:R90)</f>
        <v>0</v>
      </c>
      <c r="S79" s="181"/>
      <c r="T79" s="183">
        <f>T80+SUM(T81:T90)</f>
        <v>0</v>
      </c>
      <c r="AR79" s="184" t="s">
        <v>141</v>
      </c>
      <c r="AT79" s="185" t="s">
        <v>71</v>
      </c>
      <c r="AU79" s="185" t="s">
        <v>72</v>
      </c>
      <c r="AY79" s="184" t="s">
        <v>125</v>
      </c>
      <c r="BK79" s="186">
        <f>BK80+SUM(BK81:BK90)</f>
        <v>0</v>
      </c>
    </row>
    <row r="80" spans="2:65" s="1" customFormat="1" ht="38.25" customHeight="1">
      <c r="B80" s="38"/>
      <c r="C80" s="189" t="s">
        <v>80</v>
      </c>
      <c r="D80" s="189" t="s">
        <v>127</v>
      </c>
      <c r="E80" s="190" t="s">
        <v>536</v>
      </c>
      <c r="F80" s="191" t="s">
        <v>537</v>
      </c>
      <c r="G80" s="192" t="s">
        <v>538</v>
      </c>
      <c r="H80" s="193">
        <v>1</v>
      </c>
      <c r="I80" s="194"/>
      <c r="J80" s="195">
        <f aca="true" t="shared" si="0" ref="J80:J85">ROUND(I80*H80,2)</f>
        <v>0</v>
      </c>
      <c r="K80" s="191" t="s">
        <v>21</v>
      </c>
      <c r="L80" s="58"/>
      <c r="M80" s="196" t="s">
        <v>21</v>
      </c>
      <c r="N80" s="197" t="s">
        <v>43</v>
      </c>
      <c r="O80" s="39"/>
      <c r="P80" s="198">
        <f aca="true" t="shared" si="1" ref="P80:P85">O80*H80</f>
        <v>0</v>
      </c>
      <c r="Q80" s="198">
        <v>0</v>
      </c>
      <c r="R80" s="198">
        <f aca="true" t="shared" si="2" ref="R80:R85">Q80*H80</f>
        <v>0</v>
      </c>
      <c r="S80" s="198">
        <v>0</v>
      </c>
      <c r="T80" s="199">
        <f aca="true" t="shared" si="3" ref="T80:T85">S80*H80</f>
        <v>0</v>
      </c>
      <c r="AR80" s="21" t="s">
        <v>132</v>
      </c>
      <c r="AT80" s="21" t="s">
        <v>127</v>
      </c>
      <c r="AU80" s="21" t="s">
        <v>80</v>
      </c>
      <c r="AY80" s="21" t="s">
        <v>125</v>
      </c>
      <c r="BE80" s="200">
        <f aca="true" t="shared" si="4" ref="BE80:BE85">IF(N80="základní",J80,0)</f>
        <v>0</v>
      </c>
      <c r="BF80" s="200">
        <f aca="true" t="shared" si="5" ref="BF80:BF85">IF(N80="snížená",J80,0)</f>
        <v>0</v>
      </c>
      <c r="BG80" s="200">
        <f aca="true" t="shared" si="6" ref="BG80:BG85">IF(N80="zákl. přenesená",J80,0)</f>
        <v>0</v>
      </c>
      <c r="BH80" s="200">
        <f aca="true" t="shared" si="7" ref="BH80:BH85">IF(N80="sníž. přenesená",J80,0)</f>
        <v>0</v>
      </c>
      <c r="BI80" s="200">
        <f aca="true" t="shared" si="8" ref="BI80:BI85">IF(N80="nulová",J80,0)</f>
        <v>0</v>
      </c>
      <c r="BJ80" s="21" t="s">
        <v>80</v>
      </c>
      <c r="BK80" s="200">
        <f aca="true" t="shared" si="9" ref="BK80:BK85">ROUND(I80*H80,2)</f>
        <v>0</v>
      </c>
      <c r="BL80" s="21" t="s">
        <v>132</v>
      </c>
      <c r="BM80" s="21" t="s">
        <v>539</v>
      </c>
    </row>
    <row r="81" spans="2:65" s="1" customFormat="1" ht="89.25" customHeight="1">
      <c r="B81" s="38"/>
      <c r="C81" s="189" t="s">
        <v>82</v>
      </c>
      <c r="D81" s="189" t="s">
        <v>127</v>
      </c>
      <c r="E81" s="190" t="s">
        <v>540</v>
      </c>
      <c r="F81" s="191" t="s">
        <v>541</v>
      </c>
      <c r="G81" s="192" t="s">
        <v>538</v>
      </c>
      <c r="H81" s="193">
        <v>1</v>
      </c>
      <c r="I81" s="194"/>
      <c r="J81" s="195">
        <f t="shared" si="0"/>
        <v>0</v>
      </c>
      <c r="K81" s="191" t="s">
        <v>21</v>
      </c>
      <c r="L81" s="58"/>
      <c r="M81" s="196" t="s">
        <v>21</v>
      </c>
      <c r="N81" s="197" t="s">
        <v>43</v>
      </c>
      <c r="O81" s="39"/>
      <c r="P81" s="198">
        <f t="shared" si="1"/>
        <v>0</v>
      </c>
      <c r="Q81" s="198">
        <v>0</v>
      </c>
      <c r="R81" s="198">
        <f t="shared" si="2"/>
        <v>0</v>
      </c>
      <c r="S81" s="198">
        <v>0</v>
      </c>
      <c r="T81" s="199">
        <f t="shared" si="3"/>
        <v>0</v>
      </c>
      <c r="AR81" s="21" t="s">
        <v>132</v>
      </c>
      <c r="AT81" s="21" t="s">
        <v>127</v>
      </c>
      <c r="AU81" s="21" t="s">
        <v>80</v>
      </c>
      <c r="AY81" s="21" t="s">
        <v>125</v>
      </c>
      <c r="BE81" s="200">
        <f t="shared" si="4"/>
        <v>0</v>
      </c>
      <c r="BF81" s="200">
        <f t="shared" si="5"/>
        <v>0</v>
      </c>
      <c r="BG81" s="200">
        <f t="shared" si="6"/>
        <v>0</v>
      </c>
      <c r="BH81" s="200">
        <f t="shared" si="7"/>
        <v>0</v>
      </c>
      <c r="BI81" s="200">
        <f t="shared" si="8"/>
        <v>0</v>
      </c>
      <c r="BJ81" s="21" t="s">
        <v>80</v>
      </c>
      <c r="BK81" s="200">
        <f t="shared" si="9"/>
        <v>0</v>
      </c>
      <c r="BL81" s="21" t="s">
        <v>132</v>
      </c>
      <c r="BM81" s="21" t="s">
        <v>542</v>
      </c>
    </row>
    <row r="82" spans="2:65" s="1" customFormat="1" ht="25.5" customHeight="1">
      <c r="B82" s="38"/>
      <c r="C82" s="189" t="s">
        <v>136</v>
      </c>
      <c r="D82" s="189" t="s">
        <v>127</v>
      </c>
      <c r="E82" s="190" t="s">
        <v>543</v>
      </c>
      <c r="F82" s="191" t="s">
        <v>544</v>
      </c>
      <c r="G82" s="192" t="s">
        <v>538</v>
      </c>
      <c r="H82" s="193">
        <v>1</v>
      </c>
      <c r="I82" s="194"/>
      <c r="J82" s="195">
        <f t="shared" si="0"/>
        <v>0</v>
      </c>
      <c r="K82" s="191" t="s">
        <v>21</v>
      </c>
      <c r="L82" s="58"/>
      <c r="M82" s="196" t="s">
        <v>21</v>
      </c>
      <c r="N82" s="197" t="s">
        <v>43</v>
      </c>
      <c r="O82" s="39"/>
      <c r="P82" s="198">
        <f t="shared" si="1"/>
        <v>0</v>
      </c>
      <c r="Q82" s="198">
        <v>0</v>
      </c>
      <c r="R82" s="198">
        <f t="shared" si="2"/>
        <v>0</v>
      </c>
      <c r="S82" s="198">
        <v>0</v>
      </c>
      <c r="T82" s="199">
        <f t="shared" si="3"/>
        <v>0</v>
      </c>
      <c r="AR82" s="21" t="s">
        <v>132</v>
      </c>
      <c r="AT82" s="21" t="s">
        <v>127</v>
      </c>
      <c r="AU82" s="21" t="s">
        <v>80</v>
      </c>
      <c r="AY82" s="21" t="s">
        <v>125</v>
      </c>
      <c r="BE82" s="200">
        <f t="shared" si="4"/>
        <v>0</v>
      </c>
      <c r="BF82" s="200">
        <f t="shared" si="5"/>
        <v>0</v>
      </c>
      <c r="BG82" s="200">
        <f t="shared" si="6"/>
        <v>0</v>
      </c>
      <c r="BH82" s="200">
        <f t="shared" si="7"/>
        <v>0</v>
      </c>
      <c r="BI82" s="200">
        <f t="shared" si="8"/>
        <v>0</v>
      </c>
      <c r="BJ82" s="21" t="s">
        <v>80</v>
      </c>
      <c r="BK82" s="200">
        <f t="shared" si="9"/>
        <v>0</v>
      </c>
      <c r="BL82" s="21" t="s">
        <v>132</v>
      </c>
      <c r="BM82" s="21" t="s">
        <v>545</v>
      </c>
    </row>
    <row r="83" spans="2:65" s="1" customFormat="1" ht="25.5" customHeight="1">
      <c r="B83" s="38"/>
      <c r="C83" s="189" t="s">
        <v>132</v>
      </c>
      <c r="D83" s="189" t="s">
        <v>127</v>
      </c>
      <c r="E83" s="190" t="s">
        <v>546</v>
      </c>
      <c r="F83" s="191" t="s">
        <v>547</v>
      </c>
      <c r="G83" s="192" t="s">
        <v>538</v>
      </c>
      <c r="H83" s="193">
        <v>1</v>
      </c>
      <c r="I83" s="194"/>
      <c r="J83" s="195">
        <f t="shared" si="0"/>
        <v>0</v>
      </c>
      <c r="K83" s="191" t="s">
        <v>21</v>
      </c>
      <c r="L83" s="58"/>
      <c r="M83" s="196" t="s">
        <v>21</v>
      </c>
      <c r="N83" s="197" t="s">
        <v>43</v>
      </c>
      <c r="O83" s="39"/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99">
        <f t="shared" si="3"/>
        <v>0</v>
      </c>
      <c r="AR83" s="21" t="s">
        <v>132</v>
      </c>
      <c r="AT83" s="21" t="s">
        <v>127</v>
      </c>
      <c r="AU83" s="21" t="s">
        <v>80</v>
      </c>
      <c r="AY83" s="21" t="s">
        <v>125</v>
      </c>
      <c r="BE83" s="200">
        <f t="shared" si="4"/>
        <v>0</v>
      </c>
      <c r="BF83" s="200">
        <f t="shared" si="5"/>
        <v>0</v>
      </c>
      <c r="BG83" s="200">
        <f t="shared" si="6"/>
        <v>0</v>
      </c>
      <c r="BH83" s="200">
        <f t="shared" si="7"/>
        <v>0</v>
      </c>
      <c r="BI83" s="200">
        <f t="shared" si="8"/>
        <v>0</v>
      </c>
      <c r="BJ83" s="21" t="s">
        <v>80</v>
      </c>
      <c r="BK83" s="200">
        <f t="shared" si="9"/>
        <v>0</v>
      </c>
      <c r="BL83" s="21" t="s">
        <v>132</v>
      </c>
      <c r="BM83" s="21" t="s">
        <v>548</v>
      </c>
    </row>
    <row r="84" spans="2:65" s="1" customFormat="1" ht="38.25" customHeight="1">
      <c r="B84" s="38"/>
      <c r="C84" s="189" t="s">
        <v>141</v>
      </c>
      <c r="D84" s="189" t="s">
        <v>127</v>
      </c>
      <c r="E84" s="190" t="s">
        <v>549</v>
      </c>
      <c r="F84" s="191" t="s">
        <v>550</v>
      </c>
      <c r="G84" s="192" t="s">
        <v>538</v>
      </c>
      <c r="H84" s="193">
        <v>1</v>
      </c>
      <c r="I84" s="194"/>
      <c r="J84" s="195">
        <f t="shared" si="0"/>
        <v>0</v>
      </c>
      <c r="K84" s="191" t="s">
        <v>21</v>
      </c>
      <c r="L84" s="58"/>
      <c r="M84" s="196" t="s">
        <v>21</v>
      </c>
      <c r="N84" s="197" t="s">
        <v>43</v>
      </c>
      <c r="O84" s="39"/>
      <c r="P84" s="198">
        <f t="shared" si="1"/>
        <v>0</v>
      </c>
      <c r="Q84" s="198">
        <v>0</v>
      </c>
      <c r="R84" s="198">
        <f t="shared" si="2"/>
        <v>0</v>
      </c>
      <c r="S84" s="198">
        <v>0</v>
      </c>
      <c r="T84" s="199">
        <f t="shared" si="3"/>
        <v>0</v>
      </c>
      <c r="AR84" s="21" t="s">
        <v>132</v>
      </c>
      <c r="AT84" s="21" t="s">
        <v>127</v>
      </c>
      <c r="AU84" s="21" t="s">
        <v>80</v>
      </c>
      <c r="AY84" s="21" t="s">
        <v>125</v>
      </c>
      <c r="BE84" s="200">
        <f t="shared" si="4"/>
        <v>0</v>
      </c>
      <c r="BF84" s="200">
        <f t="shared" si="5"/>
        <v>0</v>
      </c>
      <c r="BG84" s="200">
        <f t="shared" si="6"/>
        <v>0</v>
      </c>
      <c r="BH84" s="200">
        <f t="shared" si="7"/>
        <v>0</v>
      </c>
      <c r="BI84" s="200">
        <f t="shared" si="8"/>
        <v>0</v>
      </c>
      <c r="BJ84" s="21" t="s">
        <v>80</v>
      </c>
      <c r="BK84" s="200">
        <f t="shared" si="9"/>
        <v>0</v>
      </c>
      <c r="BL84" s="21" t="s">
        <v>132</v>
      </c>
      <c r="BM84" s="21" t="s">
        <v>551</v>
      </c>
    </row>
    <row r="85" spans="2:65" s="1" customFormat="1" ht="38.25" customHeight="1">
      <c r="B85" s="38"/>
      <c r="C85" s="189" t="s">
        <v>154</v>
      </c>
      <c r="D85" s="189" t="s">
        <v>127</v>
      </c>
      <c r="E85" s="190" t="s">
        <v>552</v>
      </c>
      <c r="F85" s="191" t="s">
        <v>553</v>
      </c>
      <c r="G85" s="192" t="s">
        <v>538</v>
      </c>
      <c r="H85" s="193">
        <v>1</v>
      </c>
      <c r="I85" s="194"/>
      <c r="J85" s="195">
        <f t="shared" si="0"/>
        <v>0</v>
      </c>
      <c r="K85" s="191" t="s">
        <v>21</v>
      </c>
      <c r="L85" s="58"/>
      <c r="M85" s="196" t="s">
        <v>21</v>
      </c>
      <c r="N85" s="197" t="s">
        <v>43</v>
      </c>
      <c r="O85" s="39"/>
      <c r="P85" s="198">
        <f t="shared" si="1"/>
        <v>0</v>
      </c>
      <c r="Q85" s="198">
        <v>0</v>
      </c>
      <c r="R85" s="198">
        <f t="shared" si="2"/>
        <v>0</v>
      </c>
      <c r="S85" s="198">
        <v>0</v>
      </c>
      <c r="T85" s="199">
        <f t="shared" si="3"/>
        <v>0</v>
      </c>
      <c r="AR85" s="21" t="s">
        <v>132</v>
      </c>
      <c r="AT85" s="21" t="s">
        <v>127</v>
      </c>
      <c r="AU85" s="21" t="s">
        <v>80</v>
      </c>
      <c r="AY85" s="21" t="s">
        <v>125</v>
      </c>
      <c r="BE85" s="200">
        <f t="shared" si="4"/>
        <v>0</v>
      </c>
      <c r="BF85" s="200">
        <f t="shared" si="5"/>
        <v>0</v>
      </c>
      <c r="BG85" s="200">
        <f t="shared" si="6"/>
        <v>0</v>
      </c>
      <c r="BH85" s="200">
        <f t="shared" si="7"/>
        <v>0</v>
      </c>
      <c r="BI85" s="200">
        <f t="shared" si="8"/>
        <v>0</v>
      </c>
      <c r="BJ85" s="21" t="s">
        <v>80</v>
      </c>
      <c r="BK85" s="200">
        <f t="shared" si="9"/>
        <v>0</v>
      </c>
      <c r="BL85" s="21" t="s">
        <v>132</v>
      </c>
      <c r="BM85" s="21" t="s">
        <v>554</v>
      </c>
    </row>
    <row r="86" spans="2:47" s="1" customFormat="1" ht="27">
      <c r="B86" s="38"/>
      <c r="C86" s="60"/>
      <c r="D86" s="203" t="s">
        <v>342</v>
      </c>
      <c r="E86" s="60"/>
      <c r="F86" s="223" t="s">
        <v>555</v>
      </c>
      <c r="G86" s="60"/>
      <c r="H86" s="60"/>
      <c r="I86" s="160"/>
      <c r="J86" s="60"/>
      <c r="K86" s="60"/>
      <c r="L86" s="58"/>
      <c r="M86" s="224"/>
      <c r="N86" s="39"/>
      <c r="O86" s="39"/>
      <c r="P86" s="39"/>
      <c r="Q86" s="39"/>
      <c r="R86" s="39"/>
      <c r="S86" s="39"/>
      <c r="T86" s="75"/>
      <c r="AT86" s="21" t="s">
        <v>342</v>
      </c>
      <c r="AU86" s="21" t="s">
        <v>80</v>
      </c>
    </row>
    <row r="87" spans="2:65" s="1" customFormat="1" ht="51" customHeight="1">
      <c r="B87" s="38"/>
      <c r="C87" s="189" t="s">
        <v>169</v>
      </c>
      <c r="D87" s="189" t="s">
        <v>127</v>
      </c>
      <c r="E87" s="190" t="s">
        <v>556</v>
      </c>
      <c r="F87" s="191" t="s">
        <v>557</v>
      </c>
      <c r="G87" s="192" t="s">
        <v>538</v>
      </c>
      <c r="H87" s="193">
        <v>1</v>
      </c>
      <c r="I87" s="194"/>
      <c r="J87" s="195">
        <f>ROUND(I87*H87,2)</f>
        <v>0</v>
      </c>
      <c r="K87" s="191" t="s">
        <v>21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132</v>
      </c>
      <c r="AT87" s="21" t="s">
        <v>127</v>
      </c>
      <c r="AU87" s="21" t="s">
        <v>80</v>
      </c>
      <c r="AY87" s="21" t="s">
        <v>125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132</v>
      </c>
      <c r="BM87" s="21" t="s">
        <v>558</v>
      </c>
    </row>
    <row r="88" spans="2:47" s="1" customFormat="1" ht="67.5">
      <c r="B88" s="38"/>
      <c r="C88" s="60"/>
      <c r="D88" s="203" t="s">
        <v>342</v>
      </c>
      <c r="E88" s="60"/>
      <c r="F88" s="223" t="s">
        <v>559</v>
      </c>
      <c r="G88" s="60"/>
      <c r="H88" s="60"/>
      <c r="I88" s="160"/>
      <c r="J88" s="60"/>
      <c r="K88" s="60"/>
      <c r="L88" s="58"/>
      <c r="M88" s="224"/>
      <c r="N88" s="39"/>
      <c r="O88" s="39"/>
      <c r="P88" s="39"/>
      <c r="Q88" s="39"/>
      <c r="R88" s="39"/>
      <c r="S88" s="39"/>
      <c r="T88" s="75"/>
      <c r="AT88" s="21" t="s">
        <v>342</v>
      </c>
      <c r="AU88" s="21" t="s">
        <v>80</v>
      </c>
    </row>
    <row r="89" spans="2:65" s="1" customFormat="1" ht="25.5" customHeight="1">
      <c r="B89" s="38"/>
      <c r="C89" s="189" t="s">
        <v>207</v>
      </c>
      <c r="D89" s="189" t="s">
        <v>127</v>
      </c>
      <c r="E89" s="190" t="s">
        <v>560</v>
      </c>
      <c r="F89" s="191" t="s">
        <v>561</v>
      </c>
      <c r="G89" s="192" t="s">
        <v>384</v>
      </c>
      <c r="H89" s="193">
        <v>1</v>
      </c>
      <c r="I89" s="194"/>
      <c r="J89" s="195">
        <f>ROUND(I89*H89,2)</f>
        <v>0</v>
      </c>
      <c r="K89" s="191" t="s">
        <v>21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132</v>
      </c>
      <c r="AT89" s="21" t="s">
        <v>127</v>
      </c>
      <c r="AU89" s="21" t="s">
        <v>80</v>
      </c>
      <c r="AY89" s="21" t="s">
        <v>125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132</v>
      </c>
      <c r="BM89" s="21" t="s">
        <v>562</v>
      </c>
    </row>
    <row r="90" spans="2:63" s="10" customFormat="1" ht="29.85" customHeight="1">
      <c r="B90" s="173"/>
      <c r="C90" s="174"/>
      <c r="D90" s="175" t="s">
        <v>71</v>
      </c>
      <c r="E90" s="187" t="s">
        <v>563</v>
      </c>
      <c r="F90" s="187" t="s">
        <v>564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SUM(P91:P92)</f>
        <v>0</v>
      </c>
      <c r="Q90" s="181"/>
      <c r="R90" s="182">
        <f>SUM(R91:R92)</f>
        <v>0</v>
      </c>
      <c r="S90" s="181"/>
      <c r="T90" s="183">
        <f>SUM(T91:T92)</f>
        <v>0</v>
      </c>
      <c r="AR90" s="184" t="s">
        <v>141</v>
      </c>
      <c r="AT90" s="185" t="s">
        <v>71</v>
      </c>
      <c r="AU90" s="185" t="s">
        <v>80</v>
      </c>
      <c r="AY90" s="184" t="s">
        <v>125</v>
      </c>
      <c r="BK90" s="186">
        <f>SUM(BK91:BK92)</f>
        <v>0</v>
      </c>
    </row>
    <row r="91" spans="2:65" s="1" customFormat="1" ht="16.5" customHeight="1">
      <c r="B91" s="38"/>
      <c r="C91" s="189" t="s">
        <v>212</v>
      </c>
      <c r="D91" s="189" t="s">
        <v>127</v>
      </c>
      <c r="E91" s="190" t="s">
        <v>565</v>
      </c>
      <c r="F91" s="191" t="s">
        <v>566</v>
      </c>
      <c r="G91" s="192" t="s">
        <v>567</v>
      </c>
      <c r="H91" s="193">
        <v>1</v>
      </c>
      <c r="I91" s="194"/>
      <c r="J91" s="195">
        <f>ROUND(I91*H91,2)</f>
        <v>0</v>
      </c>
      <c r="K91" s="191" t="s">
        <v>21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568</v>
      </c>
      <c r="AT91" s="21" t="s">
        <v>127</v>
      </c>
      <c r="AU91" s="21" t="s">
        <v>82</v>
      </c>
      <c r="AY91" s="21" t="s">
        <v>125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568</v>
      </c>
      <c r="BM91" s="21" t="s">
        <v>569</v>
      </c>
    </row>
    <row r="92" spans="2:47" s="1" customFormat="1" ht="67.5">
      <c r="B92" s="38"/>
      <c r="C92" s="60"/>
      <c r="D92" s="203" t="s">
        <v>342</v>
      </c>
      <c r="E92" s="60"/>
      <c r="F92" s="223" t="s">
        <v>570</v>
      </c>
      <c r="G92" s="60"/>
      <c r="H92" s="60"/>
      <c r="I92" s="160"/>
      <c r="J92" s="60"/>
      <c r="K92" s="60"/>
      <c r="L92" s="58"/>
      <c r="M92" s="232"/>
      <c r="N92" s="226"/>
      <c r="O92" s="226"/>
      <c r="P92" s="226"/>
      <c r="Q92" s="226"/>
      <c r="R92" s="226"/>
      <c r="S92" s="226"/>
      <c r="T92" s="233"/>
      <c r="AT92" s="21" t="s">
        <v>342</v>
      </c>
      <c r="AU92" s="21" t="s">
        <v>82</v>
      </c>
    </row>
    <row r="93" spans="2:12" s="1" customFormat="1" ht="6.95" customHeight="1">
      <c r="B93" s="53"/>
      <c r="C93" s="54"/>
      <c r="D93" s="54"/>
      <c r="E93" s="54"/>
      <c r="F93" s="54"/>
      <c r="G93" s="54"/>
      <c r="H93" s="54"/>
      <c r="I93" s="136"/>
      <c r="J93" s="54"/>
      <c r="K93" s="54"/>
      <c r="L93" s="58"/>
    </row>
  </sheetData>
  <sheetProtection algorithmName="SHA-512" hashValue="XNyU9TYHlYvT+z87sRKxyHNv5vHAq2obnr4YfsueAly1Yio7IPH620THwss6zjjdpIYLbQJ+IU5Huo2PcMsP4w==" saltValue="NfhzeYAzEJl2U1rjhASfJhwcyIl+S56m/4bC0DayHutF+lvD06UptGrLCBLZWPCHS/hjvfuLRNPWuVT0Uv/WUw==" spinCount="100000" sheet="1" objects="1" scenarios="1" formatColumns="0" formatRows="0" autoFilter="0"/>
  <autoFilter ref="C77:K9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4" customWidth="1"/>
    <col min="2" max="2" width="1.66796875" style="234" customWidth="1"/>
    <col min="3" max="4" width="5" style="234" customWidth="1"/>
    <col min="5" max="5" width="11.66015625" style="234" customWidth="1"/>
    <col min="6" max="6" width="9.16015625" style="234" customWidth="1"/>
    <col min="7" max="7" width="5" style="234" customWidth="1"/>
    <col min="8" max="8" width="77.83203125" style="234" customWidth="1"/>
    <col min="9" max="10" width="20" style="234" customWidth="1"/>
    <col min="11" max="11" width="1.66796875" style="234" customWidth="1"/>
  </cols>
  <sheetData>
    <row r="1" ht="37.5" customHeight="1"/>
    <row r="2" spans="2:1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2" customFormat="1" ht="45" customHeight="1">
      <c r="B3" s="238"/>
      <c r="C3" s="362" t="s">
        <v>571</v>
      </c>
      <c r="D3" s="362"/>
      <c r="E3" s="362"/>
      <c r="F3" s="362"/>
      <c r="G3" s="362"/>
      <c r="H3" s="362"/>
      <c r="I3" s="362"/>
      <c r="J3" s="362"/>
      <c r="K3" s="239"/>
    </row>
    <row r="4" spans="2:11" ht="25.5" customHeight="1">
      <c r="B4" s="240"/>
      <c r="C4" s="366" t="s">
        <v>572</v>
      </c>
      <c r="D4" s="366"/>
      <c r="E4" s="366"/>
      <c r="F4" s="366"/>
      <c r="G4" s="366"/>
      <c r="H4" s="366"/>
      <c r="I4" s="366"/>
      <c r="J4" s="366"/>
      <c r="K4" s="241"/>
    </row>
    <row r="5" spans="2:1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40"/>
      <c r="C6" s="365" t="s">
        <v>573</v>
      </c>
      <c r="D6" s="365"/>
      <c r="E6" s="365"/>
      <c r="F6" s="365"/>
      <c r="G6" s="365"/>
      <c r="H6" s="365"/>
      <c r="I6" s="365"/>
      <c r="J6" s="365"/>
      <c r="K6" s="241"/>
    </row>
    <row r="7" spans="2:11" ht="15" customHeight="1">
      <c r="B7" s="244"/>
      <c r="C7" s="365" t="s">
        <v>574</v>
      </c>
      <c r="D7" s="365"/>
      <c r="E7" s="365"/>
      <c r="F7" s="365"/>
      <c r="G7" s="365"/>
      <c r="H7" s="365"/>
      <c r="I7" s="365"/>
      <c r="J7" s="365"/>
      <c r="K7" s="241"/>
    </row>
    <row r="8" spans="2:1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ht="15" customHeight="1">
      <c r="B9" s="244"/>
      <c r="C9" s="365" t="s">
        <v>575</v>
      </c>
      <c r="D9" s="365"/>
      <c r="E9" s="365"/>
      <c r="F9" s="365"/>
      <c r="G9" s="365"/>
      <c r="H9" s="365"/>
      <c r="I9" s="365"/>
      <c r="J9" s="365"/>
      <c r="K9" s="241"/>
    </row>
    <row r="10" spans="2:11" ht="15" customHeight="1">
      <c r="B10" s="244"/>
      <c r="C10" s="243"/>
      <c r="D10" s="365" t="s">
        <v>576</v>
      </c>
      <c r="E10" s="365"/>
      <c r="F10" s="365"/>
      <c r="G10" s="365"/>
      <c r="H10" s="365"/>
      <c r="I10" s="365"/>
      <c r="J10" s="365"/>
      <c r="K10" s="241"/>
    </row>
    <row r="11" spans="2:11" ht="15" customHeight="1">
      <c r="B11" s="244"/>
      <c r="C11" s="245"/>
      <c r="D11" s="365" t="s">
        <v>577</v>
      </c>
      <c r="E11" s="365"/>
      <c r="F11" s="365"/>
      <c r="G11" s="365"/>
      <c r="H11" s="365"/>
      <c r="I11" s="365"/>
      <c r="J11" s="365"/>
      <c r="K11" s="241"/>
    </row>
    <row r="12" spans="2:11" ht="12.7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>
      <c r="B13" s="244"/>
      <c r="C13" s="245"/>
      <c r="D13" s="365" t="s">
        <v>578</v>
      </c>
      <c r="E13" s="365"/>
      <c r="F13" s="365"/>
      <c r="G13" s="365"/>
      <c r="H13" s="365"/>
      <c r="I13" s="365"/>
      <c r="J13" s="365"/>
      <c r="K13" s="241"/>
    </row>
    <row r="14" spans="2:11" ht="15" customHeight="1">
      <c r="B14" s="244"/>
      <c r="C14" s="245"/>
      <c r="D14" s="365" t="s">
        <v>579</v>
      </c>
      <c r="E14" s="365"/>
      <c r="F14" s="365"/>
      <c r="G14" s="365"/>
      <c r="H14" s="365"/>
      <c r="I14" s="365"/>
      <c r="J14" s="365"/>
      <c r="K14" s="241"/>
    </row>
    <row r="15" spans="2:11" ht="15" customHeight="1">
      <c r="B15" s="244"/>
      <c r="C15" s="245"/>
      <c r="D15" s="365" t="s">
        <v>580</v>
      </c>
      <c r="E15" s="365"/>
      <c r="F15" s="365"/>
      <c r="G15" s="365"/>
      <c r="H15" s="365"/>
      <c r="I15" s="365"/>
      <c r="J15" s="365"/>
      <c r="K15" s="241"/>
    </row>
    <row r="16" spans="2:11" ht="15" customHeight="1">
      <c r="B16" s="244"/>
      <c r="C16" s="245"/>
      <c r="D16" s="245"/>
      <c r="E16" s="246" t="s">
        <v>79</v>
      </c>
      <c r="F16" s="365" t="s">
        <v>581</v>
      </c>
      <c r="G16" s="365"/>
      <c r="H16" s="365"/>
      <c r="I16" s="365"/>
      <c r="J16" s="365"/>
      <c r="K16" s="241"/>
    </row>
    <row r="17" spans="2:11" ht="15" customHeight="1">
      <c r="B17" s="244"/>
      <c r="C17" s="245"/>
      <c r="D17" s="245"/>
      <c r="E17" s="246" t="s">
        <v>582</v>
      </c>
      <c r="F17" s="365" t="s">
        <v>583</v>
      </c>
      <c r="G17" s="365"/>
      <c r="H17" s="365"/>
      <c r="I17" s="365"/>
      <c r="J17" s="365"/>
      <c r="K17" s="241"/>
    </row>
    <row r="18" spans="2:11" ht="15" customHeight="1">
      <c r="B18" s="244"/>
      <c r="C18" s="245"/>
      <c r="D18" s="245"/>
      <c r="E18" s="246" t="s">
        <v>584</v>
      </c>
      <c r="F18" s="365" t="s">
        <v>585</v>
      </c>
      <c r="G18" s="365"/>
      <c r="H18" s="365"/>
      <c r="I18" s="365"/>
      <c r="J18" s="365"/>
      <c r="K18" s="241"/>
    </row>
    <row r="19" spans="2:11" ht="15" customHeight="1">
      <c r="B19" s="244"/>
      <c r="C19" s="245"/>
      <c r="D19" s="245"/>
      <c r="E19" s="246" t="s">
        <v>586</v>
      </c>
      <c r="F19" s="365" t="s">
        <v>587</v>
      </c>
      <c r="G19" s="365"/>
      <c r="H19" s="365"/>
      <c r="I19" s="365"/>
      <c r="J19" s="365"/>
      <c r="K19" s="241"/>
    </row>
    <row r="20" spans="2:11" ht="15" customHeight="1">
      <c r="B20" s="244"/>
      <c r="C20" s="245"/>
      <c r="D20" s="245"/>
      <c r="E20" s="246" t="s">
        <v>588</v>
      </c>
      <c r="F20" s="365" t="s">
        <v>589</v>
      </c>
      <c r="G20" s="365"/>
      <c r="H20" s="365"/>
      <c r="I20" s="365"/>
      <c r="J20" s="365"/>
      <c r="K20" s="241"/>
    </row>
    <row r="21" spans="2:11" ht="15" customHeight="1">
      <c r="B21" s="244"/>
      <c r="C21" s="245"/>
      <c r="D21" s="245"/>
      <c r="E21" s="246" t="s">
        <v>590</v>
      </c>
      <c r="F21" s="365" t="s">
        <v>591</v>
      </c>
      <c r="G21" s="365"/>
      <c r="H21" s="365"/>
      <c r="I21" s="365"/>
      <c r="J21" s="365"/>
      <c r="K21" s="241"/>
    </row>
    <row r="22" spans="2:11" ht="12.7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>
      <c r="B23" s="244"/>
      <c r="C23" s="365" t="s">
        <v>592</v>
      </c>
      <c r="D23" s="365"/>
      <c r="E23" s="365"/>
      <c r="F23" s="365"/>
      <c r="G23" s="365"/>
      <c r="H23" s="365"/>
      <c r="I23" s="365"/>
      <c r="J23" s="365"/>
      <c r="K23" s="241"/>
    </row>
    <row r="24" spans="2:11" ht="15" customHeight="1">
      <c r="B24" s="244"/>
      <c r="C24" s="365" t="s">
        <v>593</v>
      </c>
      <c r="D24" s="365"/>
      <c r="E24" s="365"/>
      <c r="F24" s="365"/>
      <c r="G24" s="365"/>
      <c r="H24" s="365"/>
      <c r="I24" s="365"/>
      <c r="J24" s="365"/>
      <c r="K24" s="241"/>
    </row>
    <row r="25" spans="2:11" ht="15" customHeight="1">
      <c r="B25" s="244"/>
      <c r="C25" s="243"/>
      <c r="D25" s="365" t="s">
        <v>594</v>
      </c>
      <c r="E25" s="365"/>
      <c r="F25" s="365"/>
      <c r="G25" s="365"/>
      <c r="H25" s="365"/>
      <c r="I25" s="365"/>
      <c r="J25" s="365"/>
      <c r="K25" s="241"/>
    </row>
    <row r="26" spans="2:11" ht="15" customHeight="1">
      <c r="B26" s="244"/>
      <c r="C26" s="245"/>
      <c r="D26" s="365" t="s">
        <v>595</v>
      </c>
      <c r="E26" s="365"/>
      <c r="F26" s="365"/>
      <c r="G26" s="365"/>
      <c r="H26" s="365"/>
      <c r="I26" s="365"/>
      <c r="J26" s="365"/>
      <c r="K26" s="241"/>
    </row>
    <row r="27" spans="2:11" ht="12.75" customHeight="1">
      <c r="B27" s="244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>
      <c r="B28" s="244"/>
      <c r="C28" s="245"/>
      <c r="D28" s="365" t="s">
        <v>596</v>
      </c>
      <c r="E28" s="365"/>
      <c r="F28" s="365"/>
      <c r="G28" s="365"/>
      <c r="H28" s="365"/>
      <c r="I28" s="365"/>
      <c r="J28" s="365"/>
      <c r="K28" s="241"/>
    </row>
    <row r="29" spans="2:11" ht="15" customHeight="1">
      <c r="B29" s="244"/>
      <c r="C29" s="245"/>
      <c r="D29" s="365" t="s">
        <v>597</v>
      </c>
      <c r="E29" s="365"/>
      <c r="F29" s="365"/>
      <c r="G29" s="365"/>
      <c r="H29" s="365"/>
      <c r="I29" s="365"/>
      <c r="J29" s="365"/>
      <c r="K29" s="241"/>
    </row>
    <row r="30" spans="2:11" ht="12.75" customHeight="1">
      <c r="B30" s="244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>
      <c r="B31" s="244"/>
      <c r="C31" s="245"/>
      <c r="D31" s="365" t="s">
        <v>598</v>
      </c>
      <c r="E31" s="365"/>
      <c r="F31" s="365"/>
      <c r="G31" s="365"/>
      <c r="H31" s="365"/>
      <c r="I31" s="365"/>
      <c r="J31" s="365"/>
      <c r="K31" s="241"/>
    </row>
    <row r="32" spans="2:11" ht="15" customHeight="1">
      <c r="B32" s="244"/>
      <c r="C32" s="245"/>
      <c r="D32" s="365" t="s">
        <v>599</v>
      </c>
      <c r="E32" s="365"/>
      <c r="F32" s="365"/>
      <c r="G32" s="365"/>
      <c r="H32" s="365"/>
      <c r="I32" s="365"/>
      <c r="J32" s="365"/>
      <c r="K32" s="241"/>
    </row>
    <row r="33" spans="2:11" ht="15" customHeight="1">
      <c r="B33" s="244"/>
      <c r="C33" s="245"/>
      <c r="D33" s="365" t="s">
        <v>600</v>
      </c>
      <c r="E33" s="365"/>
      <c r="F33" s="365"/>
      <c r="G33" s="365"/>
      <c r="H33" s="365"/>
      <c r="I33" s="365"/>
      <c r="J33" s="365"/>
      <c r="K33" s="241"/>
    </row>
    <row r="34" spans="2:11" ht="15" customHeight="1">
      <c r="B34" s="244"/>
      <c r="C34" s="245"/>
      <c r="D34" s="243"/>
      <c r="E34" s="247" t="s">
        <v>110</v>
      </c>
      <c r="F34" s="243"/>
      <c r="G34" s="365" t="s">
        <v>601</v>
      </c>
      <c r="H34" s="365"/>
      <c r="I34" s="365"/>
      <c r="J34" s="365"/>
      <c r="K34" s="241"/>
    </row>
    <row r="35" spans="2:11" ht="30.75" customHeight="1">
      <c r="B35" s="244"/>
      <c r="C35" s="245"/>
      <c r="D35" s="243"/>
      <c r="E35" s="247" t="s">
        <v>602</v>
      </c>
      <c r="F35" s="243"/>
      <c r="G35" s="365" t="s">
        <v>603</v>
      </c>
      <c r="H35" s="365"/>
      <c r="I35" s="365"/>
      <c r="J35" s="365"/>
      <c r="K35" s="241"/>
    </row>
    <row r="36" spans="2:11" ht="15" customHeight="1">
      <c r="B36" s="244"/>
      <c r="C36" s="245"/>
      <c r="D36" s="243"/>
      <c r="E36" s="247" t="s">
        <v>53</v>
      </c>
      <c r="F36" s="243"/>
      <c r="G36" s="365" t="s">
        <v>604</v>
      </c>
      <c r="H36" s="365"/>
      <c r="I36" s="365"/>
      <c r="J36" s="365"/>
      <c r="K36" s="241"/>
    </row>
    <row r="37" spans="2:11" ht="15" customHeight="1">
      <c r="B37" s="244"/>
      <c r="C37" s="245"/>
      <c r="D37" s="243"/>
      <c r="E37" s="247" t="s">
        <v>111</v>
      </c>
      <c r="F37" s="243"/>
      <c r="G37" s="365" t="s">
        <v>605</v>
      </c>
      <c r="H37" s="365"/>
      <c r="I37" s="365"/>
      <c r="J37" s="365"/>
      <c r="K37" s="241"/>
    </row>
    <row r="38" spans="2:11" ht="15" customHeight="1">
      <c r="B38" s="244"/>
      <c r="C38" s="245"/>
      <c r="D38" s="243"/>
      <c r="E38" s="247" t="s">
        <v>112</v>
      </c>
      <c r="F38" s="243"/>
      <c r="G38" s="365" t="s">
        <v>606</v>
      </c>
      <c r="H38" s="365"/>
      <c r="I38" s="365"/>
      <c r="J38" s="365"/>
      <c r="K38" s="241"/>
    </row>
    <row r="39" spans="2:11" ht="15" customHeight="1">
      <c r="B39" s="244"/>
      <c r="C39" s="245"/>
      <c r="D39" s="243"/>
      <c r="E39" s="247" t="s">
        <v>113</v>
      </c>
      <c r="F39" s="243"/>
      <c r="G39" s="365" t="s">
        <v>607</v>
      </c>
      <c r="H39" s="365"/>
      <c r="I39" s="365"/>
      <c r="J39" s="365"/>
      <c r="K39" s="241"/>
    </row>
    <row r="40" spans="2:11" ht="15" customHeight="1">
      <c r="B40" s="244"/>
      <c r="C40" s="245"/>
      <c r="D40" s="243"/>
      <c r="E40" s="247" t="s">
        <v>608</v>
      </c>
      <c r="F40" s="243"/>
      <c r="G40" s="365" t="s">
        <v>609</v>
      </c>
      <c r="H40" s="365"/>
      <c r="I40" s="365"/>
      <c r="J40" s="365"/>
      <c r="K40" s="241"/>
    </row>
    <row r="41" spans="2:11" ht="15" customHeight="1">
      <c r="B41" s="244"/>
      <c r="C41" s="245"/>
      <c r="D41" s="243"/>
      <c r="E41" s="247"/>
      <c r="F41" s="243"/>
      <c r="G41" s="365" t="s">
        <v>610</v>
      </c>
      <c r="H41" s="365"/>
      <c r="I41" s="365"/>
      <c r="J41" s="365"/>
      <c r="K41" s="241"/>
    </row>
    <row r="42" spans="2:11" ht="15" customHeight="1">
      <c r="B42" s="244"/>
      <c r="C42" s="245"/>
      <c r="D42" s="243"/>
      <c r="E42" s="247" t="s">
        <v>611</v>
      </c>
      <c r="F42" s="243"/>
      <c r="G42" s="365" t="s">
        <v>612</v>
      </c>
      <c r="H42" s="365"/>
      <c r="I42" s="365"/>
      <c r="J42" s="365"/>
      <c r="K42" s="241"/>
    </row>
    <row r="43" spans="2:11" ht="15" customHeight="1">
      <c r="B43" s="244"/>
      <c r="C43" s="245"/>
      <c r="D43" s="243"/>
      <c r="E43" s="247" t="s">
        <v>115</v>
      </c>
      <c r="F43" s="243"/>
      <c r="G43" s="365" t="s">
        <v>613</v>
      </c>
      <c r="H43" s="365"/>
      <c r="I43" s="365"/>
      <c r="J43" s="365"/>
      <c r="K43" s="241"/>
    </row>
    <row r="44" spans="2:11" ht="12.75" customHeight="1">
      <c r="B44" s="244"/>
      <c r="C44" s="245"/>
      <c r="D44" s="243"/>
      <c r="E44" s="243"/>
      <c r="F44" s="243"/>
      <c r="G44" s="243"/>
      <c r="H44" s="243"/>
      <c r="I44" s="243"/>
      <c r="J44" s="243"/>
      <c r="K44" s="241"/>
    </row>
    <row r="45" spans="2:11" ht="15" customHeight="1">
      <c r="B45" s="244"/>
      <c r="C45" s="245"/>
      <c r="D45" s="365" t="s">
        <v>614</v>
      </c>
      <c r="E45" s="365"/>
      <c r="F45" s="365"/>
      <c r="G45" s="365"/>
      <c r="H45" s="365"/>
      <c r="I45" s="365"/>
      <c r="J45" s="365"/>
      <c r="K45" s="241"/>
    </row>
    <row r="46" spans="2:11" ht="15" customHeight="1">
      <c r="B46" s="244"/>
      <c r="C46" s="245"/>
      <c r="D46" s="245"/>
      <c r="E46" s="365" t="s">
        <v>615</v>
      </c>
      <c r="F46" s="365"/>
      <c r="G46" s="365"/>
      <c r="H46" s="365"/>
      <c r="I46" s="365"/>
      <c r="J46" s="365"/>
      <c r="K46" s="241"/>
    </row>
    <row r="47" spans="2:11" ht="15" customHeight="1">
      <c r="B47" s="244"/>
      <c r="C47" s="245"/>
      <c r="D47" s="245"/>
      <c r="E47" s="365" t="s">
        <v>616</v>
      </c>
      <c r="F47" s="365"/>
      <c r="G47" s="365"/>
      <c r="H47" s="365"/>
      <c r="I47" s="365"/>
      <c r="J47" s="365"/>
      <c r="K47" s="241"/>
    </row>
    <row r="48" spans="2:11" ht="15" customHeight="1">
      <c r="B48" s="244"/>
      <c r="C48" s="245"/>
      <c r="D48" s="245"/>
      <c r="E48" s="365" t="s">
        <v>617</v>
      </c>
      <c r="F48" s="365"/>
      <c r="G48" s="365"/>
      <c r="H48" s="365"/>
      <c r="I48" s="365"/>
      <c r="J48" s="365"/>
      <c r="K48" s="241"/>
    </row>
    <row r="49" spans="2:11" ht="15" customHeight="1">
      <c r="B49" s="244"/>
      <c r="C49" s="245"/>
      <c r="D49" s="365" t="s">
        <v>618</v>
      </c>
      <c r="E49" s="365"/>
      <c r="F49" s="365"/>
      <c r="G49" s="365"/>
      <c r="H49" s="365"/>
      <c r="I49" s="365"/>
      <c r="J49" s="365"/>
      <c r="K49" s="241"/>
    </row>
    <row r="50" spans="2:11" ht="25.5" customHeight="1">
      <c r="B50" s="240"/>
      <c r="C50" s="366" t="s">
        <v>619</v>
      </c>
      <c r="D50" s="366"/>
      <c r="E50" s="366"/>
      <c r="F50" s="366"/>
      <c r="G50" s="366"/>
      <c r="H50" s="366"/>
      <c r="I50" s="366"/>
      <c r="J50" s="366"/>
      <c r="K50" s="241"/>
    </row>
    <row r="51" spans="2:11" ht="5.25" customHeight="1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>
      <c r="B52" s="240"/>
      <c r="C52" s="365" t="s">
        <v>620</v>
      </c>
      <c r="D52" s="365"/>
      <c r="E52" s="365"/>
      <c r="F52" s="365"/>
      <c r="G52" s="365"/>
      <c r="H52" s="365"/>
      <c r="I52" s="365"/>
      <c r="J52" s="365"/>
      <c r="K52" s="241"/>
    </row>
    <row r="53" spans="2:11" ht="15" customHeight="1">
      <c r="B53" s="240"/>
      <c r="C53" s="365" t="s">
        <v>621</v>
      </c>
      <c r="D53" s="365"/>
      <c r="E53" s="365"/>
      <c r="F53" s="365"/>
      <c r="G53" s="365"/>
      <c r="H53" s="365"/>
      <c r="I53" s="365"/>
      <c r="J53" s="365"/>
      <c r="K53" s="241"/>
    </row>
    <row r="54" spans="2:11" ht="12.75" customHeight="1">
      <c r="B54" s="240"/>
      <c r="C54" s="243"/>
      <c r="D54" s="243"/>
      <c r="E54" s="243"/>
      <c r="F54" s="243"/>
      <c r="G54" s="243"/>
      <c r="H54" s="243"/>
      <c r="I54" s="243"/>
      <c r="J54" s="243"/>
      <c r="K54" s="241"/>
    </row>
    <row r="55" spans="2:11" ht="15" customHeight="1">
      <c r="B55" s="240"/>
      <c r="C55" s="365" t="s">
        <v>622</v>
      </c>
      <c r="D55" s="365"/>
      <c r="E55" s="365"/>
      <c r="F55" s="365"/>
      <c r="G55" s="365"/>
      <c r="H55" s="365"/>
      <c r="I55" s="365"/>
      <c r="J55" s="365"/>
      <c r="K55" s="241"/>
    </row>
    <row r="56" spans="2:11" ht="15" customHeight="1">
      <c r="B56" s="240"/>
      <c r="C56" s="245"/>
      <c r="D56" s="365" t="s">
        <v>623</v>
      </c>
      <c r="E56" s="365"/>
      <c r="F56" s="365"/>
      <c r="G56" s="365"/>
      <c r="H56" s="365"/>
      <c r="I56" s="365"/>
      <c r="J56" s="365"/>
      <c r="K56" s="241"/>
    </row>
    <row r="57" spans="2:11" ht="15" customHeight="1">
      <c r="B57" s="240"/>
      <c r="C57" s="245"/>
      <c r="D57" s="365" t="s">
        <v>624</v>
      </c>
      <c r="E57" s="365"/>
      <c r="F57" s="365"/>
      <c r="G57" s="365"/>
      <c r="H57" s="365"/>
      <c r="I57" s="365"/>
      <c r="J57" s="365"/>
      <c r="K57" s="241"/>
    </row>
    <row r="58" spans="2:11" ht="15" customHeight="1">
      <c r="B58" s="240"/>
      <c r="C58" s="245"/>
      <c r="D58" s="365" t="s">
        <v>625</v>
      </c>
      <c r="E58" s="365"/>
      <c r="F58" s="365"/>
      <c r="G58" s="365"/>
      <c r="H58" s="365"/>
      <c r="I58" s="365"/>
      <c r="J58" s="365"/>
      <c r="K58" s="241"/>
    </row>
    <row r="59" spans="2:11" ht="15" customHeight="1">
      <c r="B59" s="240"/>
      <c r="C59" s="245"/>
      <c r="D59" s="365" t="s">
        <v>626</v>
      </c>
      <c r="E59" s="365"/>
      <c r="F59" s="365"/>
      <c r="G59" s="365"/>
      <c r="H59" s="365"/>
      <c r="I59" s="365"/>
      <c r="J59" s="365"/>
      <c r="K59" s="241"/>
    </row>
    <row r="60" spans="2:11" ht="15" customHeight="1">
      <c r="B60" s="240"/>
      <c r="C60" s="245"/>
      <c r="D60" s="364" t="s">
        <v>627</v>
      </c>
      <c r="E60" s="364"/>
      <c r="F60" s="364"/>
      <c r="G60" s="364"/>
      <c r="H60" s="364"/>
      <c r="I60" s="364"/>
      <c r="J60" s="364"/>
      <c r="K60" s="241"/>
    </row>
    <row r="61" spans="2:11" ht="15" customHeight="1">
      <c r="B61" s="240"/>
      <c r="C61" s="245"/>
      <c r="D61" s="365" t="s">
        <v>628</v>
      </c>
      <c r="E61" s="365"/>
      <c r="F61" s="365"/>
      <c r="G61" s="365"/>
      <c r="H61" s="365"/>
      <c r="I61" s="365"/>
      <c r="J61" s="365"/>
      <c r="K61" s="241"/>
    </row>
    <row r="62" spans="2:11" ht="12.75" customHeight="1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>
      <c r="B63" s="240"/>
      <c r="C63" s="245"/>
      <c r="D63" s="365" t="s">
        <v>629</v>
      </c>
      <c r="E63" s="365"/>
      <c r="F63" s="365"/>
      <c r="G63" s="365"/>
      <c r="H63" s="365"/>
      <c r="I63" s="365"/>
      <c r="J63" s="365"/>
      <c r="K63" s="241"/>
    </row>
    <row r="64" spans="2:11" ht="15" customHeight="1">
      <c r="B64" s="240"/>
      <c r="C64" s="245"/>
      <c r="D64" s="364" t="s">
        <v>630</v>
      </c>
      <c r="E64" s="364"/>
      <c r="F64" s="364"/>
      <c r="G64" s="364"/>
      <c r="H64" s="364"/>
      <c r="I64" s="364"/>
      <c r="J64" s="364"/>
      <c r="K64" s="241"/>
    </row>
    <row r="65" spans="2:11" ht="15" customHeight="1">
      <c r="B65" s="240"/>
      <c r="C65" s="245"/>
      <c r="D65" s="365" t="s">
        <v>631</v>
      </c>
      <c r="E65" s="365"/>
      <c r="F65" s="365"/>
      <c r="G65" s="365"/>
      <c r="H65" s="365"/>
      <c r="I65" s="365"/>
      <c r="J65" s="365"/>
      <c r="K65" s="241"/>
    </row>
    <row r="66" spans="2:11" ht="15" customHeight="1">
      <c r="B66" s="240"/>
      <c r="C66" s="245"/>
      <c r="D66" s="365" t="s">
        <v>632</v>
      </c>
      <c r="E66" s="365"/>
      <c r="F66" s="365"/>
      <c r="G66" s="365"/>
      <c r="H66" s="365"/>
      <c r="I66" s="365"/>
      <c r="J66" s="365"/>
      <c r="K66" s="241"/>
    </row>
    <row r="67" spans="2:11" ht="15" customHeight="1">
      <c r="B67" s="240"/>
      <c r="C67" s="245"/>
      <c r="D67" s="365" t="s">
        <v>633</v>
      </c>
      <c r="E67" s="365"/>
      <c r="F67" s="365"/>
      <c r="G67" s="365"/>
      <c r="H67" s="365"/>
      <c r="I67" s="365"/>
      <c r="J67" s="365"/>
      <c r="K67" s="241"/>
    </row>
    <row r="68" spans="2:11" ht="15" customHeight="1">
      <c r="B68" s="240"/>
      <c r="C68" s="245"/>
      <c r="D68" s="365" t="s">
        <v>634</v>
      </c>
      <c r="E68" s="365"/>
      <c r="F68" s="365"/>
      <c r="G68" s="365"/>
      <c r="H68" s="365"/>
      <c r="I68" s="365"/>
      <c r="J68" s="365"/>
      <c r="K68" s="241"/>
    </row>
    <row r="69" spans="2:11" ht="12.7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63" t="s">
        <v>93</v>
      </c>
      <c r="D73" s="363"/>
      <c r="E73" s="363"/>
      <c r="F73" s="363"/>
      <c r="G73" s="363"/>
      <c r="H73" s="363"/>
      <c r="I73" s="363"/>
      <c r="J73" s="363"/>
      <c r="K73" s="258"/>
    </row>
    <row r="74" spans="2:11" ht="17.25" customHeight="1">
      <c r="B74" s="257"/>
      <c r="C74" s="259" t="s">
        <v>635</v>
      </c>
      <c r="D74" s="259"/>
      <c r="E74" s="259"/>
      <c r="F74" s="259" t="s">
        <v>636</v>
      </c>
      <c r="G74" s="260"/>
      <c r="H74" s="259" t="s">
        <v>111</v>
      </c>
      <c r="I74" s="259" t="s">
        <v>57</v>
      </c>
      <c r="J74" s="259" t="s">
        <v>637</v>
      </c>
      <c r="K74" s="258"/>
    </row>
    <row r="75" spans="2:11" ht="17.25" customHeight="1">
      <c r="B75" s="257"/>
      <c r="C75" s="261" t="s">
        <v>638</v>
      </c>
      <c r="D75" s="261"/>
      <c r="E75" s="261"/>
      <c r="F75" s="262" t="s">
        <v>639</v>
      </c>
      <c r="G75" s="263"/>
      <c r="H75" s="261"/>
      <c r="I75" s="261"/>
      <c r="J75" s="261" t="s">
        <v>640</v>
      </c>
      <c r="K75" s="258"/>
    </row>
    <row r="76" spans="2:11" ht="5.25" customHeight="1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7"/>
      <c r="C77" s="247" t="s">
        <v>53</v>
      </c>
      <c r="D77" s="264"/>
      <c r="E77" s="264"/>
      <c r="F77" s="266" t="s">
        <v>641</v>
      </c>
      <c r="G77" s="265"/>
      <c r="H77" s="247" t="s">
        <v>642</v>
      </c>
      <c r="I77" s="247" t="s">
        <v>643</v>
      </c>
      <c r="J77" s="247">
        <v>20</v>
      </c>
      <c r="K77" s="258"/>
    </row>
    <row r="78" spans="2:11" ht="15" customHeight="1">
      <c r="B78" s="257"/>
      <c r="C78" s="247" t="s">
        <v>644</v>
      </c>
      <c r="D78" s="247"/>
      <c r="E78" s="247"/>
      <c r="F78" s="266" t="s">
        <v>641</v>
      </c>
      <c r="G78" s="265"/>
      <c r="H78" s="247" t="s">
        <v>645</v>
      </c>
      <c r="I78" s="247" t="s">
        <v>643</v>
      </c>
      <c r="J78" s="247">
        <v>120</v>
      </c>
      <c r="K78" s="258"/>
    </row>
    <row r="79" spans="2:11" ht="15" customHeight="1">
      <c r="B79" s="267"/>
      <c r="C79" s="247" t="s">
        <v>646</v>
      </c>
      <c r="D79" s="247"/>
      <c r="E79" s="247"/>
      <c r="F79" s="266" t="s">
        <v>647</v>
      </c>
      <c r="G79" s="265"/>
      <c r="H79" s="247" t="s">
        <v>648</v>
      </c>
      <c r="I79" s="247" t="s">
        <v>643</v>
      </c>
      <c r="J79" s="247">
        <v>50</v>
      </c>
      <c r="K79" s="258"/>
    </row>
    <row r="80" spans="2:11" ht="15" customHeight="1">
      <c r="B80" s="267"/>
      <c r="C80" s="247" t="s">
        <v>649</v>
      </c>
      <c r="D80" s="247"/>
      <c r="E80" s="247"/>
      <c r="F80" s="266" t="s">
        <v>641</v>
      </c>
      <c r="G80" s="265"/>
      <c r="H80" s="247" t="s">
        <v>650</v>
      </c>
      <c r="I80" s="247" t="s">
        <v>651</v>
      </c>
      <c r="J80" s="247"/>
      <c r="K80" s="258"/>
    </row>
    <row r="81" spans="2:11" ht="15" customHeight="1">
      <c r="B81" s="267"/>
      <c r="C81" s="268" t="s">
        <v>652</v>
      </c>
      <c r="D81" s="268"/>
      <c r="E81" s="268"/>
      <c r="F81" s="269" t="s">
        <v>647</v>
      </c>
      <c r="G81" s="268"/>
      <c r="H81" s="268" t="s">
        <v>653</v>
      </c>
      <c r="I81" s="268" t="s">
        <v>643</v>
      </c>
      <c r="J81" s="268">
        <v>15</v>
      </c>
      <c r="K81" s="258"/>
    </row>
    <row r="82" spans="2:11" ht="15" customHeight="1">
      <c r="B82" s="267"/>
      <c r="C82" s="268" t="s">
        <v>654</v>
      </c>
      <c r="D82" s="268"/>
      <c r="E82" s="268"/>
      <c r="F82" s="269" t="s">
        <v>647</v>
      </c>
      <c r="G82" s="268"/>
      <c r="H82" s="268" t="s">
        <v>655</v>
      </c>
      <c r="I82" s="268" t="s">
        <v>643</v>
      </c>
      <c r="J82" s="268">
        <v>15</v>
      </c>
      <c r="K82" s="258"/>
    </row>
    <row r="83" spans="2:11" ht="15" customHeight="1">
      <c r="B83" s="267"/>
      <c r="C83" s="268" t="s">
        <v>656</v>
      </c>
      <c r="D83" s="268"/>
      <c r="E83" s="268"/>
      <c r="F83" s="269" t="s">
        <v>647</v>
      </c>
      <c r="G83" s="268"/>
      <c r="H83" s="268" t="s">
        <v>657</v>
      </c>
      <c r="I83" s="268" t="s">
        <v>643</v>
      </c>
      <c r="J83" s="268">
        <v>20</v>
      </c>
      <c r="K83" s="258"/>
    </row>
    <row r="84" spans="2:11" ht="15" customHeight="1">
      <c r="B84" s="267"/>
      <c r="C84" s="268" t="s">
        <v>658</v>
      </c>
      <c r="D84" s="268"/>
      <c r="E84" s="268"/>
      <c r="F84" s="269" t="s">
        <v>647</v>
      </c>
      <c r="G84" s="268"/>
      <c r="H84" s="268" t="s">
        <v>659</v>
      </c>
      <c r="I84" s="268" t="s">
        <v>643</v>
      </c>
      <c r="J84" s="268">
        <v>20</v>
      </c>
      <c r="K84" s="258"/>
    </row>
    <row r="85" spans="2:11" ht="15" customHeight="1">
      <c r="B85" s="267"/>
      <c r="C85" s="247" t="s">
        <v>660</v>
      </c>
      <c r="D85" s="247"/>
      <c r="E85" s="247"/>
      <c r="F85" s="266" t="s">
        <v>647</v>
      </c>
      <c r="G85" s="265"/>
      <c r="H85" s="247" t="s">
        <v>661</v>
      </c>
      <c r="I85" s="247" t="s">
        <v>643</v>
      </c>
      <c r="J85" s="247">
        <v>50</v>
      </c>
      <c r="K85" s="258"/>
    </row>
    <row r="86" spans="2:11" ht="15" customHeight="1">
      <c r="B86" s="267"/>
      <c r="C86" s="247" t="s">
        <v>662</v>
      </c>
      <c r="D86" s="247"/>
      <c r="E86" s="247"/>
      <c r="F86" s="266" t="s">
        <v>647</v>
      </c>
      <c r="G86" s="265"/>
      <c r="H86" s="247" t="s">
        <v>663</v>
      </c>
      <c r="I86" s="247" t="s">
        <v>643</v>
      </c>
      <c r="J86" s="247">
        <v>20</v>
      </c>
      <c r="K86" s="258"/>
    </row>
    <row r="87" spans="2:11" ht="15" customHeight="1">
      <c r="B87" s="267"/>
      <c r="C87" s="247" t="s">
        <v>664</v>
      </c>
      <c r="D87" s="247"/>
      <c r="E87" s="247"/>
      <c r="F87" s="266" t="s">
        <v>647</v>
      </c>
      <c r="G87" s="265"/>
      <c r="H87" s="247" t="s">
        <v>665</v>
      </c>
      <c r="I87" s="247" t="s">
        <v>643</v>
      </c>
      <c r="J87" s="247">
        <v>20</v>
      </c>
      <c r="K87" s="258"/>
    </row>
    <row r="88" spans="2:11" ht="15" customHeight="1">
      <c r="B88" s="267"/>
      <c r="C88" s="247" t="s">
        <v>666</v>
      </c>
      <c r="D88" s="247"/>
      <c r="E88" s="247"/>
      <c r="F88" s="266" t="s">
        <v>647</v>
      </c>
      <c r="G88" s="265"/>
      <c r="H88" s="247" t="s">
        <v>667</v>
      </c>
      <c r="I88" s="247" t="s">
        <v>643</v>
      </c>
      <c r="J88" s="247">
        <v>50</v>
      </c>
      <c r="K88" s="258"/>
    </row>
    <row r="89" spans="2:11" ht="15" customHeight="1">
      <c r="B89" s="267"/>
      <c r="C89" s="247" t="s">
        <v>668</v>
      </c>
      <c r="D89" s="247"/>
      <c r="E89" s="247"/>
      <c r="F89" s="266" t="s">
        <v>647</v>
      </c>
      <c r="G89" s="265"/>
      <c r="H89" s="247" t="s">
        <v>668</v>
      </c>
      <c r="I89" s="247" t="s">
        <v>643</v>
      </c>
      <c r="J89" s="247">
        <v>50</v>
      </c>
      <c r="K89" s="258"/>
    </row>
    <row r="90" spans="2:11" ht="15" customHeight="1">
      <c r="B90" s="267"/>
      <c r="C90" s="247" t="s">
        <v>116</v>
      </c>
      <c r="D90" s="247"/>
      <c r="E90" s="247"/>
      <c r="F90" s="266" t="s">
        <v>647</v>
      </c>
      <c r="G90" s="265"/>
      <c r="H90" s="247" t="s">
        <v>669</v>
      </c>
      <c r="I90" s="247" t="s">
        <v>643</v>
      </c>
      <c r="J90" s="247">
        <v>255</v>
      </c>
      <c r="K90" s="258"/>
    </row>
    <row r="91" spans="2:11" ht="15" customHeight="1">
      <c r="B91" s="267"/>
      <c r="C91" s="247" t="s">
        <v>670</v>
      </c>
      <c r="D91" s="247"/>
      <c r="E91" s="247"/>
      <c r="F91" s="266" t="s">
        <v>641</v>
      </c>
      <c r="G91" s="265"/>
      <c r="H91" s="247" t="s">
        <v>671</v>
      </c>
      <c r="I91" s="247" t="s">
        <v>672</v>
      </c>
      <c r="J91" s="247"/>
      <c r="K91" s="258"/>
    </row>
    <row r="92" spans="2:11" ht="15" customHeight="1">
      <c r="B92" s="267"/>
      <c r="C92" s="247" t="s">
        <v>673</v>
      </c>
      <c r="D92" s="247"/>
      <c r="E92" s="247"/>
      <c r="F92" s="266" t="s">
        <v>641</v>
      </c>
      <c r="G92" s="265"/>
      <c r="H92" s="247" t="s">
        <v>674</v>
      </c>
      <c r="I92" s="247" t="s">
        <v>675</v>
      </c>
      <c r="J92" s="247"/>
      <c r="K92" s="258"/>
    </row>
    <row r="93" spans="2:11" ht="15" customHeight="1">
      <c r="B93" s="267"/>
      <c r="C93" s="247" t="s">
        <v>676</v>
      </c>
      <c r="D93" s="247"/>
      <c r="E93" s="247"/>
      <c r="F93" s="266" t="s">
        <v>641</v>
      </c>
      <c r="G93" s="265"/>
      <c r="H93" s="247" t="s">
        <v>676</v>
      </c>
      <c r="I93" s="247" t="s">
        <v>675</v>
      </c>
      <c r="J93" s="247"/>
      <c r="K93" s="258"/>
    </row>
    <row r="94" spans="2:11" ht="15" customHeight="1">
      <c r="B94" s="267"/>
      <c r="C94" s="247" t="s">
        <v>38</v>
      </c>
      <c r="D94" s="247"/>
      <c r="E94" s="247"/>
      <c r="F94" s="266" t="s">
        <v>641</v>
      </c>
      <c r="G94" s="265"/>
      <c r="H94" s="247" t="s">
        <v>677</v>
      </c>
      <c r="I94" s="247" t="s">
        <v>675</v>
      </c>
      <c r="J94" s="247"/>
      <c r="K94" s="258"/>
    </row>
    <row r="95" spans="2:11" ht="15" customHeight="1">
      <c r="B95" s="267"/>
      <c r="C95" s="247" t="s">
        <v>48</v>
      </c>
      <c r="D95" s="247"/>
      <c r="E95" s="247"/>
      <c r="F95" s="266" t="s">
        <v>641</v>
      </c>
      <c r="G95" s="265"/>
      <c r="H95" s="247" t="s">
        <v>678</v>
      </c>
      <c r="I95" s="247" t="s">
        <v>675</v>
      </c>
      <c r="J95" s="247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63" t="s">
        <v>679</v>
      </c>
      <c r="D100" s="363"/>
      <c r="E100" s="363"/>
      <c r="F100" s="363"/>
      <c r="G100" s="363"/>
      <c r="H100" s="363"/>
      <c r="I100" s="363"/>
      <c r="J100" s="363"/>
      <c r="K100" s="258"/>
    </row>
    <row r="101" spans="2:11" ht="17.25" customHeight="1">
      <c r="B101" s="257"/>
      <c r="C101" s="259" t="s">
        <v>635</v>
      </c>
      <c r="D101" s="259"/>
      <c r="E101" s="259"/>
      <c r="F101" s="259" t="s">
        <v>636</v>
      </c>
      <c r="G101" s="260"/>
      <c r="H101" s="259" t="s">
        <v>111</v>
      </c>
      <c r="I101" s="259" t="s">
        <v>57</v>
      </c>
      <c r="J101" s="259" t="s">
        <v>637</v>
      </c>
      <c r="K101" s="258"/>
    </row>
    <row r="102" spans="2:11" ht="17.25" customHeight="1">
      <c r="B102" s="257"/>
      <c r="C102" s="261" t="s">
        <v>638</v>
      </c>
      <c r="D102" s="261"/>
      <c r="E102" s="261"/>
      <c r="F102" s="262" t="s">
        <v>639</v>
      </c>
      <c r="G102" s="263"/>
      <c r="H102" s="261"/>
      <c r="I102" s="261"/>
      <c r="J102" s="261" t="s">
        <v>640</v>
      </c>
      <c r="K102" s="258"/>
    </row>
    <row r="103" spans="2:11" ht="5.25" customHeight="1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7"/>
      <c r="C104" s="247" t="s">
        <v>53</v>
      </c>
      <c r="D104" s="264"/>
      <c r="E104" s="264"/>
      <c r="F104" s="266" t="s">
        <v>641</v>
      </c>
      <c r="G104" s="275"/>
      <c r="H104" s="247" t="s">
        <v>680</v>
      </c>
      <c r="I104" s="247" t="s">
        <v>643</v>
      </c>
      <c r="J104" s="247">
        <v>20</v>
      </c>
      <c r="K104" s="258"/>
    </row>
    <row r="105" spans="2:11" ht="15" customHeight="1">
      <c r="B105" s="257"/>
      <c r="C105" s="247" t="s">
        <v>644</v>
      </c>
      <c r="D105" s="247"/>
      <c r="E105" s="247"/>
      <c r="F105" s="266" t="s">
        <v>641</v>
      </c>
      <c r="G105" s="247"/>
      <c r="H105" s="247" t="s">
        <v>680</v>
      </c>
      <c r="I105" s="247" t="s">
        <v>643</v>
      </c>
      <c r="J105" s="247">
        <v>120</v>
      </c>
      <c r="K105" s="258"/>
    </row>
    <row r="106" spans="2:11" ht="15" customHeight="1">
      <c r="B106" s="267"/>
      <c r="C106" s="247" t="s">
        <v>646</v>
      </c>
      <c r="D106" s="247"/>
      <c r="E106" s="247"/>
      <c r="F106" s="266" t="s">
        <v>647</v>
      </c>
      <c r="G106" s="247"/>
      <c r="H106" s="247" t="s">
        <v>680</v>
      </c>
      <c r="I106" s="247" t="s">
        <v>643</v>
      </c>
      <c r="J106" s="247">
        <v>50</v>
      </c>
      <c r="K106" s="258"/>
    </row>
    <row r="107" spans="2:11" ht="15" customHeight="1">
      <c r="B107" s="267"/>
      <c r="C107" s="247" t="s">
        <v>649</v>
      </c>
      <c r="D107" s="247"/>
      <c r="E107" s="247"/>
      <c r="F107" s="266" t="s">
        <v>641</v>
      </c>
      <c r="G107" s="247"/>
      <c r="H107" s="247" t="s">
        <v>680</v>
      </c>
      <c r="I107" s="247" t="s">
        <v>651</v>
      </c>
      <c r="J107" s="247"/>
      <c r="K107" s="258"/>
    </row>
    <row r="108" spans="2:11" ht="15" customHeight="1">
      <c r="B108" s="267"/>
      <c r="C108" s="247" t="s">
        <v>660</v>
      </c>
      <c r="D108" s="247"/>
      <c r="E108" s="247"/>
      <c r="F108" s="266" t="s">
        <v>647</v>
      </c>
      <c r="G108" s="247"/>
      <c r="H108" s="247" t="s">
        <v>680</v>
      </c>
      <c r="I108" s="247" t="s">
        <v>643</v>
      </c>
      <c r="J108" s="247">
        <v>50</v>
      </c>
      <c r="K108" s="258"/>
    </row>
    <row r="109" spans="2:11" ht="15" customHeight="1">
      <c r="B109" s="267"/>
      <c r="C109" s="247" t="s">
        <v>668</v>
      </c>
      <c r="D109" s="247"/>
      <c r="E109" s="247"/>
      <c r="F109" s="266" t="s">
        <v>647</v>
      </c>
      <c r="G109" s="247"/>
      <c r="H109" s="247" t="s">
        <v>680</v>
      </c>
      <c r="I109" s="247" t="s">
        <v>643</v>
      </c>
      <c r="J109" s="247">
        <v>50</v>
      </c>
      <c r="K109" s="258"/>
    </row>
    <row r="110" spans="2:11" ht="15" customHeight="1">
      <c r="B110" s="267"/>
      <c r="C110" s="247" t="s">
        <v>666</v>
      </c>
      <c r="D110" s="247"/>
      <c r="E110" s="247"/>
      <c r="F110" s="266" t="s">
        <v>647</v>
      </c>
      <c r="G110" s="247"/>
      <c r="H110" s="247" t="s">
        <v>680</v>
      </c>
      <c r="I110" s="247" t="s">
        <v>643</v>
      </c>
      <c r="J110" s="247">
        <v>50</v>
      </c>
      <c r="K110" s="258"/>
    </row>
    <row r="111" spans="2:11" ht="15" customHeight="1">
      <c r="B111" s="267"/>
      <c r="C111" s="247" t="s">
        <v>53</v>
      </c>
      <c r="D111" s="247"/>
      <c r="E111" s="247"/>
      <c r="F111" s="266" t="s">
        <v>641</v>
      </c>
      <c r="G111" s="247"/>
      <c r="H111" s="247" t="s">
        <v>681</v>
      </c>
      <c r="I111" s="247" t="s">
        <v>643</v>
      </c>
      <c r="J111" s="247">
        <v>20</v>
      </c>
      <c r="K111" s="258"/>
    </row>
    <row r="112" spans="2:11" ht="15" customHeight="1">
      <c r="B112" s="267"/>
      <c r="C112" s="247" t="s">
        <v>682</v>
      </c>
      <c r="D112" s="247"/>
      <c r="E112" s="247"/>
      <c r="F112" s="266" t="s">
        <v>641</v>
      </c>
      <c r="G112" s="247"/>
      <c r="H112" s="247" t="s">
        <v>683</v>
      </c>
      <c r="I112" s="247" t="s">
        <v>643</v>
      </c>
      <c r="J112" s="247">
        <v>120</v>
      </c>
      <c r="K112" s="258"/>
    </row>
    <row r="113" spans="2:11" ht="15" customHeight="1">
      <c r="B113" s="267"/>
      <c r="C113" s="247" t="s">
        <v>38</v>
      </c>
      <c r="D113" s="247"/>
      <c r="E113" s="247"/>
      <c r="F113" s="266" t="s">
        <v>641</v>
      </c>
      <c r="G113" s="247"/>
      <c r="H113" s="247" t="s">
        <v>684</v>
      </c>
      <c r="I113" s="247" t="s">
        <v>675</v>
      </c>
      <c r="J113" s="247"/>
      <c r="K113" s="258"/>
    </row>
    <row r="114" spans="2:11" ht="15" customHeight="1">
      <c r="B114" s="267"/>
      <c r="C114" s="247" t="s">
        <v>48</v>
      </c>
      <c r="D114" s="247"/>
      <c r="E114" s="247"/>
      <c r="F114" s="266" t="s">
        <v>641</v>
      </c>
      <c r="G114" s="247"/>
      <c r="H114" s="247" t="s">
        <v>685</v>
      </c>
      <c r="I114" s="247" t="s">
        <v>675</v>
      </c>
      <c r="J114" s="247"/>
      <c r="K114" s="258"/>
    </row>
    <row r="115" spans="2:11" ht="15" customHeight="1">
      <c r="B115" s="267"/>
      <c r="C115" s="247" t="s">
        <v>57</v>
      </c>
      <c r="D115" s="247"/>
      <c r="E115" s="247"/>
      <c r="F115" s="266" t="s">
        <v>641</v>
      </c>
      <c r="G115" s="247"/>
      <c r="H115" s="247" t="s">
        <v>686</v>
      </c>
      <c r="I115" s="247" t="s">
        <v>687</v>
      </c>
      <c r="J115" s="247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3"/>
      <c r="D117" s="243"/>
      <c r="E117" s="243"/>
      <c r="F117" s="278"/>
      <c r="G117" s="243"/>
      <c r="H117" s="243"/>
      <c r="I117" s="243"/>
      <c r="J117" s="243"/>
      <c r="K117" s="277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362" t="s">
        <v>688</v>
      </c>
      <c r="D120" s="362"/>
      <c r="E120" s="362"/>
      <c r="F120" s="362"/>
      <c r="G120" s="362"/>
      <c r="H120" s="362"/>
      <c r="I120" s="362"/>
      <c r="J120" s="362"/>
      <c r="K120" s="283"/>
    </row>
    <row r="121" spans="2:11" ht="17.25" customHeight="1">
      <c r="B121" s="284"/>
      <c r="C121" s="259" t="s">
        <v>635</v>
      </c>
      <c r="D121" s="259"/>
      <c r="E121" s="259"/>
      <c r="F121" s="259" t="s">
        <v>636</v>
      </c>
      <c r="G121" s="260"/>
      <c r="H121" s="259" t="s">
        <v>111</v>
      </c>
      <c r="I121" s="259" t="s">
        <v>57</v>
      </c>
      <c r="J121" s="259" t="s">
        <v>637</v>
      </c>
      <c r="K121" s="285"/>
    </row>
    <row r="122" spans="2:11" ht="17.25" customHeight="1">
      <c r="B122" s="284"/>
      <c r="C122" s="261" t="s">
        <v>638</v>
      </c>
      <c r="D122" s="261"/>
      <c r="E122" s="261"/>
      <c r="F122" s="262" t="s">
        <v>639</v>
      </c>
      <c r="G122" s="263"/>
      <c r="H122" s="261"/>
      <c r="I122" s="261"/>
      <c r="J122" s="261" t="s">
        <v>640</v>
      </c>
      <c r="K122" s="285"/>
    </row>
    <row r="123" spans="2:11" ht="5.25" customHeight="1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>
      <c r="B124" s="286"/>
      <c r="C124" s="247" t="s">
        <v>644</v>
      </c>
      <c r="D124" s="264"/>
      <c r="E124" s="264"/>
      <c r="F124" s="266" t="s">
        <v>641</v>
      </c>
      <c r="G124" s="247"/>
      <c r="H124" s="247" t="s">
        <v>680</v>
      </c>
      <c r="I124" s="247" t="s">
        <v>643</v>
      </c>
      <c r="J124" s="247">
        <v>120</v>
      </c>
      <c r="K124" s="288"/>
    </row>
    <row r="125" spans="2:11" ht="15" customHeight="1">
      <c r="B125" s="286"/>
      <c r="C125" s="247" t="s">
        <v>689</v>
      </c>
      <c r="D125" s="247"/>
      <c r="E125" s="247"/>
      <c r="F125" s="266" t="s">
        <v>641</v>
      </c>
      <c r="G125" s="247"/>
      <c r="H125" s="247" t="s">
        <v>690</v>
      </c>
      <c r="I125" s="247" t="s">
        <v>643</v>
      </c>
      <c r="J125" s="247" t="s">
        <v>691</v>
      </c>
      <c r="K125" s="288"/>
    </row>
    <row r="126" spans="2:11" ht="15" customHeight="1">
      <c r="B126" s="286"/>
      <c r="C126" s="247" t="s">
        <v>590</v>
      </c>
      <c r="D126" s="247"/>
      <c r="E126" s="247"/>
      <c r="F126" s="266" t="s">
        <v>641</v>
      </c>
      <c r="G126" s="247"/>
      <c r="H126" s="247" t="s">
        <v>692</v>
      </c>
      <c r="I126" s="247" t="s">
        <v>643</v>
      </c>
      <c r="J126" s="247" t="s">
        <v>691</v>
      </c>
      <c r="K126" s="288"/>
    </row>
    <row r="127" spans="2:11" ht="15" customHeight="1">
      <c r="B127" s="286"/>
      <c r="C127" s="247" t="s">
        <v>652</v>
      </c>
      <c r="D127" s="247"/>
      <c r="E127" s="247"/>
      <c r="F127" s="266" t="s">
        <v>647</v>
      </c>
      <c r="G127" s="247"/>
      <c r="H127" s="247" t="s">
        <v>653</v>
      </c>
      <c r="I127" s="247" t="s">
        <v>643</v>
      </c>
      <c r="J127" s="247">
        <v>15</v>
      </c>
      <c r="K127" s="288"/>
    </row>
    <row r="128" spans="2:11" ht="15" customHeight="1">
      <c r="B128" s="286"/>
      <c r="C128" s="268" t="s">
        <v>654</v>
      </c>
      <c r="D128" s="268"/>
      <c r="E128" s="268"/>
      <c r="F128" s="269" t="s">
        <v>647</v>
      </c>
      <c r="G128" s="268"/>
      <c r="H128" s="268" t="s">
        <v>655</v>
      </c>
      <c r="I128" s="268" t="s">
        <v>643</v>
      </c>
      <c r="J128" s="268">
        <v>15</v>
      </c>
      <c r="K128" s="288"/>
    </row>
    <row r="129" spans="2:11" ht="15" customHeight="1">
      <c r="B129" s="286"/>
      <c r="C129" s="268" t="s">
        <v>656</v>
      </c>
      <c r="D129" s="268"/>
      <c r="E129" s="268"/>
      <c r="F129" s="269" t="s">
        <v>647</v>
      </c>
      <c r="G129" s="268"/>
      <c r="H129" s="268" t="s">
        <v>657</v>
      </c>
      <c r="I129" s="268" t="s">
        <v>643</v>
      </c>
      <c r="J129" s="268">
        <v>20</v>
      </c>
      <c r="K129" s="288"/>
    </row>
    <row r="130" spans="2:11" ht="15" customHeight="1">
      <c r="B130" s="286"/>
      <c r="C130" s="268" t="s">
        <v>658</v>
      </c>
      <c r="D130" s="268"/>
      <c r="E130" s="268"/>
      <c r="F130" s="269" t="s">
        <v>647</v>
      </c>
      <c r="G130" s="268"/>
      <c r="H130" s="268" t="s">
        <v>659</v>
      </c>
      <c r="I130" s="268" t="s">
        <v>643</v>
      </c>
      <c r="J130" s="268">
        <v>20</v>
      </c>
      <c r="K130" s="288"/>
    </row>
    <row r="131" spans="2:11" ht="15" customHeight="1">
      <c r="B131" s="286"/>
      <c r="C131" s="247" t="s">
        <v>646</v>
      </c>
      <c r="D131" s="247"/>
      <c r="E131" s="247"/>
      <c r="F131" s="266" t="s">
        <v>647</v>
      </c>
      <c r="G131" s="247"/>
      <c r="H131" s="247" t="s">
        <v>680</v>
      </c>
      <c r="I131" s="247" t="s">
        <v>643</v>
      </c>
      <c r="J131" s="247">
        <v>50</v>
      </c>
      <c r="K131" s="288"/>
    </row>
    <row r="132" spans="2:11" ht="15" customHeight="1">
      <c r="B132" s="286"/>
      <c r="C132" s="247" t="s">
        <v>660</v>
      </c>
      <c r="D132" s="247"/>
      <c r="E132" s="247"/>
      <c r="F132" s="266" t="s">
        <v>647</v>
      </c>
      <c r="G132" s="247"/>
      <c r="H132" s="247" t="s">
        <v>680</v>
      </c>
      <c r="I132" s="247" t="s">
        <v>643</v>
      </c>
      <c r="J132" s="247">
        <v>50</v>
      </c>
      <c r="K132" s="288"/>
    </row>
    <row r="133" spans="2:11" ht="15" customHeight="1">
      <c r="B133" s="286"/>
      <c r="C133" s="247" t="s">
        <v>666</v>
      </c>
      <c r="D133" s="247"/>
      <c r="E133" s="247"/>
      <c r="F133" s="266" t="s">
        <v>647</v>
      </c>
      <c r="G133" s="247"/>
      <c r="H133" s="247" t="s">
        <v>680</v>
      </c>
      <c r="I133" s="247" t="s">
        <v>643</v>
      </c>
      <c r="J133" s="247">
        <v>50</v>
      </c>
      <c r="K133" s="288"/>
    </row>
    <row r="134" spans="2:11" ht="15" customHeight="1">
      <c r="B134" s="286"/>
      <c r="C134" s="247" t="s">
        <v>668</v>
      </c>
      <c r="D134" s="247"/>
      <c r="E134" s="247"/>
      <c r="F134" s="266" t="s">
        <v>647</v>
      </c>
      <c r="G134" s="247"/>
      <c r="H134" s="247" t="s">
        <v>680</v>
      </c>
      <c r="I134" s="247" t="s">
        <v>643</v>
      </c>
      <c r="J134" s="247">
        <v>50</v>
      </c>
      <c r="K134" s="288"/>
    </row>
    <row r="135" spans="2:11" ht="15" customHeight="1">
      <c r="B135" s="286"/>
      <c r="C135" s="247" t="s">
        <v>116</v>
      </c>
      <c r="D135" s="247"/>
      <c r="E135" s="247"/>
      <c r="F135" s="266" t="s">
        <v>647</v>
      </c>
      <c r="G135" s="247"/>
      <c r="H135" s="247" t="s">
        <v>693</v>
      </c>
      <c r="I135" s="247" t="s">
        <v>643</v>
      </c>
      <c r="J135" s="247">
        <v>255</v>
      </c>
      <c r="K135" s="288"/>
    </row>
    <row r="136" spans="2:11" ht="15" customHeight="1">
      <c r="B136" s="286"/>
      <c r="C136" s="247" t="s">
        <v>670</v>
      </c>
      <c r="D136" s="247"/>
      <c r="E136" s="247"/>
      <c r="F136" s="266" t="s">
        <v>641</v>
      </c>
      <c r="G136" s="247"/>
      <c r="H136" s="247" t="s">
        <v>694</v>
      </c>
      <c r="I136" s="247" t="s">
        <v>672</v>
      </c>
      <c r="J136" s="247"/>
      <c r="K136" s="288"/>
    </row>
    <row r="137" spans="2:11" ht="15" customHeight="1">
      <c r="B137" s="286"/>
      <c r="C137" s="247" t="s">
        <v>673</v>
      </c>
      <c r="D137" s="247"/>
      <c r="E137" s="247"/>
      <c r="F137" s="266" t="s">
        <v>641</v>
      </c>
      <c r="G137" s="247"/>
      <c r="H137" s="247" t="s">
        <v>695</v>
      </c>
      <c r="I137" s="247" t="s">
        <v>675</v>
      </c>
      <c r="J137" s="247"/>
      <c r="K137" s="288"/>
    </row>
    <row r="138" spans="2:11" ht="15" customHeight="1">
      <c r="B138" s="286"/>
      <c r="C138" s="247" t="s">
        <v>676</v>
      </c>
      <c r="D138" s="247"/>
      <c r="E138" s="247"/>
      <c r="F138" s="266" t="s">
        <v>641</v>
      </c>
      <c r="G138" s="247"/>
      <c r="H138" s="247" t="s">
        <v>676</v>
      </c>
      <c r="I138" s="247" t="s">
        <v>675</v>
      </c>
      <c r="J138" s="247"/>
      <c r="K138" s="288"/>
    </row>
    <row r="139" spans="2:11" ht="15" customHeight="1">
      <c r="B139" s="286"/>
      <c r="C139" s="247" t="s">
        <v>38</v>
      </c>
      <c r="D139" s="247"/>
      <c r="E139" s="247"/>
      <c r="F139" s="266" t="s">
        <v>641</v>
      </c>
      <c r="G139" s="247"/>
      <c r="H139" s="247" t="s">
        <v>696</v>
      </c>
      <c r="I139" s="247" t="s">
        <v>675</v>
      </c>
      <c r="J139" s="247"/>
      <c r="K139" s="288"/>
    </row>
    <row r="140" spans="2:11" ht="15" customHeight="1">
      <c r="B140" s="286"/>
      <c r="C140" s="247" t="s">
        <v>697</v>
      </c>
      <c r="D140" s="247"/>
      <c r="E140" s="247"/>
      <c r="F140" s="266" t="s">
        <v>641</v>
      </c>
      <c r="G140" s="247"/>
      <c r="H140" s="247" t="s">
        <v>698</v>
      </c>
      <c r="I140" s="247" t="s">
        <v>675</v>
      </c>
      <c r="J140" s="247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3"/>
      <c r="C142" s="243"/>
      <c r="D142" s="243"/>
      <c r="E142" s="243"/>
      <c r="F142" s="278"/>
      <c r="G142" s="243"/>
      <c r="H142" s="243"/>
      <c r="I142" s="243"/>
      <c r="J142" s="243"/>
      <c r="K142" s="243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63" t="s">
        <v>699</v>
      </c>
      <c r="D145" s="363"/>
      <c r="E145" s="363"/>
      <c r="F145" s="363"/>
      <c r="G145" s="363"/>
      <c r="H145" s="363"/>
      <c r="I145" s="363"/>
      <c r="J145" s="363"/>
      <c r="K145" s="258"/>
    </row>
    <row r="146" spans="2:11" ht="17.25" customHeight="1">
      <c r="B146" s="257"/>
      <c r="C146" s="259" t="s">
        <v>635</v>
      </c>
      <c r="D146" s="259"/>
      <c r="E146" s="259"/>
      <c r="F146" s="259" t="s">
        <v>636</v>
      </c>
      <c r="G146" s="260"/>
      <c r="H146" s="259" t="s">
        <v>111</v>
      </c>
      <c r="I146" s="259" t="s">
        <v>57</v>
      </c>
      <c r="J146" s="259" t="s">
        <v>637</v>
      </c>
      <c r="K146" s="258"/>
    </row>
    <row r="147" spans="2:11" ht="17.25" customHeight="1">
      <c r="B147" s="257"/>
      <c r="C147" s="261" t="s">
        <v>638</v>
      </c>
      <c r="D147" s="261"/>
      <c r="E147" s="261"/>
      <c r="F147" s="262" t="s">
        <v>639</v>
      </c>
      <c r="G147" s="263"/>
      <c r="H147" s="261"/>
      <c r="I147" s="261"/>
      <c r="J147" s="261" t="s">
        <v>640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644</v>
      </c>
      <c r="D149" s="247"/>
      <c r="E149" s="247"/>
      <c r="F149" s="293" t="s">
        <v>641</v>
      </c>
      <c r="G149" s="247"/>
      <c r="H149" s="292" t="s">
        <v>680</v>
      </c>
      <c r="I149" s="292" t="s">
        <v>643</v>
      </c>
      <c r="J149" s="292">
        <v>120</v>
      </c>
      <c r="K149" s="288"/>
    </row>
    <row r="150" spans="2:11" ht="15" customHeight="1">
      <c r="B150" s="267"/>
      <c r="C150" s="292" t="s">
        <v>689</v>
      </c>
      <c r="D150" s="247"/>
      <c r="E150" s="247"/>
      <c r="F150" s="293" t="s">
        <v>641</v>
      </c>
      <c r="G150" s="247"/>
      <c r="H150" s="292" t="s">
        <v>700</v>
      </c>
      <c r="I150" s="292" t="s">
        <v>643</v>
      </c>
      <c r="J150" s="292" t="s">
        <v>691</v>
      </c>
      <c r="K150" s="288"/>
    </row>
    <row r="151" spans="2:11" ht="15" customHeight="1">
      <c r="B151" s="267"/>
      <c r="C151" s="292" t="s">
        <v>590</v>
      </c>
      <c r="D151" s="247"/>
      <c r="E151" s="247"/>
      <c r="F151" s="293" t="s">
        <v>641</v>
      </c>
      <c r="G151" s="247"/>
      <c r="H151" s="292" t="s">
        <v>701</v>
      </c>
      <c r="I151" s="292" t="s">
        <v>643</v>
      </c>
      <c r="J151" s="292" t="s">
        <v>691</v>
      </c>
      <c r="K151" s="288"/>
    </row>
    <row r="152" spans="2:11" ht="15" customHeight="1">
      <c r="B152" s="267"/>
      <c r="C152" s="292" t="s">
        <v>646</v>
      </c>
      <c r="D152" s="247"/>
      <c r="E152" s="247"/>
      <c r="F152" s="293" t="s">
        <v>647</v>
      </c>
      <c r="G152" s="247"/>
      <c r="H152" s="292" t="s">
        <v>680</v>
      </c>
      <c r="I152" s="292" t="s">
        <v>643</v>
      </c>
      <c r="J152" s="292">
        <v>50</v>
      </c>
      <c r="K152" s="288"/>
    </row>
    <row r="153" spans="2:11" ht="15" customHeight="1">
      <c r="B153" s="267"/>
      <c r="C153" s="292" t="s">
        <v>649</v>
      </c>
      <c r="D153" s="247"/>
      <c r="E153" s="247"/>
      <c r="F153" s="293" t="s">
        <v>641</v>
      </c>
      <c r="G153" s="247"/>
      <c r="H153" s="292" t="s">
        <v>680</v>
      </c>
      <c r="I153" s="292" t="s">
        <v>651</v>
      </c>
      <c r="J153" s="292"/>
      <c r="K153" s="288"/>
    </row>
    <row r="154" spans="2:11" ht="15" customHeight="1">
      <c r="B154" s="267"/>
      <c r="C154" s="292" t="s">
        <v>660</v>
      </c>
      <c r="D154" s="247"/>
      <c r="E154" s="247"/>
      <c r="F154" s="293" t="s">
        <v>647</v>
      </c>
      <c r="G154" s="247"/>
      <c r="H154" s="292" t="s">
        <v>680</v>
      </c>
      <c r="I154" s="292" t="s">
        <v>643</v>
      </c>
      <c r="J154" s="292">
        <v>50</v>
      </c>
      <c r="K154" s="288"/>
    </row>
    <row r="155" spans="2:11" ht="15" customHeight="1">
      <c r="B155" s="267"/>
      <c r="C155" s="292" t="s">
        <v>668</v>
      </c>
      <c r="D155" s="247"/>
      <c r="E155" s="247"/>
      <c r="F155" s="293" t="s">
        <v>647</v>
      </c>
      <c r="G155" s="247"/>
      <c r="H155" s="292" t="s">
        <v>680</v>
      </c>
      <c r="I155" s="292" t="s">
        <v>643</v>
      </c>
      <c r="J155" s="292">
        <v>50</v>
      </c>
      <c r="K155" s="288"/>
    </row>
    <row r="156" spans="2:11" ht="15" customHeight="1">
      <c r="B156" s="267"/>
      <c r="C156" s="292" t="s">
        <v>666</v>
      </c>
      <c r="D156" s="247"/>
      <c r="E156" s="247"/>
      <c r="F156" s="293" t="s">
        <v>647</v>
      </c>
      <c r="G156" s="247"/>
      <c r="H156" s="292" t="s">
        <v>680</v>
      </c>
      <c r="I156" s="292" t="s">
        <v>643</v>
      </c>
      <c r="J156" s="292">
        <v>50</v>
      </c>
      <c r="K156" s="288"/>
    </row>
    <row r="157" spans="2:11" ht="15" customHeight="1">
      <c r="B157" s="267"/>
      <c r="C157" s="292" t="s">
        <v>98</v>
      </c>
      <c r="D157" s="247"/>
      <c r="E157" s="247"/>
      <c r="F157" s="293" t="s">
        <v>641</v>
      </c>
      <c r="G157" s="247"/>
      <c r="H157" s="292" t="s">
        <v>702</v>
      </c>
      <c r="I157" s="292" t="s">
        <v>643</v>
      </c>
      <c r="J157" s="292" t="s">
        <v>703</v>
      </c>
      <c r="K157" s="288"/>
    </row>
    <row r="158" spans="2:11" ht="15" customHeight="1">
      <c r="B158" s="267"/>
      <c r="C158" s="292" t="s">
        <v>704</v>
      </c>
      <c r="D158" s="247"/>
      <c r="E158" s="247"/>
      <c r="F158" s="293" t="s">
        <v>641</v>
      </c>
      <c r="G158" s="247"/>
      <c r="H158" s="292" t="s">
        <v>705</v>
      </c>
      <c r="I158" s="292" t="s">
        <v>675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3"/>
      <c r="C160" s="247"/>
      <c r="D160" s="247"/>
      <c r="E160" s="247"/>
      <c r="F160" s="266"/>
      <c r="G160" s="247"/>
      <c r="H160" s="247"/>
      <c r="I160" s="247"/>
      <c r="J160" s="247"/>
      <c r="K160" s="243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35"/>
      <c r="C162" s="236"/>
      <c r="D162" s="236"/>
      <c r="E162" s="236"/>
      <c r="F162" s="236"/>
      <c r="G162" s="236"/>
      <c r="H162" s="236"/>
      <c r="I162" s="236"/>
      <c r="J162" s="236"/>
      <c r="K162" s="237"/>
    </row>
    <row r="163" spans="2:11" ht="45" customHeight="1">
      <c r="B163" s="238"/>
      <c r="C163" s="362" t="s">
        <v>706</v>
      </c>
      <c r="D163" s="362"/>
      <c r="E163" s="362"/>
      <c r="F163" s="362"/>
      <c r="G163" s="362"/>
      <c r="H163" s="362"/>
      <c r="I163" s="362"/>
      <c r="J163" s="362"/>
      <c r="K163" s="239"/>
    </row>
    <row r="164" spans="2:11" ht="17.25" customHeight="1">
      <c r="B164" s="238"/>
      <c r="C164" s="259" t="s">
        <v>635</v>
      </c>
      <c r="D164" s="259"/>
      <c r="E164" s="259"/>
      <c r="F164" s="259" t="s">
        <v>636</v>
      </c>
      <c r="G164" s="296"/>
      <c r="H164" s="297" t="s">
        <v>111</v>
      </c>
      <c r="I164" s="297" t="s">
        <v>57</v>
      </c>
      <c r="J164" s="259" t="s">
        <v>637</v>
      </c>
      <c r="K164" s="239"/>
    </row>
    <row r="165" spans="2:11" ht="17.25" customHeight="1">
      <c r="B165" s="240"/>
      <c r="C165" s="261" t="s">
        <v>638</v>
      </c>
      <c r="D165" s="261"/>
      <c r="E165" s="261"/>
      <c r="F165" s="262" t="s">
        <v>639</v>
      </c>
      <c r="G165" s="298"/>
      <c r="H165" s="299"/>
      <c r="I165" s="299"/>
      <c r="J165" s="261" t="s">
        <v>640</v>
      </c>
      <c r="K165" s="241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7" t="s">
        <v>644</v>
      </c>
      <c r="D167" s="247"/>
      <c r="E167" s="247"/>
      <c r="F167" s="266" t="s">
        <v>641</v>
      </c>
      <c r="G167" s="247"/>
      <c r="H167" s="247" t="s">
        <v>680</v>
      </c>
      <c r="I167" s="247" t="s">
        <v>643</v>
      </c>
      <c r="J167" s="247">
        <v>120</v>
      </c>
      <c r="K167" s="288"/>
    </row>
    <row r="168" spans="2:11" ht="15" customHeight="1">
      <c r="B168" s="267"/>
      <c r="C168" s="247" t="s">
        <v>689</v>
      </c>
      <c r="D168" s="247"/>
      <c r="E168" s="247"/>
      <c r="F168" s="266" t="s">
        <v>641</v>
      </c>
      <c r="G168" s="247"/>
      <c r="H168" s="247" t="s">
        <v>690</v>
      </c>
      <c r="I168" s="247" t="s">
        <v>643</v>
      </c>
      <c r="J168" s="247" t="s">
        <v>691</v>
      </c>
      <c r="K168" s="288"/>
    </row>
    <row r="169" spans="2:11" ht="15" customHeight="1">
      <c r="B169" s="267"/>
      <c r="C169" s="247" t="s">
        <v>590</v>
      </c>
      <c r="D169" s="247"/>
      <c r="E169" s="247"/>
      <c r="F169" s="266" t="s">
        <v>641</v>
      </c>
      <c r="G169" s="247"/>
      <c r="H169" s="247" t="s">
        <v>707</v>
      </c>
      <c r="I169" s="247" t="s">
        <v>643</v>
      </c>
      <c r="J169" s="247" t="s">
        <v>691</v>
      </c>
      <c r="K169" s="288"/>
    </row>
    <row r="170" spans="2:11" ht="15" customHeight="1">
      <c r="B170" s="267"/>
      <c r="C170" s="247" t="s">
        <v>646</v>
      </c>
      <c r="D170" s="247"/>
      <c r="E170" s="247"/>
      <c r="F170" s="266" t="s">
        <v>647</v>
      </c>
      <c r="G170" s="247"/>
      <c r="H170" s="247" t="s">
        <v>707</v>
      </c>
      <c r="I170" s="247" t="s">
        <v>643</v>
      </c>
      <c r="J170" s="247">
        <v>50</v>
      </c>
      <c r="K170" s="288"/>
    </row>
    <row r="171" spans="2:11" ht="15" customHeight="1">
      <c r="B171" s="267"/>
      <c r="C171" s="247" t="s">
        <v>649</v>
      </c>
      <c r="D171" s="247"/>
      <c r="E171" s="247"/>
      <c r="F171" s="266" t="s">
        <v>641</v>
      </c>
      <c r="G171" s="247"/>
      <c r="H171" s="247" t="s">
        <v>707</v>
      </c>
      <c r="I171" s="247" t="s">
        <v>651</v>
      </c>
      <c r="J171" s="247"/>
      <c r="K171" s="288"/>
    </row>
    <row r="172" spans="2:11" ht="15" customHeight="1">
      <c r="B172" s="267"/>
      <c r="C172" s="247" t="s">
        <v>660</v>
      </c>
      <c r="D172" s="247"/>
      <c r="E172" s="247"/>
      <c r="F172" s="266" t="s">
        <v>647</v>
      </c>
      <c r="G172" s="247"/>
      <c r="H172" s="247" t="s">
        <v>707</v>
      </c>
      <c r="I172" s="247" t="s">
        <v>643</v>
      </c>
      <c r="J172" s="247">
        <v>50</v>
      </c>
      <c r="K172" s="288"/>
    </row>
    <row r="173" spans="2:11" ht="15" customHeight="1">
      <c r="B173" s="267"/>
      <c r="C173" s="247" t="s">
        <v>668</v>
      </c>
      <c r="D173" s="247"/>
      <c r="E173" s="247"/>
      <c r="F173" s="266" t="s">
        <v>647</v>
      </c>
      <c r="G173" s="247"/>
      <c r="H173" s="247" t="s">
        <v>707</v>
      </c>
      <c r="I173" s="247" t="s">
        <v>643</v>
      </c>
      <c r="J173" s="247">
        <v>50</v>
      </c>
      <c r="K173" s="288"/>
    </row>
    <row r="174" spans="2:11" ht="15" customHeight="1">
      <c r="B174" s="267"/>
      <c r="C174" s="247" t="s">
        <v>666</v>
      </c>
      <c r="D174" s="247"/>
      <c r="E174" s="247"/>
      <c r="F174" s="266" t="s">
        <v>647</v>
      </c>
      <c r="G174" s="247"/>
      <c r="H174" s="247" t="s">
        <v>707</v>
      </c>
      <c r="I174" s="247" t="s">
        <v>643</v>
      </c>
      <c r="J174" s="247">
        <v>50</v>
      </c>
      <c r="K174" s="288"/>
    </row>
    <row r="175" spans="2:11" ht="15" customHeight="1">
      <c r="B175" s="267"/>
      <c r="C175" s="247" t="s">
        <v>110</v>
      </c>
      <c r="D175" s="247"/>
      <c r="E175" s="247"/>
      <c r="F175" s="266" t="s">
        <v>641</v>
      </c>
      <c r="G175" s="247"/>
      <c r="H175" s="247" t="s">
        <v>708</v>
      </c>
      <c r="I175" s="247" t="s">
        <v>709</v>
      </c>
      <c r="J175" s="247"/>
      <c r="K175" s="288"/>
    </row>
    <row r="176" spans="2:11" ht="15" customHeight="1">
      <c r="B176" s="267"/>
      <c r="C176" s="247" t="s">
        <v>57</v>
      </c>
      <c r="D176" s="247"/>
      <c r="E176" s="247"/>
      <c r="F176" s="266" t="s">
        <v>641</v>
      </c>
      <c r="G176" s="247"/>
      <c r="H176" s="247" t="s">
        <v>710</v>
      </c>
      <c r="I176" s="247" t="s">
        <v>711</v>
      </c>
      <c r="J176" s="247">
        <v>1</v>
      </c>
      <c r="K176" s="288"/>
    </row>
    <row r="177" spans="2:11" ht="15" customHeight="1">
      <c r="B177" s="267"/>
      <c r="C177" s="247" t="s">
        <v>53</v>
      </c>
      <c r="D177" s="247"/>
      <c r="E177" s="247"/>
      <c r="F177" s="266" t="s">
        <v>641</v>
      </c>
      <c r="G177" s="247"/>
      <c r="H177" s="247" t="s">
        <v>712</v>
      </c>
      <c r="I177" s="247" t="s">
        <v>643</v>
      </c>
      <c r="J177" s="247">
        <v>20</v>
      </c>
      <c r="K177" s="288"/>
    </row>
    <row r="178" spans="2:11" ht="15" customHeight="1">
      <c r="B178" s="267"/>
      <c r="C178" s="247" t="s">
        <v>111</v>
      </c>
      <c r="D178" s="247"/>
      <c r="E178" s="247"/>
      <c r="F178" s="266" t="s">
        <v>641</v>
      </c>
      <c r="G178" s="247"/>
      <c r="H178" s="247" t="s">
        <v>713</v>
      </c>
      <c r="I178" s="247" t="s">
        <v>643</v>
      </c>
      <c r="J178" s="247">
        <v>255</v>
      </c>
      <c r="K178" s="288"/>
    </row>
    <row r="179" spans="2:11" ht="15" customHeight="1">
      <c r="B179" s="267"/>
      <c r="C179" s="247" t="s">
        <v>112</v>
      </c>
      <c r="D179" s="247"/>
      <c r="E179" s="247"/>
      <c r="F179" s="266" t="s">
        <v>641</v>
      </c>
      <c r="G179" s="247"/>
      <c r="H179" s="247" t="s">
        <v>606</v>
      </c>
      <c r="I179" s="247" t="s">
        <v>643</v>
      </c>
      <c r="J179" s="247">
        <v>10</v>
      </c>
      <c r="K179" s="288"/>
    </row>
    <row r="180" spans="2:11" ht="15" customHeight="1">
      <c r="B180" s="267"/>
      <c r="C180" s="247" t="s">
        <v>113</v>
      </c>
      <c r="D180" s="247"/>
      <c r="E180" s="247"/>
      <c r="F180" s="266" t="s">
        <v>641</v>
      </c>
      <c r="G180" s="247"/>
      <c r="H180" s="247" t="s">
        <v>714</v>
      </c>
      <c r="I180" s="247" t="s">
        <v>675</v>
      </c>
      <c r="J180" s="247"/>
      <c r="K180" s="288"/>
    </row>
    <row r="181" spans="2:11" ht="15" customHeight="1">
      <c r="B181" s="267"/>
      <c r="C181" s="247" t="s">
        <v>715</v>
      </c>
      <c r="D181" s="247"/>
      <c r="E181" s="247"/>
      <c r="F181" s="266" t="s">
        <v>641</v>
      </c>
      <c r="G181" s="247"/>
      <c r="H181" s="247" t="s">
        <v>716</v>
      </c>
      <c r="I181" s="247" t="s">
        <v>675</v>
      </c>
      <c r="J181" s="247"/>
      <c r="K181" s="288"/>
    </row>
    <row r="182" spans="2:11" ht="15" customHeight="1">
      <c r="B182" s="267"/>
      <c r="C182" s="247" t="s">
        <v>704</v>
      </c>
      <c r="D182" s="247"/>
      <c r="E182" s="247"/>
      <c r="F182" s="266" t="s">
        <v>641</v>
      </c>
      <c r="G182" s="247"/>
      <c r="H182" s="247" t="s">
        <v>717</v>
      </c>
      <c r="I182" s="247" t="s">
        <v>675</v>
      </c>
      <c r="J182" s="247"/>
      <c r="K182" s="288"/>
    </row>
    <row r="183" spans="2:11" ht="15" customHeight="1">
      <c r="B183" s="267"/>
      <c r="C183" s="247" t="s">
        <v>115</v>
      </c>
      <c r="D183" s="247"/>
      <c r="E183" s="247"/>
      <c r="F183" s="266" t="s">
        <v>647</v>
      </c>
      <c r="G183" s="247"/>
      <c r="H183" s="247" t="s">
        <v>718</v>
      </c>
      <c r="I183" s="247" t="s">
        <v>643</v>
      </c>
      <c r="J183" s="247">
        <v>50</v>
      </c>
      <c r="K183" s="288"/>
    </row>
    <row r="184" spans="2:11" ht="15" customHeight="1">
      <c r="B184" s="267"/>
      <c r="C184" s="247" t="s">
        <v>719</v>
      </c>
      <c r="D184" s="247"/>
      <c r="E184" s="247"/>
      <c r="F184" s="266" t="s">
        <v>647</v>
      </c>
      <c r="G184" s="247"/>
      <c r="H184" s="247" t="s">
        <v>720</v>
      </c>
      <c r="I184" s="247" t="s">
        <v>721</v>
      </c>
      <c r="J184" s="247"/>
      <c r="K184" s="288"/>
    </row>
    <row r="185" spans="2:11" ht="15" customHeight="1">
      <c r="B185" s="267"/>
      <c r="C185" s="247" t="s">
        <v>722</v>
      </c>
      <c r="D185" s="247"/>
      <c r="E185" s="247"/>
      <c r="F185" s="266" t="s">
        <v>647</v>
      </c>
      <c r="G185" s="247"/>
      <c r="H185" s="247" t="s">
        <v>723</v>
      </c>
      <c r="I185" s="247" t="s">
        <v>721</v>
      </c>
      <c r="J185" s="247"/>
      <c r="K185" s="288"/>
    </row>
    <row r="186" spans="2:11" ht="15" customHeight="1">
      <c r="B186" s="267"/>
      <c r="C186" s="247" t="s">
        <v>724</v>
      </c>
      <c r="D186" s="247"/>
      <c r="E186" s="247"/>
      <c r="F186" s="266" t="s">
        <v>647</v>
      </c>
      <c r="G186" s="247"/>
      <c r="H186" s="247" t="s">
        <v>725</v>
      </c>
      <c r="I186" s="247" t="s">
        <v>721</v>
      </c>
      <c r="J186" s="247"/>
      <c r="K186" s="288"/>
    </row>
    <row r="187" spans="2:11" ht="15" customHeight="1">
      <c r="B187" s="267"/>
      <c r="C187" s="300" t="s">
        <v>726</v>
      </c>
      <c r="D187" s="247"/>
      <c r="E187" s="247"/>
      <c r="F187" s="266" t="s">
        <v>647</v>
      </c>
      <c r="G187" s="247"/>
      <c r="H187" s="247" t="s">
        <v>727</v>
      </c>
      <c r="I187" s="247" t="s">
        <v>728</v>
      </c>
      <c r="J187" s="301" t="s">
        <v>729</v>
      </c>
      <c r="K187" s="288"/>
    </row>
    <row r="188" spans="2:11" ht="15" customHeight="1">
      <c r="B188" s="267"/>
      <c r="C188" s="252" t="s">
        <v>42</v>
      </c>
      <c r="D188" s="247"/>
      <c r="E188" s="247"/>
      <c r="F188" s="266" t="s">
        <v>641</v>
      </c>
      <c r="G188" s="247"/>
      <c r="H188" s="243" t="s">
        <v>730</v>
      </c>
      <c r="I188" s="247" t="s">
        <v>731</v>
      </c>
      <c r="J188" s="247"/>
      <c r="K188" s="288"/>
    </row>
    <row r="189" spans="2:11" ht="15" customHeight="1">
      <c r="B189" s="267"/>
      <c r="C189" s="252" t="s">
        <v>732</v>
      </c>
      <c r="D189" s="247"/>
      <c r="E189" s="247"/>
      <c r="F189" s="266" t="s">
        <v>641</v>
      </c>
      <c r="G189" s="247"/>
      <c r="H189" s="247" t="s">
        <v>733</v>
      </c>
      <c r="I189" s="247" t="s">
        <v>675</v>
      </c>
      <c r="J189" s="247"/>
      <c r="K189" s="288"/>
    </row>
    <row r="190" spans="2:11" ht="15" customHeight="1">
      <c r="B190" s="267"/>
      <c r="C190" s="252" t="s">
        <v>734</v>
      </c>
      <c r="D190" s="247"/>
      <c r="E190" s="247"/>
      <c r="F190" s="266" t="s">
        <v>641</v>
      </c>
      <c r="G190" s="247"/>
      <c r="H190" s="247" t="s">
        <v>735</v>
      </c>
      <c r="I190" s="247" t="s">
        <v>675</v>
      </c>
      <c r="J190" s="247"/>
      <c r="K190" s="288"/>
    </row>
    <row r="191" spans="2:11" ht="15" customHeight="1">
      <c r="B191" s="267"/>
      <c r="C191" s="252" t="s">
        <v>736</v>
      </c>
      <c r="D191" s="247"/>
      <c r="E191" s="247"/>
      <c r="F191" s="266" t="s">
        <v>647</v>
      </c>
      <c r="G191" s="247"/>
      <c r="H191" s="247" t="s">
        <v>737</v>
      </c>
      <c r="I191" s="247" t="s">
        <v>675</v>
      </c>
      <c r="J191" s="247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3"/>
      <c r="C193" s="247"/>
      <c r="D193" s="247"/>
      <c r="E193" s="247"/>
      <c r="F193" s="266"/>
      <c r="G193" s="247"/>
      <c r="H193" s="247"/>
      <c r="I193" s="247"/>
      <c r="J193" s="247"/>
      <c r="K193" s="243"/>
    </row>
    <row r="194" spans="2:11" ht="18.75" customHeight="1">
      <c r="B194" s="243"/>
      <c r="C194" s="247"/>
      <c r="D194" s="247"/>
      <c r="E194" s="247"/>
      <c r="F194" s="266"/>
      <c r="G194" s="247"/>
      <c r="H194" s="247"/>
      <c r="I194" s="247"/>
      <c r="J194" s="247"/>
      <c r="K194" s="243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35"/>
      <c r="C196" s="236"/>
      <c r="D196" s="236"/>
      <c r="E196" s="236"/>
      <c r="F196" s="236"/>
      <c r="G196" s="236"/>
      <c r="H196" s="236"/>
      <c r="I196" s="236"/>
      <c r="J196" s="236"/>
      <c r="K196" s="237"/>
    </row>
    <row r="197" spans="2:11" ht="21">
      <c r="B197" s="238"/>
      <c r="C197" s="362" t="s">
        <v>738</v>
      </c>
      <c r="D197" s="362"/>
      <c r="E197" s="362"/>
      <c r="F197" s="362"/>
      <c r="G197" s="362"/>
      <c r="H197" s="362"/>
      <c r="I197" s="362"/>
      <c r="J197" s="362"/>
      <c r="K197" s="239"/>
    </row>
    <row r="198" spans="2:11" ht="25.5" customHeight="1">
      <c r="B198" s="238"/>
      <c r="C198" s="303" t="s">
        <v>739</v>
      </c>
      <c r="D198" s="303"/>
      <c r="E198" s="303"/>
      <c r="F198" s="303" t="s">
        <v>740</v>
      </c>
      <c r="G198" s="304"/>
      <c r="H198" s="361" t="s">
        <v>741</v>
      </c>
      <c r="I198" s="361"/>
      <c r="J198" s="361"/>
      <c r="K198" s="239"/>
    </row>
    <row r="199" spans="2:11" ht="5.25" customHeight="1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>
      <c r="B200" s="267"/>
      <c r="C200" s="247" t="s">
        <v>731</v>
      </c>
      <c r="D200" s="247"/>
      <c r="E200" s="247"/>
      <c r="F200" s="266" t="s">
        <v>43</v>
      </c>
      <c r="G200" s="247"/>
      <c r="H200" s="359" t="s">
        <v>742</v>
      </c>
      <c r="I200" s="359"/>
      <c r="J200" s="359"/>
      <c r="K200" s="288"/>
    </row>
    <row r="201" spans="2:11" ht="15" customHeight="1">
      <c r="B201" s="267"/>
      <c r="C201" s="273"/>
      <c r="D201" s="247"/>
      <c r="E201" s="247"/>
      <c r="F201" s="266" t="s">
        <v>44</v>
      </c>
      <c r="G201" s="247"/>
      <c r="H201" s="359" t="s">
        <v>743</v>
      </c>
      <c r="I201" s="359"/>
      <c r="J201" s="359"/>
      <c r="K201" s="288"/>
    </row>
    <row r="202" spans="2:11" ht="15" customHeight="1">
      <c r="B202" s="267"/>
      <c r="C202" s="273"/>
      <c r="D202" s="247"/>
      <c r="E202" s="247"/>
      <c r="F202" s="266" t="s">
        <v>47</v>
      </c>
      <c r="G202" s="247"/>
      <c r="H202" s="359" t="s">
        <v>744</v>
      </c>
      <c r="I202" s="359"/>
      <c r="J202" s="359"/>
      <c r="K202" s="288"/>
    </row>
    <row r="203" spans="2:11" ht="15" customHeight="1">
      <c r="B203" s="267"/>
      <c r="C203" s="247"/>
      <c r="D203" s="247"/>
      <c r="E203" s="247"/>
      <c r="F203" s="266" t="s">
        <v>45</v>
      </c>
      <c r="G203" s="247"/>
      <c r="H203" s="359" t="s">
        <v>745</v>
      </c>
      <c r="I203" s="359"/>
      <c r="J203" s="359"/>
      <c r="K203" s="288"/>
    </row>
    <row r="204" spans="2:11" ht="15" customHeight="1">
      <c r="B204" s="267"/>
      <c r="C204" s="247"/>
      <c r="D204" s="247"/>
      <c r="E204" s="247"/>
      <c r="F204" s="266" t="s">
        <v>46</v>
      </c>
      <c r="G204" s="247"/>
      <c r="H204" s="359" t="s">
        <v>746</v>
      </c>
      <c r="I204" s="359"/>
      <c r="J204" s="359"/>
      <c r="K204" s="288"/>
    </row>
    <row r="205" spans="2:11" ht="15" customHeight="1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>
      <c r="B206" s="267"/>
      <c r="C206" s="247" t="s">
        <v>687</v>
      </c>
      <c r="D206" s="247"/>
      <c r="E206" s="247"/>
      <c r="F206" s="266" t="s">
        <v>79</v>
      </c>
      <c r="G206" s="247"/>
      <c r="H206" s="359" t="s">
        <v>747</v>
      </c>
      <c r="I206" s="359"/>
      <c r="J206" s="359"/>
      <c r="K206" s="288"/>
    </row>
    <row r="207" spans="2:11" ht="15" customHeight="1">
      <c r="B207" s="267"/>
      <c r="C207" s="273"/>
      <c r="D207" s="247"/>
      <c r="E207" s="247"/>
      <c r="F207" s="266" t="s">
        <v>584</v>
      </c>
      <c r="G207" s="247"/>
      <c r="H207" s="359" t="s">
        <v>585</v>
      </c>
      <c r="I207" s="359"/>
      <c r="J207" s="359"/>
      <c r="K207" s="288"/>
    </row>
    <row r="208" spans="2:11" ht="15" customHeight="1">
      <c r="B208" s="267"/>
      <c r="C208" s="247"/>
      <c r="D208" s="247"/>
      <c r="E208" s="247"/>
      <c r="F208" s="266" t="s">
        <v>582</v>
      </c>
      <c r="G208" s="247"/>
      <c r="H208" s="359" t="s">
        <v>748</v>
      </c>
      <c r="I208" s="359"/>
      <c r="J208" s="359"/>
      <c r="K208" s="288"/>
    </row>
    <row r="209" spans="2:11" ht="15" customHeight="1">
      <c r="B209" s="305"/>
      <c r="C209" s="273"/>
      <c r="D209" s="273"/>
      <c r="E209" s="273"/>
      <c r="F209" s="266" t="s">
        <v>586</v>
      </c>
      <c r="G209" s="252"/>
      <c r="H209" s="360" t="s">
        <v>587</v>
      </c>
      <c r="I209" s="360"/>
      <c r="J209" s="360"/>
      <c r="K209" s="306"/>
    </row>
    <row r="210" spans="2:11" ht="15" customHeight="1">
      <c r="B210" s="305"/>
      <c r="C210" s="273"/>
      <c r="D210" s="273"/>
      <c r="E210" s="273"/>
      <c r="F210" s="266" t="s">
        <v>588</v>
      </c>
      <c r="G210" s="252"/>
      <c r="H210" s="360" t="s">
        <v>564</v>
      </c>
      <c r="I210" s="360"/>
      <c r="J210" s="360"/>
      <c r="K210" s="306"/>
    </row>
    <row r="211" spans="2:11" ht="15" customHeight="1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>
      <c r="B212" s="305"/>
      <c r="C212" s="247" t="s">
        <v>711</v>
      </c>
      <c r="D212" s="273"/>
      <c r="E212" s="273"/>
      <c r="F212" s="266">
        <v>1</v>
      </c>
      <c r="G212" s="252"/>
      <c r="H212" s="360" t="s">
        <v>749</v>
      </c>
      <c r="I212" s="360"/>
      <c r="J212" s="360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2"/>
      <c r="H213" s="360" t="s">
        <v>750</v>
      </c>
      <c r="I213" s="360"/>
      <c r="J213" s="360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2"/>
      <c r="H214" s="360" t="s">
        <v>751</v>
      </c>
      <c r="I214" s="360"/>
      <c r="J214" s="360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2"/>
      <c r="H215" s="360" t="s">
        <v>752</v>
      </c>
      <c r="I215" s="360"/>
      <c r="J215" s="360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2018-03-04T15:14:41Z</dcterms:created>
  <dcterms:modified xsi:type="dcterms:W3CDTF">2018-06-18T10:10:14Z</dcterms:modified>
  <cp:category/>
  <cp:version/>
  <cp:contentType/>
  <cp:contentStatus/>
</cp:coreProperties>
</file>