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700" activeTab="0"/>
  </bookViews>
  <sheets>
    <sheet name="Rekapitulace stavby" sheetId="1" r:id="rId1"/>
    <sheet name="SO101 - Komunikace " sheetId="2" r:id="rId2"/>
    <sheet name="SO401 - Osvětlení " sheetId="3" r:id="rId3"/>
    <sheet name="SO901 - DIO" sheetId="4" r:id="rId4"/>
    <sheet name="VRN01 - Vedlejší a ostatn..." sheetId="5" r:id="rId5"/>
    <sheet name="Pokyny pro vyplnění" sheetId="6" r:id="rId6"/>
  </sheets>
  <definedNames>
    <definedName name="_xlnm._FilterDatabase" localSheetId="1" hidden="1">'SO101 - Komunikace '!$C$82:$K$305</definedName>
    <definedName name="_xlnm._FilterDatabase" localSheetId="2" hidden="1">'SO401 - Osvětlení '!$C$80:$K$187</definedName>
    <definedName name="_xlnm._FilterDatabase" localSheetId="3" hidden="1">'SO901 - DIO'!$C$77:$K$94</definedName>
    <definedName name="_xlnm._FilterDatabase" localSheetId="4" hidden="1">'VRN01 - Vedlejší a ostatn...'!$C$77:$K$92</definedName>
    <definedName name="_xlnm.Print_Area" localSheetId="5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stavby'!$C$39:$AQ$56</definedName>
    <definedName name="_xlnm.Print_Area" localSheetId="1">'SO101 - Komunikace '!$C$4:$J$36,'SO101 - Komunikace '!$C$42:$J$64,'SO101 - Komunikace '!$C$70:$K$305</definedName>
    <definedName name="_xlnm.Print_Area" localSheetId="2">'SO401 - Osvětlení '!$C$4:$J$36,'SO401 - Osvětlení '!$C$42:$J$62,'SO401 - Osvětlení '!$C$68:$K$187</definedName>
    <definedName name="_xlnm.Print_Area" localSheetId="3">'SO901 - DIO'!$C$4:$J$36,'SO901 - DIO'!$C$42:$J$59,'SO901 - DIO'!$C$65:$K$94</definedName>
    <definedName name="_xlnm.Print_Area" localSheetId="4">'VRN01 - Vedlejší a ostatn...'!$C$4:$J$36,'VRN01 - Vedlejší a ostatn...'!$C$42:$J$59,'VRN01 - Vedlejší a ostatn...'!$C$65:$K$92</definedName>
    <definedName name="_xlnm.Print_Titles" localSheetId="0">'Rekapitulace stavby'!$49:$49</definedName>
    <definedName name="_xlnm.Print_Titles" localSheetId="1">'SO101 - Komunikace '!$82:$82</definedName>
    <definedName name="_xlnm.Print_Titles" localSheetId="2">'SO401 - Osvětlení '!$80:$80</definedName>
    <definedName name="_xlnm.Print_Titles" localSheetId="3">'SO901 - DIO'!$77:$77</definedName>
    <definedName name="_xlnm.Print_Titles" localSheetId="4">'VRN01 - Vedlejší a ostatn...'!$77:$77</definedName>
  </definedNames>
  <calcPr calcId="162913"/>
</workbook>
</file>

<file path=xl/sharedStrings.xml><?xml version="1.0" encoding="utf-8"?>
<sst xmlns="http://schemas.openxmlformats.org/spreadsheetml/2006/main" count="5161" uniqueCount="1080">
  <si>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</si>
  <si>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</si>
  <si>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</si>
  <si>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</si>
  <si>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</si>
  <si>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</si>
  <si>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</si>
  <si>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{8d16e03f-e170-4c91-a3d6-b378c0894dae}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</si>
  <si>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</si>
  <si>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</si>
  <si>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</si>
  <si>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</si>
  <si>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</si>
  <si>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</si>
  <si>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</si>
  <si>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</si>
  <si>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2018_16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</si>
  <si>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</si>
  <si>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</si>
  <si>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Místní komunikace K Pazderně</t>
  </si>
  <si>
    <t>KSO:</t>
  </si>
  <si>
    <t/>
  </si>
  <si>
    <t>CC-CZ:</t>
  </si>
  <si>
    <t>Místo:</t>
  </si>
  <si>
    <t xml:space="preserve">Benešov </t>
  </si>
  <si>
    <t>Datum:</t>
  </si>
  <si>
    <t>5. 3. 2018</t>
  </si>
  <si>
    <t>Zadavatel:</t>
  </si>
  <si>
    <t>IČ:</t>
  </si>
  <si>
    <t xml:space="preserve">Město Benešov </t>
  </si>
  <si>
    <t>DIČ:</t>
  </si>
  <si>
    <t>Uchazeč:</t>
  </si>
  <si>
    <t>Vyplň údaj</t>
  </si>
  <si>
    <t>Projektant:</t>
  </si>
  <si>
    <t xml:space="preserve">Ing. Roman Tichovský 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</si>
  <si>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</si>
  <si>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</si>
  <si>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</si>
  <si>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</si>
  <si>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</si>
  <si>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</si>
  <si>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</si>
  <si>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</si>
  <si>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</si>
  <si>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</si>
  <si>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</si>
  <si>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</si>
  <si>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</si>
  <si>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</si>
  <si>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</si>
  <si>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</si>
  <si>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</si>
  <si>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</si>
  <si>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</si>
  <si>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</si>
  <si>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</si>
  <si>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</si>
  <si>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</si>
  <si>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</si>
  <si>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</si>
  <si>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</si>
  <si>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</si>
  <si>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</si>
  <si>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</si>
  <si>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</si>
  <si>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</si>
  <si>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</si>
  <si>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</si>
  <si>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</si>
  <si>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</si>
  <si>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</si>
  <si>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</si>
  <si>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</si>
  <si>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</si>
  <si>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</si>
  <si>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</si>
  <si>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SO101</t>
  </si>
  <si>
    <t xml:space="preserve">Komunikace </t>
  </si>
  <si>
    <t>STA</t>
  </si>
  <si>
    <t>1</t>
  </si>
  <si>
    <t>{c820d582-b6d7-4efc-9f23-33729fbf8004}</t>
  </si>
  <si>
    <t>2</t>
  </si>
  <si>
    <t>SO401</t>
  </si>
  <si>
    <t xml:space="preserve">Osvětlení </t>
  </si>
  <si>
    <t>{085035f0-eb8c-4874-aa3b-3ee24c11a9cb}</t>
  </si>
  <si>
    <t>SO901</t>
  </si>
  <si>
    <t>DIO</t>
  </si>
  <si>
    <t>{daeefe1b-e334-4b10-9d5e-1df17f1276a7}</t>
  </si>
  <si>
    <t>VRN01</t>
  </si>
  <si>
    <t xml:space="preserve">Vedlejší a ostatní náklady stavby </t>
  </si>
  <si>
    <t>{f9535e73-97a9-4493-accd-3cbac0d38f3b}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</si>
  <si>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</si>
  <si>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</si>
  <si>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</si>
  <si>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</si>
  <si>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</si>
  <si>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</si>
  <si>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</si>
  <si>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 xml:space="preserve">SO101 - Komunikace 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</si>
  <si>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</si>
  <si>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</si>
  <si>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</si>
  <si>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</si>
  <si>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</si>
  <si>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</si>
  <si>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</si>
  <si>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</si>
  <si>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5 - Komunikace</t>
  </si>
  <si>
    <t xml:space="preserve">    8 - Trubní vedení</t>
  </si>
  <si>
    <t xml:space="preserve">    9 - Ostatní konstrukce a práce-bourání</t>
  </si>
  <si>
    <t xml:space="preserve">      99 -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</si>
  <si>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</si>
  <si>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</si>
  <si>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</si>
  <si>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</si>
  <si>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</si>
  <si>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</si>
  <si>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</si>
  <si>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</si>
  <si>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</si>
  <si>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</si>
  <si>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</si>
  <si>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</si>
  <si>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</si>
  <si>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</si>
  <si>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</si>
  <si>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</si>
  <si>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</si>
  <si>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</si>
  <si>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</si>
  <si>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113107163</t>
  </si>
  <si>
    <t>Odstranění podkladu pl přes 50 do 200 m2 z kameniva drceného tl 300 mm</t>
  </si>
  <si>
    <t>m2</t>
  </si>
  <si>
    <t>4</t>
  </si>
  <si>
    <t>294275730</t>
  </si>
  <si>
    <t>VV</t>
  </si>
  <si>
    <t>"ostrůvek+chodník" (24,6*3,5+29,8*3,0+72,6*2,5)</t>
  </si>
  <si>
    <t>"chodníky" 108,9+178,6</t>
  </si>
  <si>
    <t>Součet</t>
  </si>
  <si>
    <t>113107182</t>
  </si>
  <si>
    <t>Odstranění podkladu pl přes 50 do 200 m2 živičných tl 100 mm</t>
  </si>
  <si>
    <t>CS ÚRS 2013 01</t>
  </si>
  <si>
    <t>1915942775</t>
  </si>
  <si>
    <t>"vozovka recyklát" 331,2</t>
  </si>
  <si>
    <t>"chodníky" 108,9</t>
  </si>
  <si>
    <t>3</t>
  </si>
  <si>
    <t>113107224</t>
  </si>
  <si>
    <t>Odstranění podkladů nebo krytů s přemístěním hmot na skládku na vzdálenost do 20 m nebo s naložením na dopravní prostředek v ploše jednotlivě přes 200 m2 z kameniva hrubého drceného, o tl. vrstvy přes 300 do 400 mm</t>
  </si>
  <si>
    <t>683333563</t>
  </si>
  <si>
    <t>"stávající cesta štěrk" 169,9</t>
  </si>
  <si>
    <t>"vozovka asflatový beton" 730,2</t>
  </si>
  <si>
    <t>"vozovka K Pazderně" 351</t>
  </si>
  <si>
    <t>113154124</t>
  </si>
  <si>
    <t>Frézování živičného krytu tl 100 mm pruh š 0,75 m pl do 500 m2 bez překážek v trase</t>
  </si>
  <si>
    <t>2055974230</t>
  </si>
  <si>
    <t>730,2+26,5*3,5</t>
  </si>
  <si>
    <t>110</t>
  </si>
  <si>
    <t>113154255</t>
  </si>
  <si>
    <t>Frézování živičného podkladu nebo krytu  s naložením na dopravní prostředek plochy přes 500 do 1 000 m2 s překážkami v trase pruhu šířky do 1 m, tloušťky vrstvy 200 mm</t>
  </si>
  <si>
    <t>CS ÚRS 2018 01</t>
  </si>
  <si>
    <t>518027854</t>
  </si>
  <si>
    <t>351</t>
  </si>
  <si>
    <t>5</t>
  </si>
  <si>
    <t>113202111</t>
  </si>
  <si>
    <t>Vytrhání obrub krajníků obrubníků stojatých</t>
  </si>
  <si>
    <t>m</t>
  </si>
  <si>
    <t>-1949752329</t>
  </si>
  <si>
    <t>"chodník 110" (29,8+72,6)</t>
  </si>
  <si>
    <t>52,8+23,4+24,5</t>
  </si>
  <si>
    <t>6</t>
  </si>
  <si>
    <t>122201102</t>
  </si>
  <si>
    <t>Odkopávky a prokopávky nezapažené v hornině tř. 3 objem do 1000 m3</t>
  </si>
  <si>
    <t>m3</t>
  </si>
  <si>
    <t>625975540</t>
  </si>
  <si>
    <t>"chodníky, park.plochy" (211+610,4+52,8*2,5)*0,4</t>
  </si>
  <si>
    <t>"vozovka" (545,6+155,63*7,5)*0,3*0,5*0,3</t>
  </si>
  <si>
    <t>7</t>
  </si>
  <si>
    <t>122201109</t>
  </si>
  <si>
    <t>Příplatek za lepivost u odkopávek v hornině tř. 1 až 3</t>
  </si>
  <si>
    <t>-329595295</t>
  </si>
  <si>
    <t>458,437</t>
  </si>
  <si>
    <t>8</t>
  </si>
  <si>
    <t>122301102</t>
  </si>
  <si>
    <t>Odkopávky a prokopávky nezapažené v hornině tř. 4 objem do 1000 m3</t>
  </si>
  <si>
    <t>1069352998</t>
  </si>
  <si>
    <t>"ostrůvek+chodník" (24,6*3,5+29,8*3,0+72,6*2,5)*0,3</t>
  </si>
  <si>
    <t>"vozovka" (545,6+155,63*7,5)*0,3*0,5*0,7</t>
  </si>
  <si>
    <t>9</t>
  </si>
  <si>
    <t>122301109</t>
  </si>
  <si>
    <t>Příplatek za lepivost u odkopávek nezapažených v hornině tř. 4</t>
  </si>
  <si>
    <t>-427502135</t>
  </si>
  <si>
    <t>286,947</t>
  </si>
  <si>
    <t>70</t>
  </si>
  <si>
    <t>132103301</t>
  </si>
  <si>
    <t>Hloubení rýh pro drény ve sklonu terénu do 15 st. v jakémkoliv množství, s úpravou do předepsaného spádu, v suchu, mokru i ve vodě sběrné i svodné DN do 200 hloubky do 1,10 m v horninách tř. 1 a 2</t>
  </si>
  <si>
    <t>CS ÚRS 2016 01</t>
  </si>
  <si>
    <t>778173055</t>
  </si>
  <si>
    <t>112,9+155,63</t>
  </si>
  <si>
    <t>71</t>
  </si>
  <si>
    <t>132301201</t>
  </si>
  <si>
    <t>Hloubení zapažených i nezapažených rýh šířky přes 600 do 2 000 mm  s urovnáním dna do předepsaného profilu a spádu v hornině tř. 4 do 100 m3</t>
  </si>
  <si>
    <t>-295523594</t>
  </si>
  <si>
    <t>1,8*2*0,75*2,0</t>
  </si>
  <si>
    <t>72</t>
  </si>
  <si>
    <t>132301209</t>
  </si>
  <si>
    <t>Hloubení zapažených i nezapažených rýh šířky přes 600 do 2 000 mm  s urovnáním dna do předepsaného profilu a spádu v hornině tř. 4 Příplatek k cenám za lepivost horniny tř. 4</t>
  </si>
  <si>
    <t>1262895209</t>
  </si>
  <si>
    <t>5,40</t>
  </si>
  <si>
    <t>73</t>
  </si>
  <si>
    <t>133301101</t>
  </si>
  <si>
    <t>Hloubení zapažených i nezapažených šachet  s případným nutným přemístěním výkopku ve výkopišti v hornině tř. 4 do 100 m3</t>
  </si>
  <si>
    <t>-1964535928</t>
  </si>
  <si>
    <t>1,5*1,5*2,2*4</t>
  </si>
  <si>
    <t>74</t>
  </si>
  <si>
    <t>133301109</t>
  </si>
  <si>
    <t>Hloubení zapažených i nezapažených šachet  s případným nutným přemístěním výkopku ve výkopišti v hornině tř. 4 Příplatek k cenám za lepivost horniny tř. 4</t>
  </si>
  <si>
    <t>-485500984</t>
  </si>
  <si>
    <t>19,8</t>
  </si>
  <si>
    <t>75</t>
  </si>
  <si>
    <t>151101211</t>
  </si>
  <si>
    <t>Odstranění pažení stěn výkopu  s uložením pažin na vzdálenost do 3 m od okraje výkopu příložné, hloubky do 4 m</t>
  </si>
  <si>
    <t>-815065833</t>
  </si>
  <si>
    <t>2*1,8*2*2</t>
  </si>
  <si>
    <t>76</t>
  </si>
  <si>
    <t>151101901</t>
  </si>
  <si>
    <t>Zřízení pažení stěn výkopu bez rozepření nebo vzepření  s ponecháním pažin ve výkopu příložné, hloubky do 4 m</t>
  </si>
  <si>
    <t>-1956271436</t>
  </si>
  <si>
    <t>14,40</t>
  </si>
  <si>
    <t>10</t>
  </si>
  <si>
    <t>161101101</t>
  </si>
  <si>
    <t>Svislé přemístění výkopku z horniny tř. 1 až 4 hl výkopu do 2,5 m</t>
  </si>
  <si>
    <t>-1913618007</t>
  </si>
  <si>
    <t>5,4+19,8</t>
  </si>
  <si>
    <t>11</t>
  </si>
  <si>
    <t>162701103</t>
  </si>
  <si>
    <t>Vodorovné přemístění výkopku nebo sypaniny po suchu na obvyklém dopravním prostředku, bez naložení výkopku, avšak se složením bez rozhrnutí z horniny tř. 1 až 4 na vzdálenost přes 7 000 do 8 000 m</t>
  </si>
  <si>
    <t>711230263</t>
  </si>
  <si>
    <t>838,117</t>
  </si>
  <si>
    <t>104</t>
  </si>
  <si>
    <t>167101102</t>
  </si>
  <si>
    <t>Nakládání, skládání a překládání neulehlého výkopku nebo sypaniny  nakládání, množství přes 100 m3, z hornin tř. 1 až 4</t>
  </si>
  <si>
    <t>2059094365</t>
  </si>
  <si>
    <t>458,437+286,947+370,93*0,5*0,5</t>
  </si>
  <si>
    <t>12</t>
  </si>
  <si>
    <t>171201201</t>
  </si>
  <si>
    <t>Uložení sypaniny na skládky</t>
  </si>
  <si>
    <t>-760704055</t>
  </si>
  <si>
    <t>13</t>
  </si>
  <si>
    <t>171201211</t>
  </si>
  <si>
    <t>Poplatek za uložení odpadu ze sypaniny na skládce (skládkovné)</t>
  </si>
  <si>
    <t>t</t>
  </si>
  <si>
    <t>661872297</t>
  </si>
  <si>
    <t>838,117*1,8</t>
  </si>
  <si>
    <t>77</t>
  </si>
  <si>
    <t>174101101</t>
  </si>
  <si>
    <t>Zásyp jam, šachet rýh nebo kolem objektů sypaninou se zhutněním</t>
  </si>
  <si>
    <t>-1527625743</t>
  </si>
  <si>
    <t>(5,4+19,8)*0,6</t>
  </si>
  <si>
    <t>78</t>
  </si>
  <si>
    <t>M</t>
  </si>
  <si>
    <t>583373680</t>
  </si>
  <si>
    <t>štěrkopísek frakce netříděná zásyp</t>
  </si>
  <si>
    <t>CS ÚRS 2017 02</t>
  </si>
  <si>
    <t>1977328455</t>
  </si>
  <si>
    <t>15,120*2,2</t>
  </si>
  <si>
    <t>79</t>
  </si>
  <si>
    <t>174203301</t>
  </si>
  <si>
    <t>Zásyp rýh pro drény bez zhutnění, pro jakékoliv množství sběrné a svodné drény hloubky do 1,10 m</t>
  </si>
  <si>
    <t>-1689038398</t>
  </si>
  <si>
    <t>370,93</t>
  </si>
  <si>
    <t>80</t>
  </si>
  <si>
    <t>583336520</t>
  </si>
  <si>
    <t>Kamenivo přírodní těžené pro stavební účely  PTK  (drobné, hrubé, štěrkopísky) kamenivo těžené hrubé frakce   8-16 Tovačov</t>
  </si>
  <si>
    <t>-1793900504</t>
  </si>
  <si>
    <t>370,93*0,5*0,5*2,2</t>
  </si>
  <si>
    <t>81</t>
  </si>
  <si>
    <t>175151101</t>
  </si>
  <si>
    <t>Obsypání potrubí strojně sypaninou z vhodných hornin tř. 1 až 4 nebo materiálem připraveným podél výkopu ve vzdálenosti do 3 m od jeho kraje, pro jakoukoliv hloubku výkopu a míru zhutnění bez prohození sypaniny</t>
  </si>
  <si>
    <t>56055368</t>
  </si>
  <si>
    <t>1,8*0,7*0,4*2</t>
  </si>
  <si>
    <t>82</t>
  </si>
  <si>
    <t>58344155</t>
  </si>
  <si>
    <t>štěrkodrť frakce 0/22</t>
  </si>
  <si>
    <t>-1388171809</t>
  </si>
  <si>
    <t>1,008*2,2</t>
  </si>
  <si>
    <t>14</t>
  </si>
  <si>
    <t>181301102</t>
  </si>
  <si>
    <t>Rozprostření ornice tl vrstvy do 150 mm pl do 500 m2 v rovině nebo ve svahu do 1:5</t>
  </si>
  <si>
    <t>2064885587</t>
  </si>
  <si>
    <t>"ostrůvek+chodník" (9,5*2,5+29,8*1,5+72,6*1,5)</t>
  </si>
  <si>
    <t>33,9+19,9+26,8+36,8+4,4+17,9+149,8</t>
  </si>
  <si>
    <t>58399</t>
  </si>
  <si>
    <t>Ornice - nákup a dodání</t>
  </si>
  <si>
    <t>226172888</t>
  </si>
  <si>
    <t>466,85*0,15</t>
  </si>
  <si>
    <t>16</t>
  </si>
  <si>
    <t>181411131</t>
  </si>
  <si>
    <t>Založení parkového trávníku výsevem plochy do 1000 m2 v rovině a ve svahu do 1:5</t>
  </si>
  <si>
    <t>-21185469</t>
  </si>
  <si>
    <t>466,85</t>
  </si>
  <si>
    <t>17</t>
  </si>
  <si>
    <t>005724200</t>
  </si>
  <si>
    <t>osivo směs travní parková okrasná</t>
  </si>
  <si>
    <t>kg</t>
  </si>
  <si>
    <t>1777340461</t>
  </si>
  <si>
    <t>466,85*0,06</t>
  </si>
  <si>
    <t>18</t>
  </si>
  <si>
    <t>181951102</t>
  </si>
  <si>
    <t>Úprava pláně v hornině tř. 1 až 4 se zhutněním</t>
  </si>
  <si>
    <t>-335324384</t>
  </si>
  <si>
    <t>2406</t>
  </si>
  <si>
    <t>19</t>
  </si>
  <si>
    <t>185804312</t>
  </si>
  <si>
    <t>Zalití rostlin vodou plocha přes 20 m2</t>
  </si>
  <si>
    <t>1375821130</t>
  </si>
  <si>
    <t>2,2</t>
  </si>
  <si>
    <t>20</t>
  </si>
  <si>
    <t>185851121</t>
  </si>
  <si>
    <t>Dovoz vody pro zálivku rostlin za vzdálenost do 1000 m</t>
  </si>
  <si>
    <t>141506567</t>
  </si>
  <si>
    <t>Zakládání</t>
  </si>
  <si>
    <t>87</t>
  </si>
  <si>
    <t>211971110</t>
  </si>
  <si>
    <t>Zřízení opláštění výplně z geotextilie odvodňovacích žeber nebo trativodů v rýze nebo zářezu se stěnami šikmými o sklonu do 1:2</t>
  </si>
  <si>
    <t>-1714906986</t>
  </si>
  <si>
    <t>370,93*(0,5+0,5+0,6+0,8)</t>
  </si>
  <si>
    <t>88</t>
  </si>
  <si>
    <t>693111320</t>
  </si>
  <si>
    <t>Geotextilie geotextilie netkané GETEX ( (vlna, viskóza, syntetika)) barva pestrá použití: jako separační a oddělovací vrstva šíře max. 400 cm GETEX     250g/m2</t>
  </si>
  <si>
    <t>973435250</t>
  </si>
  <si>
    <t>890,232*1,1</t>
  </si>
  <si>
    <t>979,255*1,05 'Přepočtené koeficientem množství</t>
  </si>
  <si>
    <t>89</t>
  </si>
  <si>
    <t>212572111</t>
  </si>
  <si>
    <t>Lože pro trativody ze štěrkopísku tříděného</t>
  </si>
  <si>
    <t>-743198509</t>
  </si>
  <si>
    <t>268,53*0,5*0,1</t>
  </si>
  <si>
    <t>90</t>
  </si>
  <si>
    <t>212755214</t>
  </si>
  <si>
    <t>Trativody bez lože z drenážních trubek plastových flexibilních D 100 mm</t>
  </si>
  <si>
    <t>976013077</t>
  </si>
  <si>
    <t>Komunikace</t>
  </si>
  <si>
    <t>23</t>
  </si>
  <si>
    <t>564851111</t>
  </si>
  <si>
    <t xml:space="preserve">Podklad ze štěrkodrtě ŠD tl 150 mm chodníky ochranná vrstva </t>
  </si>
  <si>
    <t>-1202797033</t>
  </si>
  <si>
    <t>"ostrůvek+chodník" (15,2*3,5+29,8*3,0+72,6*3,0)+10,2*2,5</t>
  </si>
  <si>
    <t>243,06-36,5+282,8+399,2</t>
  </si>
  <si>
    <t>24</t>
  </si>
  <si>
    <t>564851112</t>
  </si>
  <si>
    <t>Podklad ze štěrkodrtě ŠD tl 150 mm chodníky podkladní vrstva</t>
  </si>
  <si>
    <t>-382827421</t>
  </si>
  <si>
    <t>"ostrůvek+chodník" (15,2*2,5+29,8*2,0+72,6*2,0)+10,2*2,5</t>
  </si>
  <si>
    <t>229+399,2+226,34-36,5</t>
  </si>
  <si>
    <t>25</t>
  </si>
  <si>
    <t>564851114</t>
  </si>
  <si>
    <t>Podklad ze štěrkodrti ŠD s rozprostřením a zhutněním, po zhutnění tl. 180 mm</t>
  </si>
  <si>
    <t>-817592986</t>
  </si>
  <si>
    <t>1434,3-299,61+0,75*72,5+31,5*0,75+176,8</t>
  </si>
  <si>
    <t>105</t>
  </si>
  <si>
    <t>564861111</t>
  </si>
  <si>
    <t>Podklad ze štěrkodrti ŠD  s rozprostřením a zhutněním, po zhutnění tl. 200 mm</t>
  </si>
  <si>
    <t>872796625</t>
  </si>
  <si>
    <t>1434,3*1,03+31,5*0,75+72,5*0,75+176,8</t>
  </si>
  <si>
    <t>84</t>
  </si>
  <si>
    <t>567122114</t>
  </si>
  <si>
    <t>Podklad ze směsi stmelené cementem SC bez dilatačních spár, s rozprostřením a zhutněním SC C 8/10 (KSC I), po zhutnění tl. 150 mm</t>
  </si>
  <si>
    <t>1600698569</t>
  </si>
  <si>
    <t>143,5+102,9+23,41+29,8+64,27+116,9</t>
  </si>
  <si>
    <t>85</t>
  </si>
  <si>
    <t>577144221</t>
  </si>
  <si>
    <t>Asfaltový beton vrstva obrusná ACO 11 (ABS)  s rozprostřením a se zhutněním z nemodifikovaného asfaltu v pruhu šířky přes 3 m tř. II, po zhutnění tl. 50 mm</t>
  </si>
  <si>
    <t>-1544327560</t>
  </si>
  <si>
    <t>1134,69+176,8+72,5*0,75+31,5*0,75+23,6*2*0,75</t>
  </si>
  <si>
    <t>86</t>
  </si>
  <si>
    <t>577165122</t>
  </si>
  <si>
    <t>Asfaltový beton vrstva ložní ACL 16 (ABH)  s rozprostřením a zhutněním z nemodifikovaného asfaltu v pruhu šířky přes 3 m, po zhutnění tl. 70 mm</t>
  </si>
  <si>
    <t>-794178801</t>
  </si>
  <si>
    <t>1424,89</t>
  </si>
  <si>
    <t>29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</si>
  <si>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</si>
  <si>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</si>
  <si>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-565604841</t>
  </si>
  <si>
    <t>818,040+31,5*2+15,1*2,5+62,7*2+10,2*2,5</t>
  </si>
  <si>
    <t>30</t>
  </si>
  <si>
    <t>592451190</t>
  </si>
  <si>
    <t>dlažba zámková slepecká 20x10x6 cm barevná</t>
  </si>
  <si>
    <t>303244321</t>
  </si>
  <si>
    <t>6,4+17,42+4,5*0,4+21,6*0,4+1,6*0,4+6,65*0,4+2,5*0,4+15,8*0,4+26,8*0,4+6+5,1+3*0,4</t>
  </si>
  <si>
    <t>31</t>
  </si>
  <si>
    <t>592451800</t>
  </si>
  <si>
    <t>Dlaždice betonové dlažba zámková (ČSN EN 1338) dlažba zámková UNI 1 m2=39 kusů 20 x 16,5 x 6 šedá</t>
  </si>
  <si>
    <t>1501312382</t>
  </si>
  <si>
    <t>P</t>
  </si>
  <si>
    <t>Poznámka k položce:
spotřeba: 39 kus/m2</t>
  </si>
  <si>
    <t>1069,69-67,9</t>
  </si>
  <si>
    <t>32</t>
  </si>
  <si>
    <t>596212211</t>
  </si>
  <si>
    <t>Kladení zámkové dlažby pozemních komunikací tl 80 mm skupiny A pl do 100 m2</t>
  </si>
  <si>
    <t>-1551120741</t>
  </si>
  <si>
    <t>299,61+64,2+116,9</t>
  </si>
  <si>
    <t>33</t>
  </si>
  <si>
    <t>592450000</t>
  </si>
  <si>
    <t>dlažba zámková 8 cm šedá</t>
  </si>
  <si>
    <t>1225830543</t>
  </si>
  <si>
    <t>480,71</t>
  </si>
  <si>
    <t>Trubní vedení</t>
  </si>
  <si>
    <t>91</t>
  </si>
  <si>
    <t>871315231</t>
  </si>
  <si>
    <t>Kanalizační potrubí z tvrdého PVC v otevřeném výkopu ve sklonu do 20 %, hladkého plnostěnného jednovrstvého, tuhost třídy SN 10 DN 160</t>
  </si>
  <si>
    <t>386779668</t>
  </si>
  <si>
    <t>1,8*2</t>
  </si>
  <si>
    <t>92</t>
  </si>
  <si>
    <t>895941311</t>
  </si>
  <si>
    <t>Zřízení vpusti kanalizační uliční z betonových dílců typ UVB-50</t>
  </si>
  <si>
    <t>kus</t>
  </si>
  <si>
    <t>1747400995</t>
  </si>
  <si>
    <t>93</t>
  </si>
  <si>
    <t>592238210</t>
  </si>
  <si>
    <t>vpusť betonová uliční prstenec 18x66x10 cm</t>
  </si>
  <si>
    <t>-363019091</t>
  </si>
  <si>
    <t>94</t>
  </si>
  <si>
    <t>592238230</t>
  </si>
  <si>
    <t>vpusť betonová uliční dno 62,6 x 49,5 x 5 cm</t>
  </si>
  <si>
    <t>-1138044084</t>
  </si>
  <si>
    <t>95</t>
  </si>
  <si>
    <t>592238250</t>
  </si>
  <si>
    <t>vpusť betonová uliční skruž 29x50x5 cm</t>
  </si>
  <si>
    <t>1687253261</t>
  </si>
  <si>
    <t>96</t>
  </si>
  <si>
    <t>592238260</t>
  </si>
  <si>
    <t>vpusť betonová uliční skruž 59x50x5 cm</t>
  </si>
  <si>
    <t>23985338</t>
  </si>
  <si>
    <t>97</t>
  </si>
  <si>
    <t>592238740</t>
  </si>
  <si>
    <t>koš vysoký pro uliční vpusti, žárově zinkovaný plech,pro rám 500/300</t>
  </si>
  <si>
    <t>492047660</t>
  </si>
  <si>
    <t>98</t>
  </si>
  <si>
    <t>592238760</t>
  </si>
  <si>
    <t>rám zabetonovaný pro uliční vpusti 500/500 mm</t>
  </si>
  <si>
    <t>2016191553</t>
  </si>
  <si>
    <t>99</t>
  </si>
  <si>
    <t>899204112</t>
  </si>
  <si>
    <t>Osazení mříží litinových včetně rámů a košů na bahno pro třídu zatížení D400, E600</t>
  </si>
  <si>
    <t>-61027769</t>
  </si>
  <si>
    <t>100</t>
  </si>
  <si>
    <t>592238780</t>
  </si>
  <si>
    <t>mříž vtoková pro uliční vpusti 500/500 mm</t>
  </si>
  <si>
    <t>964239105</t>
  </si>
  <si>
    <t>34</t>
  </si>
  <si>
    <t>899231111</t>
  </si>
  <si>
    <t>Výšková úprava uličního vstupu nebo vpusti do 200 mm zvýšením mříže</t>
  </si>
  <si>
    <t>2013110661</t>
  </si>
  <si>
    <t>35</t>
  </si>
  <si>
    <t>899331111</t>
  </si>
  <si>
    <t>Výšková úprava uličního vstupu nebo vpusti do 200 mm zvýšením poklopu</t>
  </si>
  <si>
    <t>2135320159</t>
  </si>
  <si>
    <t>36</t>
  </si>
  <si>
    <t>899431111</t>
  </si>
  <si>
    <t>Výšková úprava uličního vstupu nebo vpusti do 200 mm zvýšením krycího hrnce, šoupěte nebo hydrantu bez úpravy armatur</t>
  </si>
  <si>
    <t>426734448</t>
  </si>
  <si>
    <t>101</t>
  </si>
  <si>
    <t>899623131</t>
  </si>
  <si>
    <t>Obetonování potrubí nebo zdiva stok betonem prostým v otevřeném výkopu, beton tř. C 8/10</t>
  </si>
  <si>
    <t>1777195946</t>
  </si>
  <si>
    <t>1,8*0,7*0,3</t>
  </si>
  <si>
    <t>Ostatní konstrukce a práce-bourání</t>
  </si>
  <si>
    <t>113</t>
  </si>
  <si>
    <t>912211111</t>
  </si>
  <si>
    <t>Montáž směrového sloupku  plastového s odrazkou prostým uložením bez betonového základu silničního</t>
  </si>
  <si>
    <t>646352845</t>
  </si>
  <si>
    <t>114</t>
  </si>
  <si>
    <t>40445158</t>
  </si>
  <si>
    <t>sloupek silniční  směrový plastový 1200mm</t>
  </si>
  <si>
    <t>1379411849</t>
  </si>
  <si>
    <t>41</t>
  </si>
  <si>
    <t>914111111</t>
  </si>
  <si>
    <t>Montáž svislé dopravní značky do velikosti 1 m2 objímkami na sloupek nebo konzolu</t>
  </si>
  <si>
    <t>-978604900</t>
  </si>
  <si>
    <t>26</t>
  </si>
  <si>
    <t>107</t>
  </si>
  <si>
    <t>40444000</t>
  </si>
  <si>
    <t>značka dopravní svislá výstražná FeZn A1-A30 P1,P4 700mm</t>
  </si>
  <si>
    <t>-1989004170</t>
  </si>
  <si>
    <t>43</t>
  </si>
  <si>
    <t>404455120</t>
  </si>
  <si>
    <t>Výrobky a zabezpečovací prvky pro zařízení silniční značky dopravní svislé retroreflexní fólie tř. 1 FeZn-Al rám. 500 x 500 mm</t>
  </si>
  <si>
    <t>1425722257</t>
  </si>
  <si>
    <t>111</t>
  </si>
  <si>
    <t>40445520</t>
  </si>
  <si>
    <t>značka dopravní svislá retroreflexní fólie tř 1 FeZn-Al rám 1000x1500mm</t>
  </si>
  <si>
    <t>-1605261175</t>
  </si>
  <si>
    <t>112</t>
  </si>
  <si>
    <t>40445478</t>
  </si>
  <si>
    <t>značka dopravní svislá retroreflexní fólie tř 1 FeZn prolis D 700mm</t>
  </si>
  <si>
    <t>1220420920</t>
  </si>
  <si>
    <t>44</t>
  </si>
  <si>
    <t>914511111</t>
  </si>
  <si>
    <t>Montáž sloupku dopravních značek délky do 3,5 m s betonovým základem</t>
  </si>
  <si>
    <t>1072736760</t>
  </si>
  <si>
    <t>45</t>
  </si>
  <si>
    <t>404452250</t>
  </si>
  <si>
    <t>sloupek Zn 60 - 350</t>
  </si>
  <si>
    <t>1413962588</t>
  </si>
  <si>
    <t>115</t>
  </si>
  <si>
    <t>915211112</t>
  </si>
  <si>
    <t>Vodorovné dopravní značení stříkaným plastem  dělící čára šířky 125 mm souvislá bílá retroreflexní</t>
  </si>
  <si>
    <t>-1671001</t>
  </si>
  <si>
    <t>220*2+30</t>
  </si>
  <si>
    <t>46</t>
  </si>
  <si>
    <t>915221112</t>
  </si>
  <si>
    <t>Vodorovné dopravní značení stříkaným plastem vodící čára bílá šířky 250 mm retroreflexní</t>
  </si>
  <si>
    <t>643745541</t>
  </si>
  <si>
    <t>165*2+23,5+216*2</t>
  </si>
  <si>
    <t>47</t>
  </si>
  <si>
    <t>915231112</t>
  </si>
  <si>
    <t>Vodorovné dopravní značení stříkaným plastem přechody pro chodce, šipky, symboly nápisy bílé retroreflexní</t>
  </si>
  <si>
    <t>-578612239</t>
  </si>
  <si>
    <t>7*3/2+9,5*0,125*2+51,57/2+4*3,5*2/2+3,5+129,45/2+11*1,68+(3,5+3,5+7,3)*0,5</t>
  </si>
  <si>
    <t>48</t>
  </si>
  <si>
    <t>915611111</t>
  </si>
  <si>
    <t>Předznačení pro vodorovné značení stříkané barvou nebo prováděné z nátěrových hmot liniové dělicí čáry, vodicí proužky</t>
  </si>
  <si>
    <t>948927648</t>
  </si>
  <si>
    <t>470+785,50</t>
  </si>
  <si>
    <t>49</t>
  </si>
  <si>
    <t>915621111</t>
  </si>
  <si>
    <t>Předznačení vodorovného plošného značení</t>
  </si>
  <si>
    <t>-73802348</t>
  </si>
  <si>
    <t>146,515</t>
  </si>
  <si>
    <t>50</t>
  </si>
  <si>
    <t>916131213</t>
  </si>
  <si>
    <t>Osazení silničního obrubníku betonového stojatého s boční opěrou do lože z betonu prostého</t>
  </si>
  <si>
    <t>1864289344</t>
  </si>
  <si>
    <t>16,7+101,5+128,5+65,27+63,64+30,83+50+13+10,7+24</t>
  </si>
  <si>
    <t>51</t>
  </si>
  <si>
    <t>592174600</t>
  </si>
  <si>
    <t>obrubník betonový chodníkový ABO 2-15 100x15x25 cm</t>
  </si>
  <si>
    <t>-396842015</t>
  </si>
  <si>
    <t>504,14-38,1-8-72,15-3-12-24-10,8</t>
  </si>
  <si>
    <t>108</t>
  </si>
  <si>
    <t>59217029</t>
  </si>
  <si>
    <t>obrubník betonový silniční nájezdový 100x15x15 cm</t>
  </si>
  <si>
    <t>-946251417</t>
  </si>
  <si>
    <t>15+5,6+17,5+11+24+10,7</t>
  </si>
  <si>
    <t>109</t>
  </si>
  <si>
    <t>59217030</t>
  </si>
  <si>
    <t>obrubník betonový silniční přechodový 100x15x15-25 cm</t>
  </si>
  <si>
    <t>398538785</t>
  </si>
  <si>
    <t>12,1+2</t>
  </si>
  <si>
    <t>52</t>
  </si>
  <si>
    <t>592174090</t>
  </si>
  <si>
    <t>Obrubníky betonové a železobetonové chodníkové ABO   16-10    100 x 8 x 25</t>
  </si>
  <si>
    <t>808984509</t>
  </si>
  <si>
    <t>15,25+56,9</t>
  </si>
  <si>
    <t>53</t>
  </si>
  <si>
    <t>916231213</t>
  </si>
  <si>
    <t>Osazení chodníkového obrubníku betonového stojatého s boční opěrou do lože z betonu prostého</t>
  </si>
  <si>
    <t>-772016641</t>
  </si>
  <si>
    <t>24,9+111,4+4,8+1,5+12,2+13,1+2,5+30,5+57+10,2+16</t>
  </si>
  <si>
    <t>54</t>
  </si>
  <si>
    <t>592172140</t>
  </si>
  <si>
    <t>Obrubníky betonové a železobetonové obrubník záhonový šedý (přírodní)           50 x 5 x 25</t>
  </si>
  <si>
    <t>1790384663</t>
  </si>
  <si>
    <t>284,1*2</t>
  </si>
  <si>
    <t>55</t>
  </si>
  <si>
    <t>916991121</t>
  </si>
  <si>
    <t>Lože pod obrubníky, krajníky nebo obruby z dlažebních kostek z betonu prostého</t>
  </si>
  <si>
    <t>-678720072</t>
  </si>
  <si>
    <t>(504,14+284,1)*0,2*0,3</t>
  </si>
  <si>
    <t>56</t>
  </si>
  <si>
    <t>919112221</t>
  </si>
  <si>
    <t>Řezání dilatačních spár v živičném krytu vytvoření komůrky pro těsnící zálivku šířky 15 mm, hloubky 20 mm</t>
  </si>
  <si>
    <t>794960590</t>
  </si>
  <si>
    <t>7+7+6,5+7+26+62+32,6</t>
  </si>
  <si>
    <t>57</t>
  </si>
  <si>
    <t>919121213</t>
  </si>
  <si>
    <t>Utěsnění dilatačních spár zálivkou za studena v cementobetonovém nebo živičném krytu včetně adhezního nátěru bez těsnicího profilu pod zálivkou, pro komůrky šířky 10 mm, hloubky 25 mm</t>
  </si>
  <si>
    <t>2128014046</t>
  </si>
  <si>
    <t>148,10</t>
  </si>
  <si>
    <t>58</t>
  </si>
  <si>
    <t>919735111</t>
  </si>
  <si>
    <t>Řezání stávajícího živičného krytu nebo podkladu hloubky do 50 mm</t>
  </si>
  <si>
    <t>1385267527</t>
  </si>
  <si>
    <t>148,1</t>
  </si>
  <si>
    <t>116</t>
  </si>
  <si>
    <t>966005311</t>
  </si>
  <si>
    <t>Rozebrání a odstranění silničního zábradlí a ocelových svodidel s přemístěním hmot na skládku na vzdálenost do 10 m nebo s naložením na dopravní prostředek, se zásypem jam po odstraněných sloupcích a s jeho zhutněním svodidla včetně sloupků, s jednou pásnicí silničního</t>
  </si>
  <si>
    <t>-783559036</t>
  </si>
  <si>
    <t>61+32</t>
  </si>
  <si>
    <t>117</t>
  </si>
  <si>
    <t>966005921</t>
  </si>
  <si>
    <t>Rozebrání a odstranění silničního zábradlí a ocelových svodidel s přemístěním hmot na skládku na vzdálenost do 10 m nebo s naložením na dopravní prostředek, se zásypem jam po odstraněných sloupcích a s jeho zhutněním Příplatek k ceně za odstranění směrového sloupku ze svodidla</t>
  </si>
  <si>
    <t>391680548</t>
  </si>
  <si>
    <t>60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</si>
  <si>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</si>
  <si>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</si>
  <si>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118932024</t>
  </si>
  <si>
    <t>Přesun hmot</t>
  </si>
  <si>
    <t>61</t>
  </si>
  <si>
    <t>997221551</t>
  </si>
  <si>
    <t>Vodorovná doprava suti ze sypkých materiálů do 1 km</t>
  </si>
  <si>
    <t>1639800006</t>
  </si>
  <si>
    <t>62</t>
  </si>
  <si>
    <t>997221559</t>
  </si>
  <si>
    <t>Příplatek ZKD 1 km u vodorovné dopravy suti ze sypkých materiálů</t>
  </si>
  <si>
    <t>1545637677</t>
  </si>
  <si>
    <t>1618,323*9</t>
  </si>
  <si>
    <t>63</t>
  </si>
  <si>
    <t>997221571</t>
  </si>
  <si>
    <t>Vodorovná doprava vybouraných hmot do 1 km</t>
  </si>
  <si>
    <t>-1791089955</t>
  </si>
  <si>
    <t>41,636+79,658</t>
  </si>
  <si>
    <t>64</t>
  </si>
  <si>
    <t>997221579</t>
  </si>
  <si>
    <t>Příplatek ZKD 1 km u vodorovné dopravy vybouraných hmot</t>
  </si>
  <si>
    <t>900081977</t>
  </si>
  <si>
    <t>(121,294)*9</t>
  </si>
  <si>
    <t>65</t>
  </si>
  <si>
    <t>997221815</t>
  </si>
  <si>
    <t>Poplatek za uložení stavebního odpadu na skládce (skládkovné) betonového</t>
  </si>
  <si>
    <t>1247243047</t>
  </si>
  <si>
    <t>41,636</t>
  </si>
  <si>
    <t>66</t>
  </si>
  <si>
    <t>997221845</t>
  </si>
  <si>
    <t>Poplatek za uložení odpadu z asfaltových povrchů na skládce (skládkovné)</t>
  </si>
  <si>
    <t>283118761</t>
  </si>
  <si>
    <t>144,275</t>
  </si>
  <si>
    <t>67</t>
  </si>
  <si>
    <t>997221855</t>
  </si>
  <si>
    <t>Poplatek za uložení odpadu z kameniva na skládce (skládkovné)</t>
  </si>
  <si>
    <t>-1406102675</t>
  </si>
  <si>
    <t>1037,546</t>
  </si>
  <si>
    <t>68</t>
  </si>
  <si>
    <t>998225111</t>
  </si>
  <si>
    <t>Přesun hmot pro pozemní komunikace s krytem z kamene, monolitickým betonovým nebo živičným</t>
  </si>
  <si>
    <t>920351220</t>
  </si>
  <si>
    <t xml:space="preserve">SO401 - Osvětlení </t>
  </si>
  <si>
    <t>M - Práce a dodávky M</t>
  </si>
  <si>
    <t xml:space="preserve">    21-M - Elektromontáže</t>
  </si>
  <si>
    <t xml:space="preserve">    46-M - Zemní práce při extr.mont.pracích</t>
  </si>
  <si>
    <t>Uložení sypaniny poplatek za uložení sypaniny na skládce ( skládkovné )</t>
  </si>
  <si>
    <t>-1812389840</t>
  </si>
  <si>
    <t>144,6*0,2*1,8</t>
  </si>
  <si>
    <t>Práce a dodávky M</t>
  </si>
  <si>
    <t>21-M</t>
  </si>
  <si>
    <t>Elektromontáže</t>
  </si>
  <si>
    <t>210100173</t>
  </si>
  <si>
    <t>Ukončení kabelů smršťovací záklopkou nebo páskou se zapojením bez letování počtu a průřezu žil do 3 x 1,5 až 4 mm2</t>
  </si>
  <si>
    <t>-423553809</t>
  </si>
  <si>
    <t>343825510</t>
  </si>
  <si>
    <t>materiály elektroizolační páskové pásky elektroizolační Scotch izolace na nízké napětí Temflex barva: modrá, hnědá, zelená, šedá, oranžová fialová, červená, bílá, žlutá, žlutozelená š=15 mm, l=10 m, tl.=0,15</t>
  </si>
  <si>
    <t>128</t>
  </si>
  <si>
    <t>107408691</t>
  </si>
  <si>
    <t>210202013</t>
  </si>
  <si>
    <t>Montáž svítidel výbojkových se zapojením vodičů průmyslových nebo venkovních závěsných na oku na výložník</t>
  </si>
  <si>
    <t>1446971348</t>
  </si>
  <si>
    <t>34844555R</t>
  </si>
  <si>
    <t>svítidlo venkovní výbojkové výložníkové 150 W pro přechody</t>
  </si>
  <si>
    <t>2041868698</t>
  </si>
  <si>
    <t>348444540</t>
  </si>
  <si>
    <t>Svítidla venkovní výbojková výložníková s vysokotlakou sodíkovou výbojkou IP 54 - zdrojový prostor horní montáž typ 4431 BSG čirý kryt  1 x 70 W</t>
  </si>
  <si>
    <t>281694175</t>
  </si>
  <si>
    <t>347614290R</t>
  </si>
  <si>
    <t>výbojky halogenidové 150 W     E 40</t>
  </si>
  <si>
    <t>1371928381</t>
  </si>
  <si>
    <t>210204002</t>
  </si>
  <si>
    <t>Montáž stožárů osvětlení, bez zemních prací parkových ocelových</t>
  </si>
  <si>
    <t>280335775</t>
  </si>
  <si>
    <t>6+4</t>
  </si>
  <si>
    <t>316740670</t>
  </si>
  <si>
    <t>stožár osvětlovací 6 - 133/108/89 žárově zinkovaný</t>
  </si>
  <si>
    <t>1634998817</t>
  </si>
  <si>
    <t>210204103</t>
  </si>
  <si>
    <t>Montáž výložníků osvětlení jednoramenných sloupových, hmotnosti do 35 kg</t>
  </si>
  <si>
    <t>1257250595</t>
  </si>
  <si>
    <t>316770600</t>
  </si>
  <si>
    <t>výložníky a ložiska výložníky metalizované výložník  V1-2000</t>
  </si>
  <si>
    <t>-884566783</t>
  </si>
  <si>
    <t>210204201</t>
  </si>
  <si>
    <t>Montáž elektrovýzbroje stožárů osvětlení 1 okruh</t>
  </si>
  <si>
    <t>-291373849</t>
  </si>
  <si>
    <t>345622811</t>
  </si>
  <si>
    <t>svorkovnice stožárová s řadovými svorkami</t>
  </si>
  <si>
    <t>608214884</t>
  </si>
  <si>
    <t>210220022</t>
  </si>
  <si>
    <t>Montáž uzemňovacího vedení s upevněním, propojením a připojením pomocí svorek v zemi s izolací spojů vodičů FeZn drátem nebo lanem průměru do 10 mm v městské zástavbě</t>
  </si>
  <si>
    <t>-1633150373</t>
  </si>
  <si>
    <t>65,4+15,4+4,6+59,2+51,3+20,6</t>
  </si>
  <si>
    <t>354410730</t>
  </si>
  <si>
    <t>součásti pro hromosvody a uzemňování vodiče  svodů dráty FeZn drát průměr 10 mm FeZn  1 kg=1,61m</t>
  </si>
  <si>
    <t>-1885142352</t>
  </si>
  <si>
    <t>Poznámka k položce:
Hmotnost: 0,62 kg/m</t>
  </si>
  <si>
    <t>(216,5)*0,62</t>
  </si>
  <si>
    <t>210220111</t>
  </si>
  <si>
    <t>Montáž hromosvodného vedení svodových vodičů bez podpěr, průměru do 10 mm</t>
  </si>
  <si>
    <t>-350476934</t>
  </si>
  <si>
    <t>10*1,5</t>
  </si>
  <si>
    <t>210220301</t>
  </si>
  <si>
    <t>Montáž hromosvodného vedení svorek se 2 šrouby, typ SS, SR 03</t>
  </si>
  <si>
    <t>2126495727</t>
  </si>
  <si>
    <t>354418850</t>
  </si>
  <si>
    <t>součásti pro hromosvody a uzemňování svorky FeZn spojovací, ČSN  35 7633 SS    pro lano     D 8-10 mm</t>
  </si>
  <si>
    <t>-669537866</t>
  </si>
  <si>
    <t>210220302</t>
  </si>
  <si>
    <t>Montáž hromosvodného vedení svorek se 3 a vícešrouby, typ ST, SJ, SK, SZ, SR 01, 02</t>
  </si>
  <si>
    <t>-493721092</t>
  </si>
  <si>
    <t>354419250</t>
  </si>
  <si>
    <t>součásti pro hromosvody a uzemňování svorky FeZn zkušební, ČSN  35 7634 SZ   pro lano      D 6-12 mm</t>
  </si>
  <si>
    <t>-1711696721</t>
  </si>
  <si>
    <t>210280002</t>
  </si>
  <si>
    <t>Zkoušky a prohlídky elektrických rozvodů a zařízení  celková prohlídka, zkoušení, měření a vyhotovení revizní zprávy pro objem montážních prací přes 100 do 500 tisíc Kč</t>
  </si>
  <si>
    <t>-1061128587</t>
  </si>
  <si>
    <t>22</t>
  </si>
  <si>
    <t>210280211</t>
  </si>
  <si>
    <t>Měření zemních odporů zemniče prvního nebo samostatného</t>
  </si>
  <si>
    <t>-786741553</t>
  </si>
  <si>
    <t>210280215</t>
  </si>
  <si>
    <t>Měření zemních odporů zemniče Příplatek k ceně za každý další zemnič v síti</t>
  </si>
  <si>
    <t>-1834500978</t>
  </si>
  <si>
    <t>210810005</t>
  </si>
  <si>
    <t>Montáž izolovaných kabelů měděných bez ukončení do 1 kV uložených volně CYKY, CYKYD, CYKYDY, NYM, NYY, YSLY, 750 V, počtu a průřezu žil 3 x 1,5 mm2</t>
  </si>
  <si>
    <t>1582707418</t>
  </si>
  <si>
    <t>(6+2+1)*10*1,03</t>
  </si>
  <si>
    <t>341110300</t>
  </si>
  <si>
    <t>kabely silové s měděným jádrem pro jmenovité napětí 750 V CYKY -  RE průřez   Cu číslo  bázová cena mm2       kg/m      Kč/m 3 x 1,5     0,044       9,77</t>
  </si>
  <si>
    <t>-1658995856</t>
  </si>
  <si>
    <t>92,70</t>
  </si>
  <si>
    <t>210810007</t>
  </si>
  <si>
    <t>Montáž izolovaných kabelů měděných bez ukončení do 1 kV uložených volně CYKY, CYKYD, CYKYDY, NYM, NYY, YSLY, 750 V, počtu a průřezu žil 3 x 4 mm2</t>
  </si>
  <si>
    <t>1088267519</t>
  </si>
  <si>
    <t>(216,5)*1,05</t>
  </si>
  <si>
    <t>27</t>
  </si>
  <si>
    <t>341110420</t>
  </si>
  <si>
    <t>kabely silové s měděným jádrem pro jmenovité napětí 750 V CYKY -  RE průřez   Cu číslo  bázová cena mm2       kg/m      Kč/m 3 x 4       0,118       24,18</t>
  </si>
  <si>
    <t>991188960</t>
  </si>
  <si>
    <t>227,325</t>
  </si>
  <si>
    <t>46-M</t>
  </si>
  <si>
    <t>Zemní práce při extr.mont.pracích</t>
  </si>
  <si>
    <t>28</t>
  </si>
  <si>
    <t>460010022</t>
  </si>
  <si>
    <t>Vytyčení trasy vedení kabelového (podzemního) podél silnice</t>
  </si>
  <si>
    <t>km</t>
  </si>
  <si>
    <t>-196847567</t>
  </si>
  <si>
    <t>Poznámka k položce:
vytyčení nového VO</t>
  </si>
  <si>
    <t>123*5/1000</t>
  </si>
  <si>
    <t>460050702</t>
  </si>
  <si>
    <t>Hloubení nezapažených jam ručně pro stožáry s přemístěním výkopku do vzdálenosti 3 m od okraje jámy nebo naložením na dopravní prostředek, včetně zásypu, zhutnění a urovnání povrchu veřejného osvětlení včetně odstranění krytu a podkladu komunikace, v hornině třídy 2</t>
  </si>
  <si>
    <t>-547478039</t>
  </si>
  <si>
    <t>460080015</t>
  </si>
  <si>
    <t>Základové konstrukce základ bez bednění do rostlé zeminy z monolitického betonu tř. C 25/30</t>
  </si>
  <si>
    <t>-1200260232</t>
  </si>
  <si>
    <t>0,8*0,8*1,2*10</t>
  </si>
  <si>
    <t>286412620</t>
  </si>
  <si>
    <t>trubky z plněných plastů sklolaminátové a prvky kompletační sklolaminátové potrubní systémy HOBAS roury sklolaminátové roury netlakové HOBAS   PN 1, SN 10000 DN 300   + spojka  DC/FWC</t>
  </si>
  <si>
    <t>-1651248907</t>
  </si>
  <si>
    <t>Poznámka k položce:
pouzdro základu</t>
  </si>
  <si>
    <t>1,0*10</t>
  </si>
  <si>
    <t>345713500</t>
  </si>
  <si>
    <t>materiál úložný elektroinstalační trubky elektroinstalační ohebné, KOPOFLEX, dvouplášťové HDPE+LDPE svitek 50 m se zatahovacím drátem a spojkou ČSN EN 50086-2-4 KF 09040   40 mm</t>
  </si>
  <si>
    <t>268701387</t>
  </si>
  <si>
    <t>2*2*10</t>
  </si>
  <si>
    <t>589329400</t>
  </si>
  <si>
    <t>směsi pro beton prostý a železový třída C 25/30   ( B30) betony stupeň vlivu prostředí - XF2, XF3 kamenivo do 8 mm</t>
  </si>
  <si>
    <t>1179201598</t>
  </si>
  <si>
    <t>460150143</t>
  </si>
  <si>
    <t>Hloubení zapažených i nezapažených kabelových rýh ručně včetně urovnání dna s přemístěním výkopku do vzdálenosti 3 m od okraje jámy nebo naložením na dopravní prostředek šířky 35 cm, hloubky 60 cm, v hornině třídy 3</t>
  </si>
  <si>
    <t>1162261338</t>
  </si>
  <si>
    <t>144,6-8-12+50,5+12,6</t>
  </si>
  <si>
    <t>460200574</t>
  </si>
  <si>
    <t>Hloubení kabelových rýh ručně včetně urovnání dna s přemístěním výkopku do vzdálenosti 3 m od okraje jámy nebo naložením na dopravní prostředek šířky 60 cm, hloubky 120 cm, v hornině třídy 4</t>
  </si>
  <si>
    <t>59197695</t>
  </si>
  <si>
    <t>460310103</t>
  </si>
  <si>
    <t>Zemní protlaky strojně  neřízený zemní protlak ( krtek) řízené horizontální vrtání v hornině tř. 1 až 4 pro protlačení PE trub, v hloubce do 6 m vnějšího průměru vrtu přes 90 do 110 mm</t>
  </si>
  <si>
    <t>1579356727</t>
  </si>
  <si>
    <t>12,5*2</t>
  </si>
  <si>
    <t>28610008</t>
  </si>
  <si>
    <t>trubka pro vrtané studny PVC D 110x2,7x4000mm</t>
  </si>
  <si>
    <t>-1982490417</t>
  </si>
  <si>
    <t>460421182</t>
  </si>
  <si>
    <t>Kabelové lože včetně podsypu, zhutnění a urovnání povrchu z písku nebo štěrkopísku tloušťky 10 cm nad kabel zakryté plastovou fólií, šířky lože přes 25 do 50 cm</t>
  </si>
  <si>
    <t>-197017263</t>
  </si>
  <si>
    <t>187,7+20</t>
  </si>
  <si>
    <t>37</t>
  </si>
  <si>
    <t>283234100</t>
  </si>
  <si>
    <t>fólie z polyetylénu a jednoduché výrobky z nich fólie varovné PE POLYNET šíře 22 cm</t>
  </si>
  <si>
    <t>-1886422979</t>
  </si>
  <si>
    <t>Poznámka k položce:
červená</t>
  </si>
  <si>
    <t>207,7</t>
  </si>
  <si>
    <t>38</t>
  </si>
  <si>
    <t>583312890</t>
  </si>
  <si>
    <t>kamenivo přírodní těžené pro stavební účely  PTK  (drobné, hrubé, štěrkopísky) kamenivo těžené drobné D&lt;=2 mm (ČSN EN 13043 ) D&lt;=4 mm (ČSN EN 12620, ČSN EN 13139 ) d=0 mm, D&lt;=6,3 mm (ČSN EN 13242) frakce  0-2 pískovna Světlá</t>
  </si>
  <si>
    <t>504014345</t>
  </si>
  <si>
    <t>0,35*0,2*187,7*2,2+0,6*0,2*20*2,2</t>
  </si>
  <si>
    <t>39</t>
  </si>
  <si>
    <t>460510074</t>
  </si>
  <si>
    <t>Kabelové prostupy, kanály a multikanály kabelové prostupy z trub plastových včetně osazení, utěsnění a spárování do rýhy, bez výkopových prací s obetonováním, vnitřního průměru do 10 cm</t>
  </si>
  <si>
    <t>-126024739</t>
  </si>
  <si>
    <t>(12+8)*2</t>
  </si>
  <si>
    <t>40</t>
  </si>
  <si>
    <t>345713650</t>
  </si>
  <si>
    <t>materiál úložný elektroinstalační trubky elektroinstalační ohebné, KOPODUR, dvouplášťové 2 x HDPE trubka 6 m se spojkou ČSN EN 50086-2-4 KD 09110   110 mm</t>
  </si>
  <si>
    <t>1511539708</t>
  </si>
  <si>
    <t>589319660</t>
  </si>
  <si>
    <t>směsi pro beton prostý a železový třída  B10 betony jemnozrné a běžné C8/10 (B10) stupeň vlivu prostředí  - X0 kamenivo do 16 mm</t>
  </si>
  <si>
    <t>-2097750095</t>
  </si>
  <si>
    <t>0,05*0,6*40</t>
  </si>
  <si>
    <t>42</t>
  </si>
  <si>
    <t>589329350</t>
  </si>
  <si>
    <t>směsi pro beton prostý a železový třída C 25/30   ( B30) betony stupeň vlivu prostředí - XF1, XA1, XA2, XD1, XD2 kamenivo do 8 mm</t>
  </si>
  <si>
    <t>931498412</t>
  </si>
  <si>
    <t>0,6*0,2*40</t>
  </si>
  <si>
    <t>460560143</t>
  </si>
  <si>
    <t>Zásyp kabelových rýh ručně šířky 40 cm šířky 35 cm hloubky 60 cm, v hornině třídy 3</t>
  </si>
  <si>
    <t>-1527947215</t>
  </si>
  <si>
    <t>187,7</t>
  </si>
  <si>
    <t>460560544</t>
  </si>
  <si>
    <t>Zásyp kabelových rýh ručně šířky 40 cm hloubky 90 cm, v hornině třídy 4</t>
  </si>
  <si>
    <t>-187855076</t>
  </si>
  <si>
    <t>460600023</t>
  </si>
  <si>
    <t>Přemístění (odvoz) horniny, suti a vybouraných hmot vodorovné přemístění horniny včetně složení, bez naložení a rozprostření jakékoliv třídy, na vzdálenost přes 500 do 1000 m</t>
  </si>
  <si>
    <t>-1712286014</t>
  </si>
  <si>
    <t>0,6*0,25*20</t>
  </si>
  <si>
    <t>0,35*0,2*187,7</t>
  </si>
  <si>
    <t>460600031</t>
  </si>
  <si>
    <t>Přemístění (odvoz) horniny, suti a vybouraných hmot vodorovné přemístění horniny včetně složení, bez naložení a rozprostření jakékoliv třídy, na vzdálenost Příplatek k ceně -0023 za každých dalších i započatých 1000 m</t>
  </si>
  <si>
    <t>73455260</t>
  </si>
  <si>
    <t>Poznámka k položce:
19 km</t>
  </si>
  <si>
    <t>23,819*9</t>
  </si>
  <si>
    <t>SO901 - DIO</t>
  </si>
  <si>
    <t>913121111</t>
  </si>
  <si>
    <t>Montáž a demontáž dočasné dopravní značky kompletní základní</t>
  </si>
  <si>
    <t>1821342886</t>
  </si>
  <si>
    <t>913121211</t>
  </si>
  <si>
    <t>Příplatek k dočasné dopravní značce kompletní základní za první a ZKD den použití</t>
  </si>
  <si>
    <t>2002333033</t>
  </si>
  <si>
    <t>"75 dní"  36*75</t>
  </si>
  <si>
    <t>913211113</t>
  </si>
  <si>
    <t>Montáž a demontáž dočasných dopravních zábran reflexních, šířky 3 m</t>
  </si>
  <si>
    <t>CS ÚRS 2017 01</t>
  </si>
  <si>
    <t>815578410</t>
  </si>
  <si>
    <t>913211213</t>
  </si>
  <si>
    <t>Montáž a demontáž dočasných dopravních zábran Příplatek za první a každý další den použití dočasných dopravních zábran k ceně 21-1113</t>
  </si>
  <si>
    <t>1612655900</t>
  </si>
  <si>
    <t>4*75</t>
  </si>
  <si>
    <t>913331111</t>
  </si>
  <si>
    <t>Montáž a demontáž dočasných dopravních vodících zařízení  směrové světelné soupravy s 5 světly</t>
  </si>
  <si>
    <t>-2083141915</t>
  </si>
  <si>
    <t>913331211</t>
  </si>
  <si>
    <t>Montáž a demontáž dočasných dopravních vodících zařízení  Příplatek za první a každý další den použití dočasných dopravních vodících zařízení k ceně 33-1111</t>
  </si>
  <si>
    <t>-2054812891</t>
  </si>
  <si>
    <t>"30 dní" 2*30</t>
  </si>
  <si>
    <t>913411111</t>
  </si>
  <si>
    <t>Montáž a demontáž mobilní semaforové soupravy  2 semafory</t>
  </si>
  <si>
    <t>592398630</t>
  </si>
  <si>
    <t>913411211</t>
  </si>
  <si>
    <t>Montáž a demontáž mobilní semaforové soupravy  Příplatek za první a každý další den použití mobilní semaforové soupravy k ceně 41-1111</t>
  </si>
  <si>
    <t>1631189555</t>
  </si>
  <si>
    <t>"14 dní ostrůvek"   1*14</t>
  </si>
  <si>
    <t xml:space="preserve">VRN01 - Vedlejší a ostatní náklady stavby </t>
  </si>
  <si>
    <t>VRN - Vedlejší rozpočtové náklady</t>
  </si>
  <si>
    <t xml:space="preserve">    VRN9 - Ostatní náklady</t>
  </si>
  <si>
    <t>VRN</t>
  </si>
  <si>
    <t>Vedlejší rozpočtové náklady</t>
  </si>
  <si>
    <t>01 R</t>
  </si>
  <si>
    <t>Vytyčení inženýrských sítí a zařízení, včetně zajištění případné aktualizace vyjádření správců sítí, která pozbudou platnosti v období mezi předáním staveniště a vytyčením sítí.</t>
  </si>
  <si>
    <t>soubor</t>
  </si>
  <si>
    <t>-591815617</t>
  </si>
  <si>
    <t>02 R</t>
  </si>
  <si>
    <t>Náklady zhotovitele, související s prováděním zkoušek a revizí předepsaných technickými normami, a které jsou pro provedení díla nezbytné, vč. stanovení receptury pro zvýšení únosnosti podloží.
Zajištění a provedení zkoušek, rozborů a atestů nutných pro řádné provádění a dokončení díla, uvedených v projektové dokumentaci včetně předání jejich výsledků objednateli, jakož i provedení následujích zkoušek a rozborů.</t>
  </si>
  <si>
    <t>2014892407</t>
  </si>
  <si>
    <t>03 R</t>
  </si>
  <si>
    <t>Vytyčení stavby (případně pozemků nebo provedení jiných geodetických prací*) odborně způsobilou osobou v oboru zeměměřictví.</t>
  </si>
  <si>
    <t>1316496857</t>
  </si>
  <si>
    <t>04 R</t>
  </si>
  <si>
    <t>Zajištění a zabezpečení staveniště, zřízení a likvidace zařízení staveniště, včetně případných přípojek, přístupů, skládek, deponií apod.</t>
  </si>
  <si>
    <t>798440972</t>
  </si>
  <si>
    <t>05 R</t>
  </si>
  <si>
    <t>Zajištění umístění štítku o povolení stavby a stejnopisu oznámení o zahájení prací oblastnímu inspektorátu práce na viditelném místě u vstupu na staveniště.</t>
  </si>
  <si>
    <t>327050641</t>
  </si>
  <si>
    <t>09 R</t>
  </si>
  <si>
    <t>Projednání a zajištění zvláštního užívání komunikací a veřejných ploch, včetně zajištění dopravního značení, a to v rozsahu nezbytném pro řádné a bezpečné provádění stavby.</t>
  </si>
  <si>
    <t>1299171678</t>
  </si>
  <si>
    <t>Poznámka k položce:
Protokolární předání stavbou dotčených pozemků.</t>
  </si>
  <si>
    <t>13 R</t>
  </si>
  <si>
    <t>Zpracování a předání dokumentace skut. provedení stavby (3 paré + 1 v el. formě) objednateli a zaměření skut. provedení stavby – geodetická část dokumentace (3 paré + 1 v el. formě) v rozsahu odpovídajícím příslušným právním předpisům.</t>
  </si>
  <si>
    <t>-562649218</t>
  </si>
  <si>
    <t>Poznámka k položce:
Zpracování a předání dokumentace skutečného provedení stavby (3 paré + 1 v elektronické formě) objednateli a zaměření skutečného provedení stavby – geodetická část dokumentace (3 paré + 1 v elektronické formě) v rozsahu odpovídajícím příslušným právním předpisům. Pořízení fotodokumentace stavby.</t>
  </si>
  <si>
    <t>17 R</t>
  </si>
  <si>
    <t>Aktualizace (přizpůsobení) nebo zpracování* plánu bezpečnosti a ochrany zdraví při práci.</t>
  </si>
  <si>
    <t>-1381248191</t>
  </si>
  <si>
    <t>VRN9</t>
  </si>
  <si>
    <t>Ostatní náklady</t>
  </si>
  <si>
    <t>091504000</t>
  </si>
  <si>
    <t>Ostatní náklady související s objektem náklady související s publikační činností</t>
  </si>
  <si>
    <t>…</t>
  </si>
  <si>
    <t>1024</t>
  </si>
  <si>
    <t>-353800378</t>
  </si>
  <si>
    <t>Poznámka k položce:
Náklady spojené s povinnou publicitou zahrnuje náklady na propagační cedule. Na stavbě budou osazeny 2 informační plechové cedule velikosti A3. Každá bude osazena na AL sloupku. Součástí také budou šrouby, objímky a kotvící prvky. Materiál cedule bude voděodolný. Cena včetně grafického zpracování a potisku.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</si>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</sst>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7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2" fillId="0" borderId="21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9" fillId="0" borderId="21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9" fillId="0" borderId="22" xfId="0" applyNumberFormat="1" applyFont="1" applyBorder="1" applyAlignment="1" applyProtection="1">
      <alignment vertical="center"/>
      <protection/>
    </xf>
    <xf numFmtId="4" fontId="29" fillId="0" borderId="23" xfId="0" applyNumberFormat="1" applyFont="1" applyBorder="1" applyAlignment="1" applyProtection="1">
      <alignment vertical="center"/>
      <protection/>
    </xf>
    <xf numFmtId="166" fontId="29" fillId="0" borderId="23" xfId="0" applyNumberFormat="1" applyFont="1" applyBorder="1" applyAlignment="1" applyProtection="1">
      <alignment vertical="center"/>
      <protection/>
    </xf>
    <xf numFmtId="4" fontId="29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30" fillId="2" borderId="0" xfId="20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166" fontId="32" fillId="0" borderId="14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5" fillId="0" borderId="27" xfId="0" applyFont="1" applyBorder="1" applyAlignment="1" applyProtection="1">
      <alignment horizontal="center" vertical="center"/>
      <protection/>
    </xf>
    <xf numFmtId="49" fontId="35" fillId="0" borderId="27" xfId="0" applyNumberFormat="1" applyFont="1" applyBorder="1" applyAlignment="1" applyProtection="1">
      <alignment horizontal="left" vertical="center" wrapText="1"/>
      <protection/>
    </xf>
    <xf numFmtId="0" fontId="35" fillId="0" borderId="27" xfId="0" applyFont="1" applyBorder="1" applyAlignment="1" applyProtection="1">
      <alignment horizontal="left" vertical="center" wrapText="1"/>
      <protection/>
    </xf>
    <xf numFmtId="0" fontId="35" fillId="0" borderId="27" xfId="0" applyFont="1" applyBorder="1" applyAlignment="1" applyProtection="1">
      <alignment horizontal="center" vertical="center" wrapText="1"/>
      <protection/>
    </xf>
    <xf numFmtId="167" fontId="35" fillId="0" borderId="27" xfId="0" applyNumberFormat="1" applyFont="1" applyBorder="1" applyAlignment="1" applyProtection="1">
      <alignment vertical="center"/>
      <protection/>
    </xf>
    <xf numFmtId="4" fontId="35" fillId="3" borderId="27" xfId="0" applyNumberFormat="1" applyFont="1" applyFill="1" applyBorder="1" applyAlignment="1" applyProtection="1">
      <alignment vertical="center"/>
      <protection locked="0"/>
    </xf>
    <xf numFmtId="4" fontId="35" fillId="0" borderId="27" xfId="0" applyNumberFormat="1" applyFont="1" applyBorder="1" applyAlignment="1" applyProtection="1">
      <alignment vertical="center"/>
      <protection/>
    </xf>
    <xf numFmtId="0" fontId="35" fillId="0" borderId="4" xfId="0" applyFont="1" applyBorder="1" applyAlignment="1">
      <alignment vertical="center"/>
    </xf>
    <xf numFmtId="0" fontId="35" fillId="3" borderId="2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9" fillId="0" borderId="22" xfId="0" applyFont="1" applyBorder="1" applyAlignment="1" applyProtection="1">
      <alignment vertical="center"/>
      <protection/>
    </xf>
    <xf numFmtId="0" fontId="9" fillId="0" borderId="23" xfId="0" applyFont="1" applyBorder="1" applyAlignment="1" applyProtection="1">
      <alignment vertical="center"/>
      <protection/>
    </xf>
    <xf numFmtId="0" fontId="9" fillId="0" borderId="24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2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2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8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0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2" fillId="0" borderId="20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0" fontId="18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18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0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8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7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95" customHeight="1">
      <c r="AR2" s="361"/>
      <c r="AS2" s="361"/>
      <c r="AT2" s="361"/>
      <c r="AU2" s="361"/>
      <c r="AV2" s="361"/>
      <c r="AW2" s="361"/>
      <c r="AX2" s="361"/>
      <c r="AY2" s="361"/>
      <c r="AZ2" s="361"/>
      <c r="BA2" s="361"/>
      <c r="BB2" s="361"/>
      <c r="BC2" s="361"/>
      <c r="BD2" s="361"/>
      <c r="BE2" s="361"/>
      <c r="BS2" s="22" t="s">
        <v>8</v>
      </c>
      <c r="BT2" s="22" t="s">
        <v>9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spans="2:71" ht="36.95" customHeight="1">
      <c r="B4" s="26"/>
      <c r="C4" s="27"/>
      <c r="D4" s="28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12</v>
      </c>
      <c r="BE4" s="31" t="s">
        <v>13</v>
      </c>
      <c r="BS4" s="22" t="s">
        <v>14</v>
      </c>
    </row>
    <row r="5" spans="2:71" ht="14.45" customHeight="1">
      <c r="B5" s="26"/>
      <c r="C5" s="27"/>
      <c r="D5" s="32" t="s">
        <v>15</v>
      </c>
      <c r="E5" s="27"/>
      <c r="F5" s="27"/>
      <c r="G5" s="27"/>
      <c r="H5" s="27"/>
      <c r="I5" s="27"/>
      <c r="J5" s="27"/>
      <c r="K5" s="326" t="s">
        <v>16</v>
      </c>
      <c r="L5" s="327"/>
      <c r="M5" s="327"/>
      <c r="N5" s="327"/>
      <c r="O5" s="327"/>
      <c r="P5" s="327"/>
      <c r="Q5" s="327"/>
      <c r="R5" s="327"/>
      <c r="S5" s="327"/>
      <c r="T5" s="327"/>
      <c r="U5" s="327"/>
      <c r="V5" s="327"/>
      <c r="W5" s="327"/>
      <c r="X5" s="327"/>
      <c r="Y5" s="327"/>
      <c r="Z5" s="327"/>
      <c r="AA5" s="327"/>
      <c r="AB5" s="327"/>
      <c r="AC5" s="327"/>
      <c r="AD5" s="327"/>
      <c r="AE5" s="327"/>
      <c r="AF5" s="327"/>
      <c r="AG5" s="327"/>
      <c r="AH5" s="327"/>
      <c r="AI5" s="327"/>
      <c r="AJ5" s="327"/>
      <c r="AK5" s="327"/>
      <c r="AL5" s="327"/>
      <c r="AM5" s="327"/>
      <c r="AN5" s="327"/>
      <c r="AO5" s="327"/>
      <c r="AP5" s="27"/>
      <c r="AQ5" s="29"/>
      <c r="BE5" s="324" t="s">
        <v>17</v>
      </c>
      <c r="BS5" s="22" t="s">
        <v>8</v>
      </c>
    </row>
    <row r="6" spans="2:71" ht="36.95" customHeight="1">
      <c r="B6" s="26"/>
      <c r="C6" s="27"/>
      <c r="D6" s="34" t="s">
        <v>18</v>
      </c>
      <c r="E6" s="27"/>
      <c r="F6" s="27"/>
      <c r="G6" s="27"/>
      <c r="H6" s="27"/>
      <c r="I6" s="27"/>
      <c r="J6" s="27"/>
      <c r="K6" s="328" t="s">
        <v>19</v>
      </c>
      <c r="L6" s="327"/>
      <c r="M6" s="327"/>
      <c r="N6" s="327"/>
      <c r="O6" s="327"/>
      <c r="P6" s="327"/>
      <c r="Q6" s="327"/>
      <c r="R6" s="327"/>
      <c r="S6" s="327"/>
      <c r="T6" s="327"/>
      <c r="U6" s="327"/>
      <c r="V6" s="327"/>
      <c r="W6" s="327"/>
      <c r="X6" s="327"/>
      <c r="Y6" s="327"/>
      <c r="Z6" s="327"/>
      <c r="AA6" s="327"/>
      <c r="AB6" s="327"/>
      <c r="AC6" s="327"/>
      <c r="AD6" s="327"/>
      <c r="AE6" s="327"/>
      <c r="AF6" s="327"/>
      <c r="AG6" s="327"/>
      <c r="AH6" s="327"/>
      <c r="AI6" s="327"/>
      <c r="AJ6" s="327"/>
      <c r="AK6" s="327"/>
      <c r="AL6" s="327"/>
      <c r="AM6" s="327"/>
      <c r="AN6" s="327"/>
      <c r="AO6" s="327"/>
      <c r="AP6" s="27"/>
      <c r="AQ6" s="29"/>
      <c r="BE6" s="325"/>
      <c r="BS6" s="22" t="s">
        <v>8</v>
      </c>
    </row>
    <row r="7" spans="2:71" ht="14.45" customHeight="1">
      <c r="B7" s="26"/>
      <c r="C7" s="27"/>
      <c r="D7" s="35" t="s">
        <v>20</v>
      </c>
      <c r="E7" s="27"/>
      <c r="F7" s="27"/>
      <c r="G7" s="27"/>
      <c r="H7" s="27"/>
      <c r="I7" s="27"/>
      <c r="J7" s="27"/>
      <c r="K7" s="33" t="s">
        <v>21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5" t="s">
        <v>22</v>
      </c>
      <c r="AL7" s="27"/>
      <c r="AM7" s="27"/>
      <c r="AN7" s="33" t="s">
        <v>21</v>
      </c>
      <c r="AO7" s="27"/>
      <c r="AP7" s="27"/>
      <c r="AQ7" s="29"/>
      <c r="BE7" s="325"/>
      <c r="BS7" s="22" t="s">
        <v>8</v>
      </c>
    </row>
    <row r="8" spans="2:71" ht="14.45" customHeight="1">
      <c r="B8" s="26"/>
      <c r="C8" s="27"/>
      <c r="D8" s="35" t="s">
        <v>23</v>
      </c>
      <c r="E8" s="27"/>
      <c r="F8" s="27"/>
      <c r="G8" s="27"/>
      <c r="H8" s="27"/>
      <c r="I8" s="27"/>
      <c r="J8" s="27"/>
      <c r="K8" s="33" t="s">
        <v>24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5" t="s">
        <v>25</v>
      </c>
      <c r="AL8" s="27"/>
      <c r="AM8" s="27"/>
      <c r="AN8" s="36" t="s">
        <v>26</v>
      </c>
      <c r="AO8" s="27"/>
      <c r="AP8" s="27"/>
      <c r="AQ8" s="29"/>
      <c r="BE8" s="325"/>
      <c r="BS8" s="22" t="s">
        <v>8</v>
      </c>
    </row>
    <row r="9" spans="2:71" ht="14.45" customHeight="1">
      <c r="B9" s="26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9"/>
      <c r="BE9" s="325"/>
      <c r="BS9" s="22" t="s">
        <v>8</v>
      </c>
    </row>
    <row r="10" spans="2:71" ht="14.45" customHeight="1">
      <c r="B10" s="26"/>
      <c r="C10" s="27"/>
      <c r="D10" s="35" t="s">
        <v>27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5" t="s">
        <v>28</v>
      </c>
      <c r="AL10" s="27"/>
      <c r="AM10" s="27"/>
      <c r="AN10" s="33" t="s">
        <v>21</v>
      </c>
      <c r="AO10" s="27"/>
      <c r="AP10" s="27"/>
      <c r="AQ10" s="29"/>
      <c r="BE10" s="325"/>
      <c r="BS10" s="22" t="s">
        <v>8</v>
      </c>
    </row>
    <row r="11" spans="2:71" ht="18.4" customHeight="1">
      <c r="B11" s="26"/>
      <c r="C11" s="27"/>
      <c r="D11" s="27"/>
      <c r="E11" s="33" t="s">
        <v>29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5" t="s">
        <v>30</v>
      </c>
      <c r="AL11" s="27"/>
      <c r="AM11" s="27"/>
      <c r="AN11" s="33" t="s">
        <v>21</v>
      </c>
      <c r="AO11" s="27"/>
      <c r="AP11" s="27"/>
      <c r="AQ11" s="29"/>
      <c r="BE11" s="325"/>
      <c r="BS11" s="22" t="s">
        <v>8</v>
      </c>
    </row>
    <row r="12" spans="2:71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25"/>
      <c r="BS12" s="22" t="s">
        <v>8</v>
      </c>
    </row>
    <row r="13" spans="2:71" ht="14.45" customHeight="1">
      <c r="B13" s="26"/>
      <c r="C13" s="27"/>
      <c r="D13" s="35" t="s">
        <v>31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5" t="s">
        <v>28</v>
      </c>
      <c r="AL13" s="27"/>
      <c r="AM13" s="27"/>
      <c r="AN13" s="37" t="s">
        <v>32</v>
      </c>
      <c r="AO13" s="27"/>
      <c r="AP13" s="27"/>
      <c r="AQ13" s="29"/>
      <c r="BE13" s="325"/>
      <c r="BS13" s="22" t="s">
        <v>8</v>
      </c>
    </row>
    <row r="14" spans="2:71" ht="13.5">
      <c r="B14" s="26"/>
      <c r="C14" s="27"/>
      <c r="D14" s="27"/>
      <c r="E14" s="329" t="s">
        <v>32</v>
      </c>
      <c r="F14" s="330"/>
      <c r="G14" s="330"/>
      <c r="H14" s="330"/>
      <c r="I14" s="330"/>
      <c r="J14" s="330"/>
      <c r="K14" s="330"/>
      <c r="L14" s="330"/>
      <c r="M14" s="330"/>
      <c r="N14" s="330"/>
      <c r="O14" s="330"/>
      <c r="P14" s="330"/>
      <c r="Q14" s="330"/>
      <c r="R14" s="330"/>
      <c r="S14" s="330"/>
      <c r="T14" s="330"/>
      <c r="U14" s="330"/>
      <c r="V14" s="330"/>
      <c r="W14" s="330"/>
      <c r="X14" s="330"/>
      <c r="Y14" s="330"/>
      <c r="Z14" s="330"/>
      <c r="AA14" s="330"/>
      <c r="AB14" s="330"/>
      <c r="AC14" s="330"/>
      <c r="AD14" s="330"/>
      <c r="AE14" s="330"/>
      <c r="AF14" s="330"/>
      <c r="AG14" s="330"/>
      <c r="AH14" s="330"/>
      <c r="AI14" s="330"/>
      <c r="AJ14" s="330"/>
      <c r="AK14" s="35" t="s">
        <v>30</v>
      </c>
      <c r="AL14" s="27"/>
      <c r="AM14" s="27"/>
      <c r="AN14" s="37" t="s">
        <v>32</v>
      </c>
      <c r="AO14" s="27"/>
      <c r="AP14" s="27"/>
      <c r="AQ14" s="29"/>
      <c r="BE14" s="325"/>
      <c r="BS14" s="22" t="s">
        <v>8</v>
      </c>
    </row>
    <row r="15" spans="2:71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25"/>
      <c r="BS15" s="22" t="s">
        <v>6</v>
      </c>
    </row>
    <row r="16" spans="2:71" ht="14.45" customHeight="1">
      <c r="B16" s="26"/>
      <c r="C16" s="27"/>
      <c r="D16" s="35" t="s">
        <v>33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5" t="s">
        <v>28</v>
      </c>
      <c r="AL16" s="27"/>
      <c r="AM16" s="27"/>
      <c r="AN16" s="33" t="s">
        <v>21</v>
      </c>
      <c r="AO16" s="27"/>
      <c r="AP16" s="27"/>
      <c r="AQ16" s="29"/>
      <c r="BE16" s="325"/>
      <c r="BS16" s="22" t="s">
        <v>6</v>
      </c>
    </row>
    <row r="17" spans="2:71" ht="18.4" customHeight="1">
      <c r="B17" s="26"/>
      <c r="C17" s="27"/>
      <c r="D17" s="27"/>
      <c r="E17" s="33" t="s">
        <v>34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5" t="s">
        <v>30</v>
      </c>
      <c r="AL17" s="27"/>
      <c r="AM17" s="27"/>
      <c r="AN17" s="33" t="s">
        <v>21</v>
      </c>
      <c r="AO17" s="27"/>
      <c r="AP17" s="27"/>
      <c r="AQ17" s="29"/>
      <c r="BE17" s="325"/>
      <c r="BS17" s="22" t="s">
        <v>35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25"/>
      <c r="BS18" s="22" t="s">
        <v>8</v>
      </c>
    </row>
    <row r="19" spans="2:71" ht="14.45" customHeight="1">
      <c r="B19" s="26"/>
      <c r="C19" s="27"/>
      <c r="D19" s="35" t="s">
        <v>36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25"/>
      <c r="BS19" s="22" t="s">
        <v>8</v>
      </c>
    </row>
    <row r="20" spans="2:71" ht="16.5" customHeight="1">
      <c r="B20" s="26"/>
      <c r="C20" s="27"/>
      <c r="D20" s="27"/>
      <c r="E20" s="331" t="s">
        <v>21</v>
      </c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1"/>
      <c r="AL20" s="331"/>
      <c r="AM20" s="331"/>
      <c r="AN20" s="331"/>
      <c r="AO20" s="27"/>
      <c r="AP20" s="27"/>
      <c r="AQ20" s="29"/>
      <c r="BE20" s="325"/>
      <c r="BS20" s="22" t="s">
        <v>6</v>
      </c>
    </row>
    <row r="21" spans="2:57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25"/>
    </row>
    <row r="22" spans="2:57" ht="6.95" customHeight="1">
      <c r="B22" s="26"/>
      <c r="C22" s="2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27"/>
      <c r="AQ22" s="29"/>
      <c r="BE22" s="325"/>
    </row>
    <row r="23" spans="2:57" s="1" customFormat="1" ht="25.9" customHeight="1">
      <c r="B23" s="39"/>
      <c r="C23" s="40"/>
      <c r="D23" s="41" t="s">
        <v>37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332">
        <f>ROUND(AG51,2)</f>
        <v>0</v>
      </c>
      <c r="AL23" s="333"/>
      <c r="AM23" s="333"/>
      <c r="AN23" s="333"/>
      <c r="AO23" s="333"/>
      <c r="AP23" s="40"/>
      <c r="AQ23" s="43"/>
      <c r="BE23" s="325"/>
    </row>
    <row r="24" spans="2:57" s="1" customFormat="1" ht="6.95" customHeight="1">
      <c r="B24" s="39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3"/>
      <c r="BE24" s="325"/>
    </row>
    <row r="25" spans="2:57" s="1" customFormat="1" ht="13.5">
      <c r="B25" s="39"/>
      <c r="C25" s="40"/>
      <c r="D25" s="40"/>
      <c r="E25" s="40"/>
      <c r="F25" s="40"/>
      <c r="G25" s="40"/>
      <c r="H25" s="40"/>
      <c r="I25" s="40"/>
      <c r="J25" s="40"/>
      <c r="K25" s="40"/>
      <c r="L25" s="334" t="s">
        <v>38</v>
      </c>
      <c r="M25" s="334"/>
      <c r="N25" s="334"/>
      <c r="O25" s="334"/>
      <c r="P25" s="40"/>
      <c r="Q25" s="40"/>
      <c r="R25" s="40"/>
      <c r="S25" s="40"/>
      <c r="T25" s="40"/>
      <c r="U25" s="40"/>
      <c r="V25" s="40"/>
      <c r="W25" s="334" t="s">
        <v>39</v>
      </c>
      <c r="X25" s="334"/>
      <c r="Y25" s="334"/>
      <c r="Z25" s="334"/>
      <c r="AA25" s="334"/>
      <c r="AB25" s="334"/>
      <c r="AC25" s="334"/>
      <c r="AD25" s="334"/>
      <c r="AE25" s="334"/>
      <c r="AF25" s="40"/>
      <c r="AG25" s="40"/>
      <c r="AH25" s="40"/>
      <c r="AI25" s="40"/>
      <c r="AJ25" s="40"/>
      <c r="AK25" s="334" t="s">
        <v>40</v>
      </c>
      <c r="AL25" s="334"/>
      <c r="AM25" s="334"/>
      <c r="AN25" s="334"/>
      <c r="AO25" s="334"/>
      <c r="AP25" s="40"/>
      <c r="AQ25" s="43"/>
      <c r="BE25" s="325"/>
    </row>
    <row r="26" spans="2:57" s="2" customFormat="1" ht="14.45" customHeight="1">
      <c r="B26" s="45"/>
      <c r="C26" s="46"/>
      <c r="D26" s="47" t="s">
        <v>41</v>
      </c>
      <c r="E26" s="46"/>
      <c r="F26" s="47" t="s">
        <v>42</v>
      </c>
      <c r="G26" s="46"/>
      <c r="H26" s="46"/>
      <c r="I26" s="46"/>
      <c r="J26" s="46"/>
      <c r="K26" s="46"/>
      <c r="L26" s="335">
        <v>0.21</v>
      </c>
      <c r="M26" s="336"/>
      <c r="N26" s="336"/>
      <c r="O26" s="336"/>
      <c r="P26" s="46"/>
      <c r="Q26" s="46"/>
      <c r="R26" s="46"/>
      <c r="S26" s="46"/>
      <c r="T26" s="46"/>
      <c r="U26" s="46"/>
      <c r="V26" s="46"/>
      <c r="W26" s="337">
        <f>ROUND(AZ51,2)</f>
        <v>0</v>
      </c>
      <c r="X26" s="336"/>
      <c r="Y26" s="336"/>
      <c r="Z26" s="336"/>
      <c r="AA26" s="336"/>
      <c r="AB26" s="336"/>
      <c r="AC26" s="336"/>
      <c r="AD26" s="336"/>
      <c r="AE26" s="336"/>
      <c r="AF26" s="46"/>
      <c r="AG26" s="46"/>
      <c r="AH26" s="46"/>
      <c r="AI26" s="46"/>
      <c r="AJ26" s="46"/>
      <c r="AK26" s="337">
        <f>ROUND(AV51,2)</f>
        <v>0</v>
      </c>
      <c r="AL26" s="336"/>
      <c r="AM26" s="336"/>
      <c r="AN26" s="336"/>
      <c r="AO26" s="336"/>
      <c r="AP26" s="46"/>
      <c r="AQ26" s="48"/>
      <c r="BE26" s="325"/>
    </row>
    <row r="27" spans="2:57" s="2" customFormat="1" ht="14.45" customHeight="1">
      <c r="B27" s="45"/>
      <c r="C27" s="46"/>
      <c r="D27" s="46"/>
      <c r="E27" s="46"/>
      <c r="F27" s="47" t="s">
        <v>43</v>
      </c>
      <c r="G27" s="46"/>
      <c r="H27" s="46"/>
      <c r="I27" s="46"/>
      <c r="J27" s="46"/>
      <c r="K27" s="46"/>
      <c r="L27" s="335">
        <v>0.15</v>
      </c>
      <c r="M27" s="336"/>
      <c r="N27" s="336"/>
      <c r="O27" s="336"/>
      <c r="P27" s="46"/>
      <c r="Q27" s="46"/>
      <c r="R27" s="46"/>
      <c r="S27" s="46"/>
      <c r="T27" s="46"/>
      <c r="U27" s="46"/>
      <c r="V27" s="46"/>
      <c r="W27" s="337">
        <f>ROUND(BA51,2)</f>
        <v>0</v>
      </c>
      <c r="X27" s="336"/>
      <c r="Y27" s="336"/>
      <c r="Z27" s="336"/>
      <c r="AA27" s="336"/>
      <c r="AB27" s="336"/>
      <c r="AC27" s="336"/>
      <c r="AD27" s="336"/>
      <c r="AE27" s="336"/>
      <c r="AF27" s="46"/>
      <c r="AG27" s="46"/>
      <c r="AH27" s="46"/>
      <c r="AI27" s="46"/>
      <c r="AJ27" s="46"/>
      <c r="AK27" s="337">
        <f>ROUND(AW51,2)</f>
        <v>0</v>
      </c>
      <c r="AL27" s="336"/>
      <c r="AM27" s="336"/>
      <c r="AN27" s="336"/>
      <c r="AO27" s="336"/>
      <c r="AP27" s="46"/>
      <c r="AQ27" s="48"/>
      <c r="BE27" s="325"/>
    </row>
    <row r="28" spans="2:57" s="2" customFormat="1" ht="14.45" customHeight="1" hidden="1">
      <c r="B28" s="45"/>
      <c r="C28" s="46"/>
      <c r="D28" s="46"/>
      <c r="E28" s="46"/>
      <c r="F28" s="47" t="s">
        <v>44</v>
      </c>
      <c r="G28" s="46"/>
      <c r="H28" s="46"/>
      <c r="I28" s="46"/>
      <c r="J28" s="46"/>
      <c r="K28" s="46"/>
      <c r="L28" s="335">
        <v>0.21</v>
      </c>
      <c r="M28" s="336"/>
      <c r="N28" s="336"/>
      <c r="O28" s="336"/>
      <c r="P28" s="46"/>
      <c r="Q28" s="46"/>
      <c r="R28" s="46"/>
      <c r="S28" s="46"/>
      <c r="T28" s="46"/>
      <c r="U28" s="46"/>
      <c r="V28" s="46"/>
      <c r="W28" s="337">
        <f>ROUND(BB51,2)</f>
        <v>0</v>
      </c>
      <c r="X28" s="336"/>
      <c r="Y28" s="336"/>
      <c r="Z28" s="336"/>
      <c r="AA28" s="336"/>
      <c r="AB28" s="336"/>
      <c r="AC28" s="336"/>
      <c r="AD28" s="336"/>
      <c r="AE28" s="336"/>
      <c r="AF28" s="46"/>
      <c r="AG28" s="46"/>
      <c r="AH28" s="46"/>
      <c r="AI28" s="46"/>
      <c r="AJ28" s="46"/>
      <c r="AK28" s="337">
        <v>0</v>
      </c>
      <c r="AL28" s="336"/>
      <c r="AM28" s="336"/>
      <c r="AN28" s="336"/>
      <c r="AO28" s="336"/>
      <c r="AP28" s="46"/>
      <c r="AQ28" s="48"/>
      <c r="BE28" s="325"/>
    </row>
    <row r="29" spans="2:57" s="2" customFormat="1" ht="14.45" customHeight="1" hidden="1">
      <c r="B29" s="45"/>
      <c r="C29" s="46"/>
      <c r="D29" s="46"/>
      <c r="E29" s="46"/>
      <c r="F29" s="47" t="s">
        <v>45</v>
      </c>
      <c r="G29" s="46"/>
      <c r="H29" s="46"/>
      <c r="I29" s="46"/>
      <c r="J29" s="46"/>
      <c r="K29" s="46"/>
      <c r="L29" s="335">
        <v>0.15</v>
      </c>
      <c r="M29" s="336"/>
      <c r="N29" s="336"/>
      <c r="O29" s="336"/>
      <c r="P29" s="46"/>
      <c r="Q29" s="46"/>
      <c r="R29" s="46"/>
      <c r="S29" s="46"/>
      <c r="T29" s="46"/>
      <c r="U29" s="46"/>
      <c r="V29" s="46"/>
      <c r="W29" s="337">
        <f>ROUND(BC51,2)</f>
        <v>0</v>
      </c>
      <c r="X29" s="336"/>
      <c r="Y29" s="336"/>
      <c r="Z29" s="336"/>
      <c r="AA29" s="336"/>
      <c r="AB29" s="336"/>
      <c r="AC29" s="336"/>
      <c r="AD29" s="336"/>
      <c r="AE29" s="336"/>
      <c r="AF29" s="46"/>
      <c r="AG29" s="46"/>
      <c r="AH29" s="46"/>
      <c r="AI29" s="46"/>
      <c r="AJ29" s="46"/>
      <c r="AK29" s="337">
        <v>0</v>
      </c>
      <c r="AL29" s="336"/>
      <c r="AM29" s="336"/>
      <c r="AN29" s="336"/>
      <c r="AO29" s="336"/>
      <c r="AP29" s="46"/>
      <c r="AQ29" s="48"/>
      <c r="BE29" s="325"/>
    </row>
    <row r="30" spans="2:57" s="2" customFormat="1" ht="14.45" customHeight="1" hidden="1">
      <c r="B30" s="45"/>
      <c r="C30" s="46"/>
      <c r="D30" s="46"/>
      <c r="E30" s="46"/>
      <c r="F30" s="47" t="s">
        <v>46</v>
      </c>
      <c r="G30" s="46"/>
      <c r="H30" s="46"/>
      <c r="I30" s="46"/>
      <c r="J30" s="46"/>
      <c r="K30" s="46"/>
      <c r="L30" s="335">
        <v>0</v>
      </c>
      <c r="M30" s="336"/>
      <c r="N30" s="336"/>
      <c r="O30" s="336"/>
      <c r="P30" s="46"/>
      <c r="Q30" s="46"/>
      <c r="R30" s="46"/>
      <c r="S30" s="46"/>
      <c r="T30" s="46"/>
      <c r="U30" s="46"/>
      <c r="V30" s="46"/>
      <c r="W30" s="337">
        <f>ROUND(BD51,2)</f>
        <v>0</v>
      </c>
      <c r="X30" s="336"/>
      <c r="Y30" s="336"/>
      <c r="Z30" s="336"/>
      <c r="AA30" s="336"/>
      <c r="AB30" s="336"/>
      <c r="AC30" s="336"/>
      <c r="AD30" s="336"/>
      <c r="AE30" s="336"/>
      <c r="AF30" s="46"/>
      <c r="AG30" s="46"/>
      <c r="AH30" s="46"/>
      <c r="AI30" s="46"/>
      <c r="AJ30" s="46"/>
      <c r="AK30" s="337">
        <v>0</v>
      </c>
      <c r="AL30" s="336"/>
      <c r="AM30" s="336"/>
      <c r="AN30" s="336"/>
      <c r="AO30" s="336"/>
      <c r="AP30" s="46"/>
      <c r="AQ30" s="48"/>
      <c r="BE30" s="325"/>
    </row>
    <row r="31" spans="2:57" s="1" customFormat="1" ht="6.95" customHeight="1">
      <c r="B31" s="39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3"/>
      <c r="BE31" s="325"/>
    </row>
    <row r="32" spans="2:57" s="1" customFormat="1" ht="25.9" customHeight="1">
      <c r="B32" s="39"/>
      <c r="C32" s="49"/>
      <c r="D32" s="50" t="s">
        <v>47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2" t="s">
        <v>48</v>
      </c>
      <c r="U32" s="51"/>
      <c r="V32" s="51"/>
      <c r="W32" s="51"/>
      <c r="X32" s="338" t="s">
        <v>49</v>
      </c>
      <c r="Y32" s="339"/>
      <c r="Z32" s="339"/>
      <c r="AA32" s="339"/>
      <c r="AB32" s="339"/>
      <c r="AC32" s="51"/>
      <c r="AD32" s="51"/>
      <c r="AE32" s="51"/>
      <c r="AF32" s="51"/>
      <c r="AG32" s="51"/>
      <c r="AH32" s="51"/>
      <c r="AI32" s="51"/>
      <c r="AJ32" s="51"/>
      <c r="AK32" s="340">
        <f>SUM(AK23:AK30)</f>
        <v>0</v>
      </c>
      <c r="AL32" s="339"/>
      <c r="AM32" s="339"/>
      <c r="AN32" s="339"/>
      <c r="AO32" s="341"/>
      <c r="AP32" s="49"/>
      <c r="AQ32" s="53"/>
      <c r="BE32" s="325"/>
    </row>
    <row r="33" spans="2:43" s="1" customFormat="1" ht="6.95" customHeight="1">
      <c r="B33" s="39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3"/>
    </row>
    <row r="34" spans="2:43" s="1" customFormat="1" ht="6.95" customHeight="1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6"/>
    </row>
    <row r="38" spans="2:44" s="1" customFormat="1" ht="6.95" customHeight="1">
      <c r="B38" s="57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9"/>
    </row>
    <row r="39" spans="2:44" s="1" customFormat="1" ht="36.95" customHeight="1">
      <c r="B39" s="39"/>
      <c r="C39" s="60" t="s">
        <v>50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59"/>
    </row>
    <row r="40" spans="2:44" s="1" customFormat="1" ht="6.95" customHeight="1">
      <c r="B40" s="39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59"/>
    </row>
    <row r="41" spans="2:44" s="3" customFormat="1" ht="14.45" customHeight="1">
      <c r="B41" s="62"/>
      <c r="C41" s="63" t="s">
        <v>15</v>
      </c>
      <c r="D41" s="64"/>
      <c r="E41" s="64"/>
      <c r="F41" s="64"/>
      <c r="G41" s="64"/>
      <c r="H41" s="64"/>
      <c r="I41" s="64"/>
      <c r="J41" s="64"/>
      <c r="K41" s="64"/>
      <c r="L41" s="64" t="str">
        <f>K5</f>
        <v>2018_16</v>
      </c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65"/>
    </row>
    <row r="42" spans="2:44" s="4" customFormat="1" ht="36.95" customHeight="1">
      <c r="B42" s="66"/>
      <c r="C42" s="67" t="s">
        <v>18</v>
      </c>
      <c r="D42" s="68"/>
      <c r="E42" s="68"/>
      <c r="F42" s="68"/>
      <c r="G42" s="68"/>
      <c r="H42" s="68"/>
      <c r="I42" s="68"/>
      <c r="J42" s="68"/>
      <c r="K42" s="68"/>
      <c r="L42" s="342" t="str">
        <f>K6</f>
        <v>Místní komunikace K Pazderně</v>
      </c>
      <c r="M42" s="343"/>
      <c r="N42" s="343"/>
      <c r="O42" s="343"/>
      <c r="P42" s="343"/>
      <c r="Q42" s="343"/>
      <c r="R42" s="343"/>
      <c r="S42" s="343"/>
      <c r="T42" s="343"/>
      <c r="U42" s="343"/>
      <c r="V42" s="343"/>
      <c r="W42" s="343"/>
      <c r="X42" s="343"/>
      <c r="Y42" s="343"/>
      <c r="Z42" s="343"/>
      <c r="AA42" s="343"/>
      <c r="AB42" s="343"/>
      <c r="AC42" s="343"/>
      <c r="AD42" s="343"/>
      <c r="AE42" s="343"/>
      <c r="AF42" s="343"/>
      <c r="AG42" s="343"/>
      <c r="AH42" s="343"/>
      <c r="AI42" s="343"/>
      <c r="AJ42" s="343"/>
      <c r="AK42" s="343"/>
      <c r="AL42" s="343"/>
      <c r="AM42" s="343"/>
      <c r="AN42" s="343"/>
      <c r="AO42" s="343"/>
      <c r="AP42" s="68"/>
      <c r="AQ42" s="68"/>
      <c r="AR42" s="69"/>
    </row>
    <row r="43" spans="2:44" s="1" customFormat="1" ht="6.95" customHeight="1">
      <c r="B43" s="39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59"/>
    </row>
    <row r="44" spans="2:44" s="1" customFormat="1" ht="13.5">
      <c r="B44" s="39"/>
      <c r="C44" s="63" t="s">
        <v>23</v>
      </c>
      <c r="D44" s="61"/>
      <c r="E44" s="61"/>
      <c r="F44" s="61"/>
      <c r="G44" s="61"/>
      <c r="H44" s="61"/>
      <c r="I44" s="61"/>
      <c r="J44" s="61"/>
      <c r="K44" s="61"/>
      <c r="L44" s="70" t="str">
        <f>IF(K8="","",K8)</f>
        <v xml:space="preserve">Benešov </v>
      </c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3" t="s">
        <v>25</v>
      </c>
      <c r="AJ44" s="61"/>
      <c r="AK44" s="61"/>
      <c r="AL44" s="61"/>
      <c r="AM44" s="344" t="str">
        <f>IF(AN8="","",AN8)</f>
        <v>5. 3. 2018</v>
      </c>
      <c r="AN44" s="344"/>
      <c r="AO44" s="61"/>
      <c r="AP44" s="61"/>
      <c r="AQ44" s="61"/>
      <c r="AR44" s="59"/>
    </row>
    <row r="45" spans="2:44" s="1" customFormat="1" ht="6.95" customHeight="1">
      <c r="B45" s="39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59"/>
    </row>
    <row r="46" spans="2:56" s="1" customFormat="1" ht="13.5">
      <c r="B46" s="39"/>
      <c r="C46" s="63" t="s">
        <v>27</v>
      </c>
      <c r="D46" s="61"/>
      <c r="E46" s="61"/>
      <c r="F46" s="61"/>
      <c r="G46" s="61"/>
      <c r="H46" s="61"/>
      <c r="I46" s="61"/>
      <c r="J46" s="61"/>
      <c r="K46" s="61"/>
      <c r="L46" s="64" t="str">
        <f>IF(E11="","",E11)</f>
        <v xml:space="preserve">Město Benešov </v>
      </c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3" t="s">
        <v>33</v>
      </c>
      <c r="AJ46" s="61"/>
      <c r="AK46" s="61"/>
      <c r="AL46" s="61"/>
      <c r="AM46" s="345" t="str">
        <f>IF(E17="","",E17)</f>
        <v xml:space="preserve">Ing. Roman Tichovský </v>
      </c>
      <c r="AN46" s="345"/>
      <c r="AO46" s="345"/>
      <c r="AP46" s="345"/>
      <c r="AQ46" s="61"/>
      <c r="AR46" s="59"/>
      <c r="AS46" s="346" t="s">
        <v>51</v>
      </c>
      <c r="AT46" s="347"/>
      <c r="AU46" s="72"/>
      <c r="AV46" s="72"/>
      <c r="AW46" s="72"/>
      <c r="AX46" s="72"/>
      <c r="AY46" s="72"/>
      <c r="AZ46" s="72"/>
      <c r="BA46" s="72"/>
      <c r="BB46" s="72"/>
      <c r="BC46" s="72"/>
      <c r="BD46" s="73"/>
    </row>
    <row r="47" spans="2:56" s="1" customFormat="1" ht="13.5">
      <c r="B47" s="39"/>
      <c r="C47" s="63" t="s">
        <v>31</v>
      </c>
      <c r="D47" s="61"/>
      <c r="E47" s="61"/>
      <c r="F47" s="61"/>
      <c r="G47" s="61"/>
      <c r="H47" s="61"/>
      <c r="I47" s="61"/>
      <c r="J47" s="61"/>
      <c r="K47" s="61"/>
      <c r="L47" s="64" t="str">
        <f>IF(E14="Vyplň údaj","",E14)</f>
        <v/>
      </c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59"/>
      <c r="AS47" s="348"/>
      <c r="AT47" s="349"/>
      <c r="AU47" s="74"/>
      <c r="AV47" s="74"/>
      <c r="AW47" s="74"/>
      <c r="AX47" s="74"/>
      <c r="AY47" s="74"/>
      <c r="AZ47" s="74"/>
      <c r="BA47" s="74"/>
      <c r="BB47" s="74"/>
      <c r="BC47" s="74"/>
      <c r="BD47" s="75"/>
    </row>
    <row r="48" spans="2:56" s="1" customFormat="1" ht="10.9" customHeight="1">
      <c r="B48" s="39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59"/>
      <c r="AS48" s="350"/>
      <c r="AT48" s="351"/>
      <c r="AU48" s="40"/>
      <c r="AV48" s="40"/>
      <c r="AW48" s="40"/>
      <c r="AX48" s="40"/>
      <c r="AY48" s="40"/>
      <c r="AZ48" s="40"/>
      <c r="BA48" s="40"/>
      <c r="BB48" s="40"/>
      <c r="BC48" s="40"/>
      <c r="BD48" s="76"/>
    </row>
    <row r="49" spans="2:56" s="1" customFormat="1" ht="29.25" customHeight="1">
      <c r="B49" s="39"/>
      <c r="C49" s="352" t="s">
        <v>52</v>
      </c>
      <c r="D49" s="353"/>
      <c r="E49" s="353"/>
      <c r="F49" s="353"/>
      <c r="G49" s="353"/>
      <c r="H49" s="77"/>
      <c r="I49" s="354" t="s">
        <v>53</v>
      </c>
      <c r="J49" s="353"/>
      <c r="K49" s="353"/>
      <c r="L49" s="353"/>
      <c r="M49" s="353"/>
      <c r="N49" s="353"/>
      <c r="O49" s="353"/>
      <c r="P49" s="353"/>
      <c r="Q49" s="353"/>
      <c r="R49" s="353"/>
      <c r="S49" s="353"/>
      <c r="T49" s="353"/>
      <c r="U49" s="353"/>
      <c r="V49" s="353"/>
      <c r="W49" s="353"/>
      <c r="X49" s="353"/>
      <c r="Y49" s="353"/>
      <c r="Z49" s="353"/>
      <c r="AA49" s="353"/>
      <c r="AB49" s="353"/>
      <c r="AC49" s="353"/>
      <c r="AD49" s="353"/>
      <c r="AE49" s="353"/>
      <c r="AF49" s="353"/>
      <c r="AG49" s="355" t="s">
        <v>54</v>
      </c>
      <c r="AH49" s="353"/>
      <c r="AI49" s="353"/>
      <c r="AJ49" s="353"/>
      <c r="AK49" s="353"/>
      <c r="AL49" s="353"/>
      <c r="AM49" s="353"/>
      <c r="AN49" s="354" t="s">
        <v>55</v>
      </c>
      <c r="AO49" s="353"/>
      <c r="AP49" s="353"/>
      <c r="AQ49" s="78" t="s">
        <v>56</v>
      </c>
      <c r="AR49" s="59"/>
      <c r="AS49" s="79" t="s">
        <v>57</v>
      </c>
      <c r="AT49" s="80" t="s">
        <v>58</v>
      </c>
      <c r="AU49" s="80" t="s">
        <v>59</v>
      </c>
      <c r="AV49" s="80" t="s">
        <v>60</v>
      </c>
      <c r="AW49" s="80" t="s">
        <v>61</v>
      </c>
      <c r="AX49" s="80" t="s">
        <v>62</v>
      </c>
      <c r="AY49" s="80" t="s">
        <v>63</v>
      </c>
      <c r="AZ49" s="80" t="s">
        <v>64</v>
      </c>
      <c r="BA49" s="80" t="s">
        <v>65</v>
      </c>
      <c r="BB49" s="80" t="s">
        <v>66</v>
      </c>
      <c r="BC49" s="80" t="s">
        <v>67</v>
      </c>
      <c r="BD49" s="81" t="s">
        <v>68</v>
      </c>
    </row>
    <row r="50" spans="2:56" s="1" customFormat="1" ht="10.9" customHeight="1">
      <c r="B50" s="39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59"/>
      <c r="AS50" s="82"/>
      <c r="AT50" s="83"/>
      <c r="AU50" s="83"/>
      <c r="AV50" s="83"/>
      <c r="AW50" s="83"/>
      <c r="AX50" s="83"/>
      <c r="AY50" s="83"/>
      <c r="AZ50" s="83"/>
      <c r="BA50" s="83"/>
      <c r="BB50" s="83"/>
      <c r="BC50" s="83"/>
      <c r="BD50" s="84"/>
    </row>
    <row r="51" spans="2:90" s="4" customFormat="1" ht="32.45" customHeight="1">
      <c r="B51" s="66"/>
      <c r="C51" s="85" t="s">
        <v>69</v>
      </c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359">
        <f>ROUND(SUM(AG52:AG55),2)</f>
        <v>0</v>
      </c>
      <c r="AH51" s="359"/>
      <c r="AI51" s="359"/>
      <c r="AJ51" s="359"/>
      <c r="AK51" s="359"/>
      <c r="AL51" s="359"/>
      <c r="AM51" s="359"/>
      <c r="AN51" s="360">
        <f>SUM(AG51,AT51)</f>
        <v>0</v>
      </c>
      <c r="AO51" s="360"/>
      <c r="AP51" s="360"/>
      <c r="AQ51" s="87" t="s">
        <v>21</v>
      </c>
      <c r="AR51" s="69"/>
      <c r="AS51" s="88">
        <f>ROUND(SUM(AS52:AS55),2)</f>
        <v>0</v>
      </c>
      <c r="AT51" s="89">
        <f>ROUND(SUM(AV51:AW51),2)</f>
        <v>0</v>
      </c>
      <c r="AU51" s="90">
        <f>ROUND(SUM(AU52:AU55),5)</f>
        <v>0</v>
      </c>
      <c r="AV51" s="89">
        <f>ROUND(AZ51*L26,2)</f>
        <v>0</v>
      </c>
      <c r="AW51" s="89">
        <f>ROUND(BA51*L27,2)</f>
        <v>0</v>
      </c>
      <c r="AX51" s="89">
        <f>ROUND(BB51*L26,2)</f>
        <v>0</v>
      </c>
      <c r="AY51" s="89">
        <f>ROUND(BC51*L27,2)</f>
        <v>0</v>
      </c>
      <c r="AZ51" s="89">
        <f>ROUND(SUM(AZ52:AZ55),2)</f>
        <v>0</v>
      </c>
      <c r="BA51" s="89">
        <f>ROUND(SUM(BA52:BA55),2)</f>
        <v>0</v>
      </c>
      <c r="BB51" s="89">
        <f>ROUND(SUM(BB52:BB55),2)</f>
        <v>0</v>
      </c>
      <c r="BC51" s="89">
        <f>ROUND(SUM(BC52:BC55),2)</f>
        <v>0</v>
      </c>
      <c r="BD51" s="91">
        <f>ROUND(SUM(BD52:BD55),2)</f>
        <v>0</v>
      </c>
      <c r="BS51" s="92" t="s">
        <v>70</v>
      </c>
      <c r="BT51" s="92" t="s">
        <v>71</v>
      </c>
      <c r="BU51" s="93" t="s">
        <v>72</v>
      </c>
      <c r="BV51" s="92" t="s">
        <v>73</v>
      </c>
      <c r="BW51" s="92" t="s">
        <v>7</v>
      </c>
      <c r="BX51" s="92" t="s">
        <v>74</v>
      </c>
      <c r="CL51" s="92" t="s">
        <v>21</v>
      </c>
    </row>
    <row r="52" spans="1:91" s="5" customFormat="1" ht="16.5" customHeight="1">
      <c r="A52" s="94" t="s">
        <v>75</v>
      </c>
      <c r="B52" s="95"/>
      <c r="C52" s="96"/>
      <c r="D52" s="358" t="s">
        <v>76</v>
      </c>
      <c r="E52" s="358"/>
      <c r="F52" s="358"/>
      <c r="G52" s="358"/>
      <c r="H52" s="358"/>
      <c r="I52" s="97"/>
      <c r="J52" s="358" t="s">
        <v>77</v>
      </c>
      <c r="K52" s="358"/>
      <c r="L52" s="358"/>
      <c r="M52" s="358"/>
      <c r="N52" s="358"/>
      <c r="O52" s="358"/>
      <c r="P52" s="358"/>
      <c r="Q52" s="358"/>
      <c r="R52" s="358"/>
      <c r="S52" s="358"/>
      <c r="T52" s="358"/>
      <c r="U52" s="358"/>
      <c r="V52" s="358"/>
      <c r="W52" s="358"/>
      <c r="X52" s="358"/>
      <c r="Y52" s="358"/>
      <c r="Z52" s="358"/>
      <c r="AA52" s="358"/>
      <c r="AB52" s="358"/>
      <c r="AC52" s="358"/>
      <c r="AD52" s="358"/>
      <c r="AE52" s="358"/>
      <c r="AF52" s="358"/>
      <c r="AG52" s="356">
        <f>'SO101 - Komunikace '!J27</f>
        <v>0</v>
      </c>
      <c r="AH52" s="357"/>
      <c r="AI52" s="357"/>
      <c r="AJ52" s="357"/>
      <c r="AK52" s="357"/>
      <c r="AL52" s="357"/>
      <c r="AM52" s="357"/>
      <c r="AN52" s="356">
        <f>SUM(AG52,AT52)</f>
        <v>0</v>
      </c>
      <c r="AO52" s="357"/>
      <c r="AP52" s="357"/>
      <c r="AQ52" s="98" t="s">
        <v>78</v>
      </c>
      <c r="AR52" s="99"/>
      <c r="AS52" s="100">
        <v>0</v>
      </c>
      <c r="AT52" s="101">
        <f>ROUND(SUM(AV52:AW52),2)</f>
        <v>0</v>
      </c>
      <c r="AU52" s="102">
        <f>'SO101 - Komunikace '!P83</f>
        <v>0</v>
      </c>
      <c r="AV52" s="101">
        <f>'SO101 - Komunikace '!J30</f>
        <v>0</v>
      </c>
      <c r="AW52" s="101">
        <f>'SO101 - Komunikace '!J31</f>
        <v>0</v>
      </c>
      <c r="AX52" s="101">
        <f>'SO101 - Komunikace '!J32</f>
        <v>0</v>
      </c>
      <c r="AY52" s="101">
        <f>'SO101 - Komunikace '!J33</f>
        <v>0</v>
      </c>
      <c r="AZ52" s="101">
        <f>'SO101 - Komunikace '!F30</f>
        <v>0</v>
      </c>
      <c r="BA52" s="101">
        <f>'SO101 - Komunikace '!F31</f>
        <v>0</v>
      </c>
      <c r="BB52" s="101">
        <f>'SO101 - Komunikace '!F32</f>
        <v>0</v>
      </c>
      <c r="BC52" s="101">
        <f>'SO101 - Komunikace '!F33</f>
        <v>0</v>
      </c>
      <c r="BD52" s="103">
        <f>'SO101 - Komunikace '!F34</f>
        <v>0</v>
      </c>
      <c r="BT52" s="104" t="s">
        <v>79</v>
      </c>
      <c r="BV52" s="104" t="s">
        <v>73</v>
      </c>
      <c r="BW52" s="104" t="s">
        <v>80</v>
      </c>
      <c r="BX52" s="104" t="s">
        <v>7</v>
      </c>
      <c r="CL52" s="104" t="s">
        <v>21</v>
      </c>
      <c r="CM52" s="104" t="s">
        <v>81</v>
      </c>
    </row>
    <row r="53" spans="1:91" s="5" customFormat="1" ht="16.5" customHeight="1">
      <c r="A53" s="94" t="s">
        <v>75</v>
      </c>
      <c r="B53" s="95"/>
      <c r="C53" s="96"/>
      <c r="D53" s="358" t="s">
        <v>82</v>
      </c>
      <c r="E53" s="358"/>
      <c r="F53" s="358"/>
      <c r="G53" s="358"/>
      <c r="H53" s="358"/>
      <c r="I53" s="97"/>
      <c r="J53" s="358" t="s">
        <v>83</v>
      </c>
      <c r="K53" s="358"/>
      <c r="L53" s="358"/>
      <c r="M53" s="358"/>
      <c r="N53" s="358"/>
      <c r="O53" s="358"/>
      <c r="P53" s="358"/>
      <c r="Q53" s="358"/>
      <c r="R53" s="358"/>
      <c r="S53" s="358"/>
      <c r="T53" s="358"/>
      <c r="U53" s="358"/>
      <c r="V53" s="358"/>
      <c r="W53" s="358"/>
      <c r="X53" s="358"/>
      <c r="Y53" s="358"/>
      <c r="Z53" s="358"/>
      <c r="AA53" s="358"/>
      <c r="AB53" s="358"/>
      <c r="AC53" s="358"/>
      <c r="AD53" s="358"/>
      <c r="AE53" s="358"/>
      <c r="AF53" s="358"/>
      <c r="AG53" s="356">
        <f>'SO401 - Osvětlení '!J27</f>
        <v>0</v>
      </c>
      <c r="AH53" s="357"/>
      <c r="AI53" s="357"/>
      <c r="AJ53" s="357"/>
      <c r="AK53" s="357"/>
      <c r="AL53" s="357"/>
      <c r="AM53" s="357"/>
      <c r="AN53" s="356">
        <f>SUM(AG53,AT53)</f>
        <v>0</v>
      </c>
      <c r="AO53" s="357"/>
      <c r="AP53" s="357"/>
      <c r="AQ53" s="98" t="s">
        <v>78</v>
      </c>
      <c r="AR53" s="99"/>
      <c r="AS53" s="100">
        <v>0</v>
      </c>
      <c r="AT53" s="101">
        <f>ROUND(SUM(AV53:AW53),2)</f>
        <v>0</v>
      </c>
      <c r="AU53" s="102">
        <f>'SO401 - Osvětlení '!P81</f>
        <v>0</v>
      </c>
      <c r="AV53" s="101">
        <f>'SO401 - Osvětlení '!J30</f>
        <v>0</v>
      </c>
      <c r="AW53" s="101">
        <f>'SO401 - Osvětlení '!J31</f>
        <v>0</v>
      </c>
      <c r="AX53" s="101">
        <f>'SO401 - Osvětlení '!J32</f>
        <v>0</v>
      </c>
      <c r="AY53" s="101">
        <f>'SO401 - Osvětlení '!J33</f>
        <v>0</v>
      </c>
      <c r="AZ53" s="101">
        <f>'SO401 - Osvětlení '!F30</f>
        <v>0</v>
      </c>
      <c r="BA53" s="101">
        <f>'SO401 - Osvětlení '!F31</f>
        <v>0</v>
      </c>
      <c r="BB53" s="101">
        <f>'SO401 - Osvětlení '!F32</f>
        <v>0</v>
      </c>
      <c r="BC53" s="101">
        <f>'SO401 - Osvětlení '!F33</f>
        <v>0</v>
      </c>
      <c r="BD53" s="103">
        <f>'SO401 - Osvětlení '!F34</f>
        <v>0</v>
      </c>
      <c r="BT53" s="104" t="s">
        <v>79</v>
      </c>
      <c r="BV53" s="104" t="s">
        <v>73</v>
      </c>
      <c r="BW53" s="104" t="s">
        <v>84</v>
      </c>
      <c r="BX53" s="104" t="s">
        <v>7</v>
      </c>
      <c r="CL53" s="104" t="s">
        <v>21</v>
      </c>
      <c r="CM53" s="104" t="s">
        <v>81</v>
      </c>
    </row>
    <row r="54" spans="1:91" s="5" customFormat="1" ht="16.5" customHeight="1">
      <c r="A54" s="94" t="s">
        <v>75</v>
      </c>
      <c r="B54" s="95"/>
      <c r="C54" s="96"/>
      <c r="D54" s="358" t="s">
        <v>85</v>
      </c>
      <c r="E54" s="358"/>
      <c r="F54" s="358"/>
      <c r="G54" s="358"/>
      <c r="H54" s="358"/>
      <c r="I54" s="97"/>
      <c r="J54" s="358" t="s">
        <v>86</v>
      </c>
      <c r="K54" s="358"/>
      <c r="L54" s="358"/>
      <c r="M54" s="358"/>
      <c r="N54" s="358"/>
      <c r="O54" s="358"/>
      <c r="P54" s="358"/>
      <c r="Q54" s="358"/>
      <c r="R54" s="358"/>
      <c r="S54" s="358"/>
      <c r="T54" s="358"/>
      <c r="U54" s="358"/>
      <c r="V54" s="358"/>
      <c r="W54" s="358"/>
      <c r="X54" s="358"/>
      <c r="Y54" s="358"/>
      <c r="Z54" s="358"/>
      <c r="AA54" s="358"/>
      <c r="AB54" s="358"/>
      <c r="AC54" s="358"/>
      <c r="AD54" s="358"/>
      <c r="AE54" s="358"/>
      <c r="AF54" s="358"/>
      <c r="AG54" s="356">
        <f>'SO901 - DIO'!J27</f>
        <v>0</v>
      </c>
      <c r="AH54" s="357"/>
      <c r="AI54" s="357"/>
      <c r="AJ54" s="357"/>
      <c r="AK54" s="357"/>
      <c r="AL54" s="357"/>
      <c r="AM54" s="357"/>
      <c r="AN54" s="356">
        <f>SUM(AG54,AT54)</f>
        <v>0</v>
      </c>
      <c r="AO54" s="357"/>
      <c r="AP54" s="357"/>
      <c r="AQ54" s="98" t="s">
        <v>78</v>
      </c>
      <c r="AR54" s="99"/>
      <c r="AS54" s="100">
        <v>0</v>
      </c>
      <c r="AT54" s="101">
        <f>ROUND(SUM(AV54:AW54),2)</f>
        <v>0</v>
      </c>
      <c r="AU54" s="102">
        <f>'SO901 - DIO'!P78</f>
        <v>0</v>
      </c>
      <c r="AV54" s="101">
        <f>'SO901 - DIO'!J30</f>
        <v>0</v>
      </c>
      <c r="AW54" s="101">
        <f>'SO901 - DIO'!J31</f>
        <v>0</v>
      </c>
      <c r="AX54" s="101">
        <f>'SO901 - DIO'!J32</f>
        <v>0</v>
      </c>
      <c r="AY54" s="101">
        <f>'SO901 - DIO'!J33</f>
        <v>0</v>
      </c>
      <c r="AZ54" s="101">
        <f>'SO901 - DIO'!F30</f>
        <v>0</v>
      </c>
      <c r="BA54" s="101">
        <f>'SO901 - DIO'!F31</f>
        <v>0</v>
      </c>
      <c r="BB54" s="101">
        <f>'SO901 - DIO'!F32</f>
        <v>0</v>
      </c>
      <c r="BC54" s="101">
        <f>'SO901 - DIO'!F33</f>
        <v>0</v>
      </c>
      <c r="BD54" s="103">
        <f>'SO901 - DIO'!F34</f>
        <v>0</v>
      </c>
      <c r="BT54" s="104" t="s">
        <v>79</v>
      </c>
      <c r="BV54" s="104" t="s">
        <v>73</v>
      </c>
      <c r="BW54" s="104" t="s">
        <v>87</v>
      </c>
      <c r="BX54" s="104" t="s">
        <v>7</v>
      </c>
      <c r="CL54" s="104" t="s">
        <v>21</v>
      </c>
      <c r="CM54" s="104" t="s">
        <v>81</v>
      </c>
    </row>
    <row r="55" spans="1:91" s="5" customFormat="1" ht="16.5" customHeight="1">
      <c r="A55" s="94" t="s">
        <v>75</v>
      </c>
      <c r="B55" s="95"/>
      <c r="C55" s="96"/>
      <c r="D55" s="358" t="s">
        <v>88</v>
      </c>
      <c r="E55" s="358"/>
      <c r="F55" s="358"/>
      <c r="G55" s="358"/>
      <c r="H55" s="358"/>
      <c r="I55" s="97"/>
      <c r="J55" s="358" t="s">
        <v>89</v>
      </c>
      <c r="K55" s="358"/>
      <c r="L55" s="358"/>
      <c r="M55" s="358"/>
      <c r="N55" s="358"/>
      <c r="O55" s="358"/>
      <c r="P55" s="358"/>
      <c r="Q55" s="358"/>
      <c r="R55" s="358"/>
      <c r="S55" s="358"/>
      <c r="T55" s="358"/>
      <c r="U55" s="358"/>
      <c r="V55" s="358"/>
      <c r="W55" s="358"/>
      <c r="X55" s="358"/>
      <c r="Y55" s="358"/>
      <c r="Z55" s="358"/>
      <c r="AA55" s="358"/>
      <c r="AB55" s="358"/>
      <c r="AC55" s="358"/>
      <c r="AD55" s="358"/>
      <c r="AE55" s="358"/>
      <c r="AF55" s="358"/>
      <c r="AG55" s="356">
        <f>'VRN01 - Vedlejší a ostatn...'!J27</f>
        <v>0</v>
      </c>
      <c r="AH55" s="357"/>
      <c r="AI55" s="357"/>
      <c r="AJ55" s="357"/>
      <c r="AK55" s="357"/>
      <c r="AL55" s="357"/>
      <c r="AM55" s="357"/>
      <c r="AN55" s="356">
        <f>SUM(AG55,AT55)</f>
        <v>0</v>
      </c>
      <c r="AO55" s="357"/>
      <c r="AP55" s="357"/>
      <c r="AQ55" s="98" t="s">
        <v>78</v>
      </c>
      <c r="AR55" s="99"/>
      <c r="AS55" s="105">
        <v>0</v>
      </c>
      <c r="AT55" s="106">
        <f>ROUND(SUM(AV55:AW55),2)</f>
        <v>0</v>
      </c>
      <c r="AU55" s="107">
        <f>'VRN01 - Vedlejší a ostatn...'!P78</f>
        <v>0</v>
      </c>
      <c r="AV55" s="106">
        <f>'VRN01 - Vedlejší a ostatn...'!J30</f>
        <v>0</v>
      </c>
      <c r="AW55" s="106">
        <f>'VRN01 - Vedlejší a ostatn...'!J31</f>
        <v>0</v>
      </c>
      <c r="AX55" s="106">
        <f>'VRN01 - Vedlejší a ostatn...'!J32</f>
        <v>0</v>
      </c>
      <c r="AY55" s="106">
        <f>'VRN01 - Vedlejší a ostatn...'!J33</f>
        <v>0</v>
      </c>
      <c r="AZ55" s="106">
        <f>'VRN01 - Vedlejší a ostatn...'!F30</f>
        <v>0</v>
      </c>
      <c r="BA55" s="106">
        <f>'VRN01 - Vedlejší a ostatn...'!F31</f>
        <v>0</v>
      </c>
      <c r="BB55" s="106">
        <f>'VRN01 - Vedlejší a ostatn...'!F32</f>
        <v>0</v>
      </c>
      <c r="BC55" s="106">
        <f>'VRN01 - Vedlejší a ostatn...'!F33</f>
        <v>0</v>
      </c>
      <c r="BD55" s="108">
        <f>'VRN01 - Vedlejší a ostatn...'!F34</f>
        <v>0</v>
      </c>
      <c r="BT55" s="104" t="s">
        <v>79</v>
      </c>
      <c r="BV55" s="104" t="s">
        <v>73</v>
      </c>
      <c r="BW55" s="104" t="s">
        <v>90</v>
      </c>
      <c r="BX55" s="104" t="s">
        <v>7</v>
      </c>
      <c r="CL55" s="104" t="s">
        <v>21</v>
      </c>
      <c r="CM55" s="104" t="s">
        <v>81</v>
      </c>
    </row>
    <row r="56" spans="2:44" s="1" customFormat="1" ht="30" customHeight="1">
      <c r="B56" s="39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59"/>
    </row>
    <row r="57" spans="2:44" s="1" customFormat="1" ht="6.95" customHeight="1">
      <c r="B57" s="54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9"/>
    </row>
  </sheetData>
  <sheetProtection algorithmName="SHA-512" hashValue="2DtGLOCcZAN50A0n3Y73DQAAbGHEzh1a6Vfm2IPzaRP5ItxJTRObGGE7IjCsVlCAKMUku2ImSMQfd4L3ASFODA==" saltValue="OuSR4fLGuDlH7u5K0XtFXmsBKDpS8dRJc7Q97UGgbNQskNyBkEzsV1z8CXvDXXcvhviSFEzmm1bhb9GM+PyX2g==" spinCount="100000" sheet="1" objects="1" scenarios="1" formatColumns="0" formatRows="0"/>
  <mergeCells count="53">
    <mergeCell ref="AG51:AM51"/>
    <mergeCell ref="AN51:AP51"/>
    <mergeCell ref="AR2:BE2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SO101 - Komunikace '!C2" display="/"/>
    <hyperlink ref="A53" location="'SO401 - Osvětlení '!C2" display="/"/>
    <hyperlink ref="A54" location="'SO901 - DIO'!C2" display="/"/>
    <hyperlink ref="A55" location="'VRN01 - Vedlejší a ostatn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06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91</v>
      </c>
      <c r="G1" s="370" t="s">
        <v>92</v>
      </c>
      <c r="H1" s="370"/>
      <c r="I1" s="113"/>
      <c r="J1" s="112" t="s">
        <v>93</v>
      </c>
      <c r="K1" s="111" t="s">
        <v>94</v>
      </c>
      <c r="L1" s="112" t="s">
        <v>95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AT2" s="22" t="s">
        <v>80</v>
      </c>
    </row>
    <row r="3" spans="2:46" ht="6.95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81</v>
      </c>
    </row>
    <row r="4" spans="2:46" ht="36.95" customHeight="1">
      <c r="B4" s="26"/>
      <c r="C4" s="27"/>
      <c r="D4" s="28" t="s">
        <v>96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2:11" ht="13.5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2:11" ht="16.5" customHeight="1">
      <c r="B7" s="26"/>
      <c r="C7" s="27"/>
      <c r="D7" s="27"/>
      <c r="E7" s="362" t="str">
        <f>'Rekapitulace stavby'!K6</f>
        <v>Místní komunikace K Pazderně</v>
      </c>
      <c r="F7" s="363"/>
      <c r="G7" s="363"/>
      <c r="H7" s="363"/>
      <c r="I7" s="115"/>
      <c r="J7" s="27"/>
      <c r="K7" s="29"/>
    </row>
    <row r="8" spans="2:11" s="1" customFormat="1" ht="13.5">
      <c r="B8" s="39"/>
      <c r="C8" s="40"/>
      <c r="D8" s="35" t="s">
        <v>97</v>
      </c>
      <c r="E8" s="40"/>
      <c r="F8" s="40"/>
      <c r="G8" s="40"/>
      <c r="H8" s="40"/>
      <c r="I8" s="116"/>
      <c r="J8" s="40"/>
      <c r="K8" s="43"/>
    </row>
    <row r="9" spans="2:11" s="1" customFormat="1" ht="36.95" customHeight="1">
      <c r="B9" s="39"/>
      <c r="C9" s="40"/>
      <c r="D9" s="40"/>
      <c r="E9" s="364" t="s">
        <v>98</v>
      </c>
      <c r="F9" s="365"/>
      <c r="G9" s="365"/>
      <c r="H9" s="365"/>
      <c r="I9" s="116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2:11" s="1" customFormat="1" ht="14.45" customHeight="1">
      <c r="B11" s="39"/>
      <c r="C11" s="40"/>
      <c r="D11" s="35" t="s">
        <v>20</v>
      </c>
      <c r="E11" s="40"/>
      <c r="F11" s="33" t="s">
        <v>21</v>
      </c>
      <c r="G11" s="40"/>
      <c r="H11" s="40"/>
      <c r="I11" s="117" t="s">
        <v>22</v>
      </c>
      <c r="J11" s="33" t="s">
        <v>21</v>
      </c>
      <c r="K11" s="43"/>
    </row>
    <row r="12" spans="2:11" s="1" customFormat="1" ht="14.45" customHeight="1">
      <c r="B12" s="39"/>
      <c r="C12" s="40"/>
      <c r="D12" s="35" t="s">
        <v>23</v>
      </c>
      <c r="E12" s="40"/>
      <c r="F12" s="33" t="s">
        <v>24</v>
      </c>
      <c r="G12" s="40"/>
      <c r="H12" s="40"/>
      <c r="I12" s="117" t="s">
        <v>25</v>
      </c>
      <c r="J12" s="118" t="str">
        <f>'Rekapitulace stavby'!AN8</f>
        <v>5. 3. 2018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2:11" s="1" customFormat="1" ht="14.45" customHeight="1">
      <c r="B14" s="39"/>
      <c r="C14" s="40"/>
      <c r="D14" s="35" t="s">
        <v>27</v>
      </c>
      <c r="E14" s="40"/>
      <c r="F14" s="40"/>
      <c r="G14" s="40"/>
      <c r="H14" s="40"/>
      <c r="I14" s="117" t="s">
        <v>28</v>
      </c>
      <c r="J14" s="33" t="s">
        <v>21</v>
      </c>
      <c r="K14" s="43"/>
    </row>
    <row r="15" spans="2:11" s="1" customFormat="1" ht="18" customHeight="1">
      <c r="B15" s="39"/>
      <c r="C15" s="40"/>
      <c r="D15" s="40"/>
      <c r="E15" s="33" t="s">
        <v>29</v>
      </c>
      <c r="F15" s="40"/>
      <c r="G15" s="40"/>
      <c r="H15" s="40"/>
      <c r="I15" s="117" t="s">
        <v>30</v>
      </c>
      <c r="J15" s="33" t="s">
        <v>21</v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5" t="s">
        <v>31</v>
      </c>
      <c r="E17" s="40"/>
      <c r="F17" s="40"/>
      <c r="G17" s="40"/>
      <c r="H17" s="40"/>
      <c r="I17" s="117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30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5" t="s">
        <v>33</v>
      </c>
      <c r="E20" s="40"/>
      <c r="F20" s="40"/>
      <c r="G20" s="40"/>
      <c r="H20" s="40"/>
      <c r="I20" s="117" t="s">
        <v>28</v>
      </c>
      <c r="J20" s="33" t="s">
        <v>21</v>
      </c>
      <c r="K20" s="43"/>
    </row>
    <row r="21" spans="2:11" s="1" customFormat="1" ht="18" customHeight="1">
      <c r="B21" s="39"/>
      <c r="C21" s="40"/>
      <c r="D21" s="40"/>
      <c r="E21" s="33" t="s">
        <v>34</v>
      </c>
      <c r="F21" s="40"/>
      <c r="G21" s="40"/>
      <c r="H21" s="40"/>
      <c r="I21" s="117" t="s">
        <v>30</v>
      </c>
      <c r="J21" s="33" t="s">
        <v>21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5" t="s">
        <v>36</v>
      </c>
      <c r="E23" s="40"/>
      <c r="F23" s="40"/>
      <c r="G23" s="40"/>
      <c r="H23" s="40"/>
      <c r="I23" s="116"/>
      <c r="J23" s="40"/>
      <c r="K23" s="43"/>
    </row>
    <row r="24" spans="2:11" s="6" customFormat="1" ht="16.5" customHeight="1">
      <c r="B24" s="119"/>
      <c r="C24" s="120"/>
      <c r="D24" s="120"/>
      <c r="E24" s="331" t="s">
        <v>21</v>
      </c>
      <c r="F24" s="331"/>
      <c r="G24" s="331"/>
      <c r="H24" s="331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37</v>
      </c>
      <c r="E27" s="40"/>
      <c r="F27" s="40"/>
      <c r="G27" s="40"/>
      <c r="H27" s="40"/>
      <c r="I27" s="116"/>
      <c r="J27" s="126">
        <f>ROUND(J83,2)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39</v>
      </c>
      <c r="G29" s="40"/>
      <c r="H29" s="40"/>
      <c r="I29" s="127" t="s">
        <v>38</v>
      </c>
      <c r="J29" s="44" t="s">
        <v>40</v>
      </c>
      <c r="K29" s="43"/>
    </row>
    <row r="30" spans="2:11" s="1" customFormat="1" ht="14.45" customHeight="1">
      <c r="B30" s="39"/>
      <c r="C30" s="40"/>
      <c r="D30" s="47" t="s">
        <v>41</v>
      </c>
      <c r="E30" s="47" t="s">
        <v>42</v>
      </c>
      <c r="F30" s="128">
        <f>ROUND(SUM(BE83:BE305),2)</f>
        <v>0</v>
      </c>
      <c r="G30" s="40"/>
      <c r="H30" s="40"/>
      <c r="I30" s="129">
        <v>0.21</v>
      </c>
      <c r="J30" s="128">
        <f>ROUND(ROUND((SUM(BE83:BE305)),2)*I30,2)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43</v>
      </c>
      <c r="F31" s="128">
        <f>ROUND(SUM(BF83:BF305),2)</f>
        <v>0</v>
      </c>
      <c r="G31" s="40"/>
      <c r="H31" s="40"/>
      <c r="I31" s="129">
        <v>0.15</v>
      </c>
      <c r="J31" s="128">
        <f>ROUND(ROUND((SUM(BF83:BF305)),2)*I31,2)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44</v>
      </c>
      <c r="F32" s="128">
        <f>ROUND(SUM(BG83:BG305),2)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45</v>
      </c>
      <c r="F33" s="128">
        <f>ROUND(SUM(BH83:BH305),2)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46</v>
      </c>
      <c r="F34" s="128">
        <f>ROUND(SUM(BI83:BI305),2)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47</v>
      </c>
      <c r="E36" s="77"/>
      <c r="F36" s="77"/>
      <c r="G36" s="132" t="s">
        <v>48</v>
      </c>
      <c r="H36" s="133" t="s">
        <v>49</v>
      </c>
      <c r="I36" s="134"/>
      <c r="J36" s="135">
        <f>SUM(J27:J34)</f>
        <v>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" customHeight="1">
      <c r="B42" s="39"/>
      <c r="C42" s="28" t="s">
        <v>99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16.5" customHeight="1">
      <c r="B45" s="39"/>
      <c r="C45" s="40"/>
      <c r="D45" s="40"/>
      <c r="E45" s="362" t="str">
        <f>E7</f>
        <v>Místní komunikace K Pazderně</v>
      </c>
      <c r="F45" s="363"/>
      <c r="G45" s="363"/>
      <c r="H45" s="363"/>
      <c r="I45" s="116"/>
      <c r="J45" s="40"/>
      <c r="K45" s="43"/>
    </row>
    <row r="46" spans="2:11" s="1" customFormat="1" ht="14.45" customHeight="1">
      <c r="B46" s="39"/>
      <c r="C46" s="35" t="s">
        <v>97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17.25" customHeight="1">
      <c r="B47" s="39"/>
      <c r="C47" s="40"/>
      <c r="D47" s="40"/>
      <c r="E47" s="364" t="str">
        <f>E9</f>
        <v xml:space="preserve">SO101 - Komunikace </v>
      </c>
      <c r="F47" s="365"/>
      <c r="G47" s="365"/>
      <c r="H47" s="365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11" s="1" customFormat="1" ht="18" customHeight="1">
      <c r="B49" s="39"/>
      <c r="C49" s="35" t="s">
        <v>23</v>
      </c>
      <c r="D49" s="40"/>
      <c r="E49" s="40"/>
      <c r="F49" s="33" t="str">
        <f>F12</f>
        <v xml:space="preserve">Benešov </v>
      </c>
      <c r="G49" s="40"/>
      <c r="H49" s="40"/>
      <c r="I49" s="117" t="s">
        <v>25</v>
      </c>
      <c r="J49" s="118" t="str">
        <f>IF(J12="","",J12)</f>
        <v>5. 3. 2018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11" s="1" customFormat="1" ht="13.5">
      <c r="B51" s="39"/>
      <c r="C51" s="35" t="s">
        <v>27</v>
      </c>
      <c r="D51" s="40"/>
      <c r="E51" s="40"/>
      <c r="F51" s="33" t="str">
        <f>E15</f>
        <v xml:space="preserve">Město Benešov </v>
      </c>
      <c r="G51" s="40"/>
      <c r="H51" s="40"/>
      <c r="I51" s="117" t="s">
        <v>33</v>
      </c>
      <c r="J51" s="331" t="str">
        <f>E21</f>
        <v xml:space="preserve">Ing. Roman Tichovský </v>
      </c>
      <c r="K51" s="43"/>
    </row>
    <row r="52" spans="2:11" s="1" customFormat="1" ht="14.45" customHeight="1">
      <c r="B52" s="39"/>
      <c r="C52" s="35" t="s">
        <v>31</v>
      </c>
      <c r="D52" s="40"/>
      <c r="E52" s="40"/>
      <c r="F52" s="33" t="str">
        <f>IF(E18="","",E18)</f>
        <v/>
      </c>
      <c r="G52" s="40"/>
      <c r="H52" s="40"/>
      <c r="I52" s="116"/>
      <c r="J52" s="366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11" s="1" customFormat="1" ht="29.25" customHeight="1">
      <c r="B54" s="39"/>
      <c r="C54" s="142" t="s">
        <v>100</v>
      </c>
      <c r="D54" s="130"/>
      <c r="E54" s="130"/>
      <c r="F54" s="130"/>
      <c r="G54" s="130"/>
      <c r="H54" s="130"/>
      <c r="I54" s="143"/>
      <c r="J54" s="144" t="s">
        <v>101</v>
      </c>
      <c r="K54" s="145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102</v>
      </c>
      <c r="D56" s="40"/>
      <c r="E56" s="40"/>
      <c r="F56" s="40"/>
      <c r="G56" s="40"/>
      <c r="H56" s="40"/>
      <c r="I56" s="116"/>
      <c r="J56" s="126">
        <f>J83</f>
        <v>0</v>
      </c>
      <c r="K56" s="43"/>
      <c r="AU56" s="22" t="s">
        <v>103</v>
      </c>
    </row>
    <row r="57" spans="2:11" s="7" customFormat="1" ht="24.95" customHeight="1">
      <c r="B57" s="147"/>
      <c r="C57" s="148"/>
      <c r="D57" s="149" t="s">
        <v>104</v>
      </c>
      <c r="E57" s="150"/>
      <c r="F57" s="150"/>
      <c r="G57" s="150"/>
      <c r="H57" s="150"/>
      <c r="I57" s="151"/>
      <c r="J57" s="152">
        <f>J84</f>
        <v>0</v>
      </c>
      <c r="K57" s="153"/>
    </row>
    <row r="58" spans="2:11" s="8" customFormat="1" ht="19.9" customHeight="1">
      <c r="B58" s="154"/>
      <c r="C58" s="155"/>
      <c r="D58" s="156" t="s">
        <v>105</v>
      </c>
      <c r="E58" s="157"/>
      <c r="F58" s="157"/>
      <c r="G58" s="157"/>
      <c r="H58" s="157"/>
      <c r="I58" s="158"/>
      <c r="J58" s="159">
        <f>J85</f>
        <v>0</v>
      </c>
      <c r="K58" s="160"/>
    </row>
    <row r="59" spans="2:11" s="8" customFormat="1" ht="19.9" customHeight="1">
      <c r="B59" s="154"/>
      <c r="C59" s="155"/>
      <c r="D59" s="156" t="s">
        <v>106</v>
      </c>
      <c r="E59" s="157"/>
      <c r="F59" s="157"/>
      <c r="G59" s="157"/>
      <c r="H59" s="157"/>
      <c r="I59" s="158"/>
      <c r="J59" s="159">
        <f>J177</f>
        <v>0</v>
      </c>
      <c r="K59" s="160"/>
    </row>
    <row r="60" spans="2:11" s="8" customFormat="1" ht="19.9" customHeight="1">
      <c r="B60" s="154"/>
      <c r="C60" s="155"/>
      <c r="D60" s="156" t="s">
        <v>107</v>
      </c>
      <c r="E60" s="157"/>
      <c r="F60" s="157"/>
      <c r="G60" s="157"/>
      <c r="H60" s="157"/>
      <c r="I60" s="158"/>
      <c r="J60" s="159">
        <f>J187</f>
        <v>0</v>
      </c>
      <c r="K60" s="160"/>
    </row>
    <row r="61" spans="2:11" s="8" customFormat="1" ht="19.9" customHeight="1">
      <c r="B61" s="154"/>
      <c r="C61" s="155"/>
      <c r="D61" s="156" t="s">
        <v>108</v>
      </c>
      <c r="E61" s="157"/>
      <c r="F61" s="157"/>
      <c r="G61" s="157"/>
      <c r="H61" s="157"/>
      <c r="I61" s="158"/>
      <c r="J61" s="159">
        <f>J217</f>
        <v>0</v>
      </c>
      <c r="K61" s="160"/>
    </row>
    <row r="62" spans="2:11" s="8" customFormat="1" ht="19.9" customHeight="1">
      <c r="B62" s="154"/>
      <c r="C62" s="155"/>
      <c r="D62" s="156" t="s">
        <v>109</v>
      </c>
      <c r="E62" s="157"/>
      <c r="F62" s="157"/>
      <c r="G62" s="157"/>
      <c r="H62" s="157"/>
      <c r="I62" s="158"/>
      <c r="J62" s="159">
        <f>J239</f>
        <v>0</v>
      </c>
      <c r="K62" s="160"/>
    </row>
    <row r="63" spans="2:11" s="8" customFormat="1" ht="14.85" customHeight="1">
      <c r="B63" s="154"/>
      <c r="C63" s="155"/>
      <c r="D63" s="156" t="s">
        <v>110</v>
      </c>
      <c r="E63" s="157"/>
      <c r="F63" s="157"/>
      <c r="G63" s="157"/>
      <c r="H63" s="157"/>
      <c r="I63" s="158"/>
      <c r="J63" s="159">
        <f>J291</f>
        <v>0</v>
      </c>
      <c r="K63" s="160"/>
    </row>
    <row r="64" spans="2:11" s="1" customFormat="1" ht="21.75" customHeight="1">
      <c r="B64" s="39"/>
      <c r="C64" s="40"/>
      <c r="D64" s="40"/>
      <c r="E64" s="40"/>
      <c r="F64" s="40"/>
      <c r="G64" s="40"/>
      <c r="H64" s="40"/>
      <c r="I64" s="116"/>
      <c r="J64" s="40"/>
      <c r="K64" s="43"/>
    </row>
    <row r="65" spans="2:11" s="1" customFormat="1" ht="6.95" customHeight="1">
      <c r="B65" s="54"/>
      <c r="C65" s="55"/>
      <c r="D65" s="55"/>
      <c r="E65" s="55"/>
      <c r="F65" s="55"/>
      <c r="G65" s="55"/>
      <c r="H65" s="55"/>
      <c r="I65" s="137"/>
      <c r="J65" s="55"/>
      <c r="K65" s="56"/>
    </row>
    <row r="69" spans="2:12" s="1" customFormat="1" ht="6.95" customHeight="1">
      <c r="B69" s="57"/>
      <c r="C69" s="58"/>
      <c r="D69" s="58"/>
      <c r="E69" s="58"/>
      <c r="F69" s="58"/>
      <c r="G69" s="58"/>
      <c r="H69" s="58"/>
      <c r="I69" s="140"/>
      <c r="J69" s="58"/>
      <c r="K69" s="58"/>
      <c r="L69" s="59"/>
    </row>
    <row r="70" spans="2:12" s="1" customFormat="1" ht="36.95" customHeight="1">
      <c r="B70" s="39"/>
      <c r="C70" s="60" t="s">
        <v>111</v>
      </c>
      <c r="D70" s="61"/>
      <c r="E70" s="61"/>
      <c r="F70" s="61"/>
      <c r="G70" s="61"/>
      <c r="H70" s="61"/>
      <c r="I70" s="161"/>
      <c r="J70" s="61"/>
      <c r="K70" s="61"/>
      <c r="L70" s="59"/>
    </row>
    <row r="71" spans="2:12" s="1" customFormat="1" ht="6.95" customHeight="1">
      <c r="B71" s="39"/>
      <c r="C71" s="61"/>
      <c r="D71" s="61"/>
      <c r="E71" s="61"/>
      <c r="F71" s="61"/>
      <c r="G71" s="61"/>
      <c r="H71" s="61"/>
      <c r="I71" s="161"/>
      <c r="J71" s="61"/>
      <c r="K71" s="61"/>
      <c r="L71" s="59"/>
    </row>
    <row r="72" spans="2:12" s="1" customFormat="1" ht="14.45" customHeight="1">
      <c r="B72" s="39"/>
      <c r="C72" s="63" t="s">
        <v>18</v>
      </c>
      <c r="D72" s="61"/>
      <c r="E72" s="61"/>
      <c r="F72" s="61"/>
      <c r="G72" s="61"/>
      <c r="H72" s="61"/>
      <c r="I72" s="161"/>
      <c r="J72" s="61"/>
      <c r="K72" s="61"/>
      <c r="L72" s="59"/>
    </row>
    <row r="73" spans="2:12" s="1" customFormat="1" ht="16.5" customHeight="1">
      <c r="B73" s="39"/>
      <c r="C73" s="61"/>
      <c r="D73" s="61"/>
      <c r="E73" s="367" t="str">
        <f>E7</f>
        <v>Místní komunikace K Pazderně</v>
      </c>
      <c r="F73" s="368"/>
      <c r="G73" s="368"/>
      <c r="H73" s="368"/>
      <c r="I73" s="161"/>
      <c r="J73" s="61"/>
      <c r="K73" s="61"/>
      <c r="L73" s="59"/>
    </row>
    <row r="74" spans="2:12" s="1" customFormat="1" ht="14.45" customHeight="1">
      <c r="B74" s="39"/>
      <c r="C74" s="63" t="s">
        <v>97</v>
      </c>
      <c r="D74" s="61"/>
      <c r="E74" s="61"/>
      <c r="F74" s="61"/>
      <c r="G74" s="61"/>
      <c r="H74" s="61"/>
      <c r="I74" s="161"/>
      <c r="J74" s="61"/>
      <c r="K74" s="61"/>
      <c r="L74" s="59"/>
    </row>
    <row r="75" spans="2:12" s="1" customFormat="1" ht="17.25" customHeight="1">
      <c r="B75" s="39"/>
      <c r="C75" s="61"/>
      <c r="D75" s="61"/>
      <c r="E75" s="342" t="str">
        <f>E9</f>
        <v xml:space="preserve">SO101 - Komunikace </v>
      </c>
      <c r="F75" s="369"/>
      <c r="G75" s="369"/>
      <c r="H75" s="369"/>
      <c r="I75" s="161"/>
      <c r="J75" s="61"/>
      <c r="K75" s="61"/>
      <c r="L75" s="59"/>
    </row>
    <row r="76" spans="2:12" s="1" customFormat="1" ht="6.95" customHeight="1">
      <c r="B76" s="39"/>
      <c r="C76" s="61"/>
      <c r="D76" s="61"/>
      <c r="E76" s="61"/>
      <c r="F76" s="61"/>
      <c r="G76" s="61"/>
      <c r="H76" s="61"/>
      <c r="I76" s="161"/>
      <c r="J76" s="61"/>
      <c r="K76" s="61"/>
      <c r="L76" s="59"/>
    </row>
    <row r="77" spans="2:12" s="1" customFormat="1" ht="18" customHeight="1">
      <c r="B77" s="39"/>
      <c r="C77" s="63" t="s">
        <v>23</v>
      </c>
      <c r="D77" s="61"/>
      <c r="E77" s="61"/>
      <c r="F77" s="162" t="str">
        <f>F12</f>
        <v xml:space="preserve">Benešov </v>
      </c>
      <c r="G77" s="61"/>
      <c r="H77" s="61"/>
      <c r="I77" s="163" t="s">
        <v>25</v>
      </c>
      <c r="J77" s="71" t="str">
        <f>IF(J12="","",J12)</f>
        <v>5. 3. 2018</v>
      </c>
      <c r="K77" s="61"/>
      <c r="L77" s="59"/>
    </row>
    <row r="78" spans="2:12" s="1" customFormat="1" ht="6.95" customHeight="1">
      <c r="B78" s="39"/>
      <c r="C78" s="61"/>
      <c r="D78" s="61"/>
      <c r="E78" s="61"/>
      <c r="F78" s="61"/>
      <c r="G78" s="61"/>
      <c r="H78" s="61"/>
      <c r="I78" s="161"/>
      <c r="J78" s="61"/>
      <c r="K78" s="61"/>
      <c r="L78" s="59"/>
    </row>
    <row r="79" spans="2:12" s="1" customFormat="1" ht="13.5">
      <c r="B79" s="39"/>
      <c r="C79" s="63" t="s">
        <v>27</v>
      </c>
      <c r="D79" s="61"/>
      <c r="E79" s="61"/>
      <c r="F79" s="162" t="str">
        <f>E15</f>
        <v xml:space="preserve">Město Benešov </v>
      </c>
      <c r="G79" s="61"/>
      <c r="H79" s="61"/>
      <c r="I79" s="163" t="s">
        <v>33</v>
      </c>
      <c r="J79" s="162" t="str">
        <f>E21</f>
        <v xml:space="preserve">Ing. Roman Tichovský </v>
      </c>
      <c r="K79" s="61"/>
      <c r="L79" s="59"/>
    </row>
    <row r="80" spans="2:12" s="1" customFormat="1" ht="14.45" customHeight="1">
      <c r="B80" s="39"/>
      <c r="C80" s="63" t="s">
        <v>31</v>
      </c>
      <c r="D80" s="61"/>
      <c r="E80" s="61"/>
      <c r="F80" s="162" t="str">
        <f>IF(E18="","",E18)</f>
        <v/>
      </c>
      <c r="G80" s="61"/>
      <c r="H80" s="61"/>
      <c r="I80" s="161"/>
      <c r="J80" s="61"/>
      <c r="K80" s="61"/>
      <c r="L80" s="59"/>
    </row>
    <row r="81" spans="2:12" s="1" customFormat="1" ht="10.35" customHeight="1">
      <c r="B81" s="39"/>
      <c r="C81" s="61"/>
      <c r="D81" s="61"/>
      <c r="E81" s="61"/>
      <c r="F81" s="61"/>
      <c r="G81" s="61"/>
      <c r="H81" s="61"/>
      <c r="I81" s="161"/>
      <c r="J81" s="61"/>
      <c r="K81" s="61"/>
      <c r="L81" s="59"/>
    </row>
    <row r="82" spans="2:20" s="9" customFormat="1" ht="29.25" customHeight="1">
      <c r="B82" s="164"/>
      <c r="C82" s="165" t="s">
        <v>112</v>
      </c>
      <c r="D82" s="166" t="s">
        <v>56</v>
      </c>
      <c r="E82" s="166" t="s">
        <v>52</v>
      </c>
      <c r="F82" s="166" t="s">
        <v>113</v>
      </c>
      <c r="G82" s="166" t="s">
        <v>114</v>
      </c>
      <c r="H82" s="166" t="s">
        <v>115</v>
      </c>
      <c r="I82" s="167" t="s">
        <v>116</v>
      </c>
      <c r="J82" s="166" t="s">
        <v>101</v>
      </c>
      <c r="K82" s="168" t="s">
        <v>117</v>
      </c>
      <c r="L82" s="169"/>
      <c r="M82" s="79" t="s">
        <v>118</v>
      </c>
      <c r="N82" s="80" t="s">
        <v>41</v>
      </c>
      <c r="O82" s="80" t="s">
        <v>119</v>
      </c>
      <c r="P82" s="80" t="s">
        <v>120</v>
      </c>
      <c r="Q82" s="80" t="s">
        <v>121</v>
      </c>
      <c r="R82" s="80" t="s">
        <v>122</v>
      </c>
      <c r="S82" s="80" t="s">
        <v>123</v>
      </c>
      <c r="T82" s="81" t="s">
        <v>124</v>
      </c>
    </row>
    <row r="83" spans="2:63" s="1" customFormat="1" ht="29.25" customHeight="1">
      <c r="B83" s="39"/>
      <c r="C83" s="85" t="s">
        <v>102</v>
      </c>
      <c r="D83" s="61"/>
      <c r="E83" s="61"/>
      <c r="F83" s="61"/>
      <c r="G83" s="61"/>
      <c r="H83" s="61"/>
      <c r="I83" s="161"/>
      <c r="J83" s="170">
        <f>BK83</f>
        <v>0</v>
      </c>
      <c r="K83" s="61"/>
      <c r="L83" s="59"/>
      <c r="M83" s="82"/>
      <c r="N83" s="83"/>
      <c r="O83" s="83"/>
      <c r="P83" s="171">
        <f>P84</f>
        <v>0</v>
      </c>
      <c r="Q83" s="83"/>
      <c r="R83" s="171">
        <f>R84</f>
        <v>916.49159545</v>
      </c>
      <c r="S83" s="83"/>
      <c r="T83" s="172">
        <f>T84</f>
        <v>1618.3233000000002</v>
      </c>
      <c r="AT83" s="22" t="s">
        <v>70</v>
      </c>
      <c r="AU83" s="22" t="s">
        <v>103</v>
      </c>
      <c r="BK83" s="173">
        <f>BK84</f>
        <v>0</v>
      </c>
    </row>
    <row r="84" spans="2:63" s="10" customFormat="1" ht="37.35" customHeight="1">
      <c r="B84" s="174"/>
      <c r="C84" s="175"/>
      <c r="D84" s="176" t="s">
        <v>70</v>
      </c>
      <c r="E84" s="177" t="s">
        <v>125</v>
      </c>
      <c r="F84" s="177" t="s">
        <v>126</v>
      </c>
      <c r="G84" s="175"/>
      <c r="H84" s="175"/>
      <c r="I84" s="178"/>
      <c r="J84" s="179">
        <f>BK84</f>
        <v>0</v>
      </c>
      <c r="K84" s="175"/>
      <c r="L84" s="180"/>
      <c r="M84" s="181"/>
      <c r="N84" s="182"/>
      <c r="O84" s="182"/>
      <c r="P84" s="183">
        <f>P85+P177+P187+P217+P239</f>
        <v>0</v>
      </c>
      <c r="Q84" s="182"/>
      <c r="R84" s="183">
        <f>R85+R177+R187+R217+R239</f>
        <v>916.49159545</v>
      </c>
      <c r="S84" s="182"/>
      <c r="T84" s="184">
        <f>T85+T177+T187+T217+T239</f>
        <v>1618.3233000000002</v>
      </c>
      <c r="AR84" s="185" t="s">
        <v>79</v>
      </c>
      <c r="AT84" s="186" t="s">
        <v>70</v>
      </c>
      <c r="AU84" s="186" t="s">
        <v>71</v>
      </c>
      <c r="AY84" s="185" t="s">
        <v>127</v>
      </c>
      <c r="BK84" s="187">
        <f>BK85+BK177+BK187+BK217+BK239</f>
        <v>0</v>
      </c>
    </row>
    <row r="85" spans="2:63" s="10" customFormat="1" ht="19.9" customHeight="1">
      <c r="B85" s="174"/>
      <c r="C85" s="175"/>
      <c r="D85" s="176" t="s">
        <v>70</v>
      </c>
      <c r="E85" s="188" t="s">
        <v>79</v>
      </c>
      <c r="F85" s="188" t="s">
        <v>128</v>
      </c>
      <c r="G85" s="175"/>
      <c r="H85" s="175"/>
      <c r="I85" s="178"/>
      <c r="J85" s="189">
        <f>BK85</f>
        <v>0</v>
      </c>
      <c r="K85" s="175"/>
      <c r="L85" s="180"/>
      <c r="M85" s="181"/>
      <c r="N85" s="182"/>
      <c r="O85" s="182"/>
      <c r="P85" s="183">
        <f>SUM(P86:P176)</f>
        <v>0</v>
      </c>
      <c r="Q85" s="182"/>
      <c r="R85" s="183">
        <f>SUM(R86:R176)</f>
        <v>240.16880049999997</v>
      </c>
      <c r="S85" s="182"/>
      <c r="T85" s="184">
        <f>SUM(T86:T176)</f>
        <v>1613.8433000000002</v>
      </c>
      <c r="AR85" s="185" t="s">
        <v>79</v>
      </c>
      <c r="AT85" s="186" t="s">
        <v>70</v>
      </c>
      <c r="AU85" s="186" t="s">
        <v>79</v>
      </c>
      <c r="AY85" s="185" t="s">
        <v>127</v>
      </c>
      <c r="BK85" s="187">
        <f>SUM(BK86:BK176)</f>
        <v>0</v>
      </c>
    </row>
    <row r="86" spans="2:65" s="1" customFormat="1" ht="16.5" customHeight="1">
      <c r="B86" s="39"/>
      <c r="C86" s="190" t="s">
        <v>79</v>
      </c>
      <c r="D86" s="190" t="s">
        <v>129</v>
      </c>
      <c r="E86" s="191" t="s">
        <v>130</v>
      </c>
      <c r="F86" s="192" t="s">
        <v>131</v>
      </c>
      <c r="G86" s="193" t="s">
        <v>132</v>
      </c>
      <c r="H86" s="194">
        <v>644.5</v>
      </c>
      <c r="I86" s="195"/>
      <c r="J86" s="196">
        <f>ROUND(I86*H86,2)</f>
        <v>0</v>
      </c>
      <c r="K86" s="192" t="s">
        <v>21</v>
      </c>
      <c r="L86" s="59"/>
      <c r="M86" s="197" t="s">
        <v>21</v>
      </c>
      <c r="N86" s="198" t="s">
        <v>42</v>
      </c>
      <c r="O86" s="40"/>
      <c r="P86" s="199">
        <f>O86*H86</f>
        <v>0</v>
      </c>
      <c r="Q86" s="199">
        <v>0</v>
      </c>
      <c r="R86" s="199">
        <f>Q86*H86</f>
        <v>0</v>
      </c>
      <c r="S86" s="199">
        <v>0.235</v>
      </c>
      <c r="T86" s="200">
        <f>S86*H86</f>
        <v>151.45749999999998</v>
      </c>
      <c r="AR86" s="22" t="s">
        <v>133</v>
      </c>
      <c r="AT86" s="22" t="s">
        <v>129</v>
      </c>
      <c r="AU86" s="22" t="s">
        <v>81</v>
      </c>
      <c r="AY86" s="22" t="s">
        <v>127</v>
      </c>
      <c r="BE86" s="201">
        <f>IF(N86="základní",J86,0)</f>
        <v>0</v>
      </c>
      <c r="BF86" s="201">
        <f>IF(N86="snížená",J86,0)</f>
        <v>0</v>
      </c>
      <c r="BG86" s="201">
        <f>IF(N86="zákl. přenesená",J86,0)</f>
        <v>0</v>
      </c>
      <c r="BH86" s="201">
        <f>IF(N86="sníž. přenesená",J86,0)</f>
        <v>0</v>
      </c>
      <c r="BI86" s="201">
        <f>IF(N86="nulová",J86,0)</f>
        <v>0</v>
      </c>
      <c r="BJ86" s="22" t="s">
        <v>79</v>
      </c>
      <c r="BK86" s="201">
        <f>ROUND(I86*H86,2)</f>
        <v>0</v>
      </c>
      <c r="BL86" s="22" t="s">
        <v>133</v>
      </c>
      <c r="BM86" s="22" t="s">
        <v>134</v>
      </c>
    </row>
    <row r="87" spans="2:51" s="11" customFormat="1" ht="13.5">
      <c r="B87" s="202"/>
      <c r="C87" s="203"/>
      <c r="D87" s="204" t="s">
        <v>135</v>
      </c>
      <c r="E87" s="205" t="s">
        <v>21</v>
      </c>
      <c r="F87" s="206" t="s">
        <v>136</v>
      </c>
      <c r="G87" s="203"/>
      <c r="H87" s="207">
        <v>357</v>
      </c>
      <c r="I87" s="208"/>
      <c r="J87" s="203"/>
      <c r="K87" s="203"/>
      <c r="L87" s="209"/>
      <c r="M87" s="210"/>
      <c r="N87" s="211"/>
      <c r="O87" s="211"/>
      <c r="P87" s="211"/>
      <c r="Q87" s="211"/>
      <c r="R87" s="211"/>
      <c r="S87" s="211"/>
      <c r="T87" s="212"/>
      <c r="AT87" s="213" t="s">
        <v>135</v>
      </c>
      <c r="AU87" s="213" t="s">
        <v>81</v>
      </c>
      <c r="AV87" s="11" t="s">
        <v>81</v>
      </c>
      <c r="AW87" s="11" t="s">
        <v>35</v>
      </c>
      <c r="AX87" s="11" t="s">
        <v>71</v>
      </c>
      <c r="AY87" s="213" t="s">
        <v>127</v>
      </c>
    </row>
    <row r="88" spans="2:51" s="11" customFormat="1" ht="13.5">
      <c r="B88" s="202"/>
      <c r="C88" s="203"/>
      <c r="D88" s="204" t="s">
        <v>135</v>
      </c>
      <c r="E88" s="205" t="s">
        <v>21</v>
      </c>
      <c r="F88" s="206" t="s">
        <v>137</v>
      </c>
      <c r="G88" s="203"/>
      <c r="H88" s="207">
        <v>287.5</v>
      </c>
      <c r="I88" s="208"/>
      <c r="J88" s="203"/>
      <c r="K88" s="203"/>
      <c r="L88" s="209"/>
      <c r="M88" s="210"/>
      <c r="N88" s="211"/>
      <c r="O88" s="211"/>
      <c r="P88" s="211"/>
      <c r="Q88" s="211"/>
      <c r="R88" s="211"/>
      <c r="S88" s="211"/>
      <c r="T88" s="212"/>
      <c r="AT88" s="213" t="s">
        <v>135</v>
      </c>
      <c r="AU88" s="213" t="s">
        <v>81</v>
      </c>
      <c r="AV88" s="11" t="s">
        <v>81</v>
      </c>
      <c r="AW88" s="11" t="s">
        <v>35</v>
      </c>
      <c r="AX88" s="11" t="s">
        <v>71</v>
      </c>
      <c r="AY88" s="213" t="s">
        <v>127</v>
      </c>
    </row>
    <row r="89" spans="2:51" s="12" customFormat="1" ht="13.5">
      <c r="B89" s="214"/>
      <c r="C89" s="215"/>
      <c r="D89" s="204" t="s">
        <v>135</v>
      </c>
      <c r="E89" s="216" t="s">
        <v>21</v>
      </c>
      <c r="F89" s="217" t="s">
        <v>138</v>
      </c>
      <c r="G89" s="215"/>
      <c r="H89" s="218">
        <v>644.5</v>
      </c>
      <c r="I89" s="219"/>
      <c r="J89" s="215"/>
      <c r="K89" s="215"/>
      <c r="L89" s="220"/>
      <c r="M89" s="221"/>
      <c r="N89" s="222"/>
      <c r="O89" s="222"/>
      <c r="P89" s="222"/>
      <c r="Q89" s="222"/>
      <c r="R89" s="222"/>
      <c r="S89" s="222"/>
      <c r="T89" s="223"/>
      <c r="AT89" s="224" t="s">
        <v>135</v>
      </c>
      <c r="AU89" s="224" t="s">
        <v>81</v>
      </c>
      <c r="AV89" s="12" t="s">
        <v>133</v>
      </c>
      <c r="AW89" s="12" t="s">
        <v>35</v>
      </c>
      <c r="AX89" s="12" t="s">
        <v>79</v>
      </c>
      <c r="AY89" s="224" t="s">
        <v>127</v>
      </c>
    </row>
    <row r="90" spans="2:65" s="1" customFormat="1" ht="16.5" customHeight="1">
      <c r="B90" s="39"/>
      <c r="C90" s="190" t="s">
        <v>81</v>
      </c>
      <c r="D90" s="190" t="s">
        <v>129</v>
      </c>
      <c r="E90" s="191" t="s">
        <v>139</v>
      </c>
      <c r="F90" s="192" t="s">
        <v>140</v>
      </c>
      <c r="G90" s="193" t="s">
        <v>132</v>
      </c>
      <c r="H90" s="194">
        <v>797.1</v>
      </c>
      <c r="I90" s="195"/>
      <c r="J90" s="196">
        <f>ROUND(I90*H90,2)</f>
        <v>0</v>
      </c>
      <c r="K90" s="192" t="s">
        <v>141</v>
      </c>
      <c r="L90" s="59"/>
      <c r="M90" s="197" t="s">
        <v>21</v>
      </c>
      <c r="N90" s="198" t="s">
        <v>42</v>
      </c>
      <c r="O90" s="40"/>
      <c r="P90" s="199">
        <f>O90*H90</f>
        <v>0</v>
      </c>
      <c r="Q90" s="199">
        <v>0</v>
      </c>
      <c r="R90" s="199">
        <f>Q90*H90</f>
        <v>0</v>
      </c>
      <c r="S90" s="199">
        <v>0.181</v>
      </c>
      <c r="T90" s="200">
        <f>S90*H90</f>
        <v>144.2751</v>
      </c>
      <c r="AR90" s="22" t="s">
        <v>133</v>
      </c>
      <c r="AT90" s="22" t="s">
        <v>129</v>
      </c>
      <c r="AU90" s="22" t="s">
        <v>81</v>
      </c>
      <c r="AY90" s="22" t="s">
        <v>127</v>
      </c>
      <c r="BE90" s="201">
        <f>IF(N90="základní",J90,0)</f>
        <v>0</v>
      </c>
      <c r="BF90" s="201">
        <f>IF(N90="snížená",J90,0)</f>
        <v>0</v>
      </c>
      <c r="BG90" s="201">
        <f>IF(N90="zákl. přenesená",J90,0)</f>
        <v>0</v>
      </c>
      <c r="BH90" s="201">
        <f>IF(N90="sníž. přenesená",J90,0)</f>
        <v>0</v>
      </c>
      <c r="BI90" s="201">
        <f>IF(N90="nulová",J90,0)</f>
        <v>0</v>
      </c>
      <c r="BJ90" s="22" t="s">
        <v>79</v>
      </c>
      <c r="BK90" s="201">
        <f>ROUND(I90*H90,2)</f>
        <v>0</v>
      </c>
      <c r="BL90" s="22" t="s">
        <v>133</v>
      </c>
      <c r="BM90" s="22" t="s">
        <v>142</v>
      </c>
    </row>
    <row r="91" spans="2:51" s="11" customFormat="1" ht="13.5">
      <c r="B91" s="202"/>
      <c r="C91" s="203"/>
      <c r="D91" s="204" t="s">
        <v>135</v>
      </c>
      <c r="E91" s="205" t="s">
        <v>21</v>
      </c>
      <c r="F91" s="206" t="s">
        <v>143</v>
      </c>
      <c r="G91" s="203"/>
      <c r="H91" s="207">
        <v>331.2</v>
      </c>
      <c r="I91" s="208"/>
      <c r="J91" s="203"/>
      <c r="K91" s="203"/>
      <c r="L91" s="209"/>
      <c r="M91" s="210"/>
      <c r="N91" s="211"/>
      <c r="O91" s="211"/>
      <c r="P91" s="211"/>
      <c r="Q91" s="211"/>
      <c r="R91" s="211"/>
      <c r="S91" s="211"/>
      <c r="T91" s="212"/>
      <c r="AT91" s="213" t="s">
        <v>135</v>
      </c>
      <c r="AU91" s="213" t="s">
        <v>81</v>
      </c>
      <c r="AV91" s="11" t="s">
        <v>81</v>
      </c>
      <c r="AW91" s="11" t="s">
        <v>35</v>
      </c>
      <c r="AX91" s="11" t="s">
        <v>71</v>
      </c>
      <c r="AY91" s="213" t="s">
        <v>127</v>
      </c>
    </row>
    <row r="92" spans="2:51" s="11" customFormat="1" ht="13.5">
      <c r="B92" s="202"/>
      <c r="C92" s="203"/>
      <c r="D92" s="204" t="s">
        <v>135</v>
      </c>
      <c r="E92" s="205" t="s">
        <v>21</v>
      </c>
      <c r="F92" s="206" t="s">
        <v>136</v>
      </c>
      <c r="G92" s="203"/>
      <c r="H92" s="207">
        <v>357</v>
      </c>
      <c r="I92" s="208"/>
      <c r="J92" s="203"/>
      <c r="K92" s="203"/>
      <c r="L92" s="209"/>
      <c r="M92" s="210"/>
      <c r="N92" s="211"/>
      <c r="O92" s="211"/>
      <c r="P92" s="211"/>
      <c r="Q92" s="211"/>
      <c r="R92" s="211"/>
      <c r="S92" s="211"/>
      <c r="T92" s="212"/>
      <c r="AT92" s="213" t="s">
        <v>135</v>
      </c>
      <c r="AU92" s="213" t="s">
        <v>81</v>
      </c>
      <c r="AV92" s="11" t="s">
        <v>81</v>
      </c>
      <c r="AW92" s="11" t="s">
        <v>35</v>
      </c>
      <c r="AX92" s="11" t="s">
        <v>71</v>
      </c>
      <c r="AY92" s="213" t="s">
        <v>127</v>
      </c>
    </row>
    <row r="93" spans="2:51" s="11" customFormat="1" ht="13.5">
      <c r="B93" s="202"/>
      <c r="C93" s="203"/>
      <c r="D93" s="204" t="s">
        <v>135</v>
      </c>
      <c r="E93" s="205" t="s">
        <v>21</v>
      </c>
      <c r="F93" s="206" t="s">
        <v>144</v>
      </c>
      <c r="G93" s="203"/>
      <c r="H93" s="207">
        <v>108.9</v>
      </c>
      <c r="I93" s="208"/>
      <c r="J93" s="203"/>
      <c r="K93" s="203"/>
      <c r="L93" s="209"/>
      <c r="M93" s="210"/>
      <c r="N93" s="211"/>
      <c r="O93" s="211"/>
      <c r="P93" s="211"/>
      <c r="Q93" s="211"/>
      <c r="R93" s="211"/>
      <c r="S93" s="211"/>
      <c r="T93" s="212"/>
      <c r="AT93" s="213" t="s">
        <v>135</v>
      </c>
      <c r="AU93" s="213" t="s">
        <v>81</v>
      </c>
      <c r="AV93" s="11" t="s">
        <v>81</v>
      </c>
      <c r="AW93" s="11" t="s">
        <v>35</v>
      </c>
      <c r="AX93" s="11" t="s">
        <v>71</v>
      </c>
      <c r="AY93" s="213" t="s">
        <v>127</v>
      </c>
    </row>
    <row r="94" spans="2:51" s="12" customFormat="1" ht="13.5">
      <c r="B94" s="214"/>
      <c r="C94" s="215"/>
      <c r="D94" s="204" t="s">
        <v>135</v>
      </c>
      <c r="E94" s="216" t="s">
        <v>21</v>
      </c>
      <c r="F94" s="217" t="s">
        <v>138</v>
      </c>
      <c r="G94" s="215"/>
      <c r="H94" s="218">
        <v>797.1</v>
      </c>
      <c r="I94" s="219"/>
      <c r="J94" s="215"/>
      <c r="K94" s="215"/>
      <c r="L94" s="220"/>
      <c r="M94" s="221"/>
      <c r="N94" s="222"/>
      <c r="O94" s="222"/>
      <c r="P94" s="222"/>
      <c r="Q94" s="222"/>
      <c r="R94" s="222"/>
      <c r="S94" s="222"/>
      <c r="T94" s="223"/>
      <c r="AT94" s="224" t="s">
        <v>135</v>
      </c>
      <c r="AU94" s="224" t="s">
        <v>81</v>
      </c>
      <c r="AV94" s="12" t="s">
        <v>133</v>
      </c>
      <c r="AW94" s="12" t="s">
        <v>35</v>
      </c>
      <c r="AX94" s="12" t="s">
        <v>79</v>
      </c>
      <c r="AY94" s="224" t="s">
        <v>127</v>
      </c>
    </row>
    <row r="95" spans="2:65" s="1" customFormat="1" ht="38.25" customHeight="1">
      <c r="B95" s="39"/>
      <c r="C95" s="190" t="s">
        <v>145</v>
      </c>
      <c r="D95" s="190" t="s">
        <v>129</v>
      </c>
      <c r="E95" s="191" t="s">
        <v>146</v>
      </c>
      <c r="F95" s="192" t="s">
        <v>147</v>
      </c>
      <c r="G95" s="193" t="s">
        <v>132</v>
      </c>
      <c r="H95" s="194">
        <v>1582.3</v>
      </c>
      <c r="I95" s="195"/>
      <c r="J95" s="196">
        <f>ROUND(I95*H95,2)</f>
        <v>0</v>
      </c>
      <c r="K95" s="192" t="s">
        <v>141</v>
      </c>
      <c r="L95" s="59"/>
      <c r="M95" s="197" t="s">
        <v>21</v>
      </c>
      <c r="N95" s="198" t="s">
        <v>42</v>
      </c>
      <c r="O95" s="40"/>
      <c r="P95" s="199">
        <f>O95*H95</f>
        <v>0</v>
      </c>
      <c r="Q95" s="199">
        <v>0</v>
      </c>
      <c r="R95" s="199">
        <f>Q95*H95</f>
        <v>0</v>
      </c>
      <c r="S95" s="199">
        <v>0.56</v>
      </c>
      <c r="T95" s="200">
        <f>S95*H95</f>
        <v>886.0880000000001</v>
      </c>
      <c r="AR95" s="22" t="s">
        <v>133</v>
      </c>
      <c r="AT95" s="22" t="s">
        <v>129</v>
      </c>
      <c r="AU95" s="22" t="s">
        <v>81</v>
      </c>
      <c r="AY95" s="22" t="s">
        <v>127</v>
      </c>
      <c r="BE95" s="201">
        <f>IF(N95="základní",J95,0)</f>
        <v>0</v>
      </c>
      <c r="BF95" s="201">
        <f>IF(N95="snížená",J95,0)</f>
        <v>0</v>
      </c>
      <c r="BG95" s="201">
        <f>IF(N95="zákl. přenesená",J95,0)</f>
        <v>0</v>
      </c>
      <c r="BH95" s="201">
        <f>IF(N95="sníž. přenesená",J95,0)</f>
        <v>0</v>
      </c>
      <c r="BI95" s="201">
        <f>IF(N95="nulová",J95,0)</f>
        <v>0</v>
      </c>
      <c r="BJ95" s="22" t="s">
        <v>79</v>
      </c>
      <c r="BK95" s="201">
        <f>ROUND(I95*H95,2)</f>
        <v>0</v>
      </c>
      <c r="BL95" s="22" t="s">
        <v>133</v>
      </c>
      <c r="BM95" s="22" t="s">
        <v>148</v>
      </c>
    </row>
    <row r="96" spans="2:51" s="11" customFormat="1" ht="13.5">
      <c r="B96" s="202"/>
      <c r="C96" s="203"/>
      <c r="D96" s="204" t="s">
        <v>135</v>
      </c>
      <c r="E96" s="205" t="s">
        <v>21</v>
      </c>
      <c r="F96" s="206" t="s">
        <v>149</v>
      </c>
      <c r="G96" s="203"/>
      <c r="H96" s="207">
        <v>169.9</v>
      </c>
      <c r="I96" s="208"/>
      <c r="J96" s="203"/>
      <c r="K96" s="203"/>
      <c r="L96" s="209"/>
      <c r="M96" s="210"/>
      <c r="N96" s="211"/>
      <c r="O96" s="211"/>
      <c r="P96" s="211"/>
      <c r="Q96" s="211"/>
      <c r="R96" s="211"/>
      <c r="S96" s="211"/>
      <c r="T96" s="212"/>
      <c r="AT96" s="213" t="s">
        <v>135</v>
      </c>
      <c r="AU96" s="213" t="s">
        <v>81</v>
      </c>
      <c r="AV96" s="11" t="s">
        <v>81</v>
      </c>
      <c r="AW96" s="11" t="s">
        <v>35</v>
      </c>
      <c r="AX96" s="11" t="s">
        <v>71</v>
      </c>
      <c r="AY96" s="213" t="s">
        <v>127</v>
      </c>
    </row>
    <row r="97" spans="2:51" s="11" customFormat="1" ht="13.5">
      <c r="B97" s="202"/>
      <c r="C97" s="203"/>
      <c r="D97" s="204" t="s">
        <v>135</v>
      </c>
      <c r="E97" s="205" t="s">
        <v>21</v>
      </c>
      <c r="F97" s="206" t="s">
        <v>150</v>
      </c>
      <c r="G97" s="203"/>
      <c r="H97" s="207">
        <v>730.2</v>
      </c>
      <c r="I97" s="208"/>
      <c r="J97" s="203"/>
      <c r="K97" s="203"/>
      <c r="L97" s="209"/>
      <c r="M97" s="210"/>
      <c r="N97" s="211"/>
      <c r="O97" s="211"/>
      <c r="P97" s="211"/>
      <c r="Q97" s="211"/>
      <c r="R97" s="211"/>
      <c r="S97" s="211"/>
      <c r="T97" s="212"/>
      <c r="AT97" s="213" t="s">
        <v>135</v>
      </c>
      <c r="AU97" s="213" t="s">
        <v>81</v>
      </c>
      <c r="AV97" s="11" t="s">
        <v>81</v>
      </c>
      <c r="AW97" s="11" t="s">
        <v>35</v>
      </c>
      <c r="AX97" s="11" t="s">
        <v>71</v>
      </c>
      <c r="AY97" s="213" t="s">
        <v>127</v>
      </c>
    </row>
    <row r="98" spans="2:51" s="11" customFormat="1" ht="13.5">
      <c r="B98" s="202"/>
      <c r="C98" s="203"/>
      <c r="D98" s="204" t="s">
        <v>135</v>
      </c>
      <c r="E98" s="205" t="s">
        <v>21</v>
      </c>
      <c r="F98" s="206" t="s">
        <v>151</v>
      </c>
      <c r="G98" s="203"/>
      <c r="H98" s="207">
        <v>351</v>
      </c>
      <c r="I98" s="208"/>
      <c r="J98" s="203"/>
      <c r="K98" s="203"/>
      <c r="L98" s="209"/>
      <c r="M98" s="210"/>
      <c r="N98" s="211"/>
      <c r="O98" s="211"/>
      <c r="P98" s="211"/>
      <c r="Q98" s="211"/>
      <c r="R98" s="211"/>
      <c r="S98" s="211"/>
      <c r="T98" s="212"/>
      <c r="AT98" s="213" t="s">
        <v>135</v>
      </c>
      <c r="AU98" s="213" t="s">
        <v>81</v>
      </c>
      <c r="AV98" s="11" t="s">
        <v>81</v>
      </c>
      <c r="AW98" s="11" t="s">
        <v>35</v>
      </c>
      <c r="AX98" s="11" t="s">
        <v>71</v>
      </c>
      <c r="AY98" s="213" t="s">
        <v>127</v>
      </c>
    </row>
    <row r="99" spans="2:51" s="11" customFormat="1" ht="13.5">
      <c r="B99" s="202"/>
      <c r="C99" s="203"/>
      <c r="D99" s="204" t="s">
        <v>135</v>
      </c>
      <c r="E99" s="205" t="s">
        <v>21</v>
      </c>
      <c r="F99" s="206" t="s">
        <v>143</v>
      </c>
      <c r="G99" s="203"/>
      <c r="H99" s="207">
        <v>331.2</v>
      </c>
      <c r="I99" s="208"/>
      <c r="J99" s="203"/>
      <c r="K99" s="203"/>
      <c r="L99" s="209"/>
      <c r="M99" s="210"/>
      <c r="N99" s="211"/>
      <c r="O99" s="211"/>
      <c r="P99" s="211"/>
      <c r="Q99" s="211"/>
      <c r="R99" s="211"/>
      <c r="S99" s="211"/>
      <c r="T99" s="212"/>
      <c r="AT99" s="213" t="s">
        <v>135</v>
      </c>
      <c r="AU99" s="213" t="s">
        <v>81</v>
      </c>
      <c r="AV99" s="11" t="s">
        <v>81</v>
      </c>
      <c r="AW99" s="11" t="s">
        <v>35</v>
      </c>
      <c r="AX99" s="11" t="s">
        <v>71</v>
      </c>
      <c r="AY99" s="213" t="s">
        <v>127</v>
      </c>
    </row>
    <row r="100" spans="2:51" s="12" customFormat="1" ht="13.5">
      <c r="B100" s="214"/>
      <c r="C100" s="215"/>
      <c r="D100" s="204" t="s">
        <v>135</v>
      </c>
      <c r="E100" s="216" t="s">
        <v>21</v>
      </c>
      <c r="F100" s="217" t="s">
        <v>138</v>
      </c>
      <c r="G100" s="215"/>
      <c r="H100" s="218">
        <v>1582.3</v>
      </c>
      <c r="I100" s="219"/>
      <c r="J100" s="215"/>
      <c r="K100" s="215"/>
      <c r="L100" s="220"/>
      <c r="M100" s="221"/>
      <c r="N100" s="222"/>
      <c r="O100" s="222"/>
      <c r="P100" s="222"/>
      <c r="Q100" s="222"/>
      <c r="R100" s="222"/>
      <c r="S100" s="222"/>
      <c r="T100" s="223"/>
      <c r="AT100" s="224" t="s">
        <v>135</v>
      </c>
      <c r="AU100" s="224" t="s">
        <v>81</v>
      </c>
      <c r="AV100" s="12" t="s">
        <v>133</v>
      </c>
      <c r="AW100" s="12" t="s">
        <v>35</v>
      </c>
      <c r="AX100" s="12" t="s">
        <v>79</v>
      </c>
      <c r="AY100" s="224" t="s">
        <v>127</v>
      </c>
    </row>
    <row r="101" spans="2:65" s="1" customFormat="1" ht="25.5" customHeight="1">
      <c r="B101" s="39"/>
      <c r="C101" s="190" t="s">
        <v>133</v>
      </c>
      <c r="D101" s="190" t="s">
        <v>129</v>
      </c>
      <c r="E101" s="191" t="s">
        <v>152</v>
      </c>
      <c r="F101" s="192" t="s">
        <v>153</v>
      </c>
      <c r="G101" s="193" t="s">
        <v>132</v>
      </c>
      <c r="H101" s="194">
        <v>822.95</v>
      </c>
      <c r="I101" s="195"/>
      <c r="J101" s="196">
        <f>ROUND(I101*H101,2)</f>
        <v>0</v>
      </c>
      <c r="K101" s="192" t="s">
        <v>141</v>
      </c>
      <c r="L101" s="59"/>
      <c r="M101" s="197" t="s">
        <v>21</v>
      </c>
      <c r="N101" s="198" t="s">
        <v>42</v>
      </c>
      <c r="O101" s="40"/>
      <c r="P101" s="199">
        <f>O101*H101</f>
        <v>0</v>
      </c>
      <c r="Q101" s="199">
        <v>9E-05</v>
      </c>
      <c r="R101" s="199">
        <f>Q101*H101</f>
        <v>0.0740655</v>
      </c>
      <c r="S101" s="199">
        <v>0.256</v>
      </c>
      <c r="T101" s="200">
        <f>S101*H101</f>
        <v>210.67520000000002</v>
      </c>
      <c r="AR101" s="22" t="s">
        <v>133</v>
      </c>
      <c r="AT101" s="22" t="s">
        <v>129</v>
      </c>
      <c r="AU101" s="22" t="s">
        <v>81</v>
      </c>
      <c r="AY101" s="22" t="s">
        <v>127</v>
      </c>
      <c r="BE101" s="201">
        <f>IF(N101="základní",J101,0)</f>
        <v>0</v>
      </c>
      <c r="BF101" s="201">
        <f>IF(N101="snížená",J101,0)</f>
        <v>0</v>
      </c>
      <c r="BG101" s="201">
        <f>IF(N101="zákl. přenesená",J101,0)</f>
        <v>0</v>
      </c>
      <c r="BH101" s="201">
        <f>IF(N101="sníž. přenesená",J101,0)</f>
        <v>0</v>
      </c>
      <c r="BI101" s="201">
        <f>IF(N101="nulová",J101,0)</f>
        <v>0</v>
      </c>
      <c r="BJ101" s="22" t="s">
        <v>79</v>
      </c>
      <c r="BK101" s="201">
        <f>ROUND(I101*H101,2)</f>
        <v>0</v>
      </c>
      <c r="BL101" s="22" t="s">
        <v>133</v>
      </c>
      <c r="BM101" s="22" t="s">
        <v>154</v>
      </c>
    </row>
    <row r="102" spans="2:51" s="11" customFormat="1" ht="13.5">
      <c r="B102" s="202"/>
      <c r="C102" s="203"/>
      <c r="D102" s="204" t="s">
        <v>135</v>
      </c>
      <c r="E102" s="205" t="s">
        <v>21</v>
      </c>
      <c r="F102" s="206" t="s">
        <v>155</v>
      </c>
      <c r="G102" s="203"/>
      <c r="H102" s="207">
        <v>822.95</v>
      </c>
      <c r="I102" s="208"/>
      <c r="J102" s="203"/>
      <c r="K102" s="203"/>
      <c r="L102" s="209"/>
      <c r="M102" s="210"/>
      <c r="N102" s="211"/>
      <c r="O102" s="211"/>
      <c r="P102" s="211"/>
      <c r="Q102" s="211"/>
      <c r="R102" s="211"/>
      <c r="S102" s="211"/>
      <c r="T102" s="212"/>
      <c r="AT102" s="213" t="s">
        <v>135</v>
      </c>
      <c r="AU102" s="213" t="s">
        <v>81</v>
      </c>
      <c r="AV102" s="11" t="s">
        <v>81</v>
      </c>
      <c r="AW102" s="11" t="s">
        <v>35</v>
      </c>
      <c r="AX102" s="11" t="s">
        <v>79</v>
      </c>
      <c r="AY102" s="213" t="s">
        <v>127</v>
      </c>
    </row>
    <row r="103" spans="2:65" s="1" customFormat="1" ht="38.25" customHeight="1">
      <c r="B103" s="39"/>
      <c r="C103" s="190" t="s">
        <v>156</v>
      </c>
      <c r="D103" s="190" t="s">
        <v>129</v>
      </c>
      <c r="E103" s="191" t="s">
        <v>157</v>
      </c>
      <c r="F103" s="192" t="s">
        <v>158</v>
      </c>
      <c r="G103" s="193" t="s">
        <v>132</v>
      </c>
      <c r="H103" s="194">
        <v>351</v>
      </c>
      <c r="I103" s="195"/>
      <c r="J103" s="196">
        <f>ROUND(I103*H103,2)</f>
        <v>0</v>
      </c>
      <c r="K103" s="192" t="s">
        <v>159</v>
      </c>
      <c r="L103" s="59"/>
      <c r="M103" s="197" t="s">
        <v>21</v>
      </c>
      <c r="N103" s="198" t="s">
        <v>42</v>
      </c>
      <c r="O103" s="40"/>
      <c r="P103" s="199">
        <f>O103*H103</f>
        <v>0</v>
      </c>
      <c r="Q103" s="199">
        <v>0.00022</v>
      </c>
      <c r="R103" s="199">
        <f>Q103*H103</f>
        <v>0.07722</v>
      </c>
      <c r="S103" s="199">
        <v>0.512</v>
      </c>
      <c r="T103" s="200">
        <f>S103*H103</f>
        <v>179.71200000000002</v>
      </c>
      <c r="AR103" s="22" t="s">
        <v>133</v>
      </c>
      <c r="AT103" s="22" t="s">
        <v>129</v>
      </c>
      <c r="AU103" s="22" t="s">
        <v>81</v>
      </c>
      <c r="AY103" s="22" t="s">
        <v>127</v>
      </c>
      <c r="BE103" s="201">
        <f>IF(N103="základní",J103,0)</f>
        <v>0</v>
      </c>
      <c r="BF103" s="201">
        <f>IF(N103="snížená",J103,0)</f>
        <v>0</v>
      </c>
      <c r="BG103" s="201">
        <f>IF(N103="zákl. přenesená",J103,0)</f>
        <v>0</v>
      </c>
      <c r="BH103" s="201">
        <f>IF(N103="sníž. přenesená",J103,0)</f>
        <v>0</v>
      </c>
      <c r="BI103" s="201">
        <f>IF(N103="nulová",J103,0)</f>
        <v>0</v>
      </c>
      <c r="BJ103" s="22" t="s">
        <v>79</v>
      </c>
      <c r="BK103" s="201">
        <f>ROUND(I103*H103,2)</f>
        <v>0</v>
      </c>
      <c r="BL103" s="22" t="s">
        <v>133</v>
      </c>
      <c r="BM103" s="22" t="s">
        <v>160</v>
      </c>
    </row>
    <row r="104" spans="2:51" s="11" customFormat="1" ht="13.5">
      <c r="B104" s="202"/>
      <c r="C104" s="203"/>
      <c r="D104" s="204" t="s">
        <v>135</v>
      </c>
      <c r="E104" s="205" t="s">
        <v>21</v>
      </c>
      <c r="F104" s="206" t="s">
        <v>161</v>
      </c>
      <c r="G104" s="203"/>
      <c r="H104" s="207">
        <v>351</v>
      </c>
      <c r="I104" s="208"/>
      <c r="J104" s="203"/>
      <c r="K104" s="203"/>
      <c r="L104" s="209"/>
      <c r="M104" s="210"/>
      <c r="N104" s="211"/>
      <c r="O104" s="211"/>
      <c r="P104" s="211"/>
      <c r="Q104" s="211"/>
      <c r="R104" s="211"/>
      <c r="S104" s="211"/>
      <c r="T104" s="212"/>
      <c r="AT104" s="213" t="s">
        <v>135</v>
      </c>
      <c r="AU104" s="213" t="s">
        <v>81</v>
      </c>
      <c r="AV104" s="11" t="s">
        <v>81</v>
      </c>
      <c r="AW104" s="11" t="s">
        <v>35</v>
      </c>
      <c r="AX104" s="11" t="s">
        <v>79</v>
      </c>
      <c r="AY104" s="213" t="s">
        <v>127</v>
      </c>
    </row>
    <row r="105" spans="2:65" s="1" customFormat="1" ht="16.5" customHeight="1">
      <c r="B105" s="39"/>
      <c r="C105" s="190" t="s">
        <v>162</v>
      </c>
      <c r="D105" s="190" t="s">
        <v>129</v>
      </c>
      <c r="E105" s="191" t="s">
        <v>163</v>
      </c>
      <c r="F105" s="192" t="s">
        <v>164</v>
      </c>
      <c r="G105" s="193" t="s">
        <v>165</v>
      </c>
      <c r="H105" s="194">
        <v>203.1</v>
      </c>
      <c r="I105" s="195"/>
      <c r="J105" s="196">
        <f>ROUND(I105*H105,2)</f>
        <v>0</v>
      </c>
      <c r="K105" s="192" t="s">
        <v>141</v>
      </c>
      <c r="L105" s="59"/>
      <c r="M105" s="197" t="s">
        <v>21</v>
      </c>
      <c r="N105" s="198" t="s">
        <v>42</v>
      </c>
      <c r="O105" s="40"/>
      <c r="P105" s="199">
        <f>O105*H105</f>
        <v>0</v>
      </c>
      <c r="Q105" s="199">
        <v>0</v>
      </c>
      <c r="R105" s="199">
        <f>Q105*H105</f>
        <v>0</v>
      </c>
      <c r="S105" s="199">
        <v>0.205</v>
      </c>
      <c r="T105" s="200">
        <f>S105*H105</f>
        <v>41.63549999999999</v>
      </c>
      <c r="AR105" s="22" t="s">
        <v>133</v>
      </c>
      <c r="AT105" s="22" t="s">
        <v>129</v>
      </c>
      <c r="AU105" s="22" t="s">
        <v>81</v>
      </c>
      <c r="AY105" s="22" t="s">
        <v>127</v>
      </c>
      <c r="BE105" s="201">
        <f>IF(N105="základní",J105,0)</f>
        <v>0</v>
      </c>
      <c r="BF105" s="201">
        <f>IF(N105="snížená",J105,0)</f>
        <v>0</v>
      </c>
      <c r="BG105" s="201">
        <f>IF(N105="zákl. přenesená",J105,0)</f>
        <v>0</v>
      </c>
      <c r="BH105" s="201">
        <f>IF(N105="sníž. přenesená",J105,0)</f>
        <v>0</v>
      </c>
      <c r="BI105" s="201">
        <f>IF(N105="nulová",J105,0)</f>
        <v>0</v>
      </c>
      <c r="BJ105" s="22" t="s">
        <v>79</v>
      </c>
      <c r="BK105" s="201">
        <f>ROUND(I105*H105,2)</f>
        <v>0</v>
      </c>
      <c r="BL105" s="22" t="s">
        <v>133</v>
      </c>
      <c r="BM105" s="22" t="s">
        <v>166</v>
      </c>
    </row>
    <row r="106" spans="2:51" s="11" customFormat="1" ht="13.5">
      <c r="B106" s="202"/>
      <c r="C106" s="203"/>
      <c r="D106" s="204" t="s">
        <v>135</v>
      </c>
      <c r="E106" s="205" t="s">
        <v>21</v>
      </c>
      <c r="F106" s="206" t="s">
        <v>167</v>
      </c>
      <c r="G106" s="203"/>
      <c r="H106" s="207">
        <v>102.4</v>
      </c>
      <c r="I106" s="208"/>
      <c r="J106" s="203"/>
      <c r="K106" s="203"/>
      <c r="L106" s="209"/>
      <c r="M106" s="210"/>
      <c r="N106" s="211"/>
      <c r="O106" s="211"/>
      <c r="P106" s="211"/>
      <c r="Q106" s="211"/>
      <c r="R106" s="211"/>
      <c r="S106" s="211"/>
      <c r="T106" s="212"/>
      <c r="AT106" s="213" t="s">
        <v>135</v>
      </c>
      <c r="AU106" s="213" t="s">
        <v>81</v>
      </c>
      <c r="AV106" s="11" t="s">
        <v>81</v>
      </c>
      <c r="AW106" s="11" t="s">
        <v>35</v>
      </c>
      <c r="AX106" s="11" t="s">
        <v>71</v>
      </c>
      <c r="AY106" s="213" t="s">
        <v>127</v>
      </c>
    </row>
    <row r="107" spans="2:51" s="11" customFormat="1" ht="13.5">
      <c r="B107" s="202"/>
      <c r="C107" s="203"/>
      <c r="D107" s="204" t="s">
        <v>135</v>
      </c>
      <c r="E107" s="205" t="s">
        <v>21</v>
      </c>
      <c r="F107" s="206" t="s">
        <v>168</v>
      </c>
      <c r="G107" s="203"/>
      <c r="H107" s="207">
        <v>100.7</v>
      </c>
      <c r="I107" s="208"/>
      <c r="J107" s="203"/>
      <c r="K107" s="203"/>
      <c r="L107" s="209"/>
      <c r="M107" s="210"/>
      <c r="N107" s="211"/>
      <c r="O107" s="211"/>
      <c r="P107" s="211"/>
      <c r="Q107" s="211"/>
      <c r="R107" s="211"/>
      <c r="S107" s="211"/>
      <c r="T107" s="212"/>
      <c r="AT107" s="213" t="s">
        <v>135</v>
      </c>
      <c r="AU107" s="213" t="s">
        <v>81</v>
      </c>
      <c r="AV107" s="11" t="s">
        <v>81</v>
      </c>
      <c r="AW107" s="11" t="s">
        <v>35</v>
      </c>
      <c r="AX107" s="11" t="s">
        <v>71</v>
      </c>
      <c r="AY107" s="213" t="s">
        <v>127</v>
      </c>
    </row>
    <row r="108" spans="2:51" s="12" customFormat="1" ht="13.5">
      <c r="B108" s="214"/>
      <c r="C108" s="215"/>
      <c r="D108" s="204" t="s">
        <v>135</v>
      </c>
      <c r="E108" s="216" t="s">
        <v>21</v>
      </c>
      <c r="F108" s="217" t="s">
        <v>138</v>
      </c>
      <c r="G108" s="215"/>
      <c r="H108" s="218">
        <v>203.1</v>
      </c>
      <c r="I108" s="219"/>
      <c r="J108" s="215"/>
      <c r="K108" s="215"/>
      <c r="L108" s="220"/>
      <c r="M108" s="221"/>
      <c r="N108" s="222"/>
      <c r="O108" s="222"/>
      <c r="P108" s="222"/>
      <c r="Q108" s="222"/>
      <c r="R108" s="222"/>
      <c r="S108" s="222"/>
      <c r="T108" s="223"/>
      <c r="AT108" s="224" t="s">
        <v>135</v>
      </c>
      <c r="AU108" s="224" t="s">
        <v>81</v>
      </c>
      <c r="AV108" s="12" t="s">
        <v>133</v>
      </c>
      <c r="AW108" s="12" t="s">
        <v>35</v>
      </c>
      <c r="AX108" s="12" t="s">
        <v>79</v>
      </c>
      <c r="AY108" s="224" t="s">
        <v>127</v>
      </c>
    </row>
    <row r="109" spans="2:65" s="1" customFormat="1" ht="16.5" customHeight="1">
      <c r="B109" s="39"/>
      <c r="C109" s="190" t="s">
        <v>169</v>
      </c>
      <c r="D109" s="190" t="s">
        <v>129</v>
      </c>
      <c r="E109" s="191" t="s">
        <v>170</v>
      </c>
      <c r="F109" s="192" t="s">
        <v>171</v>
      </c>
      <c r="G109" s="193" t="s">
        <v>172</v>
      </c>
      <c r="H109" s="194">
        <v>458.437</v>
      </c>
      <c r="I109" s="195"/>
      <c r="J109" s="196">
        <f>ROUND(I109*H109,2)</f>
        <v>0</v>
      </c>
      <c r="K109" s="192" t="s">
        <v>141</v>
      </c>
      <c r="L109" s="59"/>
      <c r="M109" s="197" t="s">
        <v>21</v>
      </c>
      <c r="N109" s="198" t="s">
        <v>42</v>
      </c>
      <c r="O109" s="40"/>
      <c r="P109" s="199">
        <f>O109*H109</f>
        <v>0</v>
      </c>
      <c r="Q109" s="199">
        <v>0</v>
      </c>
      <c r="R109" s="199">
        <f>Q109*H109</f>
        <v>0</v>
      </c>
      <c r="S109" s="199">
        <v>0</v>
      </c>
      <c r="T109" s="200">
        <f>S109*H109</f>
        <v>0</v>
      </c>
      <c r="AR109" s="22" t="s">
        <v>133</v>
      </c>
      <c r="AT109" s="22" t="s">
        <v>129</v>
      </c>
      <c r="AU109" s="22" t="s">
        <v>81</v>
      </c>
      <c r="AY109" s="22" t="s">
        <v>127</v>
      </c>
      <c r="BE109" s="201">
        <f>IF(N109="základní",J109,0)</f>
        <v>0</v>
      </c>
      <c r="BF109" s="201">
        <f>IF(N109="snížená",J109,0)</f>
        <v>0</v>
      </c>
      <c r="BG109" s="201">
        <f>IF(N109="zákl. přenesená",J109,0)</f>
        <v>0</v>
      </c>
      <c r="BH109" s="201">
        <f>IF(N109="sníž. přenesená",J109,0)</f>
        <v>0</v>
      </c>
      <c r="BI109" s="201">
        <f>IF(N109="nulová",J109,0)</f>
        <v>0</v>
      </c>
      <c r="BJ109" s="22" t="s">
        <v>79</v>
      </c>
      <c r="BK109" s="201">
        <f>ROUND(I109*H109,2)</f>
        <v>0</v>
      </c>
      <c r="BL109" s="22" t="s">
        <v>133</v>
      </c>
      <c r="BM109" s="22" t="s">
        <v>173</v>
      </c>
    </row>
    <row r="110" spans="2:51" s="11" customFormat="1" ht="13.5">
      <c r="B110" s="202"/>
      <c r="C110" s="203"/>
      <c r="D110" s="204" t="s">
        <v>135</v>
      </c>
      <c r="E110" s="205" t="s">
        <v>21</v>
      </c>
      <c r="F110" s="206" t="s">
        <v>174</v>
      </c>
      <c r="G110" s="203"/>
      <c r="H110" s="207">
        <v>381.36</v>
      </c>
      <c r="I110" s="208"/>
      <c r="J110" s="203"/>
      <c r="K110" s="203"/>
      <c r="L110" s="209"/>
      <c r="M110" s="210"/>
      <c r="N110" s="211"/>
      <c r="O110" s="211"/>
      <c r="P110" s="211"/>
      <c r="Q110" s="211"/>
      <c r="R110" s="211"/>
      <c r="S110" s="211"/>
      <c r="T110" s="212"/>
      <c r="AT110" s="213" t="s">
        <v>135</v>
      </c>
      <c r="AU110" s="213" t="s">
        <v>81</v>
      </c>
      <c r="AV110" s="11" t="s">
        <v>81</v>
      </c>
      <c r="AW110" s="11" t="s">
        <v>35</v>
      </c>
      <c r="AX110" s="11" t="s">
        <v>71</v>
      </c>
      <c r="AY110" s="213" t="s">
        <v>127</v>
      </c>
    </row>
    <row r="111" spans="2:51" s="11" customFormat="1" ht="13.5">
      <c r="B111" s="202"/>
      <c r="C111" s="203"/>
      <c r="D111" s="204" t="s">
        <v>135</v>
      </c>
      <c r="E111" s="205" t="s">
        <v>21</v>
      </c>
      <c r="F111" s="206" t="s">
        <v>175</v>
      </c>
      <c r="G111" s="203"/>
      <c r="H111" s="207">
        <v>77.077</v>
      </c>
      <c r="I111" s="208"/>
      <c r="J111" s="203"/>
      <c r="K111" s="203"/>
      <c r="L111" s="209"/>
      <c r="M111" s="210"/>
      <c r="N111" s="211"/>
      <c r="O111" s="211"/>
      <c r="P111" s="211"/>
      <c r="Q111" s="211"/>
      <c r="R111" s="211"/>
      <c r="S111" s="211"/>
      <c r="T111" s="212"/>
      <c r="AT111" s="213" t="s">
        <v>135</v>
      </c>
      <c r="AU111" s="213" t="s">
        <v>81</v>
      </c>
      <c r="AV111" s="11" t="s">
        <v>81</v>
      </c>
      <c r="AW111" s="11" t="s">
        <v>35</v>
      </c>
      <c r="AX111" s="11" t="s">
        <v>71</v>
      </c>
      <c r="AY111" s="213" t="s">
        <v>127</v>
      </c>
    </row>
    <row r="112" spans="2:51" s="12" customFormat="1" ht="13.5">
      <c r="B112" s="214"/>
      <c r="C112" s="215"/>
      <c r="D112" s="204" t="s">
        <v>135</v>
      </c>
      <c r="E112" s="216" t="s">
        <v>21</v>
      </c>
      <c r="F112" s="217" t="s">
        <v>138</v>
      </c>
      <c r="G112" s="215"/>
      <c r="H112" s="218">
        <v>458.437</v>
      </c>
      <c r="I112" s="219"/>
      <c r="J112" s="215"/>
      <c r="K112" s="215"/>
      <c r="L112" s="220"/>
      <c r="M112" s="221"/>
      <c r="N112" s="222"/>
      <c r="O112" s="222"/>
      <c r="P112" s="222"/>
      <c r="Q112" s="222"/>
      <c r="R112" s="222"/>
      <c r="S112" s="222"/>
      <c r="T112" s="223"/>
      <c r="AT112" s="224" t="s">
        <v>135</v>
      </c>
      <c r="AU112" s="224" t="s">
        <v>81</v>
      </c>
      <c r="AV112" s="12" t="s">
        <v>133</v>
      </c>
      <c r="AW112" s="12" t="s">
        <v>35</v>
      </c>
      <c r="AX112" s="12" t="s">
        <v>79</v>
      </c>
      <c r="AY112" s="224" t="s">
        <v>127</v>
      </c>
    </row>
    <row r="113" spans="2:65" s="1" customFormat="1" ht="16.5" customHeight="1">
      <c r="B113" s="39"/>
      <c r="C113" s="190" t="s">
        <v>176</v>
      </c>
      <c r="D113" s="190" t="s">
        <v>129</v>
      </c>
      <c r="E113" s="191" t="s">
        <v>177</v>
      </c>
      <c r="F113" s="192" t="s">
        <v>178</v>
      </c>
      <c r="G113" s="193" t="s">
        <v>172</v>
      </c>
      <c r="H113" s="194">
        <v>458.437</v>
      </c>
      <c r="I113" s="195"/>
      <c r="J113" s="196">
        <f>ROUND(I113*H113,2)</f>
        <v>0</v>
      </c>
      <c r="K113" s="192" t="s">
        <v>141</v>
      </c>
      <c r="L113" s="59"/>
      <c r="M113" s="197" t="s">
        <v>21</v>
      </c>
      <c r="N113" s="198" t="s">
        <v>42</v>
      </c>
      <c r="O113" s="40"/>
      <c r="P113" s="199">
        <f>O113*H113</f>
        <v>0</v>
      </c>
      <c r="Q113" s="199">
        <v>0</v>
      </c>
      <c r="R113" s="199">
        <f>Q113*H113</f>
        <v>0</v>
      </c>
      <c r="S113" s="199">
        <v>0</v>
      </c>
      <c r="T113" s="200">
        <f>S113*H113</f>
        <v>0</v>
      </c>
      <c r="AR113" s="22" t="s">
        <v>133</v>
      </c>
      <c r="AT113" s="22" t="s">
        <v>129</v>
      </c>
      <c r="AU113" s="22" t="s">
        <v>81</v>
      </c>
      <c r="AY113" s="22" t="s">
        <v>127</v>
      </c>
      <c r="BE113" s="201">
        <f>IF(N113="základní",J113,0)</f>
        <v>0</v>
      </c>
      <c r="BF113" s="201">
        <f>IF(N113="snížená",J113,0)</f>
        <v>0</v>
      </c>
      <c r="BG113" s="201">
        <f>IF(N113="zákl. přenesená",J113,0)</f>
        <v>0</v>
      </c>
      <c r="BH113" s="201">
        <f>IF(N113="sníž. přenesená",J113,0)</f>
        <v>0</v>
      </c>
      <c r="BI113" s="201">
        <f>IF(N113="nulová",J113,0)</f>
        <v>0</v>
      </c>
      <c r="BJ113" s="22" t="s">
        <v>79</v>
      </c>
      <c r="BK113" s="201">
        <f>ROUND(I113*H113,2)</f>
        <v>0</v>
      </c>
      <c r="BL113" s="22" t="s">
        <v>133</v>
      </c>
      <c r="BM113" s="22" t="s">
        <v>179</v>
      </c>
    </row>
    <row r="114" spans="2:51" s="11" customFormat="1" ht="13.5">
      <c r="B114" s="202"/>
      <c r="C114" s="203"/>
      <c r="D114" s="204" t="s">
        <v>135</v>
      </c>
      <c r="E114" s="205" t="s">
        <v>21</v>
      </c>
      <c r="F114" s="206" t="s">
        <v>180</v>
      </c>
      <c r="G114" s="203"/>
      <c r="H114" s="207">
        <v>458.437</v>
      </c>
      <c r="I114" s="208"/>
      <c r="J114" s="203"/>
      <c r="K114" s="203"/>
      <c r="L114" s="209"/>
      <c r="M114" s="210"/>
      <c r="N114" s="211"/>
      <c r="O114" s="211"/>
      <c r="P114" s="211"/>
      <c r="Q114" s="211"/>
      <c r="R114" s="211"/>
      <c r="S114" s="211"/>
      <c r="T114" s="212"/>
      <c r="AT114" s="213" t="s">
        <v>135</v>
      </c>
      <c r="AU114" s="213" t="s">
        <v>81</v>
      </c>
      <c r="AV114" s="11" t="s">
        <v>81</v>
      </c>
      <c r="AW114" s="11" t="s">
        <v>35</v>
      </c>
      <c r="AX114" s="11" t="s">
        <v>79</v>
      </c>
      <c r="AY114" s="213" t="s">
        <v>127</v>
      </c>
    </row>
    <row r="115" spans="2:65" s="1" customFormat="1" ht="16.5" customHeight="1">
      <c r="B115" s="39"/>
      <c r="C115" s="190" t="s">
        <v>181</v>
      </c>
      <c r="D115" s="190" t="s">
        <v>129</v>
      </c>
      <c r="E115" s="191" t="s">
        <v>182</v>
      </c>
      <c r="F115" s="192" t="s">
        <v>183</v>
      </c>
      <c r="G115" s="193" t="s">
        <v>172</v>
      </c>
      <c r="H115" s="194">
        <v>286.947</v>
      </c>
      <c r="I115" s="195"/>
      <c r="J115" s="196">
        <f>ROUND(I115*H115,2)</f>
        <v>0</v>
      </c>
      <c r="K115" s="192" t="s">
        <v>141</v>
      </c>
      <c r="L115" s="59"/>
      <c r="M115" s="197" t="s">
        <v>21</v>
      </c>
      <c r="N115" s="198" t="s">
        <v>42</v>
      </c>
      <c r="O115" s="40"/>
      <c r="P115" s="199">
        <f>O115*H115</f>
        <v>0</v>
      </c>
      <c r="Q115" s="199">
        <v>0</v>
      </c>
      <c r="R115" s="199">
        <f>Q115*H115</f>
        <v>0</v>
      </c>
      <c r="S115" s="199">
        <v>0</v>
      </c>
      <c r="T115" s="200">
        <f>S115*H115</f>
        <v>0</v>
      </c>
      <c r="AR115" s="22" t="s">
        <v>133</v>
      </c>
      <c r="AT115" s="22" t="s">
        <v>129</v>
      </c>
      <c r="AU115" s="22" t="s">
        <v>81</v>
      </c>
      <c r="AY115" s="22" t="s">
        <v>127</v>
      </c>
      <c r="BE115" s="201">
        <f>IF(N115="základní",J115,0)</f>
        <v>0</v>
      </c>
      <c r="BF115" s="201">
        <f>IF(N115="snížená",J115,0)</f>
        <v>0</v>
      </c>
      <c r="BG115" s="201">
        <f>IF(N115="zákl. přenesená",J115,0)</f>
        <v>0</v>
      </c>
      <c r="BH115" s="201">
        <f>IF(N115="sníž. přenesená",J115,0)</f>
        <v>0</v>
      </c>
      <c r="BI115" s="201">
        <f>IF(N115="nulová",J115,0)</f>
        <v>0</v>
      </c>
      <c r="BJ115" s="22" t="s">
        <v>79</v>
      </c>
      <c r="BK115" s="201">
        <f>ROUND(I115*H115,2)</f>
        <v>0</v>
      </c>
      <c r="BL115" s="22" t="s">
        <v>133</v>
      </c>
      <c r="BM115" s="22" t="s">
        <v>184</v>
      </c>
    </row>
    <row r="116" spans="2:51" s="11" customFormat="1" ht="13.5">
      <c r="B116" s="202"/>
      <c r="C116" s="203"/>
      <c r="D116" s="204" t="s">
        <v>135</v>
      </c>
      <c r="E116" s="205" t="s">
        <v>21</v>
      </c>
      <c r="F116" s="206" t="s">
        <v>185</v>
      </c>
      <c r="G116" s="203"/>
      <c r="H116" s="207">
        <v>107.1</v>
      </c>
      <c r="I116" s="208"/>
      <c r="J116" s="203"/>
      <c r="K116" s="203"/>
      <c r="L116" s="209"/>
      <c r="M116" s="210"/>
      <c r="N116" s="211"/>
      <c r="O116" s="211"/>
      <c r="P116" s="211"/>
      <c r="Q116" s="211"/>
      <c r="R116" s="211"/>
      <c r="S116" s="211"/>
      <c r="T116" s="212"/>
      <c r="AT116" s="213" t="s">
        <v>135</v>
      </c>
      <c r="AU116" s="213" t="s">
        <v>81</v>
      </c>
      <c r="AV116" s="11" t="s">
        <v>81</v>
      </c>
      <c r="AW116" s="11" t="s">
        <v>35</v>
      </c>
      <c r="AX116" s="11" t="s">
        <v>71</v>
      </c>
      <c r="AY116" s="213" t="s">
        <v>127</v>
      </c>
    </row>
    <row r="117" spans="2:51" s="11" customFormat="1" ht="13.5">
      <c r="B117" s="202"/>
      <c r="C117" s="203"/>
      <c r="D117" s="204" t="s">
        <v>135</v>
      </c>
      <c r="E117" s="205" t="s">
        <v>21</v>
      </c>
      <c r="F117" s="206" t="s">
        <v>186</v>
      </c>
      <c r="G117" s="203"/>
      <c r="H117" s="207">
        <v>179.847</v>
      </c>
      <c r="I117" s="208"/>
      <c r="J117" s="203"/>
      <c r="K117" s="203"/>
      <c r="L117" s="209"/>
      <c r="M117" s="210"/>
      <c r="N117" s="211"/>
      <c r="O117" s="211"/>
      <c r="P117" s="211"/>
      <c r="Q117" s="211"/>
      <c r="R117" s="211"/>
      <c r="S117" s="211"/>
      <c r="T117" s="212"/>
      <c r="AT117" s="213" t="s">
        <v>135</v>
      </c>
      <c r="AU117" s="213" t="s">
        <v>81</v>
      </c>
      <c r="AV117" s="11" t="s">
        <v>81</v>
      </c>
      <c r="AW117" s="11" t="s">
        <v>35</v>
      </c>
      <c r="AX117" s="11" t="s">
        <v>71</v>
      </c>
      <c r="AY117" s="213" t="s">
        <v>127</v>
      </c>
    </row>
    <row r="118" spans="2:51" s="12" customFormat="1" ht="13.5">
      <c r="B118" s="214"/>
      <c r="C118" s="215"/>
      <c r="D118" s="204" t="s">
        <v>135</v>
      </c>
      <c r="E118" s="216" t="s">
        <v>21</v>
      </c>
      <c r="F118" s="217" t="s">
        <v>138</v>
      </c>
      <c r="G118" s="215"/>
      <c r="H118" s="218">
        <v>286.947</v>
      </c>
      <c r="I118" s="219"/>
      <c r="J118" s="215"/>
      <c r="K118" s="215"/>
      <c r="L118" s="220"/>
      <c r="M118" s="221"/>
      <c r="N118" s="222"/>
      <c r="O118" s="222"/>
      <c r="P118" s="222"/>
      <c r="Q118" s="222"/>
      <c r="R118" s="222"/>
      <c r="S118" s="222"/>
      <c r="T118" s="223"/>
      <c r="AT118" s="224" t="s">
        <v>135</v>
      </c>
      <c r="AU118" s="224" t="s">
        <v>81</v>
      </c>
      <c r="AV118" s="12" t="s">
        <v>133</v>
      </c>
      <c r="AW118" s="12" t="s">
        <v>35</v>
      </c>
      <c r="AX118" s="12" t="s">
        <v>79</v>
      </c>
      <c r="AY118" s="224" t="s">
        <v>127</v>
      </c>
    </row>
    <row r="119" spans="2:65" s="1" customFormat="1" ht="16.5" customHeight="1">
      <c r="B119" s="39"/>
      <c r="C119" s="190" t="s">
        <v>187</v>
      </c>
      <c r="D119" s="190" t="s">
        <v>129</v>
      </c>
      <c r="E119" s="191" t="s">
        <v>188</v>
      </c>
      <c r="F119" s="192" t="s">
        <v>189</v>
      </c>
      <c r="G119" s="193" t="s">
        <v>172</v>
      </c>
      <c r="H119" s="194">
        <v>286.947</v>
      </c>
      <c r="I119" s="195"/>
      <c r="J119" s="196">
        <f>ROUND(I119*H119,2)</f>
        <v>0</v>
      </c>
      <c r="K119" s="192" t="s">
        <v>141</v>
      </c>
      <c r="L119" s="59"/>
      <c r="M119" s="197" t="s">
        <v>21</v>
      </c>
      <c r="N119" s="198" t="s">
        <v>42</v>
      </c>
      <c r="O119" s="40"/>
      <c r="P119" s="199">
        <f>O119*H119</f>
        <v>0</v>
      </c>
      <c r="Q119" s="199">
        <v>0</v>
      </c>
      <c r="R119" s="199">
        <f>Q119*H119</f>
        <v>0</v>
      </c>
      <c r="S119" s="199">
        <v>0</v>
      </c>
      <c r="T119" s="200">
        <f>S119*H119</f>
        <v>0</v>
      </c>
      <c r="AR119" s="22" t="s">
        <v>133</v>
      </c>
      <c r="AT119" s="22" t="s">
        <v>129</v>
      </c>
      <c r="AU119" s="22" t="s">
        <v>81</v>
      </c>
      <c r="AY119" s="22" t="s">
        <v>127</v>
      </c>
      <c r="BE119" s="201">
        <f>IF(N119="základní",J119,0)</f>
        <v>0</v>
      </c>
      <c r="BF119" s="201">
        <f>IF(N119="snížená",J119,0)</f>
        <v>0</v>
      </c>
      <c r="BG119" s="201">
        <f>IF(N119="zákl. přenesená",J119,0)</f>
        <v>0</v>
      </c>
      <c r="BH119" s="201">
        <f>IF(N119="sníž. přenesená",J119,0)</f>
        <v>0</v>
      </c>
      <c r="BI119" s="201">
        <f>IF(N119="nulová",J119,0)</f>
        <v>0</v>
      </c>
      <c r="BJ119" s="22" t="s">
        <v>79</v>
      </c>
      <c r="BK119" s="201">
        <f>ROUND(I119*H119,2)</f>
        <v>0</v>
      </c>
      <c r="BL119" s="22" t="s">
        <v>133</v>
      </c>
      <c r="BM119" s="22" t="s">
        <v>190</v>
      </c>
    </row>
    <row r="120" spans="2:51" s="11" customFormat="1" ht="13.5">
      <c r="B120" s="202"/>
      <c r="C120" s="203"/>
      <c r="D120" s="204" t="s">
        <v>135</v>
      </c>
      <c r="E120" s="205" t="s">
        <v>21</v>
      </c>
      <c r="F120" s="206" t="s">
        <v>191</v>
      </c>
      <c r="G120" s="203"/>
      <c r="H120" s="207">
        <v>286.947</v>
      </c>
      <c r="I120" s="208"/>
      <c r="J120" s="203"/>
      <c r="K120" s="203"/>
      <c r="L120" s="209"/>
      <c r="M120" s="210"/>
      <c r="N120" s="211"/>
      <c r="O120" s="211"/>
      <c r="P120" s="211"/>
      <c r="Q120" s="211"/>
      <c r="R120" s="211"/>
      <c r="S120" s="211"/>
      <c r="T120" s="212"/>
      <c r="AT120" s="213" t="s">
        <v>135</v>
      </c>
      <c r="AU120" s="213" t="s">
        <v>81</v>
      </c>
      <c r="AV120" s="11" t="s">
        <v>81</v>
      </c>
      <c r="AW120" s="11" t="s">
        <v>35</v>
      </c>
      <c r="AX120" s="11" t="s">
        <v>79</v>
      </c>
      <c r="AY120" s="213" t="s">
        <v>127</v>
      </c>
    </row>
    <row r="121" spans="2:65" s="1" customFormat="1" ht="38.25" customHeight="1">
      <c r="B121" s="39"/>
      <c r="C121" s="190" t="s">
        <v>192</v>
      </c>
      <c r="D121" s="190" t="s">
        <v>129</v>
      </c>
      <c r="E121" s="191" t="s">
        <v>193</v>
      </c>
      <c r="F121" s="192" t="s">
        <v>194</v>
      </c>
      <c r="G121" s="193" t="s">
        <v>165</v>
      </c>
      <c r="H121" s="194">
        <v>370.93</v>
      </c>
      <c r="I121" s="195"/>
      <c r="J121" s="196">
        <f>ROUND(I121*H121,2)</f>
        <v>0</v>
      </c>
      <c r="K121" s="192" t="s">
        <v>195</v>
      </c>
      <c r="L121" s="59"/>
      <c r="M121" s="197" t="s">
        <v>21</v>
      </c>
      <c r="N121" s="198" t="s">
        <v>42</v>
      </c>
      <c r="O121" s="40"/>
      <c r="P121" s="199">
        <f>O121*H121</f>
        <v>0</v>
      </c>
      <c r="Q121" s="199">
        <v>0</v>
      </c>
      <c r="R121" s="199">
        <f>Q121*H121</f>
        <v>0</v>
      </c>
      <c r="S121" s="199">
        <v>0</v>
      </c>
      <c r="T121" s="200">
        <f>S121*H121</f>
        <v>0</v>
      </c>
      <c r="AR121" s="22" t="s">
        <v>133</v>
      </c>
      <c r="AT121" s="22" t="s">
        <v>129</v>
      </c>
      <c r="AU121" s="22" t="s">
        <v>81</v>
      </c>
      <c r="AY121" s="22" t="s">
        <v>127</v>
      </c>
      <c r="BE121" s="201">
        <f>IF(N121="základní",J121,0)</f>
        <v>0</v>
      </c>
      <c r="BF121" s="201">
        <f>IF(N121="snížená",J121,0)</f>
        <v>0</v>
      </c>
      <c r="BG121" s="201">
        <f>IF(N121="zákl. přenesená",J121,0)</f>
        <v>0</v>
      </c>
      <c r="BH121" s="201">
        <f>IF(N121="sníž. přenesená",J121,0)</f>
        <v>0</v>
      </c>
      <c r="BI121" s="201">
        <f>IF(N121="nulová",J121,0)</f>
        <v>0</v>
      </c>
      <c r="BJ121" s="22" t="s">
        <v>79</v>
      </c>
      <c r="BK121" s="201">
        <f>ROUND(I121*H121,2)</f>
        <v>0</v>
      </c>
      <c r="BL121" s="22" t="s">
        <v>133</v>
      </c>
      <c r="BM121" s="22" t="s">
        <v>196</v>
      </c>
    </row>
    <row r="122" spans="2:51" s="11" customFormat="1" ht="13.5">
      <c r="B122" s="202"/>
      <c r="C122" s="203"/>
      <c r="D122" s="204" t="s">
        <v>135</v>
      </c>
      <c r="E122" s="205" t="s">
        <v>21</v>
      </c>
      <c r="F122" s="206" t="s">
        <v>167</v>
      </c>
      <c r="G122" s="203"/>
      <c r="H122" s="207">
        <v>102.4</v>
      </c>
      <c r="I122" s="208"/>
      <c r="J122" s="203"/>
      <c r="K122" s="203"/>
      <c r="L122" s="209"/>
      <c r="M122" s="210"/>
      <c r="N122" s="211"/>
      <c r="O122" s="211"/>
      <c r="P122" s="211"/>
      <c r="Q122" s="211"/>
      <c r="R122" s="211"/>
      <c r="S122" s="211"/>
      <c r="T122" s="212"/>
      <c r="AT122" s="213" t="s">
        <v>135</v>
      </c>
      <c r="AU122" s="213" t="s">
        <v>81</v>
      </c>
      <c r="AV122" s="11" t="s">
        <v>81</v>
      </c>
      <c r="AW122" s="11" t="s">
        <v>35</v>
      </c>
      <c r="AX122" s="11" t="s">
        <v>71</v>
      </c>
      <c r="AY122" s="213" t="s">
        <v>127</v>
      </c>
    </row>
    <row r="123" spans="2:51" s="11" customFormat="1" ht="13.5">
      <c r="B123" s="202"/>
      <c r="C123" s="203"/>
      <c r="D123" s="204" t="s">
        <v>135</v>
      </c>
      <c r="E123" s="205" t="s">
        <v>21</v>
      </c>
      <c r="F123" s="206" t="s">
        <v>197</v>
      </c>
      <c r="G123" s="203"/>
      <c r="H123" s="207">
        <v>268.53</v>
      </c>
      <c r="I123" s="208"/>
      <c r="J123" s="203"/>
      <c r="K123" s="203"/>
      <c r="L123" s="209"/>
      <c r="M123" s="210"/>
      <c r="N123" s="211"/>
      <c r="O123" s="211"/>
      <c r="P123" s="211"/>
      <c r="Q123" s="211"/>
      <c r="R123" s="211"/>
      <c r="S123" s="211"/>
      <c r="T123" s="212"/>
      <c r="AT123" s="213" t="s">
        <v>135</v>
      </c>
      <c r="AU123" s="213" t="s">
        <v>81</v>
      </c>
      <c r="AV123" s="11" t="s">
        <v>81</v>
      </c>
      <c r="AW123" s="11" t="s">
        <v>35</v>
      </c>
      <c r="AX123" s="11" t="s">
        <v>71</v>
      </c>
      <c r="AY123" s="213" t="s">
        <v>127</v>
      </c>
    </row>
    <row r="124" spans="2:51" s="12" customFormat="1" ht="13.5">
      <c r="B124" s="214"/>
      <c r="C124" s="215"/>
      <c r="D124" s="204" t="s">
        <v>135</v>
      </c>
      <c r="E124" s="216" t="s">
        <v>21</v>
      </c>
      <c r="F124" s="217" t="s">
        <v>138</v>
      </c>
      <c r="G124" s="215"/>
      <c r="H124" s="218">
        <v>370.93</v>
      </c>
      <c r="I124" s="219"/>
      <c r="J124" s="215"/>
      <c r="K124" s="215"/>
      <c r="L124" s="220"/>
      <c r="M124" s="221"/>
      <c r="N124" s="222"/>
      <c r="O124" s="222"/>
      <c r="P124" s="222"/>
      <c r="Q124" s="222"/>
      <c r="R124" s="222"/>
      <c r="S124" s="222"/>
      <c r="T124" s="223"/>
      <c r="AT124" s="224" t="s">
        <v>135</v>
      </c>
      <c r="AU124" s="224" t="s">
        <v>81</v>
      </c>
      <c r="AV124" s="12" t="s">
        <v>133</v>
      </c>
      <c r="AW124" s="12" t="s">
        <v>35</v>
      </c>
      <c r="AX124" s="12" t="s">
        <v>79</v>
      </c>
      <c r="AY124" s="224" t="s">
        <v>127</v>
      </c>
    </row>
    <row r="125" spans="2:65" s="1" customFormat="1" ht="25.5" customHeight="1">
      <c r="B125" s="39"/>
      <c r="C125" s="190" t="s">
        <v>198</v>
      </c>
      <c r="D125" s="190" t="s">
        <v>129</v>
      </c>
      <c r="E125" s="191" t="s">
        <v>199</v>
      </c>
      <c r="F125" s="192" t="s">
        <v>200</v>
      </c>
      <c r="G125" s="193" t="s">
        <v>172</v>
      </c>
      <c r="H125" s="194">
        <v>5.4</v>
      </c>
      <c r="I125" s="195"/>
      <c r="J125" s="196">
        <f>ROUND(I125*H125,2)</f>
        <v>0</v>
      </c>
      <c r="K125" s="192" t="s">
        <v>159</v>
      </c>
      <c r="L125" s="59"/>
      <c r="M125" s="197" t="s">
        <v>21</v>
      </c>
      <c r="N125" s="198" t="s">
        <v>42</v>
      </c>
      <c r="O125" s="40"/>
      <c r="P125" s="199">
        <f>O125*H125</f>
        <v>0</v>
      </c>
      <c r="Q125" s="199">
        <v>0</v>
      </c>
      <c r="R125" s="199">
        <f>Q125*H125</f>
        <v>0</v>
      </c>
      <c r="S125" s="199">
        <v>0</v>
      </c>
      <c r="T125" s="200">
        <f>S125*H125</f>
        <v>0</v>
      </c>
      <c r="AR125" s="22" t="s">
        <v>133</v>
      </c>
      <c r="AT125" s="22" t="s">
        <v>129</v>
      </c>
      <c r="AU125" s="22" t="s">
        <v>81</v>
      </c>
      <c r="AY125" s="22" t="s">
        <v>127</v>
      </c>
      <c r="BE125" s="201">
        <f>IF(N125="základní",J125,0)</f>
        <v>0</v>
      </c>
      <c r="BF125" s="201">
        <f>IF(N125="snížená",J125,0)</f>
        <v>0</v>
      </c>
      <c r="BG125" s="201">
        <f>IF(N125="zákl. přenesená",J125,0)</f>
        <v>0</v>
      </c>
      <c r="BH125" s="201">
        <f>IF(N125="sníž. přenesená",J125,0)</f>
        <v>0</v>
      </c>
      <c r="BI125" s="201">
        <f>IF(N125="nulová",J125,0)</f>
        <v>0</v>
      </c>
      <c r="BJ125" s="22" t="s">
        <v>79</v>
      </c>
      <c r="BK125" s="201">
        <f>ROUND(I125*H125,2)</f>
        <v>0</v>
      </c>
      <c r="BL125" s="22" t="s">
        <v>133</v>
      </c>
      <c r="BM125" s="22" t="s">
        <v>201</v>
      </c>
    </row>
    <row r="126" spans="2:51" s="11" customFormat="1" ht="13.5">
      <c r="B126" s="202"/>
      <c r="C126" s="203"/>
      <c r="D126" s="204" t="s">
        <v>135</v>
      </c>
      <c r="E126" s="205" t="s">
        <v>21</v>
      </c>
      <c r="F126" s="206" t="s">
        <v>202</v>
      </c>
      <c r="G126" s="203"/>
      <c r="H126" s="207">
        <v>5.4</v>
      </c>
      <c r="I126" s="208"/>
      <c r="J126" s="203"/>
      <c r="K126" s="203"/>
      <c r="L126" s="209"/>
      <c r="M126" s="210"/>
      <c r="N126" s="211"/>
      <c r="O126" s="211"/>
      <c r="P126" s="211"/>
      <c r="Q126" s="211"/>
      <c r="R126" s="211"/>
      <c r="S126" s="211"/>
      <c r="T126" s="212"/>
      <c r="AT126" s="213" t="s">
        <v>135</v>
      </c>
      <c r="AU126" s="213" t="s">
        <v>81</v>
      </c>
      <c r="AV126" s="11" t="s">
        <v>81</v>
      </c>
      <c r="AW126" s="11" t="s">
        <v>35</v>
      </c>
      <c r="AX126" s="11" t="s">
        <v>79</v>
      </c>
      <c r="AY126" s="213" t="s">
        <v>127</v>
      </c>
    </row>
    <row r="127" spans="2:65" s="1" customFormat="1" ht="38.25" customHeight="1">
      <c r="B127" s="39"/>
      <c r="C127" s="190" t="s">
        <v>203</v>
      </c>
      <c r="D127" s="190" t="s">
        <v>129</v>
      </c>
      <c r="E127" s="191" t="s">
        <v>204</v>
      </c>
      <c r="F127" s="192" t="s">
        <v>205</v>
      </c>
      <c r="G127" s="193" t="s">
        <v>172</v>
      </c>
      <c r="H127" s="194">
        <v>5.4</v>
      </c>
      <c r="I127" s="195"/>
      <c r="J127" s="196">
        <f>ROUND(I127*H127,2)</f>
        <v>0</v>
      </c>
      <c r="K127" s="192" t="s">
        <v>159</v>
      </c>
      <c r="L127" s="59"/>
      <c r="M127" s="197" t="s">
        <v>21</v>
      </c>
      <c r="N127" s="198" t="s">
        <v>42</v>
      </c>
      <c r="O127" s="40"/>
      <c r="P127" s="199">
        <f>O127*H127</f>
        <v>0</v>
      </c>
      <c r="Q127" s="199">
        <v>0</v>
      </c>
      <c r="R127" s="199">
        <f>Q127*H127</f>
        <v>0</v>
      </c>
      <c r="S127" s="199">
        <v>0</v>
      </c>
      <c r="T127" s="200">
        <f>S127*H127</f>
        <v>0</v>
      </c>
      <c r="AR127" s="22" t="s">
        <v>133</v>
      </c>
      <c r="AT127" s="22" t="s">
        <v>129</v>
      </c>
      <c r="AU127" s="22" t="s">
        <v>81</v>
      </c>
      <c r="AY127" s="22" t="s">
        <v>127</v>
      </c>
      <c r="BE127" s="201">
        <f>IF(N127="základní",J127,0)</f>
        <v>0</v>
      </c>
      <c r="BF127" s="201">
        <f>IF(N127="snížená",J127,0)</f>
        <v>0</v>
      </c>
      <c r="BG127" s="201">
        <f>IF(N127="zákl. přenesená",J127,0)</f>
        <v>0</v>
      </c>
      <c r="BH127" s="201">
        <f>IF(N127="sníž. přenesená",J127,0)</f>
        <v>0</v>
      </c>
      <c r="BI127" s="201">
        <f>IF(N127="nulová",J127,0)</f>
        <v>0</v>
      </c>
      <c r="BJ127" s="22" t="s">
        <v>79</v>
      </c>
      <c r="BK127" s="201">
        <f>ROUND(I127*H127,2)</f>
        <v>0</v>
      </c>
      <c r="BL127" s="22" t="s">
        <v>133</v>
      </c>
      <c r="BM127" s="22" t="s">
        <v>206</v>
      </c>
    </row>
    <row r="128" spans="2:51" s="11" customFormat="1" ht="13.5">
      <c r="B128" s="202"/>
      <c r="C128" s="203"/>
      <c r="D128" s="204" t="s">
        <v>135</v>
      </c>
      <c r="E128" s="205" t="s">
        <v>21</v>
      </c>
      <c r="F128" s="206" t="s">
        <v>207</v>
      </c>
      <c r="G128" s="203"/>
      <c r="H128" s="207">
        <v>5.4</v>
      </c>
      <c r="I128" s="208"/>
      <c r="J128" s="203"/>
      <c r="K128" s="203"/>
      <c r="L128" s="209"/>
      <c r="M128" s="210"/>
      <c r="N128" s="211"/>
      <c r="O128" s="211"/>
      <c r="P128" s="211"/>
      <c r="Q128" s="211"/>
      <c r="R128" s="211"/>
      <c r="S128" s="211"/>
      <c r="T128" s="212"/>
      <c r="AT128" s="213" t="s">
        <v>135</v>
      </c>
      <c r="AU128" s="213" t="s">
        <v>81</v>
      </c>
      <c r="AV128" s="11" t="s">
        <v>81</v>
      </c>
      <c r="AW128" s="11" t="s">
        <v>35</v>
      </c>
      <c r="AX128" s="11" t="s">
        <v>79</v>
      </c>
      <c r="AY128" s="213" t="s">
        <v>127</v>
      </c>
    </row>
    <row r="129" spans="2:65" s="1" customFormat="1" ht="25.5" customHeight="1">
      <c r="B129" s="39"/>
      <c r="C129" s="190" t="s">
        <v>208</v>
      </c>
      <c r="D129" s="190" t="s">
        <v>129</v>
      </c>
      <c r="E129" s="191" t="s">
        <v>209</v>
      </c>
      <c r="F129" s="192" t="s">
        <v>210</v>
      </c>
      <c r="G129" s="193" t="s">
        <v>172</v>
      </c>
      <c r="H129" s="194">
        <v>19.8</v>
      </c>
      <c r="I129" s="195"/>
      <c r="J129" s="196">
        <f>ROUND(I129*H129,2)</f>
        <v>0</v>
      </c>
      <c r="K129" s="192" t="s">
        <v>159</v>
      </c>
      <c r="L129" s="59"/>
      <c r="M129" s="197" t="s">
        <v>21</v>
      </c>
      <c r="N129" s="198" t="s">
        <v>42</v>
      </c>
      <c r="O129" s="40"/>
      <c r="P129" s="199">
        <f>O129*H129</f>
        <v>0</v>
      </c>
      <c r="Q129" s="199">
        <v>0</v>
      </c>
      <c r="R129" s="199">
        <f>Q129*H129</f>
        <v>0</v>
      </c>
      <c r="S129" s="199">
        <v>0</v>
      </c>
      <c r="T129" s="200">
        <f>S129*H129</f>
        <v>0</v>
      </c>
      <c r="AR129" s="22" t="s">
        <v>133</v>
      </c>
      <c r="AT129" s="22" t="s">
        <v>129</v>
      </c>
      <c r="AU129" s="22" t="s">
        <v>81</v>
      </c>
      <c r="AY129" s="22" t="s">
        <v>127</v>
      </c>
      <c r="BE129" s="201">
        <f>IF(N129="základní",J129,0)</f>
        <v>0</v>
      </c>
      <c r="BF129" s="201">
        <f>IF(N129="snížená",J129,0)</f>
        <v>0</v>
      </c>
      <c r="BG129" s="201">
        <f>IF(N129="zákl. přenesená",J129,0)</f>
        <v>0</v>
      </c>
      <c r="BH129" s="201">
        <f>IF(N129="sníž. přenesená",J129,0)</f>
        <v>0</v>
      </c>
      <c r="BI129" s="201">
        <f>IF(N129="nulová",J129,0)</f>
        <v>0</v>
      </c>
      <c r="BJ129" s="22" t="s">
        <v>79</v>
      </c>
      <c r="BK129" s="201">
        <f>ROUND(I129*H129,2)</f>
        <v>0</v>
      </c>
      <c r="BL129" s="22" t="s">
        <v>133</v>
      </c>
      <c r="BM129" s="22" t="s">
        <v>211</v>
      </c>
    </row>
    <row r="130" spans="2:51" s="11" customFormat="1" ht="13.5">
      <c r="B130" s="202"/>
      <c r="C130" s="203"/>
      <c r="D130" s="204" t="s">
        <v>135</v>
      </c>
      <c r="E130" s="205" t="s">
        <v>21</v>
      </c>
      <c r="F130" s="206" t="s">
        <v>212</v>
      </c>
      <c r="G130" s="203"/>
      <c r="H130" s="207">
        <v>19.8</v>
      </c>
      <c r="I130" s="208"/>
      <c r="J130" s="203"/>
      <c r="K130" s="203"/>
      <c r="L130" s="209"/>
      <c r="M130" s="210"/>
      <c r="N130" s="211"/>
      <c r="O130" s="211"/>
      <c r="P130" s="211"/>
      <c r="Q130" s="211"/>
      <c r="R130" s="211"/>
      <c r="S130" s="211"/>
      <c r="T130" s="212"/>
      <c r="AT130" s="213" t="s">
        <v>135</v>
      </c>
      <c r="AU130" s="213" t="s">
        <v>81</v>
      </c>
      <c r="AV130" s="11" t="s">
        <v>81</v>
      </c>
      <c r="AW130" s="11" t="s">
        <v>35</v>
      </c>
      <c r="AX130" s="11" t="s">
        <v>79</v>
      </c>
      <c r="AY130" s="213" t="s">
        <v>127</v>
      </c>
    </row>
    <row r="131" spans="2:65" s="1" customFormat="1" ht="38.25" customHeight="1">
      <c r="B131" s="39"/>
      <c r="C131" s="190" t="s">
        <v>213</v>
      </c>
      <c r="D131" s="190" t="s">
        <v>129</v>
      </c>
      <c r="E131" s="191" t="s">
        <v>214</v>
      </c>
      <c r="F131" s="192" t="s">
        <v>215</v>
      </c>
      <c r="G131" s="193" t="s">
        <v>172</v>
      </c>
      <c r="H131" s="194">
        <v>19.8</v>
      </c>
      <c r="I131" s="195"/>
      <c r="J131" s="196">
        <f>ROUND(I131*H131,2)</f>
        <v>0</v>
      </c>
      <c r="K131" s="192" t="s">
        <v>159</v>
      </c>
      <c r="L131" s="59"/>
      <c r="M131" s="197" t="s">
        <v>21</v>
      </c>
      <c r="N131" s="198" t="s">
        <v>42</v>
      </c>
      <c r="O131" s="40"/>
      <c r="P131" s="199">
        <f>O131*H131</f>
        <v>0</v>
      </c>
      <c r="Q131" s="199">
        <v>0</v>
      </c>
      <c r="R131" s="199">
        <f>Q131*H131</f>
        <v>0</v>
      </c>
      <c r="S131" s="199">
        <v>0</v>
      </c>
      <c r="T131" s="200">
        <f>S131*H131</f>
        <v>0</v>
      </c>
      <c r="AR131" s="22" t="s">
        <v>133</v>
      </c>
      <c r="AT131" s="22" t="s">
        <v>129</v>
      </c>
      <c r="AU131" s="22" t="s">
        <v>81</v>
      </c>
      <c r="AY131" s="22" t="s">
        <v>127</v>
      </c>
      <c r="BE131" s="201">
        <f>IF(N131="základní",J131,0)</f>
        <v>0</v>
      </c>
      <c r="BF131" s="201">
        <f>IF(N131="snížená",J131,0)</f>
        <v>0</v>
      </c>
      <c r="BG131" s="201">
        <f>IF(N131="zákl. přenesená",J131,0)</f>
        <v>0</v>
      </c>
      <c r="BH131" s="201">
        <f>IF(N131="sníž. přenesená",J131,0)</f>
        <v>0</v>
      </c>
      <c r="BI131" s="201">
        <f>IF(N131="nulová",J131,0)</f>
        <v>0</v>
      </c>
      <c r="BJ131" s="22" t="s">
        <v>79</v>
      </c>
      <c r="BK131" s="201">
        <f>ROUND(I131*H131,2)</f>
        <v>0</v>
      </c>
      <c r="BL131" s="22" t="s">
        <v>133</v>
      </c>
      <c r="BM131" s="22" t="s">
        <v>216</v>
      </c>
    </row>
    <row r="132" spans="2:51" s="11" customFormat="1" ht="13.5">
      <c r="B132" s="202"/>
      <c r="C132" s="203"/>
      <c r="D132" s="204" t="s">
        <v>135</v>
      </c>
      <c r="E132" s="205" t="s">
        <v>21</v>
      </c>
      <c r="F132" s="206" t="s">
        <v>217</v>
      </c>
      <c r="G132" s="203"/>
      <c r="H132" s="207">
        <v>19.8</v>
      </c>
      <c r="I132" s="208"/>
      <c r="J132" s="203"/>
      <c r="K132" s="203"/>
      <c r="L132" s="209"/>
      <c r="M132" s="210"/>
      <c r="N132" s="211"/>
      <c r="O132" s="211"/>
      <c r="P132" s="211"/>
      <c r="Q132" s="211"/>
      <c r="R132" s="211"/>
      <c r="S132" s="211"/>
      <c r="T132" s="212"/>
      <c r="AT132" s="213" t="s">
        <v>135</v>
      </c>
      <c r="AU132" s="213" t="s">
        <v>81</v>
      </c>
      <c r="AV132" s="11" t="s">
        <v>81</v>
      </c>
      <c r="AW132" s="11" t="s">
        <v>35</v>
      </c>
      <c r="AX132" s="11" t="s">
        <v>79</v>
      </c>
      <c r="AY132" s="213" t="s">
        <v>127</v>
      </c>
    </row>
    <row r="133" spans="2:65" s="1" customFormat="1" ht="25.5" customHeight="1">
      <c r="B133" s="39"/>
      <c r="C133" s="190" t="s">
        <v>218</v>
      </c>
      <c r="D133" s="190" t="s">
        <v>129</v>
      </c>
      <c r="E133" s="191" t="s">
        <v>219</v>
      </c>
      <c r="F133" s="192" t="s">
        <v>220</v>
      </c>
      <c r="G133" s="193" t="s">
        <v>132</v>
      </c>
      <c r="H133" s="194">
        <v>14.4</v>
      </c>
      <c r="I133" s="195"/>
      <c r="J133" s="196">
        <f>ROUND(I133*H133,2)</f>
        <v>0</v>
      </c>
      <c r="K133" s="192" t="s">
        <v>159</v>
      </c>
      <c r="L133" s="59"/>
      <c r="M133" s="197" t="s">
        <v>21</v>
      </c>
      <c r="N133" s="198" t="s">
        <v>42</v>
      </c>
      <c r="O133" s="40"/>
      <c r="P133" s="199">
        <f>O133*H133</f>
        <v>0</v>
      </c>
      <c r="Q133" s="199">
        <v>0</v>
      </c>
      <c r="R133" s="199">
        <f>Q133*H133</f>
        <v>0</v>
      </c>
      <c r="S133" s="199">
        <v>0</v>
      </c>
      <c r="T133" s="200">
        <f>S133*H133</f>
        <v>0</v>
      </c>
      <c r="AR133" s="22" t="s">
        <v>133</v>
      </c>
      <c r="AT133" s="22" t="s">
        <v>129</v>
      </c>
      <c r="AU133" s="22" t="s">
        <v>81</v>
      </c>
      <c r="AY133" s="22" t="s">
        <v>127</v>
      </c>
      <c r="BE133" s="201">
        <f>IF(N133="základní",J133,0)</f>
        <v>0</v>
      </c>
      <c r="BF133" s="201">
        <f>IF(N133="snížená",J133,0)</f>
        <v>0</v>
      </c>
      <c r="BG133" s="201">
        <f>IF(N133="zákl. přenesená",J133,0)</f>
        <v>0</v>
      </c>
      <c r="BH133" s="201">
        <f>IF(N133="sníž. přenesená",J133,0)</f>
        <v>0</v>
      </c>
      <c r="BI133" s="201">
        <f>IF(N133="nulová",J133,0)</f>
        <v>0</v>
      </c>
      <c r="BJ133" s="22" t="s">
        <v>79</v>
      </c>
      <c r="BK133" s="201">
        <f>ROUND(I133*H133,2)</f>
        <v>0</v>
      </c>
      <c r="BL133" s="22" t="s">
        <v>133</v>
      </c>
      <c r="BM133" s="22" t="s">
        <v>221</v>
      </c>
    </row>
    <row r="134" spans="2:51" s="11" customFormat="1" ht="13.5">
      <c r="B134" s="202"/>
      <c r="C134" s="203"/>
      <c r="D134" s="204" t="s">
        <v>135</v>
      </c>
      <c r="E134" s="205" t="s">
        <v>21</v>
      </c>
      <c r="F134" s="206" t="s">
        <v>222</v>
      </c>
      <c r="G134" s="203"/>
      <c r="H134" s="207">
        <v>14.4</v>
      </c>
      <c r="I134" s="208"/>
      <c r="J134" s="203"/>
      <c r="K134" s="203"/>
      <c r="L134" s="209"/>
      <c r="M134" s="210"/>
      <c r="N134" s="211"/>
      <c r="O134" s="211"/>
      <c r="P134" s="211"/>
      <c r="Q134" s="211"/>
      <c r="R134" s="211"/>
      <c r="S134" s="211"/>
      <c r="T134" s="212"/>
      <c r="AT134" s="213" t="s">
        <v>135</v>
      </c>
      <c r="AU134" s="213" t="s">
        <v>81</v>
      </c>
      <c r="AV134" s="11" t="s">
        <v>81</v>
      </c>
      <c r="AW134" s="11" t="s">
        <v>35</v>
      </c>
      <c r="AX134" s="11" t="s">
        <v>79</v>
      </c>
      <c r="AY134" s="213" t="s">
        <v>127</v>
      </c>
    </row>
    <row r="135" spans="2:65" s="1" customFormat="1" ht="25.5" customHeight="1">
      <c r="B135" s="39"/>
      <c r="C135" s="190" t="s">
        <v>223</v>
      </c>
      <c r="D135" s="190" t="s">
        <v>129</v>
      </c>
      <c r="E135" s="191" t="s">
        <v>224</v>
      </c>
      <c r="F135" s="192" t="s">
        <v>225</v>
      </c>
      <c r="G135" s="193" t="s">
        <v>132</v>
      </c>
      <c r="H135" s="194">
        <v>14.4</v>
      </c>
      <c r="I135" s="195"/>
      <c r="J135" s="196">
        <f>ROUND(I135*H135,2)</f>
        <v>0</v>
      </c>
      <c r="K135" s="192" t="s">
        <v>159</v>
      </c>
      <c r="L135" s="59"/>
      <c r="M135" s="197" t="s">
        <v>21</v>
      </c>
      <c r="N135" s="198" t="s">
        <v>42</v>
      </c>
      <c r="O135" s="40"/>
      <c r="P135" s="199">
        <f>O135*H135</f>
        <v>0</v>
      </c>
      <c r="Q135" s="199">
        <v>0.03441</v>
      </c>
      <c r="R135" s="199">
        <f>Q135*H135</f>
        <v>0.49550400000000006</v>
      </c>
      <c r="S135" s="199">
        <v>0</v>
      </c>
      <c r="T135" s="200">
        <f>S135*H135</f>
        <v>0</v>
      </c>
      <c r="AR135" s="22" t="s">
        <v>133</v>
      </c>
      <c r="AT135" s="22" t="s">
        <v>129</v>
      </c>
      <c r="AU135" s="22" t="s">
        <v>81</v>
      </c>
      <c r="AY135" s="22" t="s">
        <v>127</v>
      </c>
      <c r="BE135" s="201">
        <f>IF(N135="základní",J135,0)</f>
        <v>0</v>
      </c>
      <c r="BF135" s="201">
        <f>IF(N135="snížená",J135,0)</f>
        <v>0</v>
      </c>
      <c r="BG135" s="201">
        <f>IF(N135="zákl. přenesená",J135,0)</f>
        <v>0</v>
      </c>
      <c r="BH135" s="201">
        <f>IF(N135="sníž. přenesená",J135,0)</f>
        <v>0</v>
      </c>
      <c r="BI135" s="201">
        <f>IF(N135="nulová",J135,0)</f>
        <v>0</v>
      </c>
      <c r="BJ135" s="22" t="s">
        <v>79</v>
      </c>
      <c r="BK135" s="201">
        <f>ROUND(I135*H135,2)</f>
        <v>0</v>
      </c>
      <c r="BL135" s="22" t="s">
        <v>133</v>
      </c>
      <c r="BM135" s="22" t="s">
        <v>226</v>
      </c>
    </row>
    <row r="136" spans="2:51" s="11" customFormat="1" ht="13.5">
      <c r="B136" s="202"/>
      <c r="C136" s="203"/>
      <c r="D136" s="204" t="s">
        <v>135</v>
      </c>
      <c r="E136" s="205" t="s">
        <v>21</v>
      </c>
      <c r="F136" s="206" t="s">
        <v>227</v>
      </c>
      <c r="G136" s="203"/>
      <c r="H136" s="207">
        <v>14.4</v>
      </c>
      <c r="I136" s="208"/>
      <c r="J136" s="203"/>
      <c r="K136" s="203"/>
      <c r="L136" s="209"/>
      <c r="M136" s="210"/>
      <c r="N136" s="211"/>
      <c r="O136" s="211"/>
      <c r="P136" s="211"/>
      <c r="Q136" s="211"/>
      <c r="R136" s="211"/>
      <c r="S136" s="211"/>
      <c r="T136" s="212"/>
      <c r="AT136" s="213" t="s">
        <v>135</v>
      </c>
      <c r="AU136" s="213" t="s">
        <v>81</v>
      </c>
      <c r="AV136" s="11" t="s">
        <v>81</v>
      </c>
      <c r="AW136" s="11" t="s">
        <v>35</v>
      </c>
      <c r="AX136" s="11" t="s">
        <v>79</v>
      </c>
      <c r="AY136" s="213" t="s">
        <v>127</v>
      </c>
    </row>
    <row r="137" spans="2:65" s="1" customFormat="1" ht="16.5" customHeight="1">
      <c r="B137" s="39"/>
      <c r="C137" s="190" t="s">
        <v>228</v>
      </c>
      <c r="D137" s="190" t="s">
        <v>129</v>
      </c>
      <c r="E137" s="191" t="s">
        <v>229</v>
      </c>
      <c r="F137" s="192" t="s">
        <v>230</v>
      </c>
      <c r="G137" s="193" t="s">
        <v>172</v>
      </c>
      <c r="H137" s="194">
        <v>25.2</v>
      </c>
      <c r="I137" s="195"/>
      <c r="J137" s="196">
        <f>ROUND(I137*H137,2)</f>
        <v>0</v>
      </c>
      <c r="K137" s="192" t="s">
        <v>141</v>
      </c>
      <c r="L137" s="59"/>
      <c r="M137" s="197" t="s">
        <v>21</v>
      </c>
      <c r="N137" s="198" t="s">
        <v>42</v>
      </c>
      <c r="O137" s="40"/>
      <c r="P137" s="199">
        <f>O137*H137</f>
        <v>0</v>
      </c>
      <c r="Q137" s="199">
        <v>0</v>
      </c>
      <c r="R137" s="199">
        <f>Q137*H137</f>
        <v>0</v>
      </c>
      <c r="S137" s="199">
        <v>0</v>
      </c>
      <c r="T137" s="200">
        <f>S137*H137</f>
        <v>0</v>
      </c>
      <c r="AR137" s="22" t="s">
        <v>133</v>
      </c>
      <c r="AT137" s="22" t="s">
        <v>129</v>
      </c>
      <c r="AU137" s="22" t="s">
        <v>81</v>
      </c>
      <c r="AY137" s="22" t="s">
        <v>127</v>
      </c>
      <c r="BE137" s="201">
        <f>IF(N137="základní",J137,0)</f>
        <v>0</v>
      </c>
      <c r="BF137" s="201">
        <f>IF(N137="snížená",J137,0)</f>
        <v>0</v>
      </c>
      <c r="BG137" s="201">
        <f>IF(N137="zákl. přenesená",J137,0)</f>
        <v>0</v>
      </c>
      <c r="BH137" s="201">
        <f>IF(N137="sníž. přenesená",J137,0)</f>
        <v>0</v>
      </c>
      <c r="BI137" s="201">
        <f>IF(N137="nulová",J137,0)</f>
        <v>0</v>
      </c>
      <c r="BJ137" s="22" t="s">
        <v>79</v>
      </c>
      <c r="BK137" s="201">
        <f>ROUND(I137*H137,2)</f>
        <v>0</v>
      </c>
      <c r="BL137" s="22" t="s">
        <v>133</v>
      </c>
      <c r="BM137" s="22" t="s">
        <v>231</v>
      </c>
    </row>
    <row r="138" spans="2:51" s="11" customFormat="1" ht="13.5">
      <c r="B138" s="202"/>
      <c r="C138" s="203"/>
      <c r="D138" s="204" t="s">
        <v>135</v>
      </c>
      <c r="E138" s="205" t="s">
        <v>21</v>
      </c>
      <c r="F138" s="206" t="s">
        <v>232</v>
      </c>
      <c r="G138" s="203"/>
      <c r="H138" s="207">
        <v>25.2</v>
      </c>
      <c r="I138" s="208"/>
      <c r="J138" s="203"/>
      <c r="K138" s="203"/>
      <c r="L138" s="209"/>
      <c r="M138" s="210"/>
      <c r="N138" s="211"/>
      <c r="O138" s="211"/>
      <c r="P138" s="211"/>
      <c r="Q138" s="211"/>
      <c r="R138" s="211"/>
      <c r="S138" s="211"/>
      <c r="T138" s="212"/>
      <c r="AT138" s="213" t="s">
        <v>135</v>
      </c>
      <c r="AU138" s="213" t="s">
        <v>81</v>
      </c>
      <c r="AV138" s="11" t="s">
        <v>81</v>
      </c>
      <c r="AW138" s="11" t="s">
        <v>35</v>
      </c>
      <c r="AX138" s="11" t="s">
        <v>79</v>
      </c>
      <c r="AY138" s="213" t="s">
        <v>127</v>
      </c>
    </row>
    <row r="139" spans="2:65" s="1" customFormat="1" ht="38.25" customHeight="1">
      <c r="B139" s="39"/>
      <c r="C139" s="190" t="s">
        <v>233</v>
      </c>
      <c r="D139" s="190" t="s">
        <v>129</v>
      </c>
      <c r="E139" s="191" t="s">
        <v>234</v>
      </c>
      <c r="F139" s="192" t="s">
        <v>235</v>
      </c>
      <c r="G139" s="193" t="s">
        <v>172</v>
      </c>
      <c r="H139" s="194">
        <v>838.117</v>
      </c>
      <c r="I139" s="195"/>
      <c r="J139" s="196">
        <f>ROUND(I139*H139,2)</f>
        <v>0</v>
      </c>
      <c r="K139" s="192" t="s">
        <v>141</v>
      </c>
      <c r="L139" s="59"/>
      <c r="M139" s="197" t="s">
        <v>21</v>
      </c>
      <c r="N139" s="198" t="s">
        <v>42</v>
      </c>
      <c r="O139" s="40"/>
      <c r="P139" s="199">
        <f>O139*H139</f>
        <v>0</v>
      </c>
      <c r="Q139" s="199">
        <v>0</v>
      </c>
      <c r="R139" s="199">
        <f>Q139*H139</f>
        <v>0</v>
      </c>
      <c r="S139" s="199">
        <v>0</v>
      </c>
      <c r="T139" s="200">
        <f>S139*H139</f>
        <v>0</v>
      </c>
      <c r="AR139" s="22" t="s">
        <v>133</v>
      </c>
      <c r="AT139" s="22" t="s">
        <v>129</v>
      </c>
      <c r="AU139" s="22" t="s">
        <v>81</v>
      </c>
      <c r="AY139" s="22" t="s">
        <v>127</v>
      </c>
      <c r="BE139" s="201">
        <f>IF(N139="základní",J139,0)</f>
        <v>0</v>
      </c>
      <c r="BF139" s="201">
        <f>IF(N139="snížená",J139,0)</f>
        <v>0</v>
      </c>
      <c r="BG139" s="201">
        <f>IF(N139="zákl. přenesená",J139,0)</f>
        <v>0</v>
      </c>
      <c r="BH139" s="201">
        <f>IF(N139="sníž. přenesená",J139,0)</f>
        <v>0</v>
      </c>
      <c r="BI139" s="201">
        <f>IF(N139="nulová",J139,0)</f>
        <v>0</v>
      </c>
      <c r="BJ139" s="22" t="s">
        <v>79</v>
      </c>
      <c r="BK139" s="201">
        <f>ROUND(I139*H139,2)</f>
        <v>0</v>
      </c>
      <c r="BL139" s="22" t="s">
        <v>133</v>
      </c>
      <c r="BM139" s="22" t="s">
        <v>236</v>
      </c>
    </row>
    <row r="140" spans="2:51" s="11" customFormat="1" ht="13.5">
      <c r="B140" s="202"/>
      <c r="C140" s="203"/>
      <c r="D140" s="204" t="s">
        <v>135</v>
      </c>
      <c r="E140" s="205" t="s">
        <v>21</v>
      </c>
      <c r="F140" s="206" t="s">
        <v>237</v>
      </c>
      <c r="G140" s="203"/>
      <c r="H140" s="207">
        <v>838.117</v>
      </c>
      <c r="I140" s="208"/>
      <c r="J140" s="203"/>
      <c r="K140" s="203"/>
      <c r="L140" s="209"/>
      <c r="M140" s="210"/>
      <c r="N140" s="211"/>
      <c r="O140" s="211"/>
      <c r="P140" s="211"/>
      <c r="Q140" s="211"/>
      <c r="R140" s="211"/>
      <c r="S140" s="211"/>
      <c r="T140" s="212"/>
      <c r="AT140" s="213" t="s">
        <v>135</v>
      </c>
      <c r="AU140" s="213" t="s">
        <v>81</v>
      </c>
      <c r="AV140" s="11" t="s">
        <v>81</v>
      </c>
      <c r="AW140" s="11" t="s">
        <v>35</v>
      </c>
      <c r="AX140" s="11" t="s">
        <v>79</v>
      </c>
      <c r="AY140" s="213" t="s">
        <v>127</v>
      </c>
    </row>
    <row r="141" spans="2:65" s="1" customFormat="1" ht="25.5" customHeight="1">
      <c r="B141" s="39"/>
      <c r="C141" s="190" t="s">
        <v>238</v>
      </c>
      <c r="D141" s="190" t="s">
        <v>129</v>
      </c>
      <c r="E141" s="191" t="s">
        <v>239</v>
      </c>
      <c r="F141" s="192" t="s">
        <v>240</v>
      </c>
      <c r="G141" s="193" t="s">
        <v>172</v>
      </c>
      <c r="H141" s="194">
        <v>838.117</v>
      </c>
      <c r="I141" s="195"/>
      <c r="J141" s="196">
        <f>ROUND(I141*H141,2)</f>
        <v>0</v>
      </c>
      <c r="K141" s="192" t="s">
        <v>159</v>
      </c>
      <c r="L141" s="59"/>
      <c r="M141" s="197" t="s">
        <v>21</v>
      </c>
      <c r="N141" s="198" t="s">
        <v>42</v>
      </c>
      <c r="O141" s="40"/>
      <c r="P141" s="199">
        <f>O141*H141</f>
        <v>0</v>
      </c>
      <c r="Q141" s="199">
        <v>0</v>
      </c>
      <c r="R141" s="199">
        <f>Q141*H141</f>
        <v>0</v>
      </c>
      <c r="S141" s="199">
        <v>0</v>
      </c>
      <c r="T141" s="200">
        <f>S141*H141</f>
        <v>0</v>
      </c>
      <c r="AR141" s="22" t="s">
        <v>133</v>
      </c>
      <c r="AT141" s="22" t="s">
        <v>129</v>
      </c>
      <c r="AU141" s="22" t="s">
        <v>81</v>
      </c>
      <c r="AY141" s="22" t="s">
        <v>127</v>
      </c>
      <c r="BE141" s="201">
        <f>IF(N141="základní",J141,0)</f>
        <v>0</v>
      </c>
      <c r="BF141" s="201">
        <f>IF(N141="snížená",J141,0)</f>
        <v>0</v>
      </c>
      <c r="BG141" s="201">
        <f>IF(N141="zákl. přenesená",J141,0)</f>
        <v>0</v>
      </c>
      <c r="BH141" s="201">
        <f>IF(N141="sníž. přenesená",J141,0)</f>
        <v>0</v>
      </c>
      <c r="BI141" s="201">
        <f>IF(N141="nulová",J141,0)</f>
        <v>0</v>
      </c>
      <c r="BJ141" s="22" t="s">
        <v>79</v>
      </c>
      <c r="BK141" s="201">
        <f>ROUND(I141*H141,2)</f>
        <v>0</v>
      </c>
      <c r="BL141" s="22" t="s">
        <v>133</v>
      </c>
      <c r="BM141" s="22" t="s">
        <v>241</v>
      </c>
    </row>
    <row r="142" spans="2:51" s="11" customFormat="1" ht="13.5">
      <c r="B142" s="202"/>
      <c r="C142" s="203"/>
      <c r="D142" s="204" t="s">
        <v>135</v>
      </c>
      <c r="E142" s="205" t="s">
        <v>21</v>
      </c>
      <c r="F142" s="206" t="s">
        <v>242</v>
      </c>
      <c r="G142" s="203"/>
      <c r="H142" s="207">
        <v>838.117</v>
      </c>
      <c r="I142" s="208"/>
      <c r="J142" s="203"/>
      <c r="K142" s="203"/>
      <c r="L142" s="209"/>
      <c r="M142" s="210"/>
      <c r="N142" s="211"/>
      <c r="O142" s="211"/>
      <c r="P142" s="211"/>
      <c r="Q142" s="211"/>
      <c r="R142" s="211"/>
      <c r="S142" s="211"/>
      <c r="T142" s="212"/>
      <c r="AT142" s="213" t="s">
        <v>135</v>
      </c>
      <c r="AU142" s="213" t="s">
        <v>81</v>
      </c>
      <c r="AV142" s="11" t="s">
        <v>81</v>
      </c>
      <c r="AW142" s="11" t="s">
        <v>35</v>
      </c>
      <c r="AX142" s="11" t="s">
        <v>79</v>
      </c>
      <c r="AY142" s="213" t="s">
        <v>127</v>
      </c>
    </row>
    <row r="143" spans="2:65" s="1" customFormat="1" ht="16.5" customHeight="1">
      <c r="B143" s="39"/>
      <c r="C143" s="190" t="s">
        <v>243</v>
      </c>
      <c r="D143" s="190" t="s">
        <v>129</v>
      </c>
      <c r="E143" s="191" t="s">
        <v>244</v>
      </c>
      <c r="F143" s="192" t="s">
        <v>245</v>
      </c>
      <c r="G143" s="193" t="s">
        <v>172</v>
      </c>
      <c r="H143" s="194">
        <v>838.117</v>
      </c>
      <c r="I143" s="195"/>
      <c r="J143" s="196">
        <f>ROUND(I143*H143,2)</f>
        <v>0</v>
      </c>
      <c r="K143" s="192" t="s">
        <v>141</v>
      </c>
      <c r="L143" s="59"/>
      <c r="M143" s="197" t="s">
        <v>21</v>
      </c>
      <c r="N143" s="198" t="s">
        <v>42</v>
      </c>
      <c r="O143" s="40"/>
      <c r="P143" s="199">
        <f>O143*H143</f>
        <v>0</v>
      </c>
      <c r="Q143" s="199">
        <v>0</v>
      </c>
      <c r="R143" s="199">
        <f>Q143*H143</f>
        <v>0</v>
      </c>
      <c r="S143" s="199">
        <v>0</v>
      </c>
      <c r="T143" s="200">
        <f>S143*H143</f>
        <v>0</v>
      </c>
      <c r="AR143" s="22" t="s">
        <v>133</v>
      </c>
      <c r="AT143" s="22" t="s">
        <v>129</v>
      </c>
      <c r="AU143" s="22" t="s">
        <v>81</v>
      </c>
      <c r="AY143" s="22" t="s">
        <v>127</v>
      </c>
      <c r="BE143" s="201">
        <f>IF(N143="základní",J143,0)</f>
        <v>0</v>
      </c>
      <c r="BF143" s="201">
        <f>IF(N143="snížená",J143,0)</f>
        <v>0</v>
      </c>
      <c r="BG143" s="201">
        <f>IF(N143="zákl. přenesená",J143,0)</f>
        <v>0</v>
      </c>
      <c r="BH143" s="201">
        <f>IF(N143="sníž. přenesená",J143,0)</f>
        <v>0</v>
      </c>
      <c r="BI143" s="201">
        <f>IF(N143="nulová",J143,0)</f>
        <v>0</v>
      </c>
      <c r="BJ143" s="22" t="s">
        <v>79</v>
      </c>
      <c r="BK143" s="201">
        <f>ROUND(I143*H143,2)</f>
        <v>0</v>
      </c>
      <c r="BL143" s="22" t="s">
        <v>133</v>
      </c>
      <c r="BM143" s="22" t="s">
        <v>246</v>
      </c>
    </row>
    <row r="144" spans="2:51" s="11" customFormat="1" ht="13.5">
      <c r="B144" s="202"/>
      <c r="C144" s="203"/>
      <c r="D144" s="204" t="s">
        <v>135</v>
      </c>
      <c r="E144" s="205" t="s">
        <v>21</v>
      </c>
      <c r="F144" s="206" t="s">
        <v>237</v>
      </c>
      <c r="G144" s="203"/>
      <c r="H144" s="207">
        <v>838.117</v>
      </c>
      <c r="I144" s="208"/>
      <c r="J144" s="203"/>
      <c r="K144" s="203"/>
      <c r="L144" s="209"/>
      <c r="M144" s="210"/>
      <c r="N144" s="211"/>
      <c r="O144" s="211"/>
      <c r="P144" s="211"/>
      <c r="Q144" s="211"/>
      <c r="R144" s="211"/>
      <c r="S144" s="211"/>
      <c r="T144" s="212"/>
      <c r="AT144" s="213" t="s">
        <v>135</v>
      </c>
      <c r="AU144" s="213" t="s">
        <v>81</v>
      </c>
      <c r="AV144" s="11" t="s">
        <v>81</v>
      </c>
      <c r="AW144" s="11" t="s">
        <v>35</v>
      </c>
      <c r="AX144" s="11" t="s">
        <v>79</v>
      </c>
      <c r="AY144" s="213" t="s">
        <v>127</v>
      </c>
    </row>
    <row r="145" spans="2:65" s="1" customFormat="1" ht="16.5" customHeight="1">
      <c r="B145" s="39"/>
      <c r="C145" s="190" t="s">
        <v>247</v>
      </c>
      <c r="D145" s="190" t="s">
        <v>129</v>
      </c>
      <c r="E145" s="191" t="s">
        <v>248</v>
      </c>
      <c r="F145" s="192" t="s">
        <v>249</v>
      </c>
      <c r="G145" s="193" t="s">
        <v>250</v>
      </c>
      <c r="H145" s="194">
        <v>1508.611</v>
      </c>
      <c r="I145" s="195"/>
      <c r="J145" s="196">
        <f>ROUND(I145*H145,2)</f>
        <v>0</v>
      </c>
      <c r="K145" s="192" t="s">
        <v>141</v>
      </c>
      <c r="L145" s="59"/>
      <c r="M145" s="197" t="s">
        <v>21</v>
      </c>
      <c r="N145" s="198" t="s">
        <v>42</v>
      </c>
      <c r="O145" s="40"/>
      <c r="P145" s="199">
        <f>O145*H145</f>
        <v>0</v>
      </c>
      <c r="Q145" s="199">
        <v>0</v>
      </c>
      <c r="R145" s="199">
        <f>Q145*H145</f>
        <v>0</v>
      </c>
      <c r="S145" s="199">
        <v>0</v>
      </c>
      <c r="T145" s="200">
        <f>S145*H145</f>
        <v>0</v>
      </c>
      <c r="AR145" s="22" t="s">
        <v>133</v>
      </c>
      <c r="AT145" s="22" t="s">
        <v>129</v>
      </c>
      <c r="AU145" s="22" t="s">
        <v>81</v>
      </c>
      <c r="AY145" s="22" t="s">
        <v>127</v>
      </c>
      <c r="BE145" s="201">
        <f>IF(N145="základní",J145,0)</f>
        <v>0</v>
      </c>
      <c r="BF145" s="201">
        <f>IF(N145="snížená",J145,0)</f>
        <v>0</v>
      </c>
      <c r="BG145" s="201">
        <f>IF(N145="zákl. přenesená",J145,0)</f>
        <v>0</v>
      </c>
      <c r="BH145" s="201">
        <f>IF(N145="sníž. přenesená",J145,0)</f>
        <v>0</v>
      </c>
      <c r="BI145" s="201">
        <f>IF(N145="nulová",J145,0)</f>
        <v>0</v>
      </c>
      <c r="BJ145" s="22" t="s">
        <v>79</v>
      </c>
      <c r="BK145" s="201">
        <f>ROUND(I145*H145,2)</f>
        <v>0</v>
      </c>
      <c r="BL145" s="22" t="s">
        <v>133</v>
      </c>
      <c r="BM145" s="22" t="s">
        <v>251</v>
      </c>
    </row>
    <row r="146" spans="2:51" s="11" customFormat="1" ht="13.5">
      <c r="B146" s="202"/>
      <c r="C146" s="203"/>
      <c r="D146" s="204" t="s">
        <v>135</v>
      </c>
      <c r="E146" s="205" t="s">
        <v>21</v>
      </c>
      <c r="F146" s="206" t="s">
        <v>252</v>
      </c>
      <c r="G146" s="203"/>
      <c r="H146" s="207">
        <v>1508.611</v>
      </c>
      <c r="I146" s="208"/>
      <c r="J146" s="203"/>
      <c r="K146" s="203"/>
      <c r="L146" s="209"/>
      <c r="M146" s="210"/>
      <c r="N146" s="211"/>
      <c r="O146" s="211"/>
      <c r="P146" s="211"/>
      <c r="Q146" s="211"/>
      <c r="R146" s="211"/>
      <c r="S146" s="211"/>
      <c r="T146" s="212"/>
      <c r="AT146" s="213" t="s">
        <v>135</v>
      </c>
      <c r="AU146" s="213" t="s">
        <v>81</v>
      </c>
      <c r="AV146" s="11" t="s">
        <v>81</v>
      </c>
      <c r="AW146" s="11" t="s">
        <v>35</v>
      </c>
      <c r="AX146" s="11" t="s">
        <v>79</v>
      </c>
      <c r="AY146" s="213" t="s">
        <v>127</v>
      </c>
    </row>
    <row r="147" spans="2:65" s="1" customFormat="1" ht="16.5" customHeight="1">
      <c r="B147" s="39"/>
      <c r="C147" s="190" t="s">
        <v>253</v>
      </c>
      <c r="D147" s="190" t="s">
        <v>129</v>
      </c>
      <c r="E147" s="191" t="s">
        <v>254</v>
      </c>
      <c r="F147" s="192" t="s">
        <v>255</v>
      </c>
      <c r="G147" s="193" t="s">
        <v>172</v>
      </c>
      <c r="H147" s="194">
        <v>15.12</v>
      </c>
      <c r="I147" s="195"/>
      <c r="J147" s="196">
        <f>ROUND(I147*H147,2)</f>
        <v>0</v>
      </c>
      <c r="K147" s="192" t="s">
        <v>21</v>
      </c>
      <c r="L147" s="59"/>
      <c r="M147" s="197" t="s">
        <v>21</v>
      </c>
      <c r="N147" s="198" t="s">
        <v>42</v>
      </c>
      <c r="O147" s="40"/>
      <c r="P147" s="199">
        <f>O147*H147</f>
        <v>0</v>
      </c>
      <c r="Q147" s="199">
        <v>0</v>
      </c>
      <c r="R147" s="199">
        <f>Q147*H147</f>
        <v>0</v>
      </c>
      <c r="S147" s="199">
        <v>0</v>
      </c>
      <c r="T147" s="200">
        <f>S147*H147</f>
        <v>0</v>
      </c>
      <c r="AR147" s="22" t="s">
        <v>133</v>
      </c>
      <c r="AT147" s="22" t="s">
        <v>129</v>
      </c>
      <c r="AU147" s="22" t="s">
        <v>81</v>
      </c>
      <c r="AY147" s="22" t="s">
        <v>127</v>
      </c>
      <c r="BE147" s="201">
        <f>IF(N147="základní",J147,0)</f>
        <v>0</v>
      </c>
      <c r="BF147" s="201">
        <f>IF(N147="snížená",J147,0)</f>
        <v>0</v>
      </c>
      <c r="BG147" s="201">
        <f>IF(N147="zákl. přenesená",J147,0)</f>
        <v>0</v>
      </c>
      <c r="BH147" s="201">
        <f>IF(N147="sníž. přenesená",J147,0)</f>
        <v>0</v>
      </c>
      <c r="BI147" s="201">
        <f>IF(N147="nulová",J147,0)</f>
        <v>0</v>
      </c>
      <c r="BJ147" s="22" t="s">
        <v>79</v>
      </c>
      <c r="BK147" s="201">
        <f>ROUND(I147*H147,2)</f>
        <v>0</v>
      </c>
      <c r="BL147" s="22" t="s">
        <v>133</v>
      </c>
      <c r="BM147" s="22" t="s">
        <v>256</v>
      </c>
    </row>
    <row r="148" spans="2:51" s="11" customFormat="1" ht="13.5">
      <c r="B148" s="202"/>
      <c r="C148" s="203"/>
      <c r="D148" s="204" t="s">
        <v>135</v>
      </c>
      <c r="E148" s="205" t="s">
        <v>21</v>
      </c>
      <c r="F148" s="206" t="s">
        <v>257</v>
      </c>
      <c r="G148" s="203"/>
      <c r="H148" s="207">
        <v>15.12</v>
      </c>
      <c r="I148" s="208"/>
      <c r="J148" s="203"/>
      <c r="K148" s="203"/>
      <c r="L148" s="209"/>
      <c r="M148" s="210"/>
      <c r="N148" s="211"/>
      <c r="O148" s="211"/>
      <c r="P148" s="211"/>
      <c r="Q148" s="211"/>
      <c r="R148" s="211"/>
      <c r="S148" s="211"/>
      <c r="T148" s="212"/>
      <c r="AT148" s="213" t="s">
        <v>135</v>
      </c>
      <c r="AU148" s="213" t="s">
        <v>81</v>
      </c>
      <c r="AV148" s="11" t="s">
        <v>81</v>
      </c>
      <c r="AW148" s="11" t="s">
        <v>35</v>
      </c>
      <c r="AX148" s="11" t="s">
        <v>79</v>
      </c>
      <c r="AY148" s="213" t="s">
        <v>127</v>
      </c>
    </row>
    <row r="149" spans="2:65" s="1" customFormat="1" ht="16.5" customHeight="1">
      <c r="B149" s="39"/>
      <c r="C149" s="225" t="s">
        <v>258</v>
      </c>
      <c r="D149" s="225" t="s">
        <v>259</v>
      </c>
      <c r="E149" s="226" t="s">
        <v>260</v>
      </c>
      <c r="F149" s="227" t="s">
        <v>261</v>
      </c>
      <c r="G149" s="228" t="s">
        <v>250</v>
      </c>
      <c r="H149" s="229">
        <v>33.264</v>
      </c>
      <c r="I149" s="230"/>
      <c r="J149" s="231">
        <f>ROUND(I149*H149,2)</f>
        <v>0</v>
      </c>
      <c r="K149" s="227" t="s">
        <v>262</v>
      </c>
      <c r="L149" s="232"/>
      <c r="M149" s="233" t="s">
        <v>21</v>
      </c>
      <c r="N149" s="234" t="s">
        <v>42</v>
      </c>
      <c r="O149" s="40"/>
      <c r="P149" s="199">
        <f>O149*H149</f>
        <v>0</v>
      </c>
      <c r="Q149" s="199">
        <v>1</v>
      </c>
      <c r="R149" s="199">
        <f>Q149*H149</f>
        <v>33.264</v>
      </c>
      <c r="S149" s="199">
        <v>0</v>
      </c>
      <c r="T149" s="200">
        <f>S149*H149</f>
        <v>0</v>
      </c>
      <c r="AR149" s="22" t="s">
        <v>181</v>
      </c>
      <c r="AT149" s="22" t="s">
        <v>259</v>
      </c>
      <c r="AU149" s="22" t="s">
        <v>81</v>
      </c>
      <c r="AY149" s="22" t="s">
        <v>127</v>
      </c>
      <c r="BE149" s="201">
        <f>IF(N149="základní",J149,0)</f>
        <v>0</v>
      </c>
      <c r="BF149" s="201">
        <f>IF(N149="snížená",J149,0)</f>
        <v>0</v>
      </c>
      <c r="BG149" s="201">
        <f>IF(N149="zákl. přenesená",J149,0)</f>
        <v>0</v>
      </c>
      <c r="BH149" s="201">
        <f>IF(N149="sníž. přenesená",J149,0)</f>
        <v>0</v>
      </c>
      <c r="BI149" s="201">
        <f>IF(N149="nulová",J149,0)</f>
        <v>0</v>
      </c>
      <c r="BJ149" s="22" t="s">
        <v>79</v>
      </c>
      <c r="BK149" s="201">
        <f>ROUND(I149*H149,2)</f>
        <v>0</v>
      </c>
      <c r="BL149" s="22" t="s">
        <v>133</v>
      </c>
      <c r="BM149" s="22" t="s">
        <v>263</v>
      </c>
    </row>
    <row r="150" spans="2:51" s="11" customFormat="1" ht="13.5">
      <c r="B150" s="202"/>
      <c r="C150" s="203"/>
      <c r="D150" s="204" t="s">
        <v>135</v>
      </c>
      <c r="E150" s="205" t="s">
        <v>21</v>
      </c>
      <c r="F150" s="206" t="s">
        <v>264</v>
      </c>
      <c r="G150" s="203"/>
      <c r="H150" s="207">
        <v>33.264</v>
      </c>
      <c r="I150" s="208"/>
      <c r="J150" s="203"/>
      <c r="K150" s="203"/>
      <c r="L150" s="209"/>
      <c r="M150" s="210"/>
      <c r="N150" s="211"/>
      <c r="O150" s="211"/>
      <c r="P150" s="211"/>
      <c r="Q150" s="211"/>
      <c r="R150" s="211"/>
      <c r="S150" s="211"/>
      <c r="T150" s="212"/>
      <c r="AT150" s="213" t="s">
        <v>135</v>
      </c>
      <c r="AU150" s="213" t="s">
        <v>81</v>
      </c>
      <c r="AV150" s="11" t="s">
        <v>81</v>
      </c>
      <c r="AW150" s="11" t="s">
        <v>35</v>
      </c>
      <c r="AX150" s="11" t="s">
        <v>79</v>
      </c>
      <c r="AY150" s="213" t="s">
        <v>127</v>
      </c>
    </row>
    <row r="151" spans="2:65" s="1" customFormat="1" ht="25.5" customHeight="1">
      <c r="B151" s="39"/>
      <c r="C151" s="190" t="s">
        <v>265</v>
      </c>
      <c r="D151" s="190" t="s">
        <v>129</v>
      </c>
      <c r="E151" s="191" t="s">
        <v>266</v>
      </c>
      <c r="F151" s="192" t="s">
        <v>267</v>
      </c>
      <c r="G151" s="193" t="s">
        <v>165</v>
      </c>
      <c r="H151" s="194">
        <v>370.93</v>
      </c>
      <c r="I151" s="195"/>
      <c r="J151" s="196">
        <f>ROUND(I151*H151,2)</f>
        <v>0</v>
      </c>
      <c r="K151" s="192" t="s">
        <v>195</v>
      </c>
      <c r="L151" s="59"/>
      <c r="M151" s="197" t="s">
        <v>21</v>
      </c>
      <c r="N151" s="198" t="s">
        <v>42</v>
      </c>
      <c r="O151" s="40"/>
      <c r="P151" s="199">
        <f>O151*H151</f>
        <v>0</v>
      </c>
      <c r="Q151" s="199">
        <v>0</v>
      </c>
      <c r="R151" s="199">
        <f>Q151*H151</f>
        <v>0</v>
      </c>
      <c r="S151" s="199">
        <v>0</v>
      </c>
      <c r="T151" s="200">
        <f>S151*H151</f>
        <v>0</v>
      </c>
      <c r="AR151" s="22" t="s">
        <v>133</v>
      </c>
      <c r="AT151" s="22" t="s">
        <v>129</v>
      </c>
      <c r="AU151" s="22" t="s">
        <v>81</v>
      </c>
      <c r="AY151" s="22" t="s">
        <v>127</v>
      </c>
      <c r="BE151" s="201">
        <f>IF(N151="základní",J151,0)</f>
        <v>0</v>
      </c>
      <c r="BF151" s="201">
        <f>IF(N151="snížená",J151,0)</f>
        <v>0</v>
      </c>
      <c r="BG151" s="201">
        <f>IF(N151="zákl. přenesená",J151,0)</f>
        <v>0</v>
      </c>
      <c r="BH151" s="201">
        <f>IF(N151="sníž. přenesená",J151,0)</f>
        <v>0</v>
      </c>
      <c r="BI151" s="201">
        <f>IF(N151="nulová",J151,0)</f>
        <v>0</v>
      </c>
      <c r="BJ151" s="22" t="s">
        <v>79</v>
      </c>
      <c r="BK151" s="201">
        <f>ROUND(I151*H151,2)</f>
        <v>0</v>
      </c>
      <c r="BL151" s="22" t="s">
        <v>133</v>
      </c>
      <c r="BM151" s="22" t="s">
        <v>268</v>
      </c>
    </row>
    <row r="152" spans="2:51" s="11" customFormat="1" ht="13.5">
      <c r="B152" s="202"/>
      <c r="C152" s="203"/>
      <c r="D152" s="204" t="s">
        <v>135</v>
      </c>
      <c r="E152" s="205" t="s">
        <v>21</v>
      </c>
      <c r="F152" s="206" t="s">
        <v>269</v>
      </c>
      <c r="G152" s="203"/>
      <c r="H152" s="207">
        <v>370.93</v>
      </c>
      <c r="I152" s="208"/>
      <c r="J152" s="203"/>
      <c r="K152" s="203"/>
      <c r="L152" s="209"/>
      <c r="M152" s="210"/>
      <c r="N152" s="211"/>
      <c r="O152" s="211"/>
      <c r="P152" s="211"/>
      <c r="Q152" s="211"/>
      <c r="R152" s="211"/>
      <c r="S152" s="211"/>
      <c r="T152" s="212"/>
      <c r="AT152" s="213" t="s">
        <v>135</v>
      </c>
      <c r="AU152" s="213" t="s">
        <v>81</v>
      </c>
      <c r="AV152" s="11" t="s">
        <v>81</v>
      </c>
      <c r="AW152" s="11" t="s">
        <v>35</v>
      </c>
      <c r="AX152" s="11" t="s">
        <v>79</v>
      </c>
      <c r="AY152" s="213" t="s">
        <v>127</v>
      </c>
    </row>
    <row r="153" spans="2:65" s="1" customFormat="1" ht="25.5" customHeight="1">
      <c r="B153" s="39"/>
      <c r="C153" s="225" t="s">
        <v>270</v>
      </c>
      <c r="D153" s="225" t="s">
        <v>259</v>
      </c>
      <c r="E153" s="226" t="s">
        <v>271</v>
      </c>
      <c r="F153" s="227" t="s">
        <v>272</v>
      </c>
      <c r="G153" s="228" t="s">
        <v>250</v>
      </c>
      <c r="H153" s="229">
        <v>204.012</v>
      </c>
      <c r="I153" s="230"/>
      <c r="J153" s="231">
        <f>ROUND(I153*H153,2)</f>
        <v>0</v>
      </c>
      <c r="K153" s="227" t="s">
        <v>195</v>
      </c>
      <c r="L153" s="232"/>
      <c r="M153" s="233" t="s">
        <v>21</v>
      </c>
      <c r="N153" s="234" t="s">
        <v>42</v>
      </c>
      <c r="O153" s="40"/>
      <c r="P153" s="199">
        <f>O153*H153</f>
        <v>0</v>
      </c>
      <c r="Q153" s="199">
        <v>1</v>
      </c>
      <c r="R153" s="199">
        <f>Q153*H153</f>
        <v>204.012</v>
      </c>
      <c r="S153" s="199">
        <v>0</v>
      </c>
      <c r="T153" s="200">
        <f>S153*H153</f>
        <v>0</v>
      </c>
      <c r="AR153" s="22" t="s">
        <v>181</v>
      </c>
      <c r="AT153" s="22" t="s">
        <v>259</v>
      </c>
      <c r="AU153" s="22" t="s">
        <v>81</v>
      </c>
      <c r="AY153" s="22" t="s">
        <v>127</v>
      </c>
      <c r="BE153" s="201">
        <f>IF(N153="základní",J153,0)</f>
        <v>0</v>
      </c>
      <c r="BF153" s="201">
        <f>IF(N153="snížená",J153,0)</f>
        <v>0</v>
      </c>
      <c r="BG153" s="201">
        <f>IF(N153="zákl. přenesená",J153,0)</f>
        <v>0</v>
      </c>
      <c r="BH153" s="201">
        <f>IF(N153="sníž. přenesená",J153,0)</f>
        <v>0</v>
      </c>
      <c r="BI153" s="201">
        <f>IF(N153="nulová",J153,0)</f>
        <v>0</v>
      </c>
      <c r="BJ153" s="22" t="s">
        <v>79</v>
      </c>
      <c r="BK153" s="201">
        <f>ROUND(I153*H153,2)</f>
        <v>0</v>
      </c>
      <c r="BL153" s="22" t="s">
        <v>133</v>
      </c>
      <c r="BM153" s="22" t="s">
        <v>273</v>
      </c>
    </row>
    <row r="154" spans="2:51" s="11" customFormat="1" ht="13.5">
      <c r="B154" s="202"/>
      <c r="C154" s="203"/>
      <c r="D154" s="204" t="s">
        <v>135</v>
      </c>
      <c r="E154" s="205" t="s">
        <v>21</v>
      </c>
      <c r="F154" s="206" t="s">
        <v>274</v>
      </c>
      <c r="G154" s="203"/>
      <c r="H154" s="207">
        <v>204.012</v>
      </c>
      <c r="I154" s="208"/>
      <c r="J154" s="203"/>
      <c r="K154" s="203"/>
      <c r="L154" s="209"/>
      <c r="M154" s="210"/>
      <c r="N154" s="211"/>
      <c r="O154" s="211"/>
      <c r="P154" s="211"/>
      <c r="Q154" s="211"/>
      <c r="R154" s="211"/>
      <c r="S154" s="211"/>
      <c r="T154" s="212"/>
      <c r="AT154" s="213" t="s">
        <v>135</v>
      </c>
      <c r="AU154" s="213" t="s">
        <v>81</v>
      </c>
      <c r="AV154" s="11" t="s">
        <v>81</v>
      </c>
      <c r="AW154" s="11" t="s">
        <v>35</v>
      </c>
      <c r="AX154" s="11" t="s">
        <v>79</v>
      </c>
      <c r="AY154" s="213" t="s">
        <v>127</v>
      </c>
    </row>
    <row r="155" spans="2:65" s="1" customFormat="1" ht="38.25" customHeight="1">
      <c r="B155" s="39"/>
      <c r="C155" s="190" t="s">
        <v>275</v>
      </c>
      <c r="D155" s="190" t="s">
        <v>129</v>
      </c>
      <c r="E155" s="191" t="s">
        <v>276</v>
      </c>
      <c r="F155" s="192" t="s">
        <v>277</v>
      </c>
      <c r="G155" s="193" t="s">
        <v>172</v>
      </c>
      <c r="H155" s="194">
        <v>1.008</v>
      </c>
      <c r="I155" s="195"/>
      <c r="J155" s="196">
        <f>ROUND(I155*H155,2)</f>
        <v>0</v>
      </c>
      <c r="K155" s="192" t="s">
        <v>159</v>
      </c>
      <c r="L155" s="59"/>
      <c r="M155" s="197" t="s">
        <v>21</v>
      </c>
      <c r="N155" s="198" t="s">
        <v>42</v>
      </c>
      <c r="O155" s="40"/>
      <c r="P155" s="199">
        <f>O155*H155</f>
        <v>0</v>
      </c>
      <c r="Q155" s="199">
        <v>0</v>
      </c>
      <c r="R155" s="199">
        <f>Q155*H155</f>
        <v>0</v>
      </c>
      <c r="S155" s="199">
        <v>0</v>
      </c>
      <c r="T155" s="200">
        <f>S155*H155</f>
        <v>0</v>
      </c>
      <c r="AR155" s="22" t="s">
        <v>133</v>
      </c>
      <c r="AT155" s="22" t="s">
        <v>129</v>
      </c>
      <c r="AU155" s="22" t="s">
        <v>81</v>
      </c>
      <c r="AY155" s="22" t="s">
        <v>127</v>
      </c>
      <c r="BE155" s="201">
        <f>IF(N155="základní",J155,0)</f>
        <v>0</v>
      </c>
      <c r="BF155" s="201">
        <f>IF(N155="snížená",J155,0)</f>
        <v>0</v>
      </c>
      <c r="BG155" s="201">
        <f>IF(N155="zákl. přenesená",J155,0)</f>
        <v>0</v>
      </c>
      <c r="BH155" s="201">
        <f>IF(N155="sníž. přenesená",J155,0)</f>
        <v>0</v>
      </c>
      <c r="BI155" s="201">
        <f>IF(N155="nulová",J155,0)</f>
        <v>0</v>
      </c>
      <c r="BJ155" s="22" t="s">
        <v>79</v>
      </c>
      <c r="BK155" s="201">
        <f>ROUND(I155*H155,2)</f>
        <v>0</v>
      </c>
      <c r="BL155" s="22" t="s">
        <v>133</v>
      </c>
      <c r="BM155" s="22" t="s">
        <v>278</v>
      </c>
    </row>
    <row r="156" spans="2:51" s="11" customFormat="1" ht="13.5">
      <c r="B156" s="202"/>
      <c r="C156" s="203"/>
      <c r="D156" s="204" t="s">
        <v>135</v>
      </c>
      <c r="E156" s="205" t="s">
        <v>21</v>
      </c>
      <c r="F156" s="206" t="s">
        <v>279</v>
      </c>
      <c r="G156" s="203"/>
      <c r="H156" s="207">
        <v>1.008</v>
      </c>
      <c r="I156" s="208"/>
      <c r="J156" s="203"/>
      <c r="K156" s="203"/>
      <c r="L156" s="209"/>
      <c r="M156" s="210"/>
      <c r="N156" s="211"/>
      <c r="O156" s="211"/>
      <c r="P156" s="211"/>
      <c r="Q156" s="211"/>
      <c r="R156" s="211"/>
      <c r="S156" s="211"/>
      <c r="T156" s="212"/>
      <c r="AT156" s="213" t="s">
        <v>135</v>
      </c>
      <c r="AU156" s="213" t="s">
        <v>81</v>
      </c>
      <c r="AV156" s="11" t="s">
        <v>81</v>
      </c>
      <c r="AW156" s="11" t="s">
        <v>35</v>
      </c>
      <c r="AX156" s="11" t="s">
        <v>79</v>
      </c>
      <c r="AY156" s="213" t="s">
        <v>127</v>
      </c>
    </row>
    <row r="157" spans="2:65" s="1" customFormat="1" ht="16.5" customHeight="1">
      <c r="B157" s="39"/>
      <c r="C157" s="225" t="s">
        <v>280</v>
      </c>
      <c r="D157" s="225" t="s">
        <v>259</v>
      </c>
      <c r="E157" s="226" t="s">
        <v>281</v>
      </c>
      <c r="F157" s="227" t="s">
        <v>282</v>
      </c>
      <c r="G157" s="228" t="s">
        <v>250</v>
      </c>
      <c r="H157" s="229">
        <v>2.218</v>
      </c>
      <c r="I157" s="230"/>
      <c r="J157" s="231">
        <f>ROUND(I157*H157,2)</f>
        <v>0</v>
      </c>
      <c r="K157" s="227" t="s">
        <v>159</v>
      </c>
      <c r="L157" s="232"/>
      <c r="M157" s="233" t="s">
        <v>21</v>
      </c>
      <c r="N157" s="234" t="s">
        <v>42</v>
      </c>
      <c r="O157" s="40"/>
      <c r="P157" s="199">
        <f>O157*H157</f>
        <v>0</v>
      </c>
      <c r="Q157" s="199">
        <v>1</v>
      </c>
      <c r="R157" s="199">
        <f>Q157*H157</f>
        <v>2.218</v>
      </c>
      <c r="S157" s="199">
        <v>0</v>
      </c>
      <c r="T157" s="200">
        <f>S157*H157</f>
        <v>0</v>
      </c>
      <c r="AR157" s="22" t="s">
        <v>181</v>
      </c>
      <c r="AT157" s="22" t="s">
        <v>259</v>
      </c>
      <c r="AU157" s="22" t="s">
        <v>81</v>
      </c>
      <c r="AY157" s="22" t="s">
        <v>127</v>
      </c>
      <c r="BE157" s="201">
        <f>IF(N157="základní",J157,0)</f>
        <v>0</v>
      </c>
      <c r="BF157" s="201">
        <f>IF(N157="snížená",J157,0)</f>
        <v>0</v>
      </c>
      <c r="BG157" s="201">
        <f>IF(N157="zákl. přenesená",J157,0)</f>
        <v>0</v>
      </c>
      <c r="BH157" s="201">
        <f>IF(N157="sníž. přenesená",J157,0)</f>
        <v>0</v>
      </c>
      <c r="BI157" s="201">
        <f>IF(N157="nulová",J157,0)</f>
        <v>0</v>
      </c>
      <c r="BJ157" s="22" t="s">
        <v>79</v>
      </c>
      <c r="BK157" s="201">
        <f>ROUND(I157*H157,2)</f>
        <v>0</v>
      </c>
      <c r="BL157" s="22" t="s">
        <v>133</v>
      </c>
      <c r="BM157" s="22" t="s">
        <v>283</v>
      </c>
    </row>
    <row r="158" spans="2:51" s="11" customFormat="1" ht="13.5">
      <c r="B158" s="202"/>
      <c r="C158" s="203"/>
      <c r="D158" s="204" t="s">
        <v>135</v>
      </c>
      <c r="E158" s="205" t="s">
        <v>21</v>
      </c>
      <c r="F158" s="206" t="s">
        <v>284</v>
      </c>
      <c r="G158" s="203"/>
      <c r="H158" s="207">
        <v>2.218</v>
      </c>
      <c r="I158" s="208"/>
      <c r="J158" s="203"/>
      <c r="K158" s="203"/>
      <c r="L158" s="209"/>
      <c r="M158" s="210"/>
      <c r="N158" s="211"/>
      <c r="O158" s="211"/>
      <c r="P158" s="211"/>
      <c r="Q158" s="211"/>
      <c r="R158" s="211"/>
      <c r="S158" s="211"/>
      <c r="T158" s="212"/>
      <c r="AT158" s="213" t="s">
        <v>135</v>
      </c>
      <c r="AU158" s="213" t="s">
        <v>81</v>
      </c>
      <c r="AV158" s="11" t="s">
        <v>81</v>
      </c>
      <c r="AW158" s="11" t="s">
        <v>35</v>
      </c>
      <c r="AX158" s="11" t="s">
        <v>79</v>
      </c>
      <c r="AY158" s="213" t="s">
        <v>127</v>
      </c>
    </row>
    <row r="159" spans="2:65" s="1" customFormat="1" ht="25.5" customHeight="1">
      <c r="B159" s="39"/>
      <c r="C159" s="190" t="s">
        <v>285</v>
      </c>
      <c r="D159" s="190" t="s">
        <v>129</v>
      </c>
      <c r="E159" s="191" t="s">
        <v>286</v>
      </c>
      <c r="F159" s="192" t="s">
        <v>287</v>
      </c>
      <c r="G159" s="193" t="s">
        <v>132</v>
      </c>
      <c r="H159" s="194">
        <v>466.85</v>
      </c>
      <c r="I159" s="195"/>
      <c r="J159" s="196">
        <f>ROUND(I159*H159,2)</f>
        <v>0</v>
      </c>
      <c r="K159" s="192" t="s">
        <v>141</v>
      </c>
      <c r="L159" s="59"/>
      <c r="M159" s="197" t="s">
        <v>21</v>
      </c>
      <c r="N159" s="198" t="s">
        <v>42</v>
      </c>
      <c r="O159" s="40"/>
      <c r="P159" s="199">
        <f>O159*H159</f>
        <v>0</v>
      </c>
      <c r="Q159" s="199">
        <v>0</v>
      </c>
      <c r="R159" s="199">
        <f>Q159*H159</f>
        <v>0</v>
      </c>
      <c r="S159" s="199">
        <v>0</v>
      </c>
      <c r="T159" s="200">
        <f>S159*H159</f>
        <v>0</v>
      </c>
      <c r="AR159" s="22" t="s">
        <v>133</v>
      </c>
      <c r="AT159" s="22" t="s">
        <v>129</v>
      </c>
      <c r="AU159" s="22" t="s">
        <v>81</v>
      </c>
      <c r="AY159" s="22" t="s">
        <v>127</v>
      </c>
      <c r="BE159" s="201">
        <f>IF(N159="základní",J159,0)</f>
        <v>0</v>
      </c>
      <c r="BF159" s="201">
        <f>IF(N159="snížená",J159,0)</f>
        <v>0</v>
      </c>
      <c r="BG159" s="201">
        <f>IF(N159="zákl. přenesená",J159,0)</f>
        <v>0</v>
      </c>
      <c r="BH159" s="201">
        <f>IF(N159="sníž. přenesená",J159,0)</f>
        <v>0</v>
      </c>
      <c r="BI159" s="201">
        <f>IF(N159="nulová",J159,0)</f>
        <v>0</v>
      </c>
      <c r="BJ159" s="22" t="s">
        <v>79</v>
      </c>
      <c r="BK159" s="201">
        <f>ROUND(I159*H159,2)</f>
        <v>0</v>
      </c>
      <c r="BL159" s="22" t="s">
        <v>133</v>
      </c>
      <c r="BM159" s="22" t="s">
        <v>288</v>
      </c>
    </row>
    <row r="160" spans="2:51" s="11" customFormat="1" ht="13.5">
      <c r="B160" s="202"/>
      <c r="C160" s="203"/>
      <c r="D160" s="204" t="s">
        <v>135</v>
      </c>
      <c r="E160" s="205" t="s">
        <v>21</v>
      </c>
      <c r="F160" s="206" t="s">
        <v>289</v>
      </c>
      <c r="G160" s="203"/>
      <c r="H160" s="207">
        <v>177.35</v>
      </c>
      <c r="I160" s="208"/>
      <c r="J160" s="203"/>
      <c r="K160" s="203"/>
      <c r="L160" s="209"/>
      <c r="M160" s="210"/>
      <c r="N160" s="211"/>
      <c r="O160" s="211"/>
      <c r="P160" s="211"/>
      <c r="Q160" s="211"/>
      <c r="R160" s="211"/>
      <c r="S160" s="211"/>
      <c r="T160" s="212"/>
      <c r="AT160" s="213" t="s">
        <v>135</v>
      </c>
      <c r="AU160" s="213" t="s">
        <v>81</v>
      </c>
      <c r="AV160" s="11" t="s">
        <v>81</v>
      </c>
      <c r="AW160" s="11" t="s">
        <v>35</v>
      </c>
      <c r="AX160" s="11" t="s">
        <v>71</v>
      </c>
      <c r="AY160" s="213" t="s">
        <v>127</v>
      </c>
    </row>
    <row r="161" spans="2:51" s="11" customFormat="1" ht="13.5">
      <c r="B161" s="202"/>
      <c r="C161" s="203"/>
      <c r="D161" s="204" t="s">
        <v>135</v>
      </c>
      <c r="E161" s="205" t="s">
        <v>21</v>
      </c>
      <c r="F161" s="206" t="s">
        <v>290</v>
      </c>
      <c r="G161" s="203"/>
      <c r="H161" s="207">
        <v>289.5</v>
      </c>
      <c r="I161" s="208"/>
      <c r="J161" s="203"/>
      <c r="K161" s="203"/>
      <c r="L161" s="209"/>
      <c r="M161" s="210"/>
      <c r="N161" s="211"/>
      <c r="O161" s="211"/>
      <c r="P161" s="211"/>
      <c r="Q161" s="211"/>
      <c r="R161" s="211"/>
      <c r="S161" s="211"/>
      <c r="T161" s="212"/>
      <c r="AT161" s="213" t="s">
        <v>135</v>
      </c>
      <c r="AU161" s="213" t="s">
        <v>81</v>
      </c>
      <c r="AV161" s="11" t="s">
        <v>81</v>
      </c>
      <c r="AW161" s="11" t="s">
        <v>35</v>
      </c>
      <c r="AX161" s="11" t="s">
        <v>71</v>
      </c>
      <c r="AY161" s="213" t="s">
        <v>127</v>
      </c>
    </row>
    <row r="162" spans="2:51" s="12" customFormat="1" ht="13.5">
      <c r="B162" s="214"/>
      <c r="C162" s="215"/>
      <c r="D162" s="204" t="s">
        <v>135</v>
      </c>
      <c r="E162" s="216" t="s">
        <v>21</v>
      </c>
      <c r="F162" s="217" t="s">
        <v>138</v>
      </c>
      <c r="G162" s="215"/>
      <c r="H162" s="218">
        <v>466.85</v>
      </c>
      <c r="I162" s="219"/>
      <c r="J162" s="215"/>
      <c r="K162" s="215"/>
      <c r="L162" s="220"/>
      <c r="M162" s="221"/>
      <c r="N162" s="222"/>
      <c r="O162" s="222"/>
      <c r="P162" s="222"/>
      <c r="Q162" s="222"/>
      <c r="R162" s="222"/>
      <c r="S162" s="222"/>
      <c r="T162" s="223"/>
      <c r="AT162" s="224" t="s">
        <v>135</v>
      </c>
      <c r="AU162" s="224" t="s">
        <v>81</v>
      </c>
      <c r="AV162" s="12" t="s">
        <v>133</v>
      </c>
      <c r="AW162" s="12" t="s">
        <v>35</v>
      </c>
      <c r="AX162" s="12" t="s">
        <v>79</v>
      </c>
      <c r="AY162" s="224" t="s">
        <v>127</v>
      </c>
    </row>
    <row r="163" spans="2:65" s="1" customFormat="1" ht="16.5" customHeight="1">
      <c r="B163" s="39"/>
      <c r="C163" s="225" t="s">
        <v>10</v>
      </c>
      <c r="D163" s="225" t="s">
        <v>259</v>
      </c>
      <c r="E163" s="226" t="s">
        <v>291</v>
      </c>
      <c r="F163" s="227" t="s">
        <v>292</v>
      </c>
      <c r="G163" s="228" t="s">
        <v>172</v>
      </c>
      <c r="H163" s="229">
        <v>70.028</v>
      </c>
      <c r="I163" s="230"/>
      <c r="J163" s="231">
        <f>ROUND(I163*H163,2)</f>
        <v>0</v>
      </c>
      <c r="K163" s="227" t="s">
        <v>21</v>
      </c>
      <c r="L163" s="232"/>
      <c r="M163" s="233" t="s">
        <v>21</v>
      </c>
      <c r="N163" s="234" t="s">
        <v>42</v>
      </c>
      <c r="O163" s="40"/>
      <c r="P163" s="199">
        <f>O163*H163</f>
        <v>0</v>
      </c>
      <c r="Q163" s="199">
        <v>0</v>
      </c>
      <c r="R163" s="199">
        <f>Q163*H163</f>
        <v>0</v>
      </c>
      <c r="S163" s="199">
        <v>0</v>
      </c>
      <c r="T163" s="200">
        <f>S163*H163</f>
        <v>0</v>
      </c>
      <c r="AR163" s="22" t="s">
        <v>181</v>
      </c>
      <c r="AT163" s="22" t="s">
        <v>259</v>
      </c>
      <c r="AU163" s="22" t="s">
        <v>81</v>
      </c>
      <c r="AY163" s="22" t="s">
        <v>127</v>
      </c>
      <c r="BE163" s="201">
        <f>IF(N163="základní",J163,0)</f>
        <v>0</v>
      </c>
      <c r="BF163" s="201">
        <f>IF(N163="snížená",J163,0)</f>
        <v>0</v>
      </c>
      <c r="BG163" s="201">
        <f>IF(N163="zákl. přenesená",J163,0)</f>
        <v>0</v>
      </c>
      <c r="BH163" s="201">
        <f>IF(N163="sníž. přenesená",J163,0)</f>
        <v>0</v>
      </c>
      <c r="BI163" s="201">
        <f>IF(N163="nulová",J163,0)</f>
        <v>0</v>
      </c>
      <c r="BJ163" s="22" t="s">
        <v>79</v>
      </c>
      <c r="BK163" s="201">
        <f>ROUND(I163*H163,2)</f>
        <v>0</v>
      </c>
      <c r="BL163" s="22" t="s">
        <v>133</v>
      </c>
      <c r="BM163" s="22" t="s">
        <v>293</v>
      </c>
    </row>
    <row r="164" spans="2:51" s="11" customFormat="1" ht="13.5">
      <c r="B164" s="202"/>
      <c r="C164" s="203"/>
      <c r="D164" s="204" t="s">
        <v>135</v>
      </c>
      <c r="E164" s="205" t="s">
        <v>21</v>
      </c>
      <c r="F164" s="206" t="s">
        <v>294</v>
      </c>
      <c r="G164" s="203"/>
      <c r="H164" s="207">
        <v>70.028</v>
      </c>
      <c r="I164" s="208"/>
      <c r="J164" s="203"/>
      <c r="K164" s="203"/>
      <c r="L164" s="209"/>
      <c r="M164" s="210"/>
      <c r="N164" s="211"/>
      <c r="O164" s="211"/>
      <c r="P164" s="211"/>
      <c r="Q164" s="211"/>
      <c r="R164" s="211"/>
      <c r="S164" s="211"/>
      <c r="T164" s="212"/>
      <c r="AT164" s="213" t="s">
        <v>135</v>
      </c>
      <c r="AU164" s="213" t="s">
        <v>81</v>
      </c>
      <c r="AV164" s="11" t="s">
        <v>81</v>
      </c>
      <c r="AW164" s="11" t="s">
        <v>35</v>
      </c>
      <c r="AX164" s="11" t="s">
        <v>79</v>
      </c>
      <c r="AY164" s="213" t="s">
        <v>127</v>
      </c>
    </row>
    <row r="165" spans="2:65" s="1" customFormat="1" ht="25.5" customHeight="1">
      <c r="B165" s="39"/>
      <c r="C165" s="190" t="s">
        <v>295</v>
      </c>
      <c r="D165" s="190" t="s">
        <v>129</v>
      </c>
      <c r="E165" s="191" t="s">
        <v>296</v>
      </c>
      <c r="F165" s="192" t="s">
        <v>297</v>
      </c>
      <c r="G165" s="193" t="s">
        <v>132</v>
      </c>
      <c r="H165" s="194">
        <v>466.85</v>
      </c>
      <c r="I165" s="195"/>
      <c r="J165" s="196">
        <f>ROUND(I165*H165,2)</f>
        <v>0</v>
      </c>
      <c r="K165" s="192" t="s">
        <v>141</v>
      </c>
      <c r="L165" s="59"/>
      <c r="M165" s="197" t="s">
        <v>21</v>
      </c>
      <c r="N165" s="198" t="s">
        <v>42</v>
      </c>
      <c r="O165" s="40"/>
      <c r="P165" s="199">
        <f>O165*H165</f>
        <v>0</v>
      </c>
      <c r="Q165" s="199">
        <v>0</v>
      </c>
      <c r="R165" s="199">
        <f>Q165*H165</f>
        <v>0</v>
      </c>
      <c r="S165" s="199">
        <v>0</v>
      </c>
      <c r="T165" s="200">
        <f>S165*H165</f>
        <v>0</v>
      </c>
      <c r="AR165" s="22" t="s">
        <v>133</v>
      </c>
      <c r="AT165" s="22" t="s">
        <v>129</v>
      </c>
      <c r="AU165" s="22" t="s">
        <v>81</v>
      </c>
      <c r="AY165" s="22" t="s">
        <v>127</v>
      </c>
      <c r="BE165" s="201">
        <f>IF(N165="základní",J165,0)</f>
        <v>0</v>
      </c>
      <c r="BF165" s="201">
        <f>IF(N165="snížená",J165,0)</f>
        <v>0</v>
      </c>
      <c r="BG165" s="201">
        <f>IF(N165="zákl. přenesená",J165,0)</f>
        <v>0</v>
      </c>
      <c r="BH165" s="201">
        <f>IF(N165="sníž. přenesená",J165,0)</f>
        <v>0</v>
      </c>
      <c r="BI165" s="201">
        <f>IF(N165="nulová",J165,0)</f>
        <v>0</v>
      </c>
      <c r="BJ165" s="22" t="s">
        <v>79</v>
      </c>
      <c r="BK165" s="201">
        <f>ROUND(I165*H165,2)</f>
        <v>0</v>
      </c>
      <c r="BL165" s="22" t="s">
        <v>133</v>
      </c>
      <c r="BM165" s="22" t="s">
        <v>298</v>
      </c>
    </row>
    <row r="166" spans="2:51" s="11" customFormat="1" ht="13.5">
      <c r="B166" s="202"/>
      <c r="C166" s="203"/>
      <c r="D166" s="204" t="s">
        <v>135</v>
      </c>
      <c r="E166" s="205" t="s">
        <v>21</v>
      </c>
      <c r="F166" s="206" t="s">
        <v>299</v>
      </c>
      <c r="G166" s="203"/>
      <c r="H166" s="207">
        <v>466.85</v>
      </c>
      <c r="I166" s="208"/>
      <c r="J166" s="203"/>
      <c r="K166" s="203"/>
      <c r="L166" s="209"/>
      <c r="M166" s="210"/>
      <c r="N166" s="211"/>
      <c r="O166" s="211"/>
      <c r="P166" s="211"/>
      <c r="Q166" s="211"/>
      <c r="R166" s="211"/>
      <c r="S166" s="211"/>
      <c r="T166" s="212"/>
      <c r="AT166" s="213" t="s">
        <v>135</v>
      </c>
      <c r="AU166" s="213" t="s">
        <v>81</v>
      </c>
      <c r="AV166" s="11" t="s">
        <v>81</v>
      </c>
      <c r="AW166" s="11" t="s">
        <v>35</v>
      </c>
      <c r="AX166" s="11" t="s">
        <v>79</v>
      </c>
      <c r="AY166" s="213" t="s">
        <v>127</v>
      </c>
    </row>
    <row r="167" spans="2:65" s="1" customFormat="1" ht="16.5" customHeight="1">
      <c r="B167" s="39"/>
      <c r="C167" s="225" t="s">
        <v>300</v>
      </c>
      <c r="D167" s="225" t="s">
        <v>259</v>
      </c>
      <c r="E167" s="226" t="s">
        <v>301</v>
      </c>
      <c r="F167" s="227" t="s">
        <v>302</v>
      </c>
      <c r="G167" s="228" t="s">
        <v>303</v>
      </c>
      <c r="H167" s="229">
        <v>28.011</v>
      </c>
      <c r="I167" s="230"/>
      <c r="J167" s="231">
        <f>ROUND(I167*H167,2)</f>
        <v>0</v>
      </c>
      <c r="K167" s="227" t="s">
        <v>141</v>
      </c>
      <c r="L167" s="232"/>
      <c r="M167" s="233" t="s">
        <v>21</v>
      </c>
      <c r="N167" s="234" t="s">
        <v>42</v>
      </c>
      <c r="O167" s="40"/>
      <c r="P167" s="199">
        <f>O167*H167</f>
        <v>0</v>
      </c>
      <c r="Q167" s="199">
        <v>0.001</v>
      </c>
      <c r="R167" s="199">
        <f>Q167*H167</f>
        <v>0.028011</v>
      </c>
      <c r="S167" s="199">
        <v>0</v>
      </c>
      <c r="T167" s="200">
        <f>S167*H167</f>
        <v>0</v>
      </c>
      <c r="AR167" s="22" t="s">
        <v>181</v>
      </c>
      <c r="AT167" s="22" t="s">
        <v>259</v>
      </c>
      <c r="AU167" s="22" t="s">
        <v>81</v>
      </c>
      <c r="AY167" s="22" t="s">
        <v>127</v>
      </c>
      <c r="BE167" s="201">
        <f>IF(N167="základní",J167,0)</f>
        <v>0</v>
      </c>
      <c r="BF167" s="201">
        <f>IF(N167="snížená",J167,0)</f>
        <v>0</v>
      </c>
      <c r="BG167" s="201">
        <f>IF(N167="zákl. přenesená",J167,0)</f>
        <v>0</v>
      </c>
      <c r="BH167" s="201">
        <f>IF(N167="sníž. přenesená",J167,0)</f>
        <v>0</v>
      </c>
      <c r="BI167" s="201">
        <f>IF(N167="nulová",J167,0)</f>
        <v>0</v>
      </c>
      <c r="BJ167" s="22" t="s">
        <v>79</v>
      </c>
      <c r="BK167" s="201">
        <f>ROUND(I167*H167,2)</f>
        <v>0</v>
      </c>
      <c r="BL167" s="22" t="s">
        <v>133</v>
      </c>
      <c r="BM167" s="22" t="s">
        <v>304</v>
      </c>
    </row>
    <row r="168" spans="2:51" s="11" customFormat="1" ht="13.5">
      <c r="B168" s="202"/>
      <c r="C168" s="203"/>
      <c r="D168" s="204" t="s">
        <v>135</v>
      </c>
      <c r="E168" s="205" t="s">
        <v>21</v>
      </c>
      <c r="F168" s="206" t="s">
        <v>305</v>
      </c>
      <c r="G168" s="203"/>
      <c r="H168" s="207">
        <v>28.011</v>
      </c>
      <c r="I168" s="208"/>
      <c r="J168" s="203"/>
      <c r="K168" s="203"/>
      <c r="L168" s="209"/>
      <c r="M168" s="210"/>
      <c r="N168" s="211"/>
      <c r="O168" s="211"/>
      <c r="P168" s="211"/>
      <c r="Q168" s="211"/>
      <c r="R168" s="211"/>
      <c r="S168" s="211"/>
      <c r="T168" s="212"/>
      <c r="AT168" s="213" t="s">
        <v>135</v>
      </c>
      <c r="AU168" s="213" t="s">
        <v>81</v>
      </c>
      <c r="AV168" s="11" t="s">
        <v>81</v>
      </c>
      <c r="AW168" s="11" t="s">
        <v>35</v>
      </c>
      <c r="AX168" s="11" t="s">
        <v>79</v>
      </c>
      <c r="AY168" s="213" t="s">
        <v>127</v>
      </c>
    </row>
    <row r="169" spans="2:65" s="1" customFormat="1" ht="16.5" customHeight="1">
      <c r="B169" s="39"/>
      <c r="C169" s="190" t="s">
        <v>306</v>
      </c>
      <c r="D169" s="190" t="s">
        <v>129</v>
      </c>
      <c r="E169" s="191" t="s">
        <v>307</v>
      </c>
      <c r="F169" s="192" t="s">
        <v>308</v>
      </c>
      <c r="G169" s="193" t="s">
        <v>132</v>
      </c>
      <c r="H169" s="194">
        <v>2763</v>
      </c>
      <c r="I169" s="195"/>
      <c r="J169" s="196">
        <f>ROUND(I169*H169,2)</f>
        <v>0</v>
      </c>
      <c r="K169" s="192" t="s">
        <v>141</v>
      </c>
      <c r="L169" s="59"/>
      <c r="M169" s="197" t="s">
        <v>21</v>
      </c>
      <c r="N169" s="198" t="s">
        <v>42</v>
      </c>
      <c r="O169" s="40"/>
      <c r="P169" s="199">
        <f>O169*H169</f>
        <v>0</v>
      </c>
      <c r="Q169" s="199">
        <v>0</v>
      </c>
      <c r="R169" s="199">
        <f>Q169*H169</f>
        <v>0</v>
      </c>
      <c r="S169" s="199">
        <v>0</v>
      </c>
      <c r="T169" s="200">
        <f>S169*H169</f>
        <v>0</v>
      </c>
      <c r="AR169" s="22" t="s">
        <v>133</v>
      </c>
      <c r="AT169" s="22" t="s">
        <v>129</v>
      </c>
      <c r="AU169" s="22" t="s">
        <v>81</v>
      </c>
      <c r="AY169" s="22" t="s">
        <v>127</v>
      </c>
      <c r="BE169" s="201">
        <f>IF(N169="základní",J169,0)</f>
        <v>0</v>
      </c>
      <c r="BF169" s="201">
        <f>IF(N169="snížená",J169,0)</f>
        <v>0</v>
      </c>
      <c r="BG169" s="201">
        <f>IF(N169="zákl. přenesená",J169,0)</f>
        <v>0</v>
      </c>
      <c r="BH169" s="201">
        <f>IF(N169="sníž. přenesená",J169,0)</f>
        <v>0</v>
      </c>
      <c r="BI169" s="201">
        <f>IF(N169="nulová",J169,0)</f>
        <v>0</v>
      </c>
      <c r="BJ169" s="22" t="s">
        <v>79</v>
      </c>
      <c r="BK169" s="201">
        <f>ROUND(I169*H169,2)</f>
        <v>0</v>
      </c>
      <c r="BL169" s="22" t="s">
        <v>133</v>
      </c>
      <c r="BM169" s="22" t="s">
        <v>309</v>
      </c>
    </row>
    <row r="170" spans="2:51" s="11" customFormat="1" ht="13.5">
      <c r="B170" s="202"/>
      <c r="C170" s="203"/>
      <c r="D170" s="204" t="s">
        <v>135</v>
      </c>
      <c r="E170" s="205" t="s">
        <v>21</v>
      </c>
      <c r="F170" s="206" t="s">
        <v>136</v>
      </c>
      <c r="G170" s="203"/>
      <c r="H170" s="207">
        <v>357</v>
      </c>
      <c r="I170" s="208"/>
      <c r="J170" s="203"/>
      <c r="K170" s="203"/>
      <c r="L170" s="209"/>
      <c r="M170" s="210"/>
      <c r="N170" s="211"/>
      <c r="O170" s="211"/>
      <c r="P170" s="211"/>
      <c r="Q170" s="211"/>
      <c r="R170" s="211"/>
      <c r="S170" s="211"/>
      <c r="T170" s="212"/>
      <c r="AT170" s="213" t="s">
        <v>135</v>
      </c>
      <c r="AU170" s="213" t="s">
        <v>81</v>
      </c>
      <c r="AV170" s="11" t="s">
        <v>81</v>
      </c>
      <c r="AW170" s="11" t="s">
        <v>35</v>
      </c>
      <c r="AX170" s="11" t="s">
        <v>71</v>
      </c>
      <c r="AY170" s="213" t="s">
        <v>127</v>
      </c>
    </row>
    <row r="171" spans="2:51" s="11" customFormat="1" ht="13.5">
      <c r="B171" s="202"/>
      <c r="C171" s="203"/>
      <c r="D171" s="204" t="s">
        <v>135</v>
      </c>
      <c r="E171" s="205" t="s">
        <v>21</v>
      </c>
      <c r="F171" s="206" t="s">
        <v>310</v>
      </c>
      <c r="G171" s="203"/>
      <c r="H171" s="207">
        <v>2406</v>
      </c>
      <c r="I171" s="208"/>
      <c r="J171" s="203"/>
      <c r="K171" s="203"/>
      <c r="L171" s="209"/>
      <c r="M171" s="210"/>
      <c r="N171" s="211"/>
      <c r="O171" s="211"/>
      <c r="P171" s="211"/>
      <c r="Q171" s="211"/>
      <c r="R171" s="211"/>
      <c r="S171" s="211"/>
      <c r="T171" s="212"/>
      <c r="AT171" s="213" t="s">
        <v>135</v>
      </c>
      <c r="AU171" s="213" t="s">
        <v>81</v>
      </c>
      <c r="AV171" s="11" t="s">
        <v>81</v>
      </c>
      <c r="AW171" s="11" t="s">
        <v>35</v>
      </c>
      <c r="AX171" s="11" t="s">
        <v>71</v>
      </c>
      <c r="AY171" s="213" t="s">
        <v>127</v>
      </c>
    </row>
    <row r="172" spans="2:51" s="12" customFormat="1" ht="13.5">
      <c r="B172" s="214"/>
      <c r="C172" s="215"/>
      <c r="D172" s="204" t="s">
        <v>135</v>
      </c>
      <c r="E172" s="216" t="s">
        <v>21</v>
      </c>
      <c r="F172" s="217" t="s">
        <v>138</v>
      </c>
      <c r="G172" s="215"/>
      <c r="H172" s="218">
        <v>2763</v>
      </c>
      <c r="I172" s="219"/>
      <c r="J172" s="215"/>
      <c r="K172" s="215"/>
      <c r="L172" s="220"/>
      <c r="M172" s="221"/>
      <c r="N172" s="222"/>
      <c r="O172" s="222"/>
      <c r="P172" s="222"/>
      <c r="Q172" s="222"/>
      <c r="R172" s="222"/>
      <c r="S172" s="222"/>
      <c r="T172" s="223"/>
      <c r="AT172" s="224" t="s">
        <v>135</v>
      </c>
      <c r="AU172" s="224" t="s">
        <v>81</v>
      </c>
      <c r="AV172" s="12" t="s">
        <v>133</v>
      </c>
      <c r="AW172" s="12" t="s">
        <v>35</v>
      </c>
      <c r="AX172" s="12" t="s">
        <v>79</v>
      </c>
      <c r="AY172" s="224" t="s">
        <v>127</v>
      </c>
    </row>
    <row r="173" spans="2:65" s="1" customFormat="1" ht="16.5" customHeight="1">
      <c r="B173" s="39"/>
      <c r="C173" s="190" t="s">
        <v>311</v>
      </c>
      <c r="D173" s="190" t="s">
        <v>129</v>
      </c>
      <c r="E173" s="191" t="s">
        <v>312</v>
      </c>
      <c r="F173" s="192" t="s">
        <v>313</v>
      </c>
      <c r="G173" s="193" t="s">
        <v>172</v>
      </c>
      <c r="H173" s="194">
        <v>2.2</v>
      </c>
      <c r="I173" s="195"/>
      <c r="J173" s="196">
        <f>ROUND(I173*H173,2)</f>
        <v>0</v>
      </c>
      <c r="K173" s="192" t="s">
        <v>141</v>
      </c>
      <c r="L173" s="59"/>
      <c r="M173" s="197" t="s">
        <v>21</v>
      </c>
      <c r="N173" s="198" t="s">
        <v>42</v>
      </c>
      <c r="O173" s="40"/>
      <c r="P173" s="199">
        <f>O173*H173</f>
        <v>0</v>
      </c>
      <c r="Q173" s="199">
        <v>0</v>
      </c>
      <c r="R173" s="199">
        <f>Q173*H173</f>
        <v>0</v>
      </c>
      <c r="S173" s="199">
        <v>0</v>
      </c>
      <c r="T173" s="200">
        <f>S173*H173</f>
        <v>0</v>
      </c>
      <c r="AR173" s="22" t="s">
        <v>133</v>
      </c>
      <c r="AT173" s="22" t="s">
        <v>129</v>
      </c>
      <c r="AU173" s="22" t="s">
        <v>81</v>
      </c>
      <c r="AY173" s="22" t="s">
        <v>127</v>
      </c>
      <c r="BE173" s="201">
        <f>IF(N173="základní",J173,0)</f>
        <v>0</v>
      </c>
      <c r="BF173" s="201">
        <f>IF(N173="snížená",J173,0)</f>
        <v>0</v>
      </c>
      <c r="BG173" s="201">
        <f>IF(N173="zákl. přenesená",J173,0)</f>
        <v>0</v>
      </c>
      <c r="BH173" s="201">
        <f>IF(N173="sníž. přenesená",J173,0)</f>
        <v>0</v>
      </c>
      <c r="BI173" s="201">
        <f>IF(N173="nulová",J173,0)</f>
        <v>0</v>
      </c>
      <c r="BJ173" s="22" t="s">
        <v>79</v>
      </c>
      <c r="BK173" s="201">
        <f>ROUND(I173*H173,2)</f>
        <v>0</v>
      </c>
      <c r="BL173" s="22" t="s">
        <v>133</v>
      </c>
      <c r="BM173" s="22" t="s">
        <v>314</v>
      </c>
    </row>
    <row r="174" spans="2:51" s="11" customFormat="1" ht="13.5">
      <c r="B174" s="202"/>
      <c r="C174" s="203"/>
      <c r="D174" s="204" t="s">
        <v>135</v>
      </c>
      <c r="E174" s="205" t="s">
        <v>21</v>
      </c>
      <c r="F174" s="206" t="s">
        <v>315</v>
      </c>
      <c r="G174" s="203"/>
      <c r="H174" s="207">
        <v>2.2</v>
      </c>
      <c r="I174" s="208"/>
      <c r="J174" s="203"/>
      <c r="K174" s="203"/>
      <c r="L174" s="209"/>
      <c r="M174" s="210"/>
      <c r="N174" s="211"/>
      <c r="O174" s="211"/>
      <c r="P174" s="211"/>
      <c r="Q174" s="211"/>
      <c r="R174" s="211"/>
      <c r="S174" s="211"/>
      <c r="T174" s="212"/>
      <c r="AT174" s="213" t="s">
        <v>135</v>
      </c>
      <c r="AU174" s="213" t="s">
        <v>81</v>
      </c>
      <c r="AV174" s="11" t="s">
        <v>81</v>
      </c>
      <c r="AW174" s="11" t="s">
        <v>35</v>
      </c>
      <c r="AX174" s="11" t="s">
        <v>79</v>
      </c>
      <c r="AY174" s="213" t="s">
        <v>127</v>
      </c>
    </row>
    <row r="175" spans="2:65" s="1" customFormat="1" ht="16.5" customHeight="1">
      <c r="B175" s="39"/>
      <c r="C175" s="190" t="s">
        <v>316</v>
      </c>
      <c r="D175" s="190" t="s">
        <v>129</v>
      </c>
      <c r="E175" s="191" t="s">
        <v>317</v>
      </c>
      <c r="F175" s="192" t="s">
        <v>318</v>
      </c>
      <c r="G175" s="193" t="s">
        <v>172</v>
      </c>
      <c r="H175" s="194">
        <v>2.2</v>
      </c>
      <c r="I175" s="195"/>
      <c r="J175" s="196">
        <f>ROUND(I175*H175,2)</f>
        <v>0</v>
      </c>
      <c r="K175" s="192" t="s">
        <v>141</v>
      </c>
      <c r="L175" s="59"/>
      <c r="M175" s="197" t="s">
        <v>21</v>
      </c>
      <c r="N175" s="198" t="s">
        <v>42</v>
      </c>
      <c r="O175" s="40"/>
      <c r="P175" s="199">
        <f>O175*H175</f>
        <v>0</v>
      </c>
      <c r="Q175" s="199">
        <v>0</v>
      </c>
      <c r="R175" s="199">
        <f>Q175*H175</f>
        <v>0</v>
      </c>
      <c r="S175" s="199">
        <v>0</v>
      </c>
      <c r="T175" s="200">
        <f>S175*H175</f>
        <v>0</v>
      </c>
      <c r="AR175" s="22" t="s">
        <v>133</v>
      </c>
      <c r="AT175" s="22" t="s">
        <v>129</v>
      </c>
      <c r="AU175" s="22" t="s">
        <v>81</v>
      </c>
      <c r="AY175" s="22" t="s">
        <v>127</v>
      </c>
      <c r="BE175" s="201">
        <f>IF(N175="základní",J175,0)</f>
        <v>0</v>
      </c>
      <c r="BF175" s="201">
        <f>IF(N175="snížená",J175,0)</f>
        <v>0</v>
      </c>
      <c r="BG175" s="201">
        <f>IF(N175="zákl. přenesená",J175,0)</f>
        <v>0</v>
      </c>
      <c r="BH175" s="201">
        <f>IF(N175="sníž. přenesená",J175,0)</f>
        <v>0</v>
      </c>
      <c r="BI175" s="201">
        <f>IF(N175="nulová",J175,0)</f>
        <v>0</v>
      </c>
      <c r="BJ175" s="22" t="s">
        <v>79</v>
      </c>
      <c r="BK175" s="201">
        <f>ROUND(I175*H175,2)</f>
        <v>0</v>
      </c>
      <c r="BL175" s="22" t="s">
        <v>133</v>
      </c>
      <c r="BM175" s="22" t="s">
        <v>319</v>
      </c>
    </row>
    <row r="176" spans="2:51" s="11" customFormat="1" ht="13.5">
      <c r="B176" s="202"/>
      <c r="C176" s="203"/>
      <c r="D176" s="204" t="s">
        <v>135</v>
      </c>
      <c r="E176" s="205" t="s">
        <v>21</v>
      </c>
      <c r="F176" s="206" t="s">
        <v>315</v>
      </c>
      <c r="G176" s="203"/>
      <c r="H176" s="207">
        <v>2.2</v>
      </c>
      <c r="I176" s="208"/>
      <c r="J176" s="203"/>
      <c r="K176" s="203"/>
      <c r="L176" s="209"/>
      <c r="M176" s="210"/>
      <c r="N176" s="211"/>
      <c r="O176" s="211"/>
      <c r="P176" s="211"/>
      <c r="Q176" s="211"/>
      <c r="R176" s="211"/>
      <c r="S176" s="211"/>
      <c r="T176" s="212"/>
      <c r="AT176" s="213" t="s">
        <v>135</v>
      </c>
      <c r="AU176" s="213" t="s">
        <v>81</v>
      </c>
      <c r="AV176" s="11" t="s">
        <v>81</v>
      </c>
      <c r="AW176" s="11" t="s">
        <v>35</v>
      </c>
      <c r="AX176" s="11" t="s">
        <v>79</v>
      </c>
      <c r="AY176" s="213" t="s">
        <v>127</v>
      </c>
    </row>
    <row r="177" spans="2:63" s="10" customFormat="1" ht="29.85" customHeight="1">
      <c r="B177" s="174"/>
      <c r="C177" s="175"/>
      <c r="D177" s="176" t="s">
        <v>70</v>
      </c>
      <c r="E177" s="188" t="s">
        <v>81</v>
      </c>
      <c r="F177" s="188" t="s">
        <v>320</v>
      </c>
      <c r="G177" s="175"/>
      <c r="H177" s="175"/>
      <c r="I177" s="178"/>
      <c r="J177" s="189">
        <f>BK177</f>
        <v>0</v>
      </c>
      <c r="K177" s="175"/>
      <c r="L177" s="180"/>
      <c r="M177" s="181"/>
      <c r="N177" s="182"/>
      <c r="O177" s="182"/>
      <c r="P177" s="183">
        <f>SUM(P178:P186)</f>
        <v>0</v>
      </c>
      <c r="Q177" s="182"/>
      <c r="R177" s="183">
        <f>SUM(R178:R186)</f>
        <v>26.37670314</v>
      </c>
      <c r="S177" s="182"/>
      <c r="T177" s="184">
        <f>SUM(T178:T186)</f>
        <v>0</v>
      </c>
      <c r="AR177" s="185" t="s">
        <v>79</v>
      </c>
      <c r="AT177" s="186" t="s">
        <v>70</v>
      </c>
      <c r="AU177" s="186" t="s">
        <v>79</v>
      </c>
      <c r="AY177" s="185" t="s">
        <v>127</v>
      </c>
      <c r="BK177" s="187">
        <f>SUM(BK178:BK186)</f>
        <v>0</v>
      </c>
    </row>
    <row r="178" spans="2:65" s="1" customFormat="1" ht="25.5" customHeight="1">
      <c r="B178" s="39"/>
      <c r="C178" s="190" t="s">
        <v>321</v>
      </c>
      <c r="D178" s="190" t="s">
        <v>129</v>
      </c>
      <c r="E178" s="191" t="s">
        <v>322</v>
      </c>
      <c r="F178" s="192" t="s">
        <v>323</v>
      </c>
      <c r="G178" s="193" t="s">
        <v>132</v>
      </c>
      <c r="H178" s="194">
        <v>890.232</v>
      </c>
      <c r="I178" s="195"/>
      <c r="J178" s="196">
        <f>ROUND(I178*H178,2)</f>
        <v>0</v>
      </c>
      <c r="K178" s="192" t="s">
        <v>195</v>
      </c>
      <c r="L178" s="59"/>
      <c r="M178" s="197" t="s">
        <v>21</v>
      </c>
      <c r="N178" s="198" t="s">
        <v>42</v>
      </c>
      <c r="O178" s="40"/>
      <c r="P178" s="199">
        <f>O178*H178</f>
        <v>0</v>
      </c>
      <c r="Q178" s="199">
        <v>0.00017</v>
      </c>
      <c r="R178" s="199">
        <f>Q178*H178</f>
        <v>0.15133944000000002</v>
      </c>
      <c r="S178" s="199">
        <v>0</v>
      </c>
      <c r="T178" s="200">
        <f>S178*H178</f>
        <v>0</v>
      </c>
      <c r="AR178" s="22" t="s">
        <v>133</v>
      </c>
      <c r="AT178" s="22" t="s">
        <v>129</v>
      </c>
      <c r="AU178" s="22" t="s">
        <v>81</v>
      </c>
      <c r="AY178" s="22" t="s">
        <v>127</v>
      </c>
      <c r="BE178" s="201">
        <f>IF(N178="základní",J178,0)</f>
        <v>0</v>
      </c>
      <c r="BF178" s="201">
        <f>IF(N178="snížená",J178,0)</f>
        <v>0</v>
      </c>
      <c r="BG178" s="201">
        <f>IF(N178="zákl. přenesená",J178,0)</f>
        <v>0</v>
      </c>
      <c r="BH178" s="201">
        <f>IF(N178="sníž. přenesená",J178,0)</f>
        <v>0</v>
      </c>
      <c r="BI178" s="201">
        <f>IF(N178="nulová",J178,0)</f>
        <v>0</v>
      </c>
      <c r="BJ178" s="22" t="s">
        <v>79</v>
      </c>
      <c r="BK178" s="201">
        <f>ROUND(I178*H178,2)</f>
        <v>0</v>
      </c>
      <c r="BL178" s="22" t="s">
        <v>133</v>
      </c>
      <c r="BM178" s="22" t="s">
        <v>324</v>
      </c>
    </row>
    <row r="179" spans="2:51" s="11" customFormat="1" ht="13.5">
      <c r="B179" s="202"/>
      <c r="C179" s="203"/>
      <c r="D179" s="204" t="s">
        <v>135</v>
      </c>
      <c r="E179" s="205" t="s">
        <v>21</v>
      </c>
      <c r="F179" s="206" t="s">
        <v>325</v>
      </c>
      <c r="G179" s="203"/>
      <c r="H179" s="207">
        <v>890.232</v>
      </c>
      <c r="I179" s="208"/>
      <c r="J179" s="203"/>
      <c r="K179" s="203"/>
      <c r="L179" s="209"/>
      <c r="M179" s="210"/>
      <c r="N179" s="211"/>
      <c r="O179" s="211"/>
      <c r="P179" s="211"/>
      <c r="Q179" s="211"/>
      <c r="R179" s="211"/>
      <c r="S179" s="211"/>
      <c r="T179" s="212"/>
      <c r="AT179" s="213" t="s">
        <v>135</v>
      </c>
      <c r="AU179" s="213" t="s">
        <v>81</v>
      </c>
      <c r="AV179" s="11" t="s">
        <v>81</v>
      </c>
      <c r="AW179" s="11" t="s">
        <v>35</v>
      </c>
      <c r="AX179" s="11" t="s">
        <v>79</v>
      </c>
      <c r="AY179" s="213" t="s">
        <v>127</v>
      </c>
    </row>
    <row r="180" spans="2:65" s="1" customFormat="1" ht="38.25" customHeight="1">
      <c r="B180" s="39"/>
      <c r="C180" s="225" t="s">
        <v>326</v>
      </c>
      <c r="D180" s="225" t="s">
        <v>259</v>
      </c>
      <c r="E180" s="226" t="s">
        <v>327</v>
      </c>
      <c r="F180" s="227" t="s">
        <v>328</v>
      </c>
      <c r="G180" s="228" t="s">
        <v>132</v>
      </c>
      <c r="H180" s="229">
        <v>1028.218</v>
      </c>
      <c r="I180" s="230"/>
      <c r="J180" s="231">
        <f>ROUND(I180*H180,2)</f>
        <v>0</v>
      </c>
      <c r="K180" s="227" t="s">
        <v>195</v>
      </c>
      <c r="L180" s="232"/>
      <c r="M180" s="233" t="s">
        <v>21</v>
      </c>
      <c r="N180" s="234" t="s">
        <v>42</v>
      </c>
      <c r="O180" s="40"/>
      <c r="P180" s="199">
        <f>O180*H180</f>
        <v>0</v>
      </c>
      <c r="Q180" s="199">
        <v>0.00025</v>
      </c>
      <c r="R180" s="199">
        <f>Q180*H180</f>
        <v>0.2570545</v>
      </c>
      <c r="S180" s="199">
        <v>0</v>
      </c>
      <c r="T180" s="200">
        <f>S180*H180</f>
        <v>0</v>
      </c>
      <c r="AR180" s="22" t="s">
        <v>181</v>
      </c>
      <c r="AT180" s="22" t="s">
        <v>259</v>
      </c>
      <c r="AU180" s="22" t="s">
        <v>81</v>
      </c>
      <c r="AY180" s="22" t="s">
        <v>127</v>
      </c>
      <c r="BE180" s="201">
        <f>IF(N180="základní",J180,0)</f>
        <v>0</v>
      </c>
      <c r="BF180" s="201">
        <f>IF(N180="snížená",J180,0)</f>
        <v>0</v>
      </c>
      <c r="BG180" s="201">
        <f>IF(N180="zákl. přenesená",J180,0)</f>
        <v>0</v>
      </c>
      <c r="BH180" s="201">
        <f>IF(N180="sníž. přenesená",J180,0)</f>
        <v>0</v>
      </c>
      <c r="BI180" s="201">
        <f>IF(N180="nulová",J180,0)</f>
        <v>0</v>
      </c>
      <c r="BJ180" s="22" t="s">
        <v>79</v>
      </c>
      <c r="BK180" s="201">
        <f>ROUND(I180*H180,2)</f>
        <v>0</v>
      </c>
      <c r="BL180" s="22" t="s">
        <v>133</v>
      </c>
      <c r="BM180" s="22" t="s">
        <v>329</v>
      </c>
    </row>
    <row r="181" spans="2:51" s="11" customFormat="1" ht="13.5">
      <c r="B181" s="202"/>
      <c r="C181" s="203"/>
      <c r="D181" s="204" t="s">
        <v>135</v>
      </c>
      <c r="E181" s="205" t="s">
        <v>21</v>
      </c>
      <c r="F181" s="206" t="s">
        <v>330</v>
      </c>
      <c r="G181" s="203"/>
      <c r="H181" s="207">
        <v>979.255</v>
      </c>
      <c r="I181" s="208"/>
      <c r="J181" s="203"/>
      <c r="K181" s="203"/>
      <c r="L181" s="209"/>
      <c r="M181" s="210"/>
      <c r="N181" s="211"/>
      <c r="O181" s="211"/>
      <c r="P181" s="211"/>
      <c r="Q181" s="211"/>
      <c r="R181" s="211"/>
      <c r="S181" s="211"/>
      <c r="T181" s="212"/>
      <c r="AT181" s="213" t="s">
        <v>135</v>
      </c>
      <c r="AU181" s="213" t="s">
        <v>81</v>
      </c>
      <c r="AV181" s="11" t="s">
        <v>81</v>
      </c>
      <c r="AW181" s="11" t="s">
        <v>35</v>
      </c>
      <c r="AX181" s="11" t="s">
        <v>79</v>
      </c>
      <c r="AY181" s="213" t="s">
        <v>127</v>
      </c>
    </row>
    <row r="182" spans="2:51" s="11" customFormat="1" ht="13.5">
      <c r="B182" s="202"/>
      <c r="C182" s="203"/>
      <c r="D182" s="204" t="s">
        <v>135</v>
      </c>
      <c r="E182" s="203"/>
      <c r="F182" s="206" t="s">
        <v>331</v>
      </c>
      <c r="G182" s="203"/>
      <c r="H182" s="207">
        <v>1028.218</v>
      </c>
      <c r="I182" s="208"/>
      <c r="J182" s="203"/>
      <c r="K182" s="203"/>
      <c r="L182" s="209"/>
      <c r="M182" s="210"/>
      <c r="N182" s="211"/>
      <c r="O182" s="211"/>
      <c r="P182" s="211"/>
      <c r="Q182" s="211"/>
      <c r="R182" s="211"/>
      <c r="S182" s="211"/>
      <c r="T182" s="212"/>
      <c r="AT182" s="213" t="s">
        <v>135</v>
      </c>
      <c r="AU182" s="213" t="s">
        <v>81</v>
      </c>
      <c r="AV182" s="11" t="s">
        <v>81</v>
      </c>
      <c r="AW182" s="11" t="s">
        <v>6</v>
      </c>
      <c r="AX182" s="11" t="s">
        <v>79</v>
      </c>
      <c r="AY182" s="213" t="s">
        <v>127</v>
      </c>
    </row>
    <row r="183" spans="2:65" s="1" customFormat="1" ht="16.5" customHeight="1">
      <c r="B183" s="39"/>
      <c r="C183" s="190" t="s">
        <v>332</v>
      </c>
      <c r="D183" s="190" t="s">
        <v>129</v>
      </c>
      <c r="E183" s="191" t="s">
        <v>333</v>
      </c>
      <c r="F183" s="192" t="s">
        <v>334</v>
      </c>
      <c r="G183" s="193" t="s">
        <v>172</v>
      </c>
      <c r="H183" s="194">
        <v>13.427</v>
      </c>
      <c r="I183" s="195"/>
      <c r="J183" s="196">
        <f>ROUND(I183*H183,2)</f>
        <v>0</v>
      </c>
      <c r="K183" s="192" t="s">
        <v>195</v>
      </c>
      <c r="L183" s="59"/>
      <c r="M183" s="197" t="s">
        <v>21</v>
      </c>
      <c r="N183" s="198" t="s">
        <v>42</v>
      </c>
      <c r="O183" s="40"/>
      <c r="P183" s="199">
        <f>O183*H183</f>
        <v>0</v>
      </c>
      <c r="Q183" s="199">
        <v>1.9205</v>
      </c>
      <c r="R183" s="199">
        <f>Q183*H183</f>
        <v>25.7865535</v>
      </c>
      <c r="S183" s="199">
        <v>0</v>
      </c>
      <c r="T183" s="200">
        <f>S183*H183</f>
        <v>0</v>
      </c>
      <c r="AR183" s="22" t="s">
        <v>133</v>
      </c>
      <c r="AT183" s="22" t="s">
        <v>129</v>
      </c>
      <c r="AU183" s="22" t="s">
        <v>81</v>
      </c>
      <c r="AY183" s="22" t="s">
        <v>127</v>
      </c>
      <c r="BE183" s="201">
        <f>IF(N183="základní",J183,0)</f>
        <v>0</v>
      </c>
      <c r="BF183" s="201">
        <f>IF(N183="snížená",J183,0)</f>
        <v>0</v>
      </c>
      <c r="BG183" s="201">
        <f>IF(N183="zákl. přenesená",J183,0)</f>
        <v>0</v>
      </c>
      <c r="BH183" s="201">
        <f>IF(N183="sníž. přenesená",J183,0)</f>
        <v>0</v>
      </c>
      <c r="BI183" s="201">
        <f>IF(N183="nulová",J183,0)</f>
        <v>0</v>
      </c>
      <c r="BJ183" s="22" t="s">
        <v>79</v>
      </c>
      <c r="BK183" s="201">
        <f>ROUND(I183*H183,2)</f>
        <v>0</v>
      </c>
      <c r="BL183" s="22" t="s">
        <v>133</v>
      </c>
      <c r="BM183" s="22" t="s">
        <v>335</v>
      </c>
    </row>
    <row r="184" spans="2:51" s="11" customFormat="1" ht="13.5">
      <c r="B184" s="202"/>
      <c r="C184" s="203"/>
      <c r="D184" s="204" t="s">
        <v>135</v>
      </c>
      <c r="E184" s="205" t="s">
        <v>21</v>
      </c>
      <c r="F184" s="206" t="s">
        <v>336</v>
      </c>
      <c r="G184" s="203"/>
      <c r="H184" s="207">
        <v>13.427</v>
      </c>
      <c r="I184" s="208"/>
      <c r="J184" s="203"/>
      <c r="K184" s="203"/>
      <c r="L184" s="209"/>
      <c r="M184" s="210"/>
      <c r="N184" s="211"/>
      <c r="O184" s="211"/>
      <c r="P184" s="211"/>
      <c r="Q184" s="211"/>
      <c r="R184" s="211"/>
      <c r="S184" s="211"/>
      <c r="T184" s="212"/>
      <c r="AT184" s="213" t="s">
        <v>135</v>
      </c>
      <c r="AU184" s="213" t="s">
        <v>81</v>
      </c>
      <c r="AV184" s="11" t="s">
        <v>81</v>
      </c>
      <c r="AW184" s="11" t="s">
        <v>35</v>
      </c>
      <c r="AX184" s="11" t="s">
        <v>79</v>
      </c>
      <c r="AY184" s="213" t="s">
        <v>127</v>
      </c>
    </row>
    <row r="185" spans="2:65" s="1" customFormat="1" ht="16.5" customHeight="1">
      <c r="B185" s="39"/>
      <c r="C185" s="190" t="s">
        <v>337</v>
      </c>
      <c r="D185" s="190" t="s">
        <v>129</v>
      </c>
      <c r="E185" s="191" t="s">
        <v>338</v>
      </c>
      <c r="F185" s="192" t="s">
        <v>339</v>
      </c>
      <c r="G185" s="193" t="s">
        <v>165</v>
      </c>
      <c r="H185" s="194">
        <v>370.93</v>
      </c>
      <c r="I185" s="195"/>
      <c r="J185" s="196">
        <f>ROUND(I185*H185,2)</f>
        <v>0</v>
      </c>
      <c r="K185" s="192" t="s">
        <v>195</v>
      </c>
      <c r="L185" s="59"/>
      <c r="M185" s="197" t="s">
        <v>21</v>
      </c>
      <c r="N185" s="198" t="s">
        <v>42</v>
      </c>
      <c r="O185" s="40"/>
      <c r="P185" s="199">
        <f>O185*H185</f>
        <v>0</v>
      </c>
      <c r="Q185" s="199">
        <v>0.00049</v>
      </c>
      <c r="R185" s="199">
        <f>Q185*H185</f>
        <v>0.1817557</v>
      </c>
      <c r="S185" s="199">
        <v>0</v>
      </c>
      <c r="T185" s="200">
        <f>S185*H185</f>
        <v>0</v>
      </c>
      <c r="AR185" s="22" t="s">
        <v>133</v>
      </c>
      <c r="AT185" s="22" t="s">
        <v>129</v>
      </c>
      <c r="AU185" s="22" t="s">
        <v>81</v>
      </c>
      <c r="AY185" s="22" t="s">
        <v>127</v>
      </c>
      <c r="BE185" s="201">
        <f>IF(N185="základní",J185,0)</f>
        <v>0</v>
      </c>
      <c r="BF185" s="201">
        <f>IF(N185="snížená",J185,0)</f>
        <v>0</v>
      </c>
      <c r="BG185" s="201">
        <f>IF(N185="zákl. přenesená",J185,0)</f>
        <v>0</v>
      </c>
      <c r="BH185" s="201">
        <f>IF(N185="sníž. přenesená",J185,0)</f>
        <v>0</v>
      </c>
      <c r="BI185" s="201">
        <f>IF(N185="nulová",J185,0)</f>
        <v>0</v>
      </c>
      <c r="BJ185" s="22" t="s">
        <v>79</v>
      </c>
      <c r="BK185" s="201">
        <f>ROUND(I185*H185,2)</f>
        <v>0</v>
      </c>
      <c r="BL185" s="22" t="s">
        <v>133</v>
      </c>
      <c r="BM185" s="22" t="s">
        <v>340</v>
      </c>
    </row>
    <row r="186" spans="2:51" s="11" customFormat="1" ht="13.5">
      <c r="B186" s="202"/>
      <c r="C186" s="203"/>
      <c r="D186" s="204" t="s">
        <v>135</v>
      </c>
      <c r="E186" s="205" t="s">
        <v>21</v>
      </c>
      <c r="F186" s="206" t="s">
        <v>269</v>
      </c>
      <c r="G186" s="203"/>
      <c r="H186" s="207">
        <v>370.93</v>
      </c>
      <c r="I186" s="208"/>
      <c r="J186" s="203"/>
      <c r="K186" s="203"/>
      <c r="L186" s="209"/>
      <c r="M186" s="210"/>
      <c r="N186" s="211"/>
      <c r="O186" s="211"/>
      <c r="P186" s="211"/>
      <c r="Q186" s="211"/>
      <c r="R186" s="211"/>
      <c r="S186" s="211"/>
      <c r="T186" s="212"/>
      <c r="AT186" s="213" t="s">
        <v>135</v>
      </c>
      <c r="AU186" s="213" t="s">
        <v>81</v>
      </c>
      <c r="AV186" s="11" t="s">
        <v>81</v>
      </c>
      <c r="AW186" s="11" t="s">
        <v>35</v>
      </c>
      <c r="AX186" s="11" t="s">
        <v>79</v>
      </c>
      <c r="AY186" s="213" t="s">
        <v>127</v>
      </c>
    </row>
    <row r="187" spans="2:63" s="10" customFormat="1" ht="29.85" customHeight="1">
      <c r="B187" s="174"/>
      <c r="C187" s="175"/>
      <c r="D187" s="176" t="s">
        <v>70</v>
      </c>
      <c r="E187" s="188" t="s">
        <v>162</v>
      </c>
      <c r="F187" s="188" t="s">
        <v>341</v>
      </c>
      <c r="G187" s="175"/>
      <c r="H187" s="175"/>
      <c r="I187" s="178"/>
      <c r="J187" s="189">
        <f>BK187</f>
        <v>0</v>
      </c>
      <c r="K187" s="175"/>
      <c r="L187" s="180"/>
      <c r="M187" s="181"/>
      <c r="N187" s="182"/>
      <c r="O187" s="182"/>
      <c r="P187" s="183">
        <f>SUM(P188:P216)</f>
        <v>0</v>
      </c>
      <c r="Q187" s="182"/>
      <c r="R187" s="183">
        <f>SUM(R188:R216)</f>
        <v>371.01358270000003</v>
      </c>
      <c r="S187" s="182"/>
      <c r="T187" s="184">
        <f>SUM(T188:T216)</f>
        <v>0</v>
      </c>
      <c r="AR187" s="185" t="s">
        <v>79</v>
      </c>
      <c r="AT187" s="186" t="s">
        <v>70</v>
      </c>
      <c r="AU187" s="186" t="s">
        <v>79</v>
      </c>
      <c r="AY187" s="185" t="s">
        <v>127</v>
      </c>
      <c r="BK187" s="187">
        <f>SUM(BK188:BK216)</f>
        <v>0</v>
      </c>
    </row>
    <row r="188" spans="2:65" s="1" customFormat="1" ht="16.5" customHeight="1">
      <c r="B188" s="39"/>
      <c r="C188" s="190" t="s">
        <v>342</v>
      </c>
      <c r="D188" s="190" t="s">
        <v>129</v>
      </c>
      <c r="E188" s="191" t="s">
        <v>343</v>
      </c>
      <c r="F188" s="192" t="s">
        <v>344</v>
      </c>
      <c r="G188" s="193" t="s">
        <v>132</v>
      </c>
      <c r="H188" s="194">
        <v>1274.46</v>
      </c>
      <c r="I188" s="195"/>
      <c r="J188" s="196">
        <f>ROUND(I188*H188,2)</f>
        <v>0</v>
      </c>
      <c r="K188" s="192" t="s">
        <v>141</v>
      </c>
      <c r="L188" s="59"/>
      <c r="M188" s="197" t="s">
        <v>21</v>
      </c>
      <c r="N188" s="198" t="s">
        <v>42</v>
      </c>
      <c r="O188" s="40"/>
      <c r="P188" s="199">
        <f>O188*H188</f>
        <v>0</v>
      </c>
      <c r="Q188" s="199">
        <v>0</v>
      </c>
      <c r="R188" s="199">
        <f>Q188*H188</f>
        <v>0</v>
      </c>
      <c r="S188" s="199">
        <v>0</v>
      </c>
      <c r="T188" s="200">
        <f>S188*H188</f>
        <v>0</v>
      </c>
      <c r="AR188" s="22" t="s">
        <v>133</v>
      </c>
      <c r="AT188" s="22" t="s">
        <v>129</v>
      </c>
      <c r="AU188" s="22" t="s">
        <v>81</v>
      </c>
      <c r="AY188" s="22" t="s">
        <v>127</v>
      </c>
      <c r="BE188" s="201">
        <f>IF(N188="základní",J188,0)</f>
        <v>0</v>
      </c>
      <c r="BF188" s="201">
        <f>IF(N188="snížená",J188,0)</f>
        <v>0</v>
      </c>
      <c r="BG188" s="201">
        <f>IF(N188="zákl. přenesená",J188,0)</f>
        <v>0</v>
      </c>
      <c r="BH188" s="201">
        <f>IF(N188="sníž. přenesená",J188,0)</f>
        <v>0</v>
      </c>
      <c r="BI188" s="201">
        <f>IF(N188="nulová",J188,0)</f>
        <v>0</v>
      </c>
      <c r="BJ188" s="22" t="s">
        <v>79</v>
      </c>
      <c r="BK188" s="201">
        <f>ROUND(I188*H188,2)</f>
        <v>0</v>
      </c>
      <c r="BL188" s="22" t="s">
        <v>133</v>
      </c>
      <c r="BM188" s="22" t="s">
        <v>345</v>
      </c>
    </row>
    <row r="189" spans="2:51" s="11" customFormat="1" ht="13.5">
      <c r="B189" s="202"/>
      <c r="C189" s="203"/>
      <c r="D189" s="204" t="s">
        <v>135</v>
      </c>
      <c r="E189" s="205" t="s">
        <v>21</v>
      </c>
      <c r="F189" s="206" t="s">
        <v>346</v>
      </c>
      <c r="G189" s="203"/>
      <c r="H189" s="207">
        <v>385.9</v>
      </c>
      <c r="I189" s="208"/>
      <c r="J189" s="203"/>
      <c r="K189" s="203"/>
      <c r="L189" s="209"/>
      <c r="M189" s="210"/>
      <c r="N189" s="211"/>
      <c r="O189" s="211"/>
      <c r="P189" s="211"/>
      <c r="Q189" s="211"/>
      <c r="R189" s="211"/>
      <c r="S189" s="211"/>
      <c r="T189" s="212"/>
      <c r="AT189" s="213" t="s">
        <v>135</v>
      </c>
      <c r="AU189" s="213" t="s">
        <v>81</v>
      </c>
      <c r="AV189" s="11" t="s">
        <v>81</v>
      </c>
      <c r="AW189" s="11" t="s">
        <v>35</v>
      </c>
      <c r="AX189" s="11" t="s">
        <v>71</v>
      </c>
      <c r="AY189" s="213" t="s">
        <v>127</v>
      </c>
    </row>
    <row r="190" spans="2:51" s="11" customFormat="1" ht="13.5">
      <c r="B190" s="202"/>
      <c r="C190" s="203"/>
      <c r="D190" s="204" t="s">
        <v>135</v>
      </c>
      <c r="E190" s="205" t="s">
        <v>21</v>
      </c>
      <c r="F190" s="206" t="s">
        <v>347</v>
      </c>
      <c r="G190" s="203"/>
      <c r="H190" s="207">
        <v>888.56</v>
      </c>
      <c r="I190" s="208"/>
      <c r="J190" s="203"/>
      <c r="K190" s="203"/>
      <c r="L190" s="209"/>
      <c r="M190" s="210"/>
      <c r="N190" s="211"/>
      <c r="O190" s="211"/>
      <c r="P190" s="211"/>
      <c r="Q190" s="211"/>
      <c r="R190" s="211"/>
      <c r="S190" s="211"/>
      <c r="T190" s="212"/>
      <c r="AT190" s="213" t="s">
        <v>135</v>
      </c>
      <c r="AU190" s="213" t="s">
        <v>81</v>
      </c>
      <c r="AV190" s="11" t="s">
        <v>81</v>
      </c>
      <c r="AW190" s="11" t="s">
        <v>35</v>
      </c>
      <c r="AX190" s="11" t="s">
        <v>71</v>
      </c>
      <c r="AY190" s="213" t="s">
        <v>127</v>
      </c>
    </row>
    <row r="191" spans="2:51" s="12" customFormat="1" ht="13.5">
      <c r="B191" s="214"/>
      <c r="C191" s="215"/>
      <c r="D191" s="204" t="s">
        <v>135</v>
      </c>
      <c r="E191" s="216" t="s">
        <v>21</v>
      </c>
      <c r="F191" s="217" t="s">
        <v>138</v>
      </c>
      <c r="G191" s="215"/>
      <c r="H191" s="218">
        <v>1274.46</v>
      </c>
      <c r="I191" s="219"/>
      <c r="J191" s="215"/>
      <c r="K191" s="215"/>
      <c r="L191" s="220"/>
      <c r="M191" s="221"/>
      <c r="N191" s="222"/>
      <c r="O191" s="222"/>
      <c r="P191" s="222"/>
      <c r="Q191" s="222"/>
      <c r="R191" s="222"/>
      <c r="S191" s="222"/>
      <c r="T191" s="223"/>
      <c r="AT191" s="224" t="s">
        <v>135</v>
      </c>
      <c r="AU191" s="224" t="s">
        <v>81</v>
      </c>
      <c r="AV191" s="12" t="s">
        <v>133</v>
      </c>
      <c r="AW191" s="12" t="s">
        <v>35</v>
      </c>
      <c r="AX191" s="12" t="s">
        <v>79</v>
      </c>
      <c r="AY191" s="224" t="s">
        <v>127</v>
      </c>
    </row>
    <row r="192" spans="2:65" s="1" customFormat="1" ht="16.5" customHeight="1">
      <c r="B192" s="39"/>
      <c r="C192" s="190" t="s">
        <v>348</v>
      </c>
      <c r="D192" s="190" t="s">
        <v>129</v>
      </c>
      <c r="E192" s="191" t="s">
        <v>349</v>
      </c>
      <c r="F192" s="192" t="s">
        <v>350</v>
      </c>
      <c r="G192" s="193" t="s">
        <v>132</v>
      </c>
      <c r="H192" s="194">
        <v>1086.34</v>
      </c>
      <c r="I192" s="195"/>
      <c r="J192" s="196">
        <f>ROUND(I192*H192,2)</f>
        <v>0</v>
      </c>
      <c r="K192" s="192" t="s">
        <v>21</v>
      </c>
      <c r="L192" s="59"/>
      <c r="M192" s="197" t="s">
        <v>21</v>
      </c>
      <c r="N192" s="198" t="s">
        <v>42</v>
      </c>
      <c r="O192" s="40"/>
      <c r="P192" s="199">
        <f>O192*H192</f>
        <v>0</v>
      </c>
      <c r="Q192" s="199">
        <v>0</v>
      </c>
      <c r="R192" s="199">
        <f>Q192*H192</f>
        <v>0</v>
      </c>
      <c r="S192" s="199">
        <v>0</v>
      </c>
      <c r="T192" s="200">
        <f>S192*H192</f>
        <v>0</v>
      </c>
      <c r="AR192" s="22" t="s">
        <v>133</v>
      </c>
      <c r="AT192" s="22" t="s">
        <v>129</v>
      </c>
      <c r="AU192" s="22" t="s">
        <v>81</v>
      </c>
      <c r="AY192" s="22" t="s">
        <v>127</v>
      </c>
      <c r="BE192" s="201">
        <f>IF(N192="základní",J192,0)</f>
        <v>0</v>
      </c>
      <c r="BF192" s="201">
        <f>IF(N192="snížená",J192,0)</f>
        <v>0</v>
      </c>
      <c r="BG192" s="201">
        <f>IF(N192="zákl. přenesená",J192,0)</f>
        <v>0</v>
      </c>
      <c r="BH192" s="201">
        <f>IF(N192="sníž. přenesená",J192,0)</f>
        <v>0</v>
      </c>
      <c r="BI192" s="201">
        <f>IF(N192="nulová",J192,0)</f>
        <v>0</v>
      </c>
      <c r="BJ192" s="22" t="s">
        <v>79</v>
      </c>
      <c r="BK192" s="201">
        <f>ROUND(I192*H192,2)</f>
        <v>0</v>
      </c>
      <c r="BL192" s="22" t="s">
        <v>133</v>
      </c>
      <c r="BM192" s="22" t="s">
        <v>351</v>
      </c>
    </row>
    <row r="193" spans="2:51" s="11" customFormat="1" ht="13.5">
      <c r="B193" s="202"/>
      <c r="C193" s="203"/>
      <c r="D193" s="204" t="s">
        <v>135</v>
      </c>
      <c r="E193" s="205" t="s">
        <v>21</v>
      </c>
      <c r="F193" s="206" t="s">
        <v>352</v>
      </c>
      <c r="G193" s="203"/>
      <c r="H193" s="207">
        <v>268.3</v>
      </c>
      <c r="I193" s="208"/>
      <c r="J193" s="203"/>
      <c r="K193" s="203"/>
      <c r="L193" s="209"/>
      <c r="M193" s="210"/>
      <c r="N193" s="211"/>
      <c r="O193" s="211"/>
      <c r="P193" s="211"/>
      <c r="Q193" s="211"/>
      <c r="R193" s="211"/>
      <c r="S193" s="211"/>
      <c r="T193" s="212"/>
      <c r="AT193" s="213" t="s">
        <v>135</v>
      </c>
      <c r="AU193" s="213" t="s">
        <v>81</v>
      </c>
      <c r="AV193" s="11" t="s">
        <v>81</v>
      </c>
      <c r="AW193" s="11" t="s">
        <v>35</v>
      </c>
      <c r="AX193" s="11" t="s">
        <v>71</v>
      </c>
      <c r="AY193" s="213" t="s">
        <v>127</v>
      </c>
    </row>
    <row r="194" spans="2:51" s="11" customFormat="1" ht="13.5">
      <c r="B194" s="202"/>
      <c r="C194" s="203"/>
      <c r="D194" s="204" t="s">
        <v>135</v>
      </c>
      <c r="E194" s="205" t="s">
        <v>21</v>
      </c>
      <c r="F194" s="206" t="s">
        <v>353</v>
      </c>
      <c r="G194" s="203"/>
      <c r="H194" s="207">
        <v>818.04</v>
      </c>
      <c r="I194" s="208"/>
      <c r="J194" s="203"/>
      <c r="K194" s="203"/>
      <c r="L194" s="209"/>
      <c r="M194" s="210"/>
      <c r="N194" s="211"/>
      <c r="O194" s="211"/>
      <c r="P194" s="211"/>
      <c r="Q194" s="211"/>
      <c r="R194" s="211"/>
      <c r="S194" s="211"/>
      <c r="T194" s="212"/>
      <c r="AT194" s="213" t="s">
        <v>135</v>
      </c>
      <c r="AU194" s="213" t="s">
        <v>81</v>
      </c>
      <c r="AV194" s="11" t="s">
        <v>81</v>
      </c>
      <c r="AW194" s="11" t="s">
        <v>35</v>
      </c>
      <c r="AX194" s="11" t="s">
        <v>71</v>
      </c>
      <c r="AY194" s="213" t="s">
        <v>127</v>
      </c>
    </row>
    <row r="195" spans="2:51" s="12" customFormat="1" ht="13.5">
      <c r="B195" s="214"/>
      <c r="C195" s="215"/>
      <c r="D195" s="204" t="s">
        <v>135</v>
      </c>
      <c r="E195" s="216" t="s">
        <v>21</v>
      </c>
      <c r="F195" s="217" t="s">
        <v>138</v>
      </c>
      <c r="G195" s="215"/>
      <c r="H195" s="218">
        <v>1086.34</v>
      </c>
      <c r="I195" s="219"/>
      <c r="J195" s="215"/>
      <c r="K195" s="215"/>
      <c r="L195" s="220"/>
      <c r="M195" s="221"/>
      <c r="N195" s="222"/>
      <c r="O195" s="222"/>
      <c r="P195" s="222"/>
      <c r="Q195" s="222"/>
      <c r="R195" s="222"/>
      <c r="S195" s="222"/>
      <c r="T195" s="223"/>
      <c r="AT195" s="224" t="s">
        <v>135</v>
      </c>
      <c r="AU195" s="224" t="s">
        <v>81</v>
      </c>
      <c r="AV195" s="12" t="s">
        <v>133</v>
      </c>
      <c r="AW195" s="12" t="s">
        <v>35</v>
      </c>
      <c r="AX195" s="12" t="s">
        <v>79</v>
      </c>
      <c r="AY195" s="224" t="s">
        <v>127</v>
      </c>
    </row>
    <row r="196" spans="2:65" s="1" customFormat="1" ht="25.5" customHeight="1">
      <c r="B196" s="39"/>
      <c r="C196" s="190" t="s">
        <v>354</v>
      </c>
      <c r="D196" s="190" t="s">
        <v>129</v>
      </c>
      <c r="E196" s="191" t="s">
        <v>355</v>
      </c>
      <c r="F196" s="192" t="s">
        <v>356</v>
      </c>
      <c r="G196" s="193" t="s">
        <v>132</v>
      </c>
      <c r="H196" s="194">
        <v>1389.49</v>
      </c>
      <c r="I196" s="195"/>
      <c r="J196" s="196">
        <f>ROUND(I196*H196,2)</f>
        <v>0</v>
      </c>
      <c r="K196" s="192" t="s">
        <v>195</v>
      </c>
      <c r="L196" s="59"/>
      <c r="M196" s="197" t="s">
        <v>21</v>
      </c>
      <c r="N196" s="198" t="s">
        <v>42</v>
      </c>
      <c r="O196" s="40"/>
      <c r="P196" s="199">
        <f>O196*H196</f>
        <v>0</v>
      </c>
      <c r="Q196" s="199">
        <v>0</v>
      </c>
      <c r="R196" s="199">
        <f>Q196*H196</f>
        <v>0</v>
      </c>
      <c r="S196" s="199">
        <v>0</v>
      </c>
      <c r="T196" s="200">
        <f>S196*H196</f>
        <v>0</v>
      </c>
      <c r="AR196" s="22" t="s">
        <v>133</v>
      </c>
      <c r="AT196" s="22" t="s">
        <v>129</v>
      </c>
      <c r="AU196" s="22" t="s">
        <v>81</v>
      </c>
      <c r="AY196" s="22" t="s">
        <v>127</v>
      </c>
      <c r="BE196" s="201">
        <f>IF(N196="základní",J196,0)</f>
        <v>0</v>
      </c>
      <c r="BF196" s="201">
        <f>IF(N196="snížená",J196,0)</f>
        <v>0</v>
      </c>
      <c r="BG196" s="201">
        <f>IF(N196="zákl. přenesená",J196,0)</f>
        <v>0</v>
      </c>
      <c r="BH196" s="201">
        <f>IF(N196="sníž. přenesená",J196,0)</f>
        <v>0</v>
      </c>
      <c r="BI196" s="201">
        <f>IF(N196="nulová",J196,0)</f>
        <v>0</v>
      </c>
      <c r="BJ196" s="22" t="s">
        <v>79</v>
      </c>
      <c r="BK196" s="201">
        <f>ROUND(I196*H196,2)</f>
        <v>0</v>
      </c>
      <c r="BL196" s="22" t="s">
        <v>133</v>
      </c>
      <c r="BM196" s="22" t="s">
        <v>357</v>
      </c>
    </row>
    <row r="197" spans="2:51" s="11" customFormat="1" ht="13.5">
      <c r="B197" s="202"/>
      <c r="C197" s="203"/>
      <c r="D197" s="204" t="s">
        <v>135</v>
      </c>
      <c r="E197" s="205" t="s">
        <v>21</v>
      </c>
      <c r="F197" s="206" t="s">
        <v>358</v>
      </c>
      <c r="G197" s="203"/>
      <c r="H197" s="207">
        <v>1389.49</v>
      </c>
      <c r="I197" s="208"/>
      <c r="J197" s="203"/>
      <c r="K197" s="203"/>
      <c r="L197" s="209"/>
      <c r="M197" s="210"/>
      <c r="N197" s="211"/>
      <c r="O197" s="211"/>
      <c r="P197" s="211"/>
      <c r="Q197" s="211"/>
      <c r="R197" s="211"/>
      <c r="S197" s="211"/>
      <c r="T197" s="212"/>
      <c r="AT197" s="213" t="s">
        <v>135</v>
      </c>
      <c r="AU197" s="213" t="s">
        <v>81</v>
      </c>
      <c r="AV197" s="11" t="s">
        <v>81</v>
      </c>
      <c r="AW197" s="11" t="s">
        <v>35</v>
      </c>
      <c r="AX197" s="11" t="s">
        <v>79</v>
      </c>
      <c r="AY197" s="213" t="s">
        <v>127</v>
      </c>
    </row>
    <row r="198" spans="2:65" s="1" customFormat="1" ht="25.5" customHeight="1">
      <c r="B198" s="39"/>
      <c r="C198" s="190" t="s">
        <v>359</v>
      </c>
      <c r="D198" s="190" t="s">
        <v>129</v>
      </c>
      <c r="E198" s="191" t="s">
        <v>360</v>
      </c>
      <c r="F198" s="192" t="s">
        <v>361</v>
      </c>
      <c r="G198" s="193" t="s">
        <v>132</v>
      </c>
      <c r="H198" s="194">
        <v>1732.129</v>
      </c>
      <c r="I198" s="195"/>
      <c r="J198" s="196">
        <f>ROUND(I198*H198,2)</f>
        <v>0</v>
      </c>
      <c r="K198" s="192" t="s">
        <v>159</v>
      </c>
      <c r="L198" s="59"/>
      <c r="M198" s="197" t="s">
        <v>21</v>
      </c>
      <c r="N198" s="198" t="s">
        <v>42</v>
      </c>
      <c r="O198" s="40"/>
      <c r="P198" s="199">
        <f>O198*H198</f>
        <v>0</v>
      </c>
      <c r="Q198" s="199">
        <v>0</v>
      </c>
      <c r="R198" s="199">
        <f>Q198*H198</f>
        <v>0</v>
      </c>
      <c r="S198" s="199">
        <v>0</v>
      </c>
      <c r="T198" s="200">
        <f>S198*H198</f>
        <v>0</v>
      </c>
      <c r="AR198" s="22" t="s">
        <v>133</v>
      </c>
      <c r="AT198" s="22" t="s">
        <v>129</v>
      </c>
      <c r="AU198" s="22" t="s">
        <v>81</v>
      </c>
      <c r="AY198" s="22" t="s">
        <v>127</v>
      </c>
      <c r="BE198" s="201">
        <f>IF(N198="základní",J198,0)</f>
        <v>0</v>
      </c>
      <c r="BF198" s="201">
        <f>IF(N198="snížená",J198,0)</f>
        <v>0</v>
      </c>
      <c r="BG198" s="201">
        <f>IF(N198="zákl. přenesená",J198,0)</f>
        <v>0</v>
      </c>
      <c r="BH198" s="201">
        <f>IF(N198="sníž. přenesená",J198,0)</f>
        <v>0</v>
      </c>
      <c r="BI198" s="201">
        <f>IF(N198="nulová",J198,0)</f>
        <v>0</v>
      </c>
      <c r="BJ198" s="22" t="s">
        <v>79</v>
      </c>
      <c r="BK198" s="201">
        <f>ROUND(I198*H198,2)</f>
        <v>0</v>
      </c>
      <c r="BL198" s="22" t="s">
        <v>133</v>
      </c>
      <c r="BM198" s="22" t="s">
        <v>362</v>
      </c>
    </row>
    <row r="199" spans="2:51" s="11" customFormat="1" ht="13.5">
      <c r="B199" s="202"/>
      <c r="C199" s="203"/>
      <c r="D199" s="204" t="s">
        <v>135</v>
      </c>
      <c r="E199" s="205" t="s">
        <v>21</v>
      </c>
      <c r="F199" s="206" t="s">
        <v>363</v>
      </c>
      <c r="G199" s="203"/>
      <c r="H199" s="207">
        <v>1732.129</v>
      </c>
      <c r="I199" s="208"/>
      <c r="J199" s="203"/>
      <c r="K199" s="203"/>
      <c r="L199" s="209"/>
      <c r="M199" s="210"/>
      <c r="N199" s="211"/>
      <c r="O199" s="211"/>
      <c r="P199" s="211"/>
      <c r="Q199" s="211"/>
      <c r="R199" s="211"/>
      <c r="S199" s="211"/>
      <c r="T199" s="212"/>
      <c r="AT199" s="213" t="s">
        <v>135</v>
      </c>
      <c r="AU199" s="213" t="s">
        <v>81</v>
      </c>
      <c r="AV199" s="11" t="s">
        <v>81</v>
      </c>
      <c r="AW199" s="11" t="s">
        <v>35</v>
      </c>
      <c r="AX199" s="11" t="s">
        <v>79</v>
      </c>
      <c r="AY199" s="213" t="s">
        <v>127</v>
      </c>
    </row>
    <row r="200" spans="2:65" s="1" customFormat="1" ht="25.5" customHeight="1">
      <c r="B200" s="39"/>
      <c r="C200" s="190" t="s">
        <v>364</v>
      </c>
      <c r="D200" s="190" t="s">
        <v>129</v>
      </c>
      <c r="E200" s="191" t="s">
        <v>365</v>
      </c>
      <c r="F200" s="192" t="s">
        <v>366</v>
      </c>
      <c r="G200" s="193" t="s">
        <v>132</v>
      </c>
      <c r="H200" s="194">
        <v>480.78</v>
      </c>
      <c r="I200" s="195"/>
      <c r="J200" s="196">
        <f>ROUND(I200*H200,2)</f>
        <v>0</v>
      </c>
      <c r="K200" s="192" t="s">
        <v>159</v>
      </c>
      <c r="L200" s="59"/>
      <c r="M200" s="197" t="s">
        <v>21</v>
      </c>
      <c r="N200" s="198" t="s">
        <v>42</v>
      </c>
      <c r="O200" s="40"/>
      <c r="P200" s="199">
        <f>O200*H200</f>
        <v>0</v>
      </c>
      <c r="Q200" s="199">
        <v>0</v>
      </c>
      <c r="R200" s="199">
        <f>Q200*H200</f>
        <v>0</v>
      </c>
      <c r="S200" s="199">
        <v>0</v>
      </c>
      <c r="T200" s="200">
        <f>S200*H200</f>
        <v>0</v>
      </c>
      <c r="AR200" s="22" t="s">
        <v>133</v>
      </c>
      <c r="AT200" s="22" t="s">
        <v>129</v>
      </c>
      <c r="AU200" s="22" t="s">
        <v>81</v>
      </c>
      <c r="AY200" s="22" t="s">
        <v>127</v>
      </c>
      <c r="BE200" s="201">
        <f>IF(N200="základní",J200,0)</f>
        <v>0</v>
      </c>
      <c r="BF200" s="201">
        <f>IF(N200="snížená",J200,0)</f>
        <v>0</v>
      </c>
      <c r="BG200" s="201">
        <f>IF(N200="zákl. přenesená",J200,0)</f>
        <v>0</v>
      </c>
      <c r="BH200" s="201">
        <f>IF(N200="sníž. přenesená",J200,0)</f>
        <v>0</v>
      </c>
      <c r="BI200" s="201">
        <f>IF(N200="nulová",J200,0)</f>
        <v>0</v>
      </c>
      <c r="BJ200" s="22" t="s">
        <v>79</v>
      </c>
      <c r="BK200" s="201">
        <f>ROUND(I200*H200,2)</f>
        <v>0</v>
      </c>
      <c r="BL200" s="22" t="s">
        <v>133</v>
      </c>
      <c r="BM200" s="22" t="s">
        <v>367</v>
      </c>
    </row>
    <row r="201" spans="2:51" s="11" customFormat="1" ht="13.5">
      <c r="B201" s="202"/>
      <c r="C201" s="203"/>
      <c r="D201" s="204" t="s">
        <v>135</v>
      </c>
      <c r="E201" s="205" t="s">
        <v>21</v>
      </c>
      <c r="F201" s="206" t="s">
        <v>368</v>
      </c>
      <c r="G201" s="203"/>
      <c r="H201" s="207">
        <v>480.78</v>
      </c>
      <c r="I201" s="208"/>
      <c r="J201" s="203"/>
      <c r="K201" s="203"/>
      <c r="L201" s="209"/>
      <c r="M201" s="210"/>
      <c r="N201" s="211"/>
      <c r="O201" s="211"/>
      <c r="P201" s="211"/>
      <c r="Q201" s="211"/>
      <c r="R201" s="211"/>
      <c r="S201" s="211"/>
      <c r="T201" s="212"/>
      <c r="AT201" s="213" t="s">
        <v>135</v>
      </c>
      <c r="AU201" s="213" t="s">
        <v>81</v>
      </c>
      <c r="AV201" s="11" t="s">
        <v>81</v>
      </c>
      <c r="AW201" s="11" t="s">
        <v>35</v>
      </c>
      <c r="AX201" s="11" t="s">
        <v>79</v>
      </c>
      <c r="AY201" s="213" t="s">
        <v>127</v>
      </c>
    </row>
    <row r="202" spans="2:65" s="1" customFormat="1" ht="38.25" customHeight="1">
      <c r="B202" s="39"/>
      <c r="C202" s="190" t="s">
        <v>369</v>
      </c>
      <c r="D202" s="190" t="s">
        <v>129</v>
      </c>
      <c r="E202" s="191" t="s">
        <v>370</v>
      </c>
      <c r="F202" s="192" t="s">
        <v>371</v>
      </c>
      <c r="G202" s="193" t="s">
        <v>132</v>
      </c>
      <c r="H202" s="194">
        <v>1424.89</v>
      </c>
      <c r="I202" s="195"/>
      <c r="J202" s="196">
        <f>ROUND(I202*H202,2)</f>
        <v>0</v>
      </c>
      <c r="K202" s="192" t="s">
        <v>159</v>
      </c>
      <c r="L202" s="59"/>
      <c r="M202" s="197" t="s">
        <v>21</v>
      </c>
      <c r="N202" s="198" t="s">
        <v>42</v>
      </c>
      <c r="O202" s="40"/>
      <c r="P202" s="199">
        <f>O202*H202</f>
        <v>0</v>
      </c>
      <c r="Q202" s="199">
        <v>0</v>
      </c>
      <c r="R202" s="199">
        <f>Q202*H202</f>
        <v>0</v>
      </c>
      <c r="S202" s="199">
        <v>0</v>
      </c>
      <c r="T202" s="200">
        <f>S202*H202</f>
        <v>0</v>
      </c>
      <c r="AR202" s="22" t="s">
        <v>133</v>
      </c>
      <c r="AT202" s="22" t="s">
        <v>129</v>
      </c>
      <c r="AU202" s="22" t="s">
        <v>81</v>
      </c>
      <c r="AY202" s="22" t="s">
        <v>127</v>
      </c>
      <c r="BE202" s="201">
        <f>IF(N202="základní",J202,0)</f>
        <v>0</v>
      </c>
      <c r="BF202" s="201">
        <f>IF(N202="snížená",J202,0)</f>
        <v>0</v>
      </c>
      <c r="BG202" s="201">
        <f>IF(N202="zákl. přenesená",J202,0)</f>
        <v>0</v>
      </c>
      <c r="BH202" s="201">
        <f>IF(N202="sníž. přenesená",J202,0)</f>
        <v>0</v>
      </c>
      <c r="BI202" s="201">
        <f>IF(N202="nulová",J202,0)</f>
        <v>0</v>
      </c>
      <c r="BJ202" s="22" t="s">
        <v>79</v>
      </c>
      <c r="BK202" s="201">
        <f>ROUND(I202*H202,2)</f>
        <v>0</v>
      </c>
      <c r="BL202" s="22" t="s">
        <v>133</v>
      </c>
      <c r="BM202" s="22" t="s">
        <v>372</v>
      </c>
    </row>
    <row r="203" spans="2:51" s="11" customFormat="1" ht="13.5">
      <c r="B203" s="202"/>
      <c r="C203" s="203"/>
      <c r="D203" s="204" t="s">
        <v>135</v>
      </c>
      <c r="E203" s="205" t="s">
        <v>21</v>
      </c>
      <c r="F203" s="206" t="s">
        <v>373</v>
      </c>
      <c r="G203" s="203"/>
      <c r="H203" s="207">
        <v>1424.89</v>
      </c>
      <c r="I203" s="208"/>
      <c r="J203" s="203"/>
      <c r="K203" s="203"/>
      <c r="L203" s="209"/>
      <c r="M203" s="210"/>
      <c r="N203" s="211"/>
      <c r="O203" s="211"/>
      <c r="P203" s="211"/>
      <c r="Q203" s="211"/>
      <c r="R203" s="211"/>
      <c r="S203" s="211"/>
      <c r="T203" s="212"/>
      <c r="AT203" s="213" t="s">
        <v>135</v>
      </c>
      <c r="AU203" s="213" t="s">
        <v>81</v>
      </c>
      <c r="AV203" s="11" t="s">
        <v>81</v>
      </c>
      <c r="AW203" s="11" t="s">
        <v>35</v>
      </c>
      <c r="AX203" s="11" t="s">
        <v>79</v>
      </c>
      <c r="AY203" s="213" t="s">
        <v>127</v>
      </c>
    </row>
    <row r="204" spans="2:65" s="1" customFormat="1" ht="25.5" customHeight="1">
      <c r="B204" s="39"/>
      <c r="C204" s="190" t="s">
        <v>374</v>
      </c>
      <c r="D204" s="190" t="s">
        <v>129</v>
      </c>
      <c r="E204" s="191" t="s">
        <v>375</v>
      </c>
      <c r="F204" s="192" t="s">
        <v>376</v>
      </c>
      <c r="G204" s="193" t="s">
        <v>132</v>
      </c>
      <c r="H204" s="194">
        <v>1424.89</v>
      </c>
      <c r="I204" s="195"/>
      <c r="J204" s="196">
        <f>ROUND(I204*H204,2)</f>
        <v>0</v>
      </c>
      <c r="K204" s="192" t="s">
        <v>159</v>
      </c>
      <c r="L204" s="59"/>
      <c r="M204" s="197" t="s">
        <v>21</v>
      </c>
      <c r="N204" s="198" t="s">
        <v>42</v>
      </c>
      <c r="O204" s="40"/>
      <c r="P204" s="199">
        <f>O204*H204</f>
        <v>0</v>
      </c>
      <c r="Q204" s="199">
        <v>0</v>
      </c>
      <c r="R204" s="199">
        <f>Q204*H204</f>
        <v>0</v>
      </c>
      <c r="S204" s="199">
        <v>0</v>
      </c>
      <c r="T204" s="200">
        <f>S204*H204</f>
        <v>0</v>
      </c>
      <c r="AR204" s="22" t="s">
        <v>133</v>
      </c>
      <c r="AT204" s="22" t="s">
        <v>129</v>
      </c>
      <c r="AU204" s="22" t="s">
        <v>81</v>
      </c>
      <c r="AY204" s="22" t="s">
        <v>127</v>
      </c>
      <c r="BE204" s="201">
        <f>IF(N204="základní",J204,0)</f>
        <v>0</v>
      </c>
      <c r="BF204" s="201">
        <f>IF(N204="snížená",J204,0)</f>
        <v>0</v>
      </c>
      <c r="BG204" s="201">
        <f>IF(N204="zákl. přenesená",J204,0)</f>
        <v>0</v>
      </c>
      <c r="BH204" s="201">
        <f>IF(N204="sníž. přenesená",J204,0)</f>
        <v>0</v>
      </c>
      <c r="BI204" s="201">
        <f>IF(N204="nulová",J204,0)</f>
        <v>0</v>
      </c>
      <c r="BJ204" s="22" t="s">
        <v>79</v>
      </c>
      <c r="BK204" s="201">
        <f>ROUND(I204*H204,2)</f>
        <v>0</v>
      </c>
      <c r="BL204" s="22" t="s">
        <v>133</v>
      </c>
      <c r="BM204" s="22" t="s">
        <v>377</v>
      </c>
    </row>
    <row r="205" spans="2:51" s="11" customFormat="1" ht="13.5">
      <c r="B205" s="202"/>
      <c r="C205" s="203"/>
      <c r="D205" s="204" t="s">
        <v>135</v>
      </c>
      <c r="E205" s="205" t="s">
        <v>21</v>
      </c>
      <c r="F205" s="206" t="s">
        <v>378</v>
      </c>
      <c r="G205" s="203"/>
      <c r="H205" s="207">
        <v>1424.89</v>
      </c>
      <c r="I205" s="208"/>
      <c r="J205" s="203"/>
      <c r="K205" s="203"/>
      <c r="L205" s="209"/>
      <c r="M205" s="210"/>
      <c r="N205" s="211"/>
      <c r="O205" s="211"/>
      <c r="P205" s="211"/>
      <c r="Q205" s="211"/>
      <c r="R205" s="211"/>
      <c r="S205" s="211"/>
      <c r="T205" s="212"/>
      <c r="AT205" s="213" t="s">
        <v>135</v>
      </c>
      <c r="AU205" s="213" t="s">
        <v>81</v>
      </c>
      <c r="AV205" s="11" t="s">
        <v>81</v>
      </c>
      <c r="AW205" s="11" t="s">
        <v>35</v>
      </c>
      <c r="AX205" s="11" t="s">
        <v>79</v>
      </c>
      <c r="AY205" s="213" t="s">
        <v>127</v>
      </c>
    </row>
    <row r="206" spans="2:65" s="1" customFormat="1" ht="51" customHeight="1">
      <c r="B206" s="39"/>
      <c r="C206" s="190" t="s">
        <v>379</v>
      </c>
      <c r="D206" s="190" t="s">
        <v>129</v>
      </c>
      <c r="E206" s="191" t="s">
        <v>380</v>
      </c>
      <c r="F206" s="192" t="s">
        <v>381</v>
      </c>
      <c r="G206" s="193" t="s">
        <v>132</v>
      </c>
      <c r="H206" s="194">
        <v>1069.69</v>
      </c>
      <c r="I206" s="195"/>
      <c r="J206" s="196">
        <f>ROUND(I206*H206,2)</f>
        <v>0</v>
      </c>
      <c r="K206" s="192" t="s">
        <v>141</v>
      </c>
      <c r="L206" s="59"/>
      <c r="M206" s="197" t="s">
        <v>21</v>
      </c>
      <c r="N206" s="198" t="s">
        <v>42</v>
      </c>
      <c r="O206" s="40"/>
      <c r="P206" s="199">
        <f>O206*H206</f>
        <v>0</v>
      </c>
      <c r="Q206" s="199">
        <v>0.08425</v>
      </c>
      <c r="R206" s="199">
        <f>Q206*H206</f>
        <v>90.12138250000001</v>
      </c>
      <c r="S206" s="199">
        <v>0</v>
      </c>
      <c r="T206" s="200">
        <f>S206*H206</f>
        <v>0</v>
      </c>
      <c r="AR206" s="22" t="s">
        <v>133</v>
      </c>
      <c r="AT206" s="22" t="s">
        <v>129</v>
      </c>
      <c r="AU206" s="22" t="s">
        <v>81</v>
      </c>
      <c r="AY206" s="22" t="s">
        <v>127</v>
      </c>
      <c r="BE206" s="201">
        <f>IF(N206="základní",J206,0)</f>
        <v>0</v>
      </c>
      <c r="BF206" s="201">
        <f>IF(N206="snížená",J206,0)</f>
        <v>0</v>
      </c>
      <c r="BG206" s="201">
        <f>IF(N206="zákl. přenesená",J206,0)</f>
        <v>0</v>
      </c>
      <c r="BH206" s="201">
        <f>IF(N206="sníž. přenesená",J206,0)</f>
        <v>0</v>
      </c>
      <c r="BI206" s="201">
        <f>IF(N206="nulová",J206,0)</f>
        <v>0</v>
      </c>
      <c r="BJ206" s="22" t="s">
        <v>79</v>
      </c>
      <c r="BK206" s="201">
        <f>ROUND(I206*H206,2)</f>
        <v>0</v>
      </c>
      <c r="BL206" s="22" t="s">
        <v>133</v>
      </c>
      <c r="BM206" s="22" t="s">
        <v>382</v>
      </c>
    </row>
    <row r="207" spans="2:51" s="11" customFormat="1" ht="13.5">
      <c r="B207" s="202"/>
      <c r="C207" s="203"/>
      <c r="D207" s="204" t="s">
        <v>135</v>
      </c>
      <c r="E207" s="205" t="s">
        <v>21</v>
      </c>
      <c r="F207" s="206" t="s">
        <v>383</v>
      </c>
      <c r="G207" s="203"/>
      <c r="H207" s="207">
        <v>1069.69</v>
      </c>
      <c r="I207" s="208"/>
      <c r="J207" s="203"/>
      <c r="K207" s="203"/>
      <c r="L207" s="209"/>
      <c r="M207" s="210"/>
      <c r="N207" s="211"/>
      <c r="O207" s="211"/>
      <c r="P207" s="211"/>
      <c r="Q207" s="211"/>
      <c r="R207" s="211"/>
      <c r="S207" s="211"/>
      <c r="T207" s="212"/>
      <c r="AT207" s="213" t="s">
        <v>135</v>
      </c>
      <c r="AU207" s="213" t="s">
        <v>81</v>
      </c>
      <c r="AV207" s="11" t="s">
        <v>81</v>
      </c>
      <c r="AW207" s="11" t="s">
        <v>35</v>
      </c>
      <c r="AX207" s="11" t="s">
        <v>79</v>
      </c>
      <c r="AY207" s="213" t="s">
        <v>127</v>
      </c>
    </row>
    <row r="208" spans="2:65" s="1" customFormat="1" ht="16.5" customHeight="1">
      <c r="B208" s="39"/>
      <c r="C208" s="225" t="s">
        <v>384</v>
      </c>
      <c r="D208" s="225" t="s">
        <v>259</v>
      </c>
      <c r="E208" s="226" t="s">
        <v>385</v>
      </c>
      <c r="F208" s="227" t="s">
        <v>386</v>
      </c>
      <c r="G208" s="228" t="s">
        <v>132</v>
      </c>
      <c r="H208" s="229">
        <v>67.9</v>
      </c>
      <c r="I208" s="230"/>
      <c r="J208" s="231">
        <f>ROUND(I208*H208,2)</f>
        <v>0</v>
      </c>
      <c r="K208" s="227" t="s">
        <v>141</v>
      </c>
      <c r="L208" s="232"/>
      <c r="M208" s="233" t="s">
        <v>21</v>
      </c>
      <c r="N208" s="234" t="s">
        <v>42</v>
      </c>
      <c r="O208" s="40"/>
      <c r="P208" s="199">
        <f>O208*H208</f>
        <v>0</v>
      </c>
      <c r="Q208" s="199">
        <v>0.146</v>
      </c>
      <c r="R208" s="199">
        <f>Q208*H208</f>
        <v>9.9134</v>
      </c>
      <c r="S208" s="199">
        <v>0</v>
      </c>
      <c r="T208" s="200">
        <f>S208*H208</f>
        <v>0</v>
      </c>
      <c r="AR208" s="22" t="s">
        <v>181</v>
      </c>
      <c r="AT208" s="22" t="s">
        <v>259</v>
      </c>
      <c r="AU208" s="22" t="s">
        <v>81</v>
      </c>
      <c r="AY208" s="22" t="s">
        <v>127</v>
      </c>
      <c r="BE208" s="201">
        <f>IF(N208="základní",J208,0)</f>
        <v>0</v>
      </c>
      <c r="BF208" s="201">
        <f>IF(N208="snížená",J208,0)</f>
        <v>0</v>
      </c>
      <c r="BG208" s="201">
        <f>IF(N208="zákl. přenesená",J208,0)</f>
        <v>0</v>
      </c>
      <c r="BH208" s="201">
        <f>IF(N208="sníž. přenesená",J208,0)</f>
        <v>0</v>
      </c>
      <c r="BI208" s="201">
        <f>IF(N208="nulová",J208,0)</f>
        <v>0</v>
      </c>
      <c r="BJ208" s="22" t="s">
        <v>79</v>
      </c>
      <c r="BK208" s="201">
        <f>ROUND(I208*H208,2)</f>
        <v>0</v>
      </c>
      <c r="BL208" s="22" t="s">
        <v>133</v>
      </c>
      <c r="BM208" s="22" t="s">
        <v>387</v>
      </c>
    </row>
    <row r="209" spans="2:51" s="11" customFormat="1" ht="27">
      <c r="B209" s="202"/>
      <c r="C209" s="203"/>
      <c r="D209" s="204" t="s">
        <v>135</v>
      </c>
      <c r="E209" s="205" t="s">
        <v>21</v>
      </c>
      <c r="F209" s="206" t="s">
        <v>388</v>
      </c>
      <c r="G209" s="203"/>
      <c r="H209" s="207">
        <v>67.9</v>
      </c>
      <c r="I209" s="208"/>
      <c r="J209" s="203"/>
      <c r="K209" s="203"/>
      <c r="L209" s="209"/>
      <c r="M209" s="210"/>
      <c r="N209" s="211"/>
      <c r="O209" s="211"/>
      <c r="P209" s="211"/>
      <c r="Q209" s="211"/>
      <c r="R209" s="211"/>
      <c r="S209" s="211"/>
      <c r="T209" s="212"/>
      <c r="AT209" s="213" t="s">
        <v>135</v>
      </c>
      <c r="AU209" s="213" t="s">
        <v>81</v>
      </c>
      <c r="AV209" s="11" t="s">
        <v>81</v>
      </c>
      <c r="AW209" s="11" t="s">
        <v>35</v>
      </c>
      <c r="AX209" s="11" t="s">
        <v>79</v>
      </c>
      <c r="AY209" s="213" t="s">
        <v>127</v>
      </c>
    </row>
    <row r="210" spans="2:65" s="1" customFormat="1" ht="25.5" customHeight="1">
      <c r="B210" s="39"/>
      <c r="C210" s="225" t="s">
        <v>389</v>
      </c>
      <c r="D210" s="225" t="s">
        <v>259</v>
      </c>
      <c r="E210" s="226" t="s">
        <v>390</v>
      </c>
      <c r="F210" s="227" t="s">
        <v>391</v>
      </c>
      <c r="G210" s="228" t="s">
        <v>132</v>
      </c>
      <c r="H210" s="229">
        <v>1001.79</v>
      </c>
      <c r="I210" s="230"/>
      <c r="J210" s="231">
        <f>ROUND(I210*H210,2)</f>
        <v>0</v>
      </c>
      <c r="K210" s="227" t="s">
        <v>195</v>
      </c>
      <c r="L210" s="232"/>
      <c r="M210" s="233" t="s">
        <v>21</v>
      </c>
      <c r="N210" s="234" t="s">
        <v>42</v>
      </c>
      <c r="O210" s="40"/>
      <c r="P210" s="199">
        <f>O210*H210</f>
        <v>0</v>
      </c>
      <c r="Q210" s="199">
        <v>0.132</v>
      </c>
      <c r="R210" s="199">
        <f>Q210*H210</f>
        <v>132.23628</v>
      </c>
      <c r="S210" s="199">
        <v>0</v>
      </c>
      <c r="T210" s="200">
        <f>S210*H210</f>
        <v>0</v>
      </c>
      <c r="AR210" s="22" t="s">
        <v>181</v>
      </c>
      <c r="AT210" s="22" t="s">
        <v>259</v>
      </c>
      <c r="AU210" s="22" t="s">
        <v>81</v>
      </c>
      <c r="AY210" s="22" t="s">
        <v>127</v>
      </c>
      <c r="BE210" s="201">
        <f>IF(N210="základní",J210,0)</f>
        <v>0</v>
      </c>
      <c r="BF210" s="201">
        <f>IF(N210="snížená",J210,0)</f>
        <v>0</v>
      </c>
      <c r="BG210" s="201">
        <f>IF(N210="zákl. přenesená",J210,0)</f>
        <v>0</v>
      </c>
      <c r="BH210" s="201">
        <f>IF(N210="sníž. přenesená",J210,0)</f>
        <v>0</v>
      </c>
      <c r="BI210" s="201">
        <f>IF(N210="nulová",J210,0)</f>
        <v>0</v>
      </c>
      <c r="BJ210" s="22" t="s">
        <v>79</v>
      </c>
      <c r="BK210" s="201">
        <f>ROUND(I210*H210,2)</f>
        <v>0</v>
      </c>
      <c r="BL210" s="22" t="s">
        <v>133</v>
      </c>
      <c r="BM210" s="22" t="s">
        <v>392</v>
      </c>
    </row>
    <row r="211" spans="2:47" s="1" customFormat="1" ht="27">
      <c r="B211" s="39"/>
      <c r="C211" s="61"/>
      <c r="D211" s="204" t="s">
        <v>393</v>
      </c>
      <c r="E211" s="61"/>
      <c r="F211" s="235" t="s">
        <v>394</v>
      </c>
      <c r="G211" s="61"/>
      <c r="H211" s="61"/>
      <c r="I211" s="161"/>
      <c r="J211" s="61"/>
      <c r="K211" s="61"/>
      <c r="L211" s="59"/>
      <c r="M211" s="236"/>
      <c r="N211" s="40"/>
      <c r="O211" s="40"/>
      <c r="P211" s="40"/>
      <c r="Q211" s="40"/>
      <c r="R211" s="40"/>
      <c r="S211" s="40"/>
      <c r="T211" s="76"/>
      <c r="AT211" s="22" t="s">
        <v>393</v>
      </c>
      <c r="AU211" s="22" t="s">
        <v>81</v>
      </c>
    </row>
    <row r="212" spans="2:51" s="11" customFormat="1" ht="13.5">
      <c r="B212" s="202"/>
      <c r="C212" s="203"/>
      <c r="D212" s="204" t="s">
        <v>135</v>
      </c>
      <c r="E212" s="205" t="s">
        <v>21</v>
      </c>
      <c r="F212" s="206" t="s">
        <v>395</v>
      </c>
      <c r="G212" s="203"/>
      <c r="H212" s="207">
        <v>1001.79</v>
      </c>
      <c r="I212" s="208"/>
      <c r="J212" s="203"/>
      <c r="K212" s="203"/>
      <c r="L212" s="209"/>
      <c r="M212" s="210"/>
      <c r="N212" s="211"/>
      <c r="O212" s="211"/>
      <c r="P212" s="211"/>
      <c r="Q212" s="211"/>
      <c r="R212" s="211"/>
      <c r="S212" s="211"/>
      <c r="T212" s="212"/>
      <c r="AT212" s="213" t="s">
        <v>135</v>
      </c>
      <c r="AU212" s="213" t="s">
        <v>81</v>
      </c>
      <c r="AV212" s="11" t="s">
        <v>81</v>
      </c>
      <c r="AW212" s="11" t="s">
        <v>35</v>
      </c>
      <c r="AX212" s="11" t="s">
        <v>79</v>
      </c>
      <c r="AY212" s="213" t="s">
        <v>127</v>
      </c>
    </row>
    <row r="213" spans="2:65" s="1" customFormat="1" ht="25.5" customHeight="1">
      <c r="B213" s="39"/>
      <c r="C213" s="190" t="s">
        <v>396</v>
      </c>
      <c r="D213" s="190" t="s">
        <v>129</v>
      </c>
      <c r="E213" s="191" t="s">
        <v>397</v>
      </c>
      <c r="F213" s="192" t="s">
        <v>398</v>
      </c>
      <c r="G213" s="193" t="s">
        <v>132</v>
      </c>
      <c r="H213" s="194">
        <v>480.71</v>
      </c>
      <c r="I213" s="195"/>
      <c r="J213" s="196">
        <f>ROUND(I213*H213,2)</f>
        <v>0</v>
      </c>
      <c r="K213" s="192" t="s">
        <v>141</v>
      </c>
      <c r="L213" s="59"/>
      <c r="M213" s="197" t="s">
        <v>21</v>
      </c>
      <c r="N213" s="198" t="s">
        <v>42</v>
      </c>
      <c r="O213" s="40"/>
      <c r="P213" s="199">
        <f>O213*H213</f>
        <v>0</v>
      </c>
      <c r="Q213" s="199">
        <v>0.10362</v>
      </c>
      <c r="R213" s="199">
        <f>Q213*H213</f>
        <v>49.8111702</v>
      </c>
      <c r="S213" s="199">
        <v>0</v>
      </c>
      <c r="T213" s="200">
        <f>S213*H213</f>
        <v>0</v>
      </c>
      <c r="AR213" s="22" t="s">
        <v>133</v>
      </c>
      <c r="AT213" s="22" t="s">
        <v>129</v>
      </c>
      <c r="AU213" s="22" t="s">
        <v>81</v>
      </c>
      <c r="AY213" s="22" t="s">
        <v>127</v>
      </c>
      <c r="BE213" s="201">
        <f>IF(N213="základní",J213,0)</f>
        <v>0</v>
      </c>
      <c r="BF213" s="201">
        <f>IF(N213="snížená",J213,0)</f>
        <v>0</v>
      </c>
      <c r="BG213" s="201">
        <f>IF(N213="zákl. přenesená",J213,0)</f>
        <v>0</v>
      </c>
      <c r="BH213" s="201">
        <f>IF(N213="sníž. přenesená",J213,0)</f>
        <v>0</v>
      </c>
      <c r="BI213" s="201">
        <f>IF(N213="nulová",J213,0)</f>
        <v>0</v>
      </c>
      <c r="BJ213" s="22" t="s">
        <v>79</v>
      </c>
      <c r="BK213" s="201">
        <f>ROUND(I213*H213,2)</f>
        <v>0</v>
      </c>
      <c r="BL213" s="22" t="s">
        <v>133</v>
      </c>
      <c r="BM213" s="22" t="s">
        <v>399</v>
      </c>
    </row>
    <row r="214" spans="2:51" s="11" customFormat="1" ht="13.5">
      <c r="B214" s="202"/>
      <c r="C214" s="203"/>
      <c r="D214" s="204" t="s">
        <v>135</v>
      </c>
      <c r="E214" s="205" t="s">
        <v>21</v>
      </c>
      <c r="F214" s="206" t="s">
        <v>400</v>
      </c>
      <c r="G214" s="203"/>
      <c r="H214" s="207">
        <v>480.71</v>
      </c>
      <c r="I214" s="208"/>
      <c r="J214" s="203"/>
      <c r="K214" s="203"/>
      <c r="L214" s="209"/>
      <c r="M214" s="210"/>
      <c r="N214" s="211"/>
      <c r="O214" s="211"/>
      <c r="P214" s="211"/>
      <c r="Q214" s="211"/>
      <c r="R214" s="211"/>
      <c r="S214" s="211"/>
      <c r="T214" s="212"/>
      <c r="AT214" s="213" t="s">
        <v>135</v>
      </c>
      <c r="AU214" s="213" t="s">
        <v>81</v>
      </c>
      <c r="AV214" s="11" t="s">
        <v>81</v>
      </c>
      <c r="AW214" s="11" t="s">
        <v>35</v>
      </c>
      <c r="AX214" s="11" t="s">
        <v>79</v>
      </c>
      <c r="AY214" s="213" t="s">
        <v>127</v>
      </c>
    </row>
    <row r="215" spans="2:65" s="1" customFormat="1" ht="16.5" customHeight="1">
      <c r="B215" s="39"/>
      <c r="C215" s="225" t="s">
        <v>401</v>
      </c>
      <c r="D215" s="225" t="s">
        <v>259</v>
      </c>
      <c r="E215" s="226" t="s">
        <v>402</v>
      </c>
      <c r="F215" s="227" t="s">
        <v>403</v>
      </c>
      <c r="G215" s="228" t="s">
        <v>132</v>
      </c>
      <c r="H215" s="229">
        <v>480.71</v>
      </c>
      <c r="I215" s="230"/>
      <c r="J215" s="231">
        <f>ROUND(I215*H215,2)</f>
        <v>0</v>
      </c>
      <c r="K215" s="227" t="s">
        <v>141</v>
      </c>
      <c r="L215" s="232"/>
      <c r="M215" s="233" t="s">
        <v>21</v>
      </c>
      <c r="N215" s="234" t="s">
        <v>42</v>
      </c>
      <c r="O215" s="40"/>
      <c r="P215" s="199">
        <f>O215*H215</f>
        <v>0</v>
      </c>
      <c r="Q215" s="199">
        <v>0.185</v>
      </c>
      <c r="R215" s="199">
        <f>Q215*H215</f>
        <v>88.93135</v>
      </c>
      <c r="S215" s="199">
        <v>0</v>
      </c>
      <c r="T215" s="200">
        <f>S215*H215</f>
        <v>0</v>
      </c>
      <c r="AR215" s="22" t="s">
        <v>181</v>
      </c>
      <c r="AT215" s="22" t="s">
        <v>259</v>
      </c>
      <c r="AU215" s="22" t="s">
        <v>81</v>
      </c>
      <c r="AY215" s="22" t="s">
        <v>127</v>
      </c>
      <c r="BE215" s="201">
        <f>IF(N215="základní",J215,0)</f>
        <v>0</v>
      </c>
      <c r="BF215" s="201">
        <f>IF(N215="snížená",J215,0)</f>
        <v>0</v>
      </c>
      <c r="BG215" s="201">
        <f>IF(N215="zákl. přenesená",J215,0)</f>
        <v>0</v>
      </c>
      <c r="BH215" s="201">
        <f>IF(N215="sníž. přenesená",J215,0)</f>
        <v>0</v>
      </c>
      <c r="BI215" s="201">
        <f>IF(N215="nulová",J215,0)</f>
        <v>0</v>
      </c>
      <c r="BJ215" s="22" t="s">
        <v>79</v>
      </c>
      <c r="BK215" s="201">
        <f>ROUND(I215*H215,2)</f>
        <v>0</v>
      </c>
      <c r="BL215" s="22" t="s">
        <v>133</v>
      </c>
      <c r="BM215" s="22" t="s">
        <v>404</v>
      </c>
    </row>
    <row r="216" spans="2:51" s="11" customFormat="1" ht="13.5">
      <c r="B216" s="202"/>
      <c r="C216" s="203"/>
      <c r="D216" s="204" t="s">
        <v>135</v>
      </c>
      <c r="E216" s="205" t="s">
        <v>21</v>
      </c>
      <c r="F216" s="206" t="s">
        <v>405</v>
      </c>
      <c r="G216" s="203"/>
      <c r="H216" s="207">
        <v>480.71</v>
      </c>
      <c r="I216" s="208"/>
      <c r="J216" s="203"/>
      <c r="K216" s="203"/>
      <c r="L216" s="209"/>
      <c r="M216" s="210"/>
      <c r="N216" s="211"/>
      <c r="O216" s="211"/>
      <c r="P216" s="211"/>
      <c r="Q216" s="211"/>
      <c r="R216" s="211"/>
      <c r="S216" s="211"/>
      <c r="T216" s="212"/>
      <c r="AT216" s="213" t="s">
        <v>135</v>
      </c>
      <c r="AU216" s="213" t="s">
        <v>81</v>
      </c>
      <c r="AV216" s="11" t="s">
        <v>81</v>
      </c>
      <c r="AW216" s="11" t="s">
        <v>35</v>
      </c>
      <c r="AX216" s="11" t="s">
        <v>79</v>
      </c>
      <c r="AY216" s="213" t="s">
        <v>127</v>
      </c>
    </row>
    <row r="217" spans="2:63" s="10" customFormat="1" ht="29.85" customHeight="1">
      <c r="B217" s="174"/>
      <c r="C217" s="175"/>
      <c r="D217" s="176" t="s">
        <v>70</v>
      </c>
      <c r="E217" s="188" t="s">
        <v>181</v>
      </c>
      <c r="F217" s="188" t="s">
        <v>406</v>
      </c>
      <c r="G217" s="175"/>
      <c r="H217" s="175"/>
      <c r="I217" s="178"/>
      <c r="J217" s="189">
        <f>BK217</f>
        <v>0</v>
      </c>
      <c r="K217" s="175"/>
      <c r="L217" s="180"/>
      <c r="M217" s="181"/>
      <c r="N217" s="182"/>
      <c r="O217" s="182"/>
      <c r="P217" s="183">
        <f>SUM(P218:P238)</f>
        <v>0</v>
      </c>
      <c r="Q217" s="182"/>
      <c r="R217" s="183">
        <f>SUM(R218:R238)</f>
        <v>9.436152</v>
      </c>
      <c r="S217" s="182"/>
      <c r="T217" s="184">
        <f>SUM(T218:T238)</f>
        <v>0</v>
      </c>
      <c r="AR217" s="185" t="s">
        <v>79</v>
      </c>
      <c r="AT217" s="186" t="s">
        <v>70</v>
      </c>
      <c r="AU217" s="186" t="s">
        <v>79</v>
      </c>
      <c r="AY217" s="185" t="s">
        <v>127</v>
      </c>
      <c r="BK217" s="187">
        <f>SUM(BK218:BK238)</f>
        <v>0</v>
      </c>
    </row>
    <row r="218" spans="2:65" s="1" customFormat="1" ht="25.5" customHeight="1">
      <c r="B218" s="39"/>
      <c r="C218" s="190" t="s">
        <v>407</v>
      </c>
      <c r="D218" s="190" t="s">
        <v>129</v>
      </c>
      <c r="E218" s="191" t="s">
        <v>408</v>
      </c>
      <c r="F218" s="192" t="s">
        <v>409</v>
      </c>
      <c r="G218" s="193" t="s">
        <v>165</v>
      </c>
      <c r="H218" s="194">
        <v>3.6</v>
      </c>
      <c r="I218" s="195"/>
      <c r="J218" s="196">
        <f>ROUND(I218*H218,2)</f>
        <v>0</v>
      </c>
      <c r="K218" s="192" t="s">
        <v>262</v>
      </c>
      <c r="L218" s="59"/>
      <c r="M218" s="197" t="s">
        <v>21</v>
      </c>
      <c r="N218" s="198" t="s">
        <v>42</v>
      </c>
      <c r="O218" s="40"/>
      <c r="P218" s="199">
        <f>O218*H218</f>
        <v>0</v>
      </c>
      <c r="Q218" s="199">
        <v>0.00362</v>
      </c>
      <c r="R218" s="199">
        <f>Q218*H218</f>
        <v>0.013032</v>
      </c>
      <c r="S218" s="199">
        <v>0</v>
      </c>
      <c r="T218" s="200">
        <f>S218*H218</f>
        <v>0</v>
      </c>
      <c r="AR218" s="22" t="s">
        <v>133</v>
      </c>
      <c r="AT218" s="22" t="s">
        <v>129</v>
      </c>
      <c r="AU218" s="22" t="s">
        <v>81</v>
      </c>
      <c r="AY218" s="22" t="s">
        <v>127</v>
      </c>
      <c r="BE218" s="201">
        <f>IF(N218="základní",J218,0)</f>
        <v>0</v>
      </c>
      <c r="BF218" s="201">
        <f>IF(N218="snížená",J218,0)</f>
        <v>0</v>
      </c>
      <c r="BG218" s="201">
        <f>IF(N218="zákl. přenesená",J218,0)</f>
        <v>0</v>
      </c>
      <c r="BH218" s="201">
        <f>IF(N218="sníž. přenesená",J218,0)</f>
        <v>0</v>
      </c>
      <c r="BI218" s="201">
        <f>IF(N218="nulová",J218,0)</f>
        <v>0</v>
      </c>
      <c r="BJ218" s="22" t="s">
        <v>79</v>
      </c>
      <c r="BK218" s="201">
        <f>ROUND(I218*H218,2)</f>
        <v>0</v>
      </c>
      <c r="BL218" s="22" t="s">
        <v>133</v>
      </c>
      <c r="BM218" s="22" t="s">
        <v>410</v>
      </c>
    </row>
    <row r="219" spans="2:51" s="11" customFormat="1" ht="13.5">
      <c r="B219" s="202"/>
      <c r="C219" s="203"/>
      <c r="D219" s="204" t="s">
        <v>135</v>
      </c>
      <c r="E219" s="205" t="s">
        <v>21</v>
      </c>
      <c r="F219" s="206" t="s">
        <v>411</v>
      </c>
      <c r="G219" s="203"/>
      <c r="H219" s="207">
        <v>3.6</v>
      </c>
      <c r="I219" s="208"/>
      <c r="J219" s="203"/>
      <c r="K219" s="203"/>
      <c r="L219" s="209"/>
      <c r="M219" s="210"/>
      <c r="N219" s="211"/>
      <c r="O219" s="211"/>
      <c r="P219" s="211"/>
      <c r="Q219" s="211"/>
      <c r="R219" s="211"/>
      <c r="S219" s="211"/>
      <c r="T219" s="212"/>
      <c r="AT219" s="213" t="s">
        <v>135</v>
      </c>
      <c r="AU219" s="213" t="s">
        <v>81</v>
      </c>
      <c r="AV219" s="11" t="s">
        <v>81</v>
      </c>
      <c r="AW219" s="11" t="s">
        <v>35</v>
      </c>
      <c r="AX219" s="11" t="s">
        <v>79</v>
      </c>
      <c r="AY219" s="213" t="s">
        <v>127</v>
      </c>
    </row>
    <row r="220" spans="2:65" s="1" customFormat="1" ht="16.5" customHeight="1">
      <c r="B220" s="39"/>
      <c r="C220" s="190" t="s">
        <v>412</v>
      </c>
      <c r="D220" s="190" t="s">
        <v>129</v>
      </c>
      <c r="E220" s="191" t="s">
        <v>413</v>
      </c>
      <c r="F220" s="192" t="s">
        <v>414</v>
      </c>
      <c r="G220" s="193" t="s">
        <v>415</v>
      </c>
      <c r="H220" s="194">
        <v>2</v>
      </c>
      <c r="I220" s="195"/>
      <c r="J220" s="196">
        <f>ROUND(I220*H220,2)</f>
        <v>0</v>
      </c>
      <c r="K220" s="192" t="s">
        <v>262</v>
      </c>
      <c r="L220" s="59"/>
      <c r="M220" s="197" t="s">
        <v>21</v>
      </c>
      <c r="N220" s="198" t="s">
        <v>42</v>
      </c>
      <c r="O220" s="40"/>
      <c r="P220" s="199">
        <f>O220*H220</f>
        <v>0</v>
      </c>
      <c r="Q220" s="199">
        <v>0.14494</v>
      </c>
      <c r="R220" s="199">
        <f>Q220*H220</f>
        <v>0.28988</v>
      </c>
      <c r="S220" s="199">
        <v>0</v>
      </c>
      <c r="T220" s="200">
        <f>S220*H220</f>
        <v>0</v>
      </c>
      <c r="AR220" s="22" t="s">
        <v>133</v>
      </c>
      <c r="AT220" s="22" t="s">
        <v>129</v>
      </c>
      <c r="AU220" s="22" t="s">
        <v>81</v>
      </c>
      <c r="AY220" s="22" t="s">
        <v>127</v>
      </c>
      <c r="BE220" s="201">
        <f>IF(N220="základní",J220,0)</f>
        <v>0</v>
      </c>
      <c r="BF220" s="201">
        <f>IF(N220="snížená",J220,0)</f>
        <v>0</v>
      </c>
      <c r="BG220" s="201">
        <f>IF(N220="zákl. přenesená",J220,0)</f>
        <v>0</v>
      </c>
      <c r="BH220" s="201">
        <f>IF(N220="sníž. přenesená",J220,0)</f>
        <v>0</v>
      </c>
      <c r="BI220" s="201">
        <f>IF(N220="nulová",J220,0)</f>
        <v>0</v>
      </c>
      <c r="BJ220" s="22" t="s">
        <v>79</v>
      </c>
      <c r="BK220" s="201">
        <f>ROUND(I220*H220,2)</f>
        <v>0</v>
      </c>
      <c r="BL220" s="22" t="s">
        <v>133</v>
      </c>
      <c r="BM220" s="22" t="s">
        <v>416</v>
      </c>
    </row>
    <row r="221" spans="2:51" s="11" customFormat="1" ht="13.5">
      <c r="B221" s="202"/>
      <c r="C221" s="203"/>
      <c r="D221" s="204" t="s">
        <v>135</v>
      </c>
      <c r="E221" s="205" t="s">
        <v>21</v>
      </c>
      <c r="F221" s="206" t="s">
        <v>81</v>
      </c>
      <c r="G221" s="203"/>
      <c r="H221" s="207">
        <v>2</v>
      </c>
      <c r="I221" s="208"/>
      <c r="J221" s="203"/>
      <c r="K221" s="203"/>
      <c r="L221" s="209"/>
      <c r="M221" s="210"/>
      <c r="N221" s="211"/>
      <c r="O221" s="211"/>
      <c r="P221" s="211"/>
      <c r="Q221" s="211"/>
      <c r="R221" s="211"/>
      <c r="S221" s="211"/>
      <c r="T221" s="212"/>
      <c r="AT221" s="213" t="s">
        <v>135</v>
      </c>
      <c r="AU221" s="213" t="s">
        <v>81</v>
      </c>
      <c r="AV221" s="11" t="s">
        <v>81</v>
      </c>
      <c r="AW221" s="11" t="s">
        <v>35</v>
      </c>
      <c r="AX221" s="11" t="s">
        <v>79</v>
      </c>
      <c r="AY221" s="213" t="s">
        <v>127</v>
      </c>
    </row>
    <row r="222" spans="2:65" s="1" customFormat="1" ht="16.5" customHeight="1">
      <c r="B222" s="39"/>
      <c r="C222" s="225" t="s">
        <v>417</v>
      </c>
      <c r="D222" s="225" t="s">
        <v>259</v>
      </c>
      <c r="E222" s="226" t="s">
        <v>418</v>
      </c>
      <c r="F222" s="227" t="s">
        <v>419</v>
      </c>
      <c r="G222" s="228" t="s">
        <v>415</v>
      </c>
      <c r="H222" s="229">
        <v>2</v>
      </c>
      <c r="I222" s="230"/>
      <c r="J222" s="231">
        <f aca="true" t="shared" si="0" ref="J222:J228">ROUND(I222*H222,2)</f>
        <v>0</v>
      </c>
      <c r="K222" s="227" t="s">
        <v>262</v>
      </c>
      <c r="L222" s="232"/>
      <c r="M222" s="233" t="s">
        <v>21</v>
      </c>
      <c r="N222" s="234" t="s">
        <v>42</v>
      </c>
      <c r="O222" s="40"/>
      <c r="P222" s="199">
        <f aca="true" t="shared" si="1" ref="P222:P228">O222*H222</f>
        <v>0</v>
      </c>
      <c r="Q222" s="199">
        <v>0.103</v>
      </c>
      <c r="R222" s="199">
        <f aca="true" t="shared" si="2" ref="R222:R228">Q222*H222</f>
        <v>0.206</v>
      </c>
      <c r="S222" s="199">
        <v>0</v>
      </c>
      <c r="T222" s="200">
        <f aca="true" t="shared" si="3" ref="T222:T228">S222*H222</f>
        <v>0</v>
      </c>
      <c r="AR222" s="22" t="s">
        <v>181</v>
      </c>
      <c r="AT222" s="22" t="s">
        <v>259</v>
      </c>
      <c r="AU222" s="22" t="s">
        <v>81</v>
      </c>
      <c r="AY222" s="22" t="s">
        <v>127</v>
      </c>
      <c r="BE222" s="201">
        <f aca="true" t="shared" si="4" ref="BE222:BE228">IF(N222="základní",J222,0)</f>
        <v>0</v>
      </c>
      <c r="BF222" s="201">
        <f aca="true" t="shared" si="5" ref="BF222:BF228">IF(N222="snížená",J222,0)</f>
        <v>0</v>
      </c>
      <c r="BG222" s="201">
        <f aca="true" t="shared" si="6" ref="BG222:BG228">IF(N222="zákl. přenesená",J222,0)</f>
        <v>0</v>
      </c>
      <c r="BH222" s="201">
        <f aca="true" t="shared" si="7" ref="BH222:BH228">IF(N222="sníž. přenesená",J222,0)</f>
        <v>0</v>
      </c>
      <c r="BI222" s="201">
        <f aca="true" t="shared" si="8" ref="BI222:BI228">IF(N222="nulová",J222,0)</f>
        <v>0</v>
      </c>
      <c r="BJ222" s="22" t="s">
        <v>79</v>
      </c>
      <c r="BK222" s="201">
        <f aca="true" t="shared" si="9" ref="BK222:BK228">ROUND(I222*H222,2)</f>
        <v>0</v>
      </c>
      <c r="BL222" s="22" t="s">
        <v>133</v>
      </c>
      <c r="BM222" s="22" t="s">
        <v>420</v>
      </c>
    </row>
    <row r="223" spans="2:65" s="1" customFormat="1" ht="16.5" customHeight="1">
      <c r="B223" s="39"/>
      <c r="C223" s="225" t="s">
        <v>421</v>
      </c>
      <c r="D223" s="225" t="s">
        <v>259</v>
      </c>
      <c r="E223" s="226" t="s">
        <v>422</v>
      </c>
      <c r="F223" s="227" t="s">
        <v>423</v>
      </c>
      <c r="G223" s="228" t="s">
        <v>415</v>
      </c>
      <c r="H223" s="229">
        <v>2</v>
      </c>
      <c r="I223" s="230"/>
      <c r="J223" s="231">
        <f t="shared" si="0"/>
        <v>0</v>
      </c>
      <c r="K223" s="227" t="s">
        <v>262</v>
      </c>
      <c r="L223" s="232"/>
      <c r="M223" s="233" t="s">
        <v>21</v>
      </c>
      <c r="N223" s="234" t="s">
        <v>42</v>
      </c>
      <c r="O223" s="40"/>
      <c r="P223" s="199">
        <f t="shared" si="1"/>
        <v>0</v>
      </c>
      <c r="Q223" s="199">
        <v>0.175</v>
      </c>
      <c r="R223" s="199">
        <f t="shared" si="2"/>
        <v>0.35</v>
      </c>
      <c r="S223" s="199">
        <v>0</v>
      </c>
      <c r="T223" s="200">
        <f t="shared" si="3"/>
        <v>0</v>
      </c>
      <c r="AR223" s="22" t="s">
        <v>181</v>
      </c>
      <c r="AT223" s="22" t="s">
        <v>259</v>
      </c>
      <c r="AU223" s="22" t="s">
        <v>81</v>
      </c>
      <c r="AY223" s="22" t="s">
        <v>127</v>
      </c>
      <c r="BE223" s="201">
        <f t="shared" si="4"/>
        <v>0</v>
      </c>
      <c r="BF223" s="201">
        <f t="shared" si="5"/>
        <v>0</v>
      </c>
      <c r="BG223" s="201">
        <f t="shared" si="6"/>
        <v>0</v>
      </c>
      <c r="BH223" s="201">
        <f t="shared" si="7"/>
        <v>0</v>
      </c>
      <c r="BI223" s="201">
        <f t="shared" si="8"/>
        <v>0</v>
      </c>
      <c r="BJ223" s="22" t="s">
        <v>79</v>
      </c>
      <c r="BK223" s="201">
        <f t="shared" si="9"/>
        <v>0</v>
      </c>
      <c r="BL223" s="22" t="s">
        <v>133</v>
      </c>
      <c r="BM223" s="22" t="s">
        <v>424</v>
      </c>
    </row>
    <row r="224" spans="2:65" s="1" customFormat="1" ht="16.5" customHeight="1">
      <c r="B224" s="39"/>
      <c r="C224" s="225" t="s">
        <v>425</v>
      </c>
      <c r="D224" s="225" t="s">
        <v>259</v>
      </c>
      <c r="E224" s="226" t="s">
        <v>426</v>
      </c>
      <c r="F224" s="227" t="s">
        <v>427</v>
      </c>
      <c r="G224" s="228" t="s">
        <v>415</v>
      </c>
      <c r="H224" s="229">
        <v>2</v>
      </c>
      <c r="I224" s="230"/>
      <c r="J224" s="231">
        <f t="shared" si="0"/>
        <v>0</v>
      </c>
      <c r="K224" s="227" t="s">
        <v>262</v>
      </c>
      <c r="L224" s="232"/>
      <c r="M224" s="233" t="s">
        <v>21</v>
      </c>
      <c r="N224" s="234" t="s">
        <v>42</v>
      </c>
      <c r="O224" s="40"/>
      <c r="P224" s="199">
        <f t="shared" si="1"/>
        <v>0</v>
      </c>
      <c r="Q224" s="199">
        <v>0.06</v>
      </c>
      <c r="R224" s="199">
        <f t="shared" si="2"/>
        <v>0.12</v>
      </c>
      <c r="S224" s="199">
        <v>0</v>
      </c>
      <c r="T224" s="200">
        <f t="shared" si="3"/>
        <v>0</v>
      </c>
      <c r="AR224" s="22" t="s">
        <v>181</v>
      </c>
      <c r="AT224" s="22" t="s">
        <v>259</v>
      </c>
      <c r="AU224" s="22" t="s">
        <v>81</v>
      </c>
      <c r="AY224" s="22" t="s">
        <v>127</v>
      </c>
      <c r="BE224" s="201">
        <f t="shared" si="4"/>
        <v>0</v>
      </c>
      <c r="BF224" s="201">
        <f t="shared" si="5"/>
        <v>0</v>
      </c>
      <c r="BG224" s="201">
        <f t="shared" si="6"/>
        <v>0</v>
      </c>
      <c r="BH224" s="201">
        <f t="shared" si="7"/>
        <v>0</v>
      </c>
      <c r="BI224" s="201">
        <f t="shared" si="8"/>
        <v>0</v>
      </c>
      <c r="BJ224" s="22" t="s">
        <v>79</v>
      </c>
      <c r="BK224" s="201">
        <f t="shared" si="9"/>
        <v>0</v>
      </c>
      <c r="BL224" s="22" t="s">
        <v>133</v>
      </c>
      <c r="BM224" s="22" t="s">
        <v>428</v>
      </c>
    </row>
    <row r="225" spans="2:65" s="1" customFormat="1" ht="16.5" customHeight="1">
      <c r="B225" s="39"/>
      <c r="C225" s="225" t="s">
        <v>429</v>
      </c>
      <c r="D225" s="225" t="s">
        <v>259</v>
      </c>
      <c r="E225" s="226" t="s">
        <v>430</v>
      </c>
      <c r="F225" s="227" t="s">
        <v>431</v>
      </c>
      <c r="G225" s="228" t="s">
        <v>415</v>
      </c>
      <c r="H225" s="229">
        <v>2</v>
      </c>
      <c r="I225" s="230"/>
      <c r="J225" s="231">
        <f t="shared" si="0"/>
        <v>0</v>
      </c>
      <c r="K225" s="227" t="s">
        <v>262</v>
      </c>
      <c r="L225" s="232"/>
      <c r="M225" s="233" t="s">
        <v>21</v>
      </c>
      <c r="N225" s="234" t="s">
        <v>42</v>
      </c>
      <c r="O225" s="40"/>
      <c r="P225" s="199">
        <f t="shared" si="1"/>
        <v>0</v>
      </c>
      <c r="Q225" s="199">
        <v>0.12</v>
      </c>
      <c r="R225" s="199">
        <f t="shared" si="2"/>
        <v>0.24</v>
      </c>
      <c r="S225" s="199">
        <v>0</v>
      </c>
      <c r="T225" s="200">
        <f t="shared" si="3"/>
        <v>0</v>
      </c>
      <c r="AR225" s="22" t="s">
        <v>181</v>
      </c>
      <c r="AT225" s="22" t="s">
        <v>259</v>
      </c>
      <c r="AU225" s="22" t="s">
        <v>81</v>
      </c>
      <c r="AY225" s="22" t="s">
        <v>127</v>
      </c>
      <c r="BE225" s="201">
        <f t="shared" si="4"/>
        <v>0</v>
      </c>
      <c r="BF225" s="201">
        <f t="shared" si="5"/>
        <v>0</v>
      </c>
      <c r="BG225" s="201">
        <f t="shared" si="6"/>
        <v>0</v>
      </c>
      <c r="BH225" s="201">
        <f t="shared" si="7"/>
        <v>0</v>
      </c>
      <c r="BI225" s="201">
        <f t="shared" si="8"/>
        <v>0</v>
      </c>
      <c r="BJ225" s="22" t="s">
        <v>79</v>
      </c>
      <c r="BK225" s="201">
        <f t="shared" si="9"/>
        <v>0</v>
      </c>
      <c r="BL225" s="22" t="s">
        <v>133</v>
      </c>
      <c r="BM225" s="22" t="s">
        <v>432</v>
      </c>
    </row>
    <row r="226" spans="2:65" s="1" customFormat="1" ht="16.5" customHeight="1">
      <c r="B226" s="39"/>
      <c r="C226" s="225" t="s">
        <v>433</v>
      </c>
      <c r="D226" s="225" t="s">
        <v>259</v>
      </c>
      <c r="E226" s="226" t="s">
        <v>434</v>
      </c>
      <c r="F226" s="227" t="s">
        <v>435</v>
      </c>
      <c r="G226" s="228" t="s">
        <v>415</v>
      </c>
      <c r="H226" s="229">
        <v>2</v>
      </c>
      <c r="I226" s="230"/>
      <c r="J226" s="231">
        <f t="shared" si="0"/>
        <v>0</v>
      </c>
      <c r="K226" s="227" t="s">
        <v>262</v>
      </c>
      <c r="L226" s="232"/>
      <c r="M226" s="233" t="s">
        <v>21</v>
      </c>
      <c r="N226" s="234" t="s">
        <v>42</v>
      </c>
      <c r="O226" s="40"/>
      <c r="P226" s="199">
        <f t="shared" si="1"/>
        <v>0</v>
      </c>
      <c r="Q226" s="199">
        <v>0.006</v>
      </c>
      <c r="R226" s="199">
        <f t="shared" si="2"/>
        <v>0.012</v>
      </c>
      <c r="S226" s="199">
        <v>0</v>
      </c>
      <c r="T226" s="200">
        <f t="shared" si="3"/>
        <v>0</v>
      </c>
      <c r="AR226" s="22" t="s">
        <v>181</v>
      </c>
      <c r="AT226" s="22" t="s">
        <v>259</v>
      </c>
      <c r="AU226" s="22" t="s">
        <v>81</v>
      </c>
      <c r="AY226" s="22" t="s">
        <v>127</v>
      </c>
      <c r="BE226" s="201">
        <f t="shared" si="4"/>
        <v>0</v>
      </c>
      <c r="BF226" s="201">
        <f t="shared" si="5"/>
        <v>0</v>
      </c>
      <c r="BG226" s="201">
        <f t="shared" si="6"/>
        <v>0</v>
      </c>
      <c r="BH226" s="201">
        <f t="shared" si="7"/>
        <v>0</v>
      </c>
      <c r="BI226" s="201">
        <f t="shared" si="8"/>
        <v>0</v>
      </c>
      <c r="BJ226" s="22" t="s">
        <v>79</v>
      </c>
      <c r="BK226" s="201">
        <f t="shared" si="9"/>
        <v>0</v>
      </c>
      <c r="BL226" s="22" t="s">
        <v>133</v>
      </c>
      <c r="BM226" s="22" t="s">
        <v>436</v>
      </c>
    </row>
    <row r="227" spans="2:65" s="1" customFormat="1" ht="16.5" customHeight="1">
      <c r="B227" s="39"/>
      <c r="C227" s="225" t="s">
        <v>437</v>
      </c>
      <c r="D227" s="225" t="s">
        <v>259</v>
      </c>
      <c r="E227" s="226" t="s">
        <v>438</v>
      </c>
      <c r="F227" s="227" t="s">
        <v>439</v>
      </c>
      <c r="G227" s="228" t="s">
        <v>415</v>
      </c>
      <c r="H227" s="229">
        <v>2</v>
      </c>
      <c r="I227" s="230"/>
      <c r="J227" s="231">
        <f t="shared" si="0"/>
        <v>0</v>
      </c>
      <c r="K227" s="227" t="s">
        <v>262</v>
      </c>
      <c r="L227" s="232"/>
      <c r="M227" s="233" t="s">
        <v>21</v>
      </c>
      <c r="N227" s="234" t="s">
        <v>42</v>
      </c>
      <c r="O227" s="40"/>
      <c r="P227" s="199">
        <f t="shared" si="1"/>
        <v>0</v>
      </c>
      <c r="Q227" s="199">
        <v>0.06</v>
      </c>
      <c r="R227" s="199">
        <f t="shared" si="2"/>
        <v>0.12</v>
      </c>
      <c r="S227" s="199">
        <v>0</v>
      </c>
      <c r="T227" s="200">
        <f t="shared" si="3"/>
        <v>0</v>
      </c>
      <c r="AR227" s="22" t="s">
        <v>181</v>
      </c>
      <c r="AT227" s="22" t="s">
        <v>259</v>
      </c>
      <c r="AU227" s="22" t="s">
        <v>81</v>
      </c>
      <c r="AY227" s="22" t="s">
        <v>127</v>
      </c>
      <c r="BE227" s="201">
        <f t="shared" si="4"/>
        <v>0</v>
      </c>
      <c r="BF227" s="201">
        <f t="shared" si="5"/>
        <v>0</v>
      </c>
      <c r="BG227" s="201">
        <f t="shared" si="6"/>
        <v>0</v>
      </c>
      <c r="BH227" s="201">
        <f t="shared" si="7"/>
        <v>0</v>
      </c>
      <c r="BI227" s="201">
        <f t="shared" si="8"/>
        <v>0</v>
      </c>
      <c r="BJ227" s="22" t="s">
        <v>79</v>
      </c>
      <c r="BK227" s="201">
        <f t="shared" si="9"/>
        <v>0</v>
      </c>
      <c r="BL227" s="22" t="s">
        <v>133</v>
      </c>
      <c r="BM227" s="22" t="s">
        <v>440</v>
      </c>
    </row>
    <row r="228" spans="2:65" s="1" customFormat="1" ht="25.5" customHeight="1">
      <c r="B228" s="39"/>
      <c r="C228" s="190" t="s">
        <v>441</v>
      </c>
      <c r="D228" s="190" t="s">
        <v>129</v>
      </c>
      <c r="E228" s="191" t="s">
        <v>442</v>
      </c>
      <c r="F228" s="192" t="s">
        <v>443</v>
      </c>
      <c r="G228" s="193" t="s">
        <v>415</v>
      </c>
      <c r="H228" s="194">
        <v>2</v>
      </c>
      <c r="I228" s="195"/>
      <c r="J228" s="196">
        <f t="shared" si="0"/>
        <v>0</v>
      </c>
      <c r="K228" s="192" t="s">
        <v>262</v>
      </c>
      <c r="L228" s="59"/>
      <c r="M228" s="197" t="s">
        <v>21</v>
      </c>
      <c r="N228" s="198" t="s">
        <v>42</v>
      </c>
      <c r="O228" s="40"/>
      <c r="P228" s="199">
        <f t="shared" si="1"/>
        <v>0</v>
      </c>
      <c r="Q228" s="199">
        <v>0.21734</v>
      </c>
      <c r="R228" s="199">
        <f t="shared" si="2"/>
        <v>0.43468</v>
      </c>
      <c r="S228" s="199">
        <v>0</v>
      </c>
      <c r="T228" s="200">
        <f t="shared" si="3"/>
        <v>0</v>
      </c>
      <c r="AR228" s="22" t="s">
        <v>133</v>
      </c>
      <c r="AT228" s="22" t="s">
        <v>129</v>
      </c>
      <c r="AU228" s="22" t="s">
        <v>81</v>
      </c>
      <c r="AY228" s="22" t="s">
        <v>127</v>
      </c>
      <c r="BE228" s="201">
        <f t="shared" si="4"/>
        <v>0</v>
      </c>
      <c r="BF228" s="201">
        <f t="shared" si="5"/>
        <v>0</v>
      </c>
      <c r="BG228" s="201">
        <f t="shared" si="6"/>
        <v>0</v>
      </c>
      <c r="BH228" s="201">
        <f t="shared" si="7"/>
        <v>0</v>
      </c>
      <c r="BI228" s="201">
        <f t="shared" si="8"/>
        <v>0</v>
      </c>
      <c r="BJ228" s="22" t="s">
        <v>79</v>
      </c>
      <c r="BK228" s="201">
        <f t="shared" si="9"/>
        <v>0</v>
      </c>
      <c r="BL228" s="22" t="s">
        <v>133</v>
      </c>
      <c r="BM228" s="22" t="s">
        <v>444</v>
      </c>
    </row>
    <row r="229" spans="2:51" s="11" customFormat="1" ht="13.5">
      <c r="B229" s="202"/>
      <c r="C229" s="203"/>
      <c r="D229" s="204" t="s">
        <v>135</v>
      </c>
      <c r="E229" s="205" t="s">
        <v>21</v>
      </c>
      <c r="F229" s="206" t="s">
        <v>81</v>
      </c>
      <c r="G229" s="203"/>
      <c r="H229" s="207">
        <v>2</v>
      </c>
      <c r="I229" s="208"/>
      <c r="J229" s="203"/>
      <c r="K229" s="203"/>
      <c r="L229" s="209"/>
      <c r="M229" s="210"/>
      <c r="N229" s="211"/>
      <c r="O229" s="211"/>
      <c r="P229" s="211"/>
      <c r="Q229" s="211"/>
      <c r="R229" s="211"/>
      <c r="S229" s="211"/>
      <c r="T229" s="212"/>
      <c r="AT229" s="213" t="s">
        <v>135</v>
      </c>
      <c r="AU229" s="213" t="s">
        <v>81</v>
      </c>
      <c r="AV229" s="11" t="s">
        <v>81</v>
      </c>
      <c r="AW229" s="11" t="s">
        <v>35</v>
      </c>
      <c r="AX229" s="11" t="s">
        <v>79</v>
      </c>
      <c r="AY229" s="213" t="s">
        <v>127</v>
      </c>
    </row>
    <row r="230" spans="2:65" s="1" customFormat="1" ht="16.5" customHeight="1">
      <c r="B230" s="39"/>
      <c r="C230" s="225" t="s">
        <v>445</v>
      </c>
      <c r="D230" s="225" t="s">
        <v>259</v>
      </c>
      <c r="E230" s="226" t="s">
        <v>446</v>
      </c>
      <c r="F230" s="227" t="s">
        <v>447</v>
      </c>
      <c r="G230" s="228" t="s">
        <v>415</v>
      </c>
      <c r="H230" s="229">
        <v>2</v>
      </c>
      <c r="I230" s="230"/>
      <c r="J230" s="231">
        <f>ROUND(I230*H230,2)</f>
        <v>0</v>
      </c>
      <c r="K230" s="227" t="s">
        <v>262</v>
      </c>
      <c r="L230" s="232"/>
      <c r="M230" s="233" t="s">
        <v>21</v>
      </c>
      <c r="N230" s="234" t="s">
        <v>42</v>
      </c>
      <c r="O230" s="40"/>
      <c r="P230" s="199">
        <f>O230*H230</f>
        <v>0</v>
      </c>
      <c r="Q230" s="199">
        <v>0.058</v>
      </c>
      <c r="R230" s="199">
        <f>Q230*H230</f>
        <v>0.116</v>
      </c>
      <c r="S230" s="199">
        <v>0</v>
      </c>
      <c r="T230" s="200">
        <f>S230*H230</f>
        <v>0</v>
      </c>
      <c r="AR230" s="22" t="s">
        <v>181</v>
      </c>
      <c r="AT230" s="22" t="s">
        <v>259</v>
      </c>
      <c r="AU230" s="22" t="s">
        <v>81</v>
      </c>
      <c r="AY230" s="22" t="s">
        <v>127</v>
      </c>
      <c r="BE230" s="201">
        <f>IF(N230="základní",J230,0)</f>
        <v>0</v>
      </c>
      <c r="BF230" s="201">
        <f>IF(N230="snížená",J230,0)</f>
        <v>0</v>
      </c>
      <c r="BG230" s="201">
        <f>IF(N230="zákl. přenesená",J230,0)</f>
        <v>0</v>
      </c>
      <c r="BH230" s="201">
        <f>IF(N230="sníž. přenesená",J230,0)</f>
        <v>0</v>
      </c>
      <c r="BI230" s="201">
        <f>IF(N230="nulová",J230,0)</f>
        <v>0</v>
      </c>
      <c r="BJ230" s="22" t="s">
        <v>79</v>
      </c>
      <c r="BK230" s="201">
        <f>ROUND(I230*H230,2)</f>
        <v>0</v>
      </c>
      <c r="BL230" s="22" t="s">
        <v>133</v>
      </c>
      <c r="BM230" s="22" t="s">
        <v>448</v>
      </c>
    </row>
    <row r="231" spans="2:65" s="1" customFormat="1" ht="16.5" customHeight="1">
      <c r="B231" s="39"/>
      <c r="C231" s="190" t="s">
        <v>449</v>
      </c>
      <c r="D231" s="190" t="s">
        <v>129</v>
      </c>
      <c r="E231" s="191" t="s">
        <v>450</v>
      </c>
      <c r="F231" s="192" t="s">
        <v>451</v>
      </c>
      <c r="G231" s="193" t="s">
        <v>415</v>
      </c>
      <c r="H231" s="194">
        <v>5</v>
      </c>
      <c r="I231" s="195"/>
      <c r="J231" s="196">
        <f>ROUND(I231*H231,2)</f>
        <v>0</v>
      </c>
      <c r="K231" s="192" t="s">
        <v>141</v>
      </c>
      <c r="L231" s="59"/>
      <c r="M231" s="197" t="s">
        <v>21</v>
      </c>
      <c r="N231" s="198" t="s">
        <v>42</v>
      </c>
      <c r="O231" s="40"/>
      <c r="P231" s="199">
        <f>O231*H231</f>
        <v>0</v>
      </c>
      <c r="Q231" s="199">
        <v>0.42368</v>
      </c>
      <c r="R231" s="199">
        <f>Q231*H231</f>
        <v>2.1184</v>
      </c>
      <c r="S231" s="199">
        <v>0</v>
      </c>
      <c r="T231" s="200">
        <f>S231*H231</f>
        <v>0</v>
      </c>
      <c r="AR231" s="22" t="s">
        <v>133</v>
      </c>
      <c r="AT231" s="22" t="s">
        <v>129</v>
      </c>
      <c r="AU231" s="22" t="s">
        <v>81</v>
      </c>
      <c r="AY231" s="22" t="s">
        <v>127</v>
      </c>
      <c r="BE231" s="201">
        <f>IF(N231="základní",J231,0)</f>
        <v>0</v>
      </c>
      <c r="BF231" s="201">
        <f>IF(N231="snížená",J231,0)</f>
        <v>0</v>
      </c>
      <c r="BG231" s="201">
        <f>IF(N231="zákl. přenesená",J231,0)</f>
        <v>0</v>
      </c>
      <c r="BH231" s="201">
        <f>IF(N231="sníž. přenesená",J231,0)</f>
        <v>0</v>
      </c>
      <c r="BI231" s="201">
        <f>IF(N231="nulová",J231,0)</f>
        <v>0</v>
      </c>
      <c r="BJ231" s="22" t="s">
        <v>79</v>
      </c>
      <c r="BK231" s="201">
        <f>ROUND(I231*H231,2)</f>
        <v>0</v>
      </c>
      <c r="BL231" s="22" t="s">
        <v>133</v>
      </c>
      <c r="BM231" s="22" t="s">
        <v>452</v>
      </c>
    </row>
    <row r="232" spans="2:51" s="11" customFormat="1" ht="13.5">
      <c r="B232" s="202"/>
      <c r="C232" s="203"/>
      <c r="D232" s="204" t="s">
        <v>135</v>
      </c>
      <c r="E232" s="205" t="s">
        <v>21</v>
      </c>
      <c r="F232" s="206" t="s">
        <v>162</v>
      </c>
      <c r="G232" s="203"/>
      <c r="H232" s="207">
        <v>5</v>
      </c>
      <c r="I232" s="208"/>
      <c r="J232" s="203"/>
      <c r="K232" s="203"/>
      <c r="L232" s="209"/>
      <c r="M232" s="210"/>
      <c r="N232" s="211"/>
      <c r="O232" s="211"/>
      <c r="P232" s="211"/>
      <c r="Q232" s="211"/>
      <c r="R232" s="211"/>
      <c r="S232" s="211"/>
      <c r="T232" s="212"/>
      <c r="AT232" s="213" t="s">
        <v>135</v>
      </c>
      <c r="AU232" s="213" t="s">
        <v>81</v>
      </c>
      <c r="AV232" s="11" t="s">
        <v>81</v>
      </c>
      <c r="AW232" s="11" t="s">
        <v>35</v>
      </c>
      <c r="AX232" s="11" t="s">
        <v>79</v>
      </c>
      <c r="AY232" s="213" t="s">
        <v>127</v>
      </c>
    </row>
    <row r="233" spans="2:65" s="1" customFormat="1" ht="16.5" customHeight="1">
      <c r="B233" s="39"/>
      <c r="C233" s="190" t="s">
        <v>453</v>
      </c>
      <c r="D233" s="190" t="s">
        <v>129</v>
      </c>
      <c r="E233" s="191" t="s">
        <v>454</v>
      </c>
      <c r="F233" s="192" t="s">
        <v>455</v>
      </c>
      <c r="G233" s="193" t="s">
        <v>415</v>
      </c>
      <c r="H233" s="194">
        <v>4</v>
      </c>
      <c r="I233" s="195"/>
      <c r="J233" s="196">
        <f>ROUND(I233*H233,2)</f>
        <v>0</v>
      </c>
      <c r="K233" s="192" t="s">
        <v>141</v>
      </c>
      <c r="L233" s="59"/>
      <c r="M233" s="197" t="s">
        <v>21</v>
      </c>
      <c r="N233" s="198" t="s">
        <v>42</v>
      </c>
      <c r="O233" s="40"/>
      <c r="P233" s="199">
        <f>O233*H233</f>
        <v>0</v>
      </c>
      <c r="Q233" s="199">
        <v>0.4208</v>
      </c>
      <c r="R233" s="199">
        <f>Q233*H233</f>
        <v>1.6832</v>
      </c>
      <c r="S233" s="199">
        <v>0</v>
      </c>
      <c r="T233" s="200">
        <f>S233*H233</f>
        <v>0</v>
      </c>
      <c r="AR233" s="22" t="s">
        <v>133</v>
      </c>
      <c r="AT233" s="22" t="s">
        <v>129</v>
      </c>
      <c r="AU233" s="22" t="s">
        <v>81</v>
      </c>
      <c r="AY233" s="22" t="s">
        <v>127</v>
      </c>
      <c r="BE233" s="201">
        <f>IF(N233="základní",J233,0)</f>
        <v>0</v>
      </c>
      <c r="BF233" s="201">
        <f>IF(N233="snížená",J233,0)</f>
        <v>0</v>
      </c>
      <c r="BG233" s="201">
        <f>IF(N233="zákl. přenesená",J233,0)</f>
        <v>0</v>
      </c>
      <c r="BH233" s="201">
        <f>IF(N233="sníž. přenesená",J233,0)</f>
        <v>0</v>
      </c>
      <c r="BI233" s="201">
        <f>IF(N233="nulová",J233,0)</f>
        <v>0</v>
      </c>
      <c r="BJ233" s="22" t="s">
        <v>79</v>
      </c>
      <c r="BK233" s="201">
        <f>ROUND(I233*H233,2)</f>
        <v>0</v>
      </c>
      <c r="BL233" s="22" t="s">
        <v>133</v>
      </c>
      <c r="BM233" s="22" t="s">
        <v>456</v>
      </c>
    </row>
    <row r="234" spans="2:51" s="11" customFormat="1" ht="13.5">
      <c r="B234" s="202"/>
      <c r="C234" s="203"/>
      <c r="D234" s="204" t="s">
        <v>135</v>
      </c>
      <c r="E234" s="205" t="s">
        <v>21</v>
      </c>
      <c r="F234" s="206" t="s">
        <v>133</v>
      </c>
      <c r="G234" s="203"/>
      <c r="H234" s="207">
        <v>4</v>
      </c>
      <c r="I234" s="208"/>
      <c r="J234" s="203"/>
      <c r="K234" s="203"/>
      <c r="L234" s="209"/>
      <c r="M234" s="210"/>
      <c r="N234" s="211"/>
      <c r="O234" s="211"/>
      <c r="P234" s="211"/>
      <c r="Q234" s="211"/>
      <c r="R234" s="211"/>
      <c r="S234" s="211"/>
      <c r="T234" s="212"/>
      <c r="AT234" s="213" t="s">
        <v>135</v>
      </c>
      <c r="AU234" s="213" t="s">
        <v>81</v>
      </c>
      <c r="AV234" s="11" t="s">
        <v>81</v>
      </c>
      <c r="AW234" s="11" t="s">
        <v>35</v>
      </c>
      <c r="AX234" s="11" t="s">
        <v>79</v>
      </c>
      <c r="AY234" s="213" t="s">
        <v>127</v>
      </c>
    </row>
    <row r="235" spans="2:65" s="1" customFormat="1" ht="25.5" customHeight="1">
      <c r="B235" s="39"/>
      <c r="C235" s="190" t="s">
        <v>457</v>
      </c>
      <c r="D235" s="190" t="s">
        <v>129</v>
      </c>
      <c r="E235" s="191" t="s">
        <v>458</v>
      </c>
      <c r="F235" s="192" t="s">
        <v>459</v>
      </c>
      <c r="G235" s="193" t="s">
        <v>415</v>
      </c>
      <c r="H235" s="194">
        <v>12</v>
      </c>
      <c r="I235" s="195"/>
      <c r="J235" s="196">
        <f>ROUND(I235*H235,2)</f>
        <v>0</v>
      </c>
      <c r="K235" s="192" t="s">
        <v>141</v>
      </c>
      <c r="L235" s="59"/>
      <c r="M235" s="197" t="s">
        <v>21</v>
      </c>
      <c r="N235" s="198" t="s">
        <v>42</v>
      </c>
      <c r="O235" s="40"/>
      <c r="P235" s="199">
        <f>O235*H235</f>
        <v>0</v>
      </c>
      <c r="Q235" s="199">
        <v>0.31108</v>
      </c>
      <c r="R235" s="199">
        <f>Q235*H235</f>
        <v>3.7329600000000003</v>
      </c>
      <c r="S235" s="199">
        <v>0</v>
      </c>
      <c r="T235" s="200">
        <f>S235*H235</f>
        <v>0</v>
      </c>
      <c r="AR235" s="22" t="s">
        <v>133</v>
      </c>
      <c r="AT235" s="22" t="s">
        <v>129</v>
      </c>
      <c r="AU235" s="22" t="s">
        <v>81</v>
      </c>
      <c r="AY235" s="22" t="s">
        <v>127</v>
      </c>
      <c r="BE235" s="201">
        <f>IF(N235="základní",J235,0)</f>
        <v>0</v>
      </c>
      <c r="BF235" s="201">
        <f>IF(N235="snížená",J235,0)</f>
        <v>0</v>
      </c>
      <c r="BG235" s="201">
        <f>IF(N235="zákl. přenesená",J235,0)</f>
        <v>0</v>
      </c>
      <c r="BH235" s="201">
        <f>IF(N235="sníž. přenesená",J235,0)</f>
        <v>0</v>
      </c>
      <c r="BI235" s="201">
        <f>IF(N235="nulová",J235,0)</f>
        <v>0</v>
      </c>
      <c r="BJ235" s="22" t="s">
        <v>79</v>
      </c>
      <c r="BK235" s="201">
        <f>ROUND(I235*H235,2)</f>
        <v>0</v>
      </c>
      <c r="BL235" s="22" t="s">
        <v>133</v>
      </c>
      <c r="BM235" s="22" t="s">
        <v>460</v>
      </c>
    </row>
    <row r="236" spans="2:51" s="11" customFormat="1" ht="13.5">
      <c r="B236" s="202"/>
      <c r="C236" s="203"/>
      <c r="D236" s="204" t="s">
        <v>135</v>
      </c>
      <c r="E236" s="205" t="s">
        <v>21</v>
      </c>
      <c r="F236" s="206" t="s">
        <v>243</v>
      </c>
      <c r="G236" s="203"/>
      <c r="H236" s="207">
        <v>12</v>
      </c>
      <c r="I236" s="208"/>
      <c r="J236" s="203"/>
      <c r="K236" s="203"/>
      <c r="L236" s="209"/>
      <c r="M236" s="210"/>
      <c r="N236" s="211"/>
      <c r="O236" s="211"/>
      <c r="P236" s="211"/>
      <c r="Q236" s="211"/>
      <c r="R236" s="211"/>
      <c r="S236" s="211"/>
      <c r="T236" s="212"/>
      <c r="AT236" s="213" t="s">
        <v>135</v>
      </c>
      <c r="AU236" s="213" t="s">
        <v>81</v>
      </c>
      <c r="AV236" s="11" t="s">
        <v>81</v>
      </c>
      <c r="AW236" s="11" t="s">
        <v>35</v>
      </c>
      <c r="AX236" s="11" t="s">
        <v>79</v>
      </c>
      <c r="AY236" s="213" t="s">
        <v>127</v>
      </c>
    </row>
    <row r="237" spans="2:65" s="1" customFormat="1" ht="25.5" customHeight="1">
      <c r="B237" s="39"/>
      <c r="C237" s="190" t="s">
        <v>461</v>
      </c>
      <c r="D237" s="190" t="s">
        <v>129</v>
      </c>
      <c r="E237" s="191" t="s">
        <v>462</v>
      </c>
      <c r="F237" s="192" t="s">
        <v>463</v>
      </c>
      <c r="G237" s="193" t="s">
        <v>172</v>
      </c>
      <c r="H237" s="194">
        <v>0.378</v>
      </c>
      <c r="I237" s="195"/>
      <c r="J237" s="196">
        <f>ROUND(I237*H237,2)</f>
        <v>0</v>
      </c>
      <c r="K237" s="192" t="s">
        <v>262</v>
      </c>
      <c r="L237" s="59"/>
      <c r="M237" s="197" t="s">
        <v>21</v>
      </c>
      <c r="N237" s="198" t="s">
        <v>42</v>
      </c>
      <c r="O237" s="40"/>
      <c r="P237" s="199">
        <f>O237*H237</f>
        <v>0</v>
      </c>
      <c r="Q237" s="199">
        <v>0</v>
      </c>
      <c r="R237" s="199">
        <f>Q237*H237</f>
        <v>0</v>
      </c>
      <c r="S237" s="199">
        <v>0</v>
      </c>
      <c r="T237" s="200">
        <f>S237*H237</f>
        <v>0</v>
      </c>
      <c r="AR237" s="22" t="s">
        <v>133</v>
      </c>
      <c r="AT237" s="22" t="s">
        <v>129</v>
      </c>
      <c r="AU237" s="22" t="s">
        <v>81</v>
      </c>
      <c r="AY237" s="22" t="s">
        <v>127</v>
      </c>
      <c r="BE237" s="201">
        <f>IF(N237="základní",J237,0)</f>
        <v>0</v>
      </c>
      <c r="BF237" s="201">
        <f>IF(N237="snížená",J237,0)</f>
        <v>0</v>
      </c>
      <c r="BG237" s="201">
        <f>IF(N237="zákl. přenesená",J237,0)</f>
        <v>0</v>
      </c>
      <c r="BH237" s="201">
        <f>IF(N237="sníž. přenesená",J237,0)</f>
        <v>0</v>
      </c>
      <c r="BI237" s="201">
        <f>IF(N237="nulová",J237,0)</f>
        <v>0</v>
      </c>
      <c r="BJ237" s="22" t="s">
        <v>79</v>
      </c>
      <c r="BK237" s="201">
        <f>ROUND(I237*H237,2)</f>
        <v>0</v>
      </c>
      <c r="BL237" s="22" t="s">
        <v>133</v>
      </c>
      <c r="BM237" s="22" t="s">
        <v>464</v>
      </c>
    </row>
    <row r="238" spans="2:51" s="11" customFormat="1" ht="13.5">
      <c r="B238" s="202"/>
      <c r="C238" s="203"/>
      <c r="D238" s="204" t="s">
        <v>135</v>
      </c>
      <c r="E238" s="205" t="s">
        <v>21</v>
      </c>
      <c r="F238" s="206" t="s">
        <v>465</v>
      </c>
      <c r="G238" s="203"/>
      <c r="H238" s="207">
        <v>0.378</v>
      </c>
      <c r="I238" s="208"/>
      <c r="J238" s="203"/>
      <c r="K238" s="203"/>
      <c r="L238" s="209"/>
      <c r="M238" s="210"/>
      <c r="N238" s="211"/>
      <c r="O238" s="211"/>
      <c r="P238" s="211"/>
      <c r="Q238" s="211"/>
      <c r="R238" s="211"/>
      <c r="S238" s="211"/>
      <c r="T238" s="212"/>
      <c r="AT238" s="213" t="s">
        <v>135</v>
      </c>
      <c r="AU238" s="213" t="s">
        <v>81</v>
      </c>
      <c r="AV238" s="11" t="s">
        <v>81</v>
      </c>
      <c r="AW238" s="11" t="s">
        <v>35</v>
      </c>
      <c r="AX238" s="11" t="s">
        <v>79</v>
      </c>
      <c r="AY238" s="213" t="s">
        <v>127</v>
      </c>
    </row>
    <row r="239" spans="2:63" s="10" customFormat="1" ht="29.85" customHeight="1">
      <c r="B239" s="174"/>
      <c r="C239" s="175"/>
      <c r="D239" s="176" t="s">
        <v>70</v>
      </c>
      <c r="E239" s="188" t="s">
        <v>187</v>
      </c>
      <c r="F239" s="188" t="s">
        <v>466</v>
      </c>
      <c r="G239" s="175"/>
      <c r="H239" s="175"/>
      <c r="I239" s="178"/>
      <c r="J239" s="189">
        <f>BK239</f>
        <v>0</v>
      </c>
      <c r="K239" s="175"/>
      <c r="L239" s="180"/>
      <c r="M239" s="181"/>
      <c r="N239" s="182"/>
      <c r="O239" s="182"/>
      <c r="P239" s="183">
        <f>P240+SUM(P241:P291)</f>
        <v>0</v>
      </c>
      <c r="Q239" s="182"/>
      <c r="R239" s="183">
        <f>R240+SUM(R241:R291)</f>
        <v>269.49635711</v>
      </c>
      <c r="S239" s="182"/>
      <c r="T239" s="184">
        <f>T240+SUM(T241:T291)</f>
        <v>4.48</v>
      </c>
      <c r="AR239" s="185" t="s">
        <v>79</v>
      </c>
      <c r="AT239" s="186" t="s">
        <v>70</v>
      </c>
      <c r="AU239" s="186" t="s">
        <v>79</v>
      </c>
      <c r="AY239" s="185" t="s">
        <v>127</v>
      </c>
      <c r="BK239" s="187">
        <f>BK240+SUM(BK241:BK291)</f>
        <v>0</v>
      </c>
    </row>
    <row r="240" spans="2:65" s="1" customFormat="1" ht="25.5" customHeight="1">
      <c r="B240" s="39"/>
      <c r="C240" s="190" t="s">
        <v>467</v>
      </c>
      <c r="D240" s="190" t="s">
        <v>129</v>
      </c>
      <c r="E240" s="191" t="s">
        <v>468</v>
      </c>
      <c r="F240" s="192" t="s">
        <v>469</v>
      </c>
      <c r="G240" s="193" t="s">
        <v>415</v>
      </c>
      <c r="H240" s="194">
        <v>4</v>
      </c>
      <c r="I240" s="195"/>
      <c r="J240" s="196">
        <f>ROUND(I240*H240,2)</f>
        <v>0</v>
      </c>
      <c r="K240" s="192" t="s">
        <v>159</v>
      </c>
      <c r="L240" s="59"/>
      <c r="M240" s="197" t="s">
        <v>21</v>
      </c>
      <c r="N240" s="198" t="s">
        <v>42</v>
      </c>
      <c r="O240" s="40"/>
      <c r="P240" s="199">
        <f>O240*H240</f>
        <v>0</v>
      </c>
      <c r="Q240" s="199">
        <v>0</v>
      </c>
      <c r="R240" s="199">
        <f>Q240*H240</f>
        <v>0</v>
      </c>
      <c r="S240" s="199">
        <v>0</v>
      </c>
      <c r="T240" s="200">
        <f>S240*H240</f>
        <v>0</v>
      </c>
      <c r="AR240" s="22" t="s">
        <v>133</v>
      </c>
      <c r="AT240" s="22" t="s">
        <v>129</v>
      </c>
      <c r="AU240" s="22" t="s">
        <v>81</v>
      </c>
      <c r="AY240" s="22" t="s">
        <v>127</v>
      </c>
      <c r="BE240" s="201">
        <f>IF(N240="základní",J240,0)</f>
        <v>0</v>
      </c>
      <c r="BF240" s="201">
        <f>IF(N240="snížená",J240,0)</f>
        <v>0</v>
      </c>
      <c r="BG240" s="201">
        <f>IF(N240="zákl. přenesená",J240,0)</f>
        <v>0</v>
      </c>
      <c r="BH240" s="201">
        <f>IF(N240="sníž. přenesená",J240,0)</f>
        <v>0</v>
      </c>
      <c r="BI240" s="201">
        <f>IF(N240="nulová",J240,0)</f>
        <v>0</v>
      </c>
      <c r="BJ240" s="22" t="s">
        <v>79</v>
      </c>
      <c r="BK240" s="201">
        <f>ROUND(I240*H240,2)</f>
        <v>0</v>
      </c>
      <c r="BL240" s="22" t="s">
        <v>133</v>
      </c>
      <c r="BM240" s="22" t="s">
        <v>470</v>
      </c>
    </row>
    <row r="241" spans="2:65" s="1" customFormat="1" ht="16.5" customHeight="1">
      <c r="B241" s="39"/>
      <c r="C241" s="225" t="s">
        <v>471</v>
      </c>
      <c r="D241" s="225" t="s">
        <v>259</v>
      </c>
      <c r="E241" s="226" t="s">
        <v>472</v>
      </c>
      <c r="F241" s="227" t="s">
        <v>473</v>
      </c>
      <c r="G241" s="228" t="s">
        <v>415</v>
      </c>
      <c r="H241" s="229">
        <v>4</v>
      </c>
      <c r="I241" s="230"/>
      <c r="J241" s="231">
        <f>ROUND(I241*H241,2)</f>
        <v>0</v>
      </c>
      <c r="K241" s="227" t="s">
        <v>159</v>
      </c>
      <c r="L241" s="232"/>
      <c r="M241" s="233" t="s">
        <v>21</v>
      </c>
      <c r="N241" s="234" t="s">
        <v>42</v>
      </c>
      <c r="O241" s="40"/>
      <c r="P241" s="199">
        <f>O241*H241</f>
        <v>0</v>
      </c>
      <c r="Q241" s="199">
        <v>0.0021</v>
      </c>
      <c r="R241" s="199">
        <f>Q241*H241</f>
        <v>0.0084</v>
      </c>
      <c r="S241" s="199">
        <v>0</v>
      </c>
      <c r="T241" s="200">
        <f>S241*H241</f>
        <v>0</v>
      </c>
      <c r="AR241" s="22" t="s">
        <v>181</v>
      </c>
      <c r="AT241" s="22" t="s">
        <v>259</v>
      </c>
      <c r="AU241" s="22" t="s">
        <v>81</v>
      </c>
      <c r="AY241" s="22" t="s">
        <v>127</v>
      </c>
      <c r="BE241" s="201">
        <f>IF(N241="základní",J241,0)</f>
        <v>0</v>
      </c>
      <c r="BF241" s="201">
        <f>IF(N241="snížená",J241,0)</f>
        <v>0</v>
      </c>
      <c r="BG241" s="201">
        <f>IF(N241="zákl. přenesená",J241,0)</f>
        <v>0</v>
      </c>
      <c r="BH241" s="201">
        <f>IF(N241="sníž. přenesená",J241,0)</f>
        <v>0</v>
      </c>
      <c r="BI241" s="201">
        <f>IF(N241="nulová",J241,0)</f>
        <v>0</v>
      </c>
      <c r="BJ241" s="22" t="s">
        <v>79</v>
      </c>
      <c r="BK241" s="201">
        <f>ROUND(I241*H241,2)</f>
        <v>0</v>
      </c>
      <c r="BL241" s="22" t="s">
        <v>133</v>
      </c>
      <c r="BM241" s="22" t="s">
        <v>474</v>
      </c>
    </row>
    <row r="242" spans="2:65" s="1" customFormat="1" ht="25.5" customHeight="1">
      <c r="B242" s="39"/>
      <c r="C242" s="190" t="s">
        <v>475</v>
      </c>
      <c r="D242" s="190" t="s">
        <v>129</v>
      </c>
      <c r="E242" s="191" t="s">
        <v>476</v>
      </c>
      <c r="F242" s="192" t="s">
        <v>477</v>
      </c>
      <c r="G242" s="193" t="s">
        <v>415</v>
      </c>
      <c r="H242" s="194">
        <v>26</v>
      </c>
      <c r="I242" s="195"/>
      <c r="J242" s="196">
        <f>ROUND(I242*H242,2)</f>
        <v>0</v>
      </c>
      <c r="K242" s="192" t="s">
        <v>141</v>
      </c>
      <c r="L242" s="59"/>
      <c r="M242" s="197" t="s">
        <v>21</v>
      </c>
      <c r="N242" s="198" t="s">
        <v>42</v>
      </c>
      <c r="O242" s="40"/>
      <c r="P242" s="199">
        <f>O242*H242</f>
        <v>0</v>
      </c>
      <c r="Q242" s="199">
        <v>0.0007</v>
      </c>
      <c r="R242" s="199">
        <f>Q242*H242</f>
        <v>0.0182</v>
      </c>
      <c r="S242" s="199">
        <v>0</v>
      </c>
      <c r="T242" s="200">
        <f>S242*H242</f>
        <v>0</v>
      </c>
      <c r="AR242" s="22" t="s">
        <v>133</v>
      </c>
      <c r="AT242" s="22" t="s">
        <v>129</v>
      </c>
      <c r="AU242" s="22" t="s">
        <v>81</v>
      </c>
      <c r="AY242" s="22" t="s">
        <v>127</v>
      </c>
      <c r="BE242" s="201">
        <f>IF(N242="základní",J242,0)</f>
        <v>0</v>
      </c>
      <c r="BF242" s="201">
        <f>IF(N242="snížená",J242,0)</f>
        <v>0</v>
      </c>
      <c r="BG242" s="201">
        <f>IF(N242="zákl. přenesená",J242,0)</f>
        <v>0</v>
      </c>
      <c r="BH242" s="201">
        <f>IF(N242="sníž. přenesená",J242,0)</f>
        <v>0</v>
      </c>
      <c r="BI242" s="201">
        <f>IF(N242="nulová",J242,0)</f>
        <v>0</v>
      </c>
      <c r="BJ242" s="22" t="s">
        <v>79</v>
      </c>
      <c r="BK242" s="201">
        <f>ROUND(I242*H242,2)</f>
        <v>0</v>
      </c>
      <c r="BL242" s="22" t="s">
        <v>133</v>
      </c>
      <c r="BM242" s="22" t="s">
        <v>478</v>
      </c>
    </row>
    <row r="243" spans="2:51" s="11" customFormat="1" ht="13.5">
      <c r="B243" s="202"/>
      <c r="C243" s="203"/>
      <c r="D243" s="204" t="s">
        <v>135</v>
      </c>
      <c r="E243" s="205" t="s">
        <v>21</v>
      </c>
      <c r="F243" s="206" t="s">
        <v>479</v>
      </c>
      <c r="G243" s="203"/>
      <c r="H243" s="207">
        <v>26</v>
      </c>
      <c r="I243" s="208"/>
      <c r="J243" s="203"/>
      <c r="K243" s="203"/>
      <c r="L243" s="209"/>
      <c r="M243" s="210"/>
      <c r="N243" s="211"/>
      <c r="O243" s="211"/>
      <c r="P243" s="211"/>
      <c r="Q243" s="211"/>
      <c r="R243" s="211"/>
      <c r="S243" s="211"/>
      <c r="T243" s="212"/>
      <c r="AT243" s="213" t="s">
        <v>135</v>
      </c>
      <c r="AU243" s="213" t="s">
        <v>81</v>
      </c>
      <c r="AV243" s="11" t="s">
        <v>81</v>
      </c>
      <c r="AW243" s="11" t="s">
        <v>35</v>
      </c>
      <c r="AX243" s="11" t="s">
        <v>79</v>
      </c>
      <c r="AY243" s="213" t="s">
        <v>127</v>
      </c>
    </row>
    <row r="244" spans="2:65" s="1" customFormat="1" ht="16.5" customHeight="1">
      <c r="B244" s="39"/>
      <c r="C244" s="225" t="s">
        <v>480</v>
      </c>
      <c r="D244" s="225" t="s">
        <v>259</v>
      </c>
      <c r="E244" s="226" t="s">
        <v>481</v>
      </c>
      <c r="F244" s="227" t="s">
        <v>482</v>
      </c>
      <c r="G244" s="228" t="s">
        <v>415</v>
      </c>
      <c r="H244" s="229">
        <v>2</v>
      </c>
      <c r="I244" s="230"/>
      <c r="J244" s="231">
        <f>ROUND(I244*H244,2)</f>
        <v>0</v>
      </c>
      <c r="K244" s="227" t="s">
        <v>159</v>
      </c>
      <c r="L244" s="232"/>
      <c r="M244" s="233" t="s">
        <v>21</v>
      </c>
      <c r="N244" s="234" t="s">
        <v>42</v>
      </c>
      <c r="O244" s="40"/>
      <c r="P244" s="199">
        <f>O244*H244</f>
        <v>0</v>
      </c>
      <c r="Q244" s="199">
        <v>0.004</v>
      </c>
      <c r="R244" s="199">
        <f>Q244*H244</f>
        <v>0.008</v>
      </c>
      <c r="S244" s="199">
        <v>0</v>
      </c>
      <c r="T244" s="200">
        <f>S244*H244</f>
        <v>0</v>
      </c>
      <c r="AR244" s="22" t="s">
        <v>181</v>
      </c>
      <c r="AT244" s="22" t="s">
        <v>259</v>
      </c>
      <c r="AU244" s="22" t="s">
        <v>81</v>
      </c>
      <c r="AY244" s="22" t="s">
        <v>127</v>
      </c>
      <c r="BE244" s="201">
        <f>IF(N244="základní",J244,0)</f>
        <v>0</v>
      </c>
      <c r="BF244" s="201">
        <f>IF(N244="snížená",J244,0)</f>
        <v>0</v>
      </c>
      <c r="BG244" s="201">
        <f>IF(N244="zákl. přenesená",J244,0)</f>
        <v>0</v>
      </c>
      <c r="BH244" s="201">
        <f>IF(N244="sníž. přenesená",J244,0)</f>
        <v>0</v>
      </c>
      <c r="BI244" s="201">
        <f>IF(N244="nulová",J244,0)</f>
        <v>0</v>
      </c>
      <c r="BJ244" s="22" t="s">
        <v>79</v>
      </c>
      <c r="BK244" s="201">
        <f>ROUND(I244*H244,2)</f>
        <v>0</v>
      </c>
      <c r="BL244" s="22" t="s">
        <v>133</v>
      </c>
      <c r="BM244" s="22" t="s">
        <v>483</v>
      </c>
    </row>
    <row r="245" spans="2:51" s="11" customFormat="1" ht="13.5">
      <c r="B245" s="202"/>
      <c r="C245" s="203"/>
      <c r="D245" s="204" t="s">
        <v>135</v>
      </c>
      <c r="E245" s="205" t="s">
        <v>21</v>
      </c>
      <c r="F245" s="206" t="s">
        <v>81</v>
      </c>
      <c r="G245" s="203"/>
      <c r="H245" s="207">
        <v>2</v>
      </c>
      <c r="I245" s="208"/>
      <c r="J245" s="203"/>
      <c r="K245" s="203"/>
      <c r="L245" s="209"/>
      <c r="M245" s="210"/>
      <c r="N245" s="211"/>
      <c r="O245" s="211"/>
      <c r="P245" s="211"/>
      <c r="Q245" s="211"/>
      <c r="R245" s="211"/>
      <c r="S245" s="211"/>
      <c r="T245" s="212"/>
      <c r="AT245" s="213" t="s">
        <v>135</v>
      </c>
      <c r="AU245" s="213" t="s">
        <v>81</v>
      </c>
      <c r="AV245" s="11" t="s">
        <v>81</v>
      </c>
      <c r="AW245" s="11" t="s">
        <v>35</v>
      </c>
      <c r="AX245" s="11" t="s">
        <v>79</v>
      </c>
      <c r="AY245" s="213" t="s">
        <v>127</v>
      </c>
    </row>
    <row r="246" spans="2:65" s="1" customFormat="1" ht="25.5" customHeight="1">
      <c r="B246" s="39"/>
      <c r="C246" s="225" t="s">
        <v>484</v>
      </c>
      <c r="D246" s="225" t="s">
        <v>259</v>
      </c>
      <c r="E246" s="226" t="s">
        <v>485</v>
      </c>
      <c r="F246" s="227" t="s">
        <v>486</v>
      </c>
      <c r="G246" s="228" t="s">
        <v>415</v>
      </c>
      <c r="H246" s="229">
        <v>16</v>
      </c>
      <c r="I246" s="230"/>
      <c r="J246" s="231">
        <f>ROUND(I246*H246,2)</f>
        <v>0</v>
      </c>
      <c r="K246" s="227" t="s">
        <v>195</v>
      </c>
      <c r="L246" s="232"/>
      <c r="M246" s="233" t="s">
        <v>21</v>
      </c>
      <c r="N246" s="234" t="s">
        <v>42</v>
      </c>
      <c r="O246" s="40"/>
      <c r="P246" s="199">
        <f>O246*H246</f>
        <v>0</v>
      </c>
      <c r="Q246" s="199">
        <v>0.0026</v>
      </c>
      <c r="R246" s="199">
        <f>Q246*H246</f>
        <v>0.0416</v>
      </c>
      <c r="S246" s="199">
        <v>0</v>
      </c>
      <c r="T246" s="200">
        <f>S246*H246</f>
        <v>0</v>
      </c>
      <c r="AR246" s="22" t="s">
        <v>181</v>
      </c>
      <c r="AT246" s="22" t="s">
        <v>259</v>
      </c>
      <c r="AU246" s="22" t="s">
        <v>81</v>
      </c>
      <c r="AY246" s="22" t="s">
        <v>127</v>
      </c>
      <c r="BE246" s="201">
        <f>IF(N246="základní",J246,0)</f>
        <v>0</v>
      </c>
      <c r="BF246" s="201">
        <f>IF(N246="snížená",J246,0)</f>
        <v>0</v>
      </c>
      <c r="BG246" s="201">
        <f>IF(N246="zákl. přenesená",J246,0)</f>
        <v>0</v>
      </c>
      <c r="BH246" s="201">
        <f>IF(N246="sníž. přenesená",J246,0)</f>
        <v>0</v>
      </c>
      <c r="BI246" s="201">
        <f>IF(N246="nulová",J246,0)</f>
        <v>0</v>
      </c>
      <c r="BJ246" s="22" t="s">
        <v>79</v>
      </c>
      <c r="BK246" s="201">
        <f>ROUND(I246*H246,2)</f>
        <v>0</v>
      </c>
      <c r="BL246" s="22" t="s">
        <v>133</v>
      </c>
      <c r="BM246" s="22" t="s">
        <v>487</v>
      </c>
    </row>
    <row r="247" spans="2:51" s="11" customFormat="1" ht="13.5">
      <c r="B247" s="202"/>
      <c r="C247" s="203"/>
      <c r="D247" s="204" t="s">
        <v>135</v>
      </c>
      <c r="E247" s="205" t="s">
        <v>21</v>
      </c>
      <c r="F247" s="206" t="s">
        <v>295</v>
      </c>
      <c r="G247" s="203"/>
      <c r="H247" s="207">
        <v>16</v>
      </c>
      <c r="I247" s="208"/>
      <c r="J247" s="203"/>
      <c r="K247" s="203"/>
      <c r="L247" s="209"/>
      <c r="M247" s="210"/>
      <c r="N247" s="211"/>
      <c r="O247" s="211"/>
      <c r="P247" s="211"/>
      <c r="Q247" s="211"/>
      <c r="R247" s="211"/>
      <c r="S247" s="211"/>
      <c r="T247" s="212"/>
      <c r="AT247" s="213" t="s">
        <v>135</v>
      </c>
      <c r="AU247" s="213" t="s">
        <v>81</v>
      </c>
      <c r="AV247" s="11" t="s">
        <v>81</v>
      </c>
      <c r="AW247" s="11" t="s">
        <v>35</v>
      </c>
      <c r="AX247" s="11" t="s">
        <v>79</v>
      </c>
      <c r="AY247" s="213" t="s">
        <v>127</v>
      </c>
    </row>
    <row r="248" spans="2:65" s="1" customFormat="1" ht="16.5" customHeight="1">
      <c r="B248" s="39"/>
      <c r="C248" s="225" t="s">
        <v>488</v>
      </c>
      <c r="D248" s="225" t="s">
        <v>259</v>
      </c>
      <c r="E248" s="226" t="s">
        <v>489</v>
      </c>
      <c r="F248" s="227" t="s">
        <v>490</v>
      </c>
      <c r="G248" s="228" t="s">
        <v>415</v>
      </c>
      <c r="H248" s="229">
        <v>2</v>
      </c>
      <c r="I248" s="230"/>
      <c r="J248" s="231">
        <f>ROUND(I248*H248,2)</f>
        <v>0</v>
      </c>
      <c r="K248" s="227" t="s">
        <v>159</v>
      </c>
      <c r="L248" s="232"/>
      <c r="M248" s="233" t="s">
        <v>21</v>
      </c>
      <c r="N248" s="234" t="s">
        <v>42</v>
      </c>
      <c r="O248" s="40"/>
      <c r="P248" s="199">
        <f>O248*H248</f>
        <v>0</v>
      </c>
      <c r="Q248" s="199">
        <v>0.0052</v>
      </c>
      <c r="R248" s="199">
        <f>Q248*H248</f>
        <v>0.0104</v>
      </c>
      <c r="S248" s="199">
        <v>0</v>
      </c>
      <c r="T248" s="200">
        <f>S248*H248</f>
        <v>0</v>
      </c>
      <c r="AR248" s="22" t="s">
        <v>181</v>
      </c>
      <c r="AT248" s="22" t="s">
        <v>259</v>
      </c>
      <c r="AU248" s="22" t="s">
        <v>81</v>
      </c>
      <c r="AY248" s="22" t="s">
        <v>127</v>
      </c>
      <c r="BE248" s="201">
        <f>IF(N248="základní",J248,0)</f>
        <v>0</v>
      </c>
      <c r="BF248" s="201">
        <f>IF(N248="snížená",J248,0)</f>
        <v>0</v>
      </c>
      <c r="BG248" s="201">
        <f>IF(N248="zákl. přenesená",J248,0)</f>
        <v>0</v>
      </c>
      <c r="BH248" s="201">
        <f>IF(N248="sníž. přenesená",J248,0)</f>
        <v>0</v>
      </c>
      <c r="BI248" s="201">
        <f>IF(N248="nulová",J248,0)</f>
        <v>0</v>
      </c>
      <c r="BJ248" s="22" t="s">
        <v>79</v>
      </c>
      <c r="BK248" s="201">
        <f>ROUND(I248*H248,2)</f>
        <v>0</v>
      </c>
      <c r="BL248" s="22" t="s">
        <v>133</v>
      </c>
      <c r="BM248" s="22" t="s">
        <v>491</v>
      </c>
    </row>
    <row r="249" spans="2:65" s="1" customFormat="1" ht="16.5" customHeight="1">
      <c r="B249" s="39"/>
      <c r="C249" s="225" t="s">
        <v>492</v>
      </c>
      <c r="D249" s="225" t="s">
        <v>259</v>
      </c>
      <c r="E249" s="226" t="s">
        <v>493</v>
      </c>
      <c r="F249" s="227" t="s">
        <v>494</v>
      </c>
      <c r="G249" s="228" t="s">
        <v>415</v>
      </c>
      <c r="H249" s="229">
        <v>6</v>
      </c>
      <c r="I249" s="230"/>
      <c r="J249" s="231">
        <f>ROUND(I249*H249,2)</f>
        <v>0</v>
      </c>
      <c r="K249" s="227" t="s">
        <v>159</v>
      </c>
      <c r="L249" s="232"/>
      <c r="M249" s="233" t="s">
        <v>21</v>
      </c>
      <c r="N249" s="234" t="s">
        <v>42</v>
      </c>
      <c r="O249" s="40"/>
      <c r="P249" s="199">
        <f>O249*H249</f>
        <v>0</v>
      </c>
      <c r="Q249" s="199">
        <v>0.0024</v>
      </c>
      <c r="R249" s="199">
        <f>Q249*H249</f>
        <v>0.0144</v>
      </c>
      <c r="S249" s="199">
        <v>0</v>
      </c>
      <c r="T249" s="200">
        <f>S249*H249</f>
        <v>0</v>
      </c>
      <c r="AR249" s="22" t="s">
        <v>181</v>
      </c>
      <c r="AT249" s="22" t="s">
        <v>259</v>
      </c>
      <c r="AU249" s="22" t="s">
        <v>81</v>
      </c>
      <c r="AY249" s="22" t="s">
        <v>127</v>
      </c>
      <c r="BE249" s="201">
        <f>IF(N249="základní",J249,0)</f>
        <v>0</v>
      </c>
      <c r="BF249" s="201">
        <f>IF(N249="snížená",J249,0)</f>
        <v>0</v>
      </c>
      <c r="BG249" s="201">
        <f>IF(N249="zákl. přenesená",J249,0)</f>
        <v>0</v>
      </c>
      <c r="BH249" s="201">
        <f>IF(N249="sníž. přenesená",J249,0)</f>
        <v>0</v>
      </c>
      <c r="BI249" s="201">
        <f>IF(N249="nulová",J249,0)</f>
        <v>0</v>
      </c>
      <c r="BJ249" s="22" t="s">
        <v>79</v>
      </c>
      <c r="BK249" s="201">
        <f>ROUND(I249*H249,2)</f>
        <v>0</v>
      </c>
      <c r="BL249" s="22" t="s">
        <v>133</v>
      </c>
      <c r="BM249" s="22" t="s">
        <v>495</v>
      </c>
    </row>
    <row r="250" spans="2:65" s="1" customFormat="1" ht="16.5" customHeight="1">
      <c r="B250" s="39"/>
      <c r="C250" s="190" t="s">
        <v>496</v>
      </c>
      <c r="D250" s="190" t="s">
        <v>129</v>
      </c>
      <c r="E250" s="191" t="s">
        <v>497</v>
      </c>
      <c r="F250" s="192" t="s">
        <v>498</v>
      </c>
      <c r="G250" s="193" t="s">
        <v>415</v>
      </c>
      <c r="H250" s="194">
        <v>15</v>
      </c>
      <c r="I250" s="195"/>
      <c r="J250" s="196">
        <f>ROUND(I250*H250,2)</f>
        <v>0</v>
      </c>
      <c r="K250" s="192" t="s">
        <v>141</v>
      </c>
      <c r="L250" s="59"/>
      <c r="M250" s="197" t="s">
        <v>21</v>
      </c>
      <c r="N250" s="198" t="s">
        <v>42</v>
      </c>
      <c r="O250" s="40"/>
      <c r="P250" s="199">
        <f>O250*H250</f>
        <v>0</v>
      </c>
      <c r="Q250" s="199">
        <v>0.10941</v>
      </c>
      <c r="R250" s="199">
        <f>Q250*H250</f>
        <v>1.6411499999999999</v>
      </c>
      <c r="S250" s="199">
        <v>0</v>
      </c>
      <c r="T250" s="200">
        <f>S250*H250</f>
        <v>0</v>
      </c>
      <c r="AR250" s="22" t="s">
        <v>133</v>
      </c>
      <c r="AT250" s="22" t="s">
        <v>129</v>
      </c>
      <c r="AU250" s="22" t="s">
        <v>81</v>
      </c>
      <c r="AY250" s="22" t="s">
        <v>127</v>
      </c>
      <c r="BE250" s="201">
        <f>IF(N250="základní",J250,0)</f>
        <v>0</v>
      </c>
      <c r="BF250" s="201">
        <f>IF(N250="snížená",J250,0)</f>
        <v>0</v>
      </c>
      <c r="BG250" s="201">
        <f>IF(N250="zákl. přenesená",J250,0)</f>
        <v>0</v>
      </c>
      <c r="BH250" s="201">
        <f>IF(N250="sníž. přenesená",J250,0)</f>
        <v>0</v>
      </c>
      <c r="BI250" s="201">
        <f>IF(N250="nulová",J250,0)</f>
        <v>0</v>
      </c>
      <c r="BJ250" s="22" t="s">
        <v>79</v>
      </c>
      <c r="BK250" s="201">
        <f>ROUND(I250*H250,2)</f>
        <v>0</v>
      </c>
      <c r="BL250" s="22" t="s">
        <v>133</v>
      </c>
      <c r="BM250" s="22" t="s">
        <v>499</v>
      </c>
    </row>
    <row r="251" spans="2:51" s="11" customFormat="1" ht="13.5">
      <c r="B251" s="202"/>
      <c r="C251" s="203"/>
      <c r="D251" s="204" t="s">
        <v>135</v>
      </c>
      <c r="E251" s="205" t="s">
        <v>21</v>
      </c>
      <c r="F251" s="206" t="s">
        <v>10</v>
      </c>
      <c r="G251" s="203"/>
      <c r="H251" s="207">
        <v>15</v>
      </c>
      <c r="I251" s="208"/>
      <c r="J251" s="203"/>
      <c r="K251" s="203"/>
      <c r="L251" s="209"/>
      <c r="M251" s="210"/>
      <c r="N251" s="211"/>
      <c r="O251" s="211"/>
      <c r="P251" s="211"/>
      <c r="Q251" s="211"/>
      <c r="R251" s="211"/>
      <c r="S251" s="211"/>
      <c r="T251" s="212"/>
      <c r="AT251" s="213" t="s">
        <v>135</v>
      </c>
      <c r="AU251" s="213" t="s">
        <v>81</v>
      </c>
      <c r="AV251" s="11" t="s">
        <v>81</v>
      </c>
      <c r="AW251" s="11" t="s">
        <v>35</v>
      </c>
      <c r="AX251" s="11" t="s">
        <v>79</v>
      </c>
      <c r="AY251" s="213" t="s">
        <v>127</v>
      </c>
    </row>
    <row r="252" spans="2:65" s="1" customFormat="1" ht="16.5" customHeight="1">
      <c r="B252" s="39"/>
      <c r="C252" s="225" t="s">
        <v>500</v>
      </c>
      <c r="D252" s="225" t="s">
        <v>259</v>
      </c>
      <c r="E252" s="226" t="s">
        <v>501</v>
      </c>
      <c r="F252" s="227" t="s">
        <v>502</v>
      </c>
      <c r="G252" s="228" t="s">
        <v>415</v>
      </c>
      <c r="H252" s="229">
        <v>15</v>
      </c>
      <c r="I252" s="230"/>
      <c r="J252" s="231">
        <f>ROUND(I252*H252,2)</f>
        <v>0</v>
      </c>
      <c r="K252" s="227" t="s">
        <v>141</v>
      </c>
      <c r="L252" s="232"/>
      <c r="M252" s="233" t="s">
        <v>21</v>
      </c>
      <c r="N252" s="234" t="s">
        <v>42</v>
      </c>
      <c r="O252" s="40"/>
      <c r="P252" s="199">
        <f>O252*H252</f>
        <v>0</v>
      </c>
      <c r="Q252" s="199">
        <v>0.0061</v>
      </c>
      <c r="R252" s="199">
        <f>Q252*H252</f>
        <v>0.09150000000000001</v>
      </c>
      <c r="S252" s="199">
        <v>0</v>
      </c>
      <c r="T252" s="200">
        <f>S252*H252</f>
        <v>0</v>
      </c>
      <c r="AR252" s="22" t="s">
        <v>181</v>
      </c>
      <c r="AT252" s="22" t="s">
        <v>259</v>
      </c>
      <c r="AU252" s="22" t="s">
        <v>81</v>
      </c>
      <c r="AY252" s="22" t="s">
        <v>127</v>
      </c>
      <c r="BE252" s="201">
        <f>IF(N252="základní",J252,0)</f>
        <v>0</v>
      </c>
      <c r="BF252" s="201">
        <f>IF(N252="snížená",J252,0)</f>
        <v>0</v>
      </c>
      <c r="BG252" s="201">
        <f>IF(N252="zákl. přenesená",J252,0)</f>
        <v>0</v>
      </c>
      <c r="BH252" s="201">
        <f>IF(N252="sníž. přenesená",J252,0)</f>
        <v>0</v>
      </c>
      <c r="BI252" s="201">
        <f>IF(N252="nulová",J252,0)</f>
        <v>0</v>
      </c>
      <c r="BJ252" s="22" t="s">
        <v>79</v>
      </c>
      <c r="BK252" s="201">
        <f>ROUND(I252*H252,2)</f>
        <v>0</v>
      </c>
      <c r="BL252" s="22" t="s">
        <v>133</v>
      </c>
      <c r="BM252" s="22" t="s">
        <v>503</v>
      </c>
    </row>
    <row r="253" spans="2:51" s="11" customFormat="1" ht="13.5">
      <c r="B253" s="202"/>
      <c r="C253" s="203"/>
      <c r="D253" s="204" t="s">
        <v>135</v>
      </c>
      <c r="E253" s="205" t="s">
        <v>21</v>
      </c>
      <c r="F253" s="206" t="s">
        <v>10</v>
      </c>
      <c r="G253" s="203"/>
      <c r="H253" s="207">
        <v>15</v>
      </c>
      <c r="I253" s="208"/>
      <c r="J253" s="203"/>
      <c r="K253" s="203"/>
      <c r="L253" s="209"/>
      <c r="M253" s="210"/>
      <c r="N253" s="211"/>
      <c r="O253" s="211"/>
      <c r="P253" s="211"/>
      <c r="Q253" s="211"/>
      <c r="R253" s="211"/>
      <c r="S253" s="211"/>
      <c r="T253" s="212"/>
      <c r="AT253" s="213" t="s">
        <v>135</v>
      </c>
      <c r="AU253" s="213" t="s">
        <v>81</v>
      </c>
      <c r="AV253" s="11" t="s">
        <v>81</v>
      </c>
      <c r="AW253" s="11" t="s">
        <v>35</v>
      </c>
      <c r="AX253" s="11" t="s">
        <v>79</v>
      </c>
      <c r="AY253" s="213" t="s">
        <v>127</v>
      </c>
    </row>
    <row r="254" spans="2:65" s="1" customFormat="1" ht="25.5" customHeight="1">
      <c r="B254" s="39"/>
      <c r="C254" s="190" t="s">
        <v>504</v>
      </c>
      <c r="D254" s="190" t="s">
        <v>129</v>
      </c>
      <c r="E254" s="191" t="s">
        <v>505</v>
      </c>
      <c r="F254" s="192" t="s">
        <v>506</v>
      </c>
      <c r="G254" s="193" t="s">
        <v>165</v>
      </c>
      <c r="H254" s="194">
        <v>470</v>
      </c>
      <c r="I254" s="195"/>
      <c r="J254" s="196">
        <f>ROUND(I254*H254,2)</f>
        <v>0</v>
      </c>
      <c r="K254" s="192" t="s">
        <v>159</v>
      </c>
      <c r="L254" s="59"/>
      <c r="M254" s="197" t="s">
        <v>21</v>
      </c>
      <c r="N254" s="198" t="s">
        <v>42</v>
      </c>
      <c r="O254" s="40"/>
      <c r="P254" s="199">
        <f>O254*H254</f>
        <v>0</v>
      </c>
      <c r="Q254" s="199">
        <v>0.00033</v>
      </c>
      <c r="R254" s="199">
        <f>Q254*H254</f>
        <v>0.1551</v>
      </c>
      <c r="S254" s="199">
        <v>0</v>
      </c>
      <c r="T254" s="200">
        <f>S254*H254</f>
        <v>0</v>
      </c>
      <c r="AR254" s="22" t="s">
        <v>133</v>
      </c>
      <c r="AT254" s="22" t="s">
        <v>129</v>
      </c>
      <c r="AU254" s="22" t="s">
        <v>81</v>
      </c>
      <c r="AY254" s="22" t="s">
        <v>127</v>
      </c>
      <c r="BE254" s="201">
        <f>IF(N254="základní",J254,0)</f>
        <v>0</v>
      </c>
      <c r="BF254" s="201">
        <f>IF(N254="snížená",J254,0)</f>
        <v>0</v>
      </c>
      <c r="BG254" s="201">
        <f>IF(N254="zákl. přenesená",J254,0)</f>
        <v>0</v>
      </c>
      <c r="BH254" s="201">
        <f>IF(N254="sníž. přenesená",J254,0)</f>
        <v>0</v>
      </c>
      <c r="BI254" s="201">
        <f>IF(N254="nulová",J254,0)</f>
        <v>0</v>
      </c>
      <c r="BJ254" s="22" t="s">
        <v>79</v>
      </c>
      <c r="BK254" s="201">
        <f>ROUND(I254*H254,2)</f>
        <v>0</v>
      </c>
      <c r="BL254" s="22" t="s">
        <v>133</v>
      </c>
      <c r="BM254" s="22" t="s">
        <v>507</v>
      </c>
    </row>
    <row r="255" spans="2:51" s="11" customFormat="1" ht="13.5">
      <c r="B255" s="202"/>
      <c r="C255" s="203"/>
      <c r="D255" s="204" t="s">
        <v>135</v>
      </c>
      <c r="E255" s="205" t="s">
        <v>21</v>
      </c>
      <c r="F255" s="206" t="s">
        <v>508</v>
      </c>
      <c r="G255" s="203"/>
      <c r="H255" s="207">
        <v>470</v>
      </c>
      <c r="I255" s="208"/>
      <c r="J255" s="203"/>
      <c r="K255" s="203"/>
      <c r="L255" s="209"/>
      <c r="M255" s="210"/>
      <c r="N255" s="211"/>
      <c r="O255" s="211"/>
      <c r="P255" s="211"/>
      <c r="Q255" s="211"/>
      <c r="R255" s="211"/>
      <c r="S255" s="211"/>
      <c r="T255" s="212"/>
      <c r="AT255" s="213" t="s">
        <v>135</v>
      </c>
      <c r="AU255" s="213" t="s">
        <v>81</v>
      </c>
      <c r="AV255" s="11" t="s">
        <v>81</v>
      </c>
      <c r="AW255" s="11" t="s">
        <v>35</v>
      </c>
      <c r="AX255" s="11" t="s">
        <v>79</v>
      </c>
      <c r="AY255" s="213" t="s">
        <v>127</v>
      </c>
    </row>
    <row r="256" spans="2:65" s="1" customFormat="1" ht="25.5" customHeight="1">
      <c r="B256" s="39"/>
      <c r="C256" s="190" t="s">
        <v>509</v>
      </c>
      <c r="D256" s="190" t="s">
        <v>129</v>
      </c>
      <c r="E256" s="191" t="s">
        <v>510</v>
      </c>
      <c r="F256" s="192" t="s">
        <v>511</v>
      </c>
      <c r="G256" s="193" t="s">
        <v>165</v>
      </c>
      <c r="H256" s="194">
        <v>785.5</v>
      </c>
      <c r="I256" s="195"/>
      <c r="J256" s="196">
        <f>ROUND(I256*H256,2)</f>
        <v>0</v>
      </c>
      <c r="K256" s="192" t="s">
        <v>195</v>
      </c>
      <c r="L256" s="59"/>
      <c r="M256" s="197" t="s">
        <v>21</v>
      </c>
      <c r="N256" s="198" t="s">
        <v>42</v>
      </c>
      <c r="O256" s="40"/>
      <c r="P256" s="199">
        <f>O256*H256</f>
        <v>0</v>
      </c>
      <c r="Q256" s="199">
        <v>0.00065</v>
      </c>
      <c r="R256" s="199">
        <f>Q256*H256</f>
        <v>0.510575</v>
      </c>
      <c r="S256" s="199">
        <v>0</v>
      </c>
      <c r="T256" s="200">
        <f>S256*H256</f>
        <v>0</v>
      </c>
      <c r="AR256" s="22" t="s">
        <v>133</v>
      </c>
      <c r="AT256" s="22" t="s">
        <v>129</v>
      </c>
      <c r="AU256" s="22" t="s">
        <v>81</v>
      </c>
      <c r="AY256" s="22" t="s">
        <v>127</v>
      </c>
      <c r="BE256" s="201">
        <f>IF(N256="základní",J256,0)</f>
        <v>0</v>
      </c>
      <c r="BF256" s="201">
        <f>IF(N256="snížená",J256,0)</f>
        <v>0</v>
      </c>
      <c r="BG256" s="201">
        <f>IF(N256="zákl. přenesená",J256,0)</f>
        <v>0</v>
      </c>
      <c r="BH256" s="201">
        <f>IF(N256="sníž. přenesená",J256,0)</f>
        <v>0</v>
      </c>
      <c r="BI256" s="201">
        <f>IF(N256="nulová",J256,0)</f>
        <v>0</v>
      </c>
      <c r="BJ256" s="22" t="s">
        <v>79</v>
      </c>
      <c r="BK256" s="201">
        <f>ROUND(I256*H256,2)</f>
        <v>0</v>
      </c>
      <c r="BL256" s="22" t="s">
        <v>133</v>
      </c>
      <c r="BM256" s="22" t="s">
        <v>512</v>
      </c>
    </row>
    <row r="257" spans="2:51" s="11" customFormat="1" ht="13.5">
      <c r="B257" s="202"/>
      <c r="C257" s="203"/>
      <c r="D257" s="204" t="s">
        <v>135</v>
      </c>
      <c r="E257" s="205" t="s">
        <v>21</v>
      </c>
      <c r="F257" s="206" t="s">
        <v>513</v>
      </c>
      <c r="G257" s="203"/>
      <c r="H257" s="207">
        <v>785.5</v>
      </c>
      <c r="I257" s="208"/>
      <c r="J257" s="203"/>
      <c r="K257" s="203"/>
      <c r="L257" s="209"/>
      <c r="M257" s="210"/>
      <c r="N257" s="211"/>
      <c r="O257" s="211"/>
      <c r="P257" s="211"/>
      <c r="Q257" s="211"/>
      <c r="R257" s="211"/>
      <c r="S257" s="211"/>
      <c r="T257" s="212"/>
      <c r="AT257" s="213" t="s">
        <v>135</v>
      </c>
      <c r="AU257" s="213" t="s">
        <v>81</v>
      </c>
      <c r="AV257" s="11" t="s">
        <v>81</v>
      </c>
      <c r="AW257" s="11" t="s">
        <v>35</v>
      </c>
      <c r="AX257" s="11" t="s">
        <v>79</v>
      </c>
      <c r="AY257" s="213" t="s">
        <v>127</v>
      </c>
    </row>
    <row r="258" spans="2:65" s="1" customFormat="1" ht="25.5" customHeight="1">
      <c r="B258" s="39"/>
      <c r="C258" s="190" t="s">
        <v>514</v>
      </c>
      <c r="D258" s="190" t="s">
        <v>129</v>
      </c>
      <c r="E258" s="191" t="s">
        <v>515</v>
      </c>
      <c r="F258" s="192" t="s">
        <v>516</v>
      </c>
      <c r="G258" s="193" t="s">
        <v>132</v>
      </c>
      <c r="H258" s="194">
        <v>146.515</v>
      </c>
      <c r="I258" s="195"/>
      <c r="J258" s="196">
        <f>ROUND(I258*H258,2)</f>
        <v>0</v>
      </c>
      <c r="K258" s="192" t="s">
        <v>141</v>
      </c>
      <c r="L258" s="59"/>
      <c r="M258" s="197" t="s">
        <v>21</v>
      </c>
      <c r="N258" s="198" t="s">
        <v>42</v>
      </c>
      <c r="O258" s="40"/>
      <c r="P258" s="199">
        <f>O258*H258</f>
        <v>0</v>
      </c>
      <c r="Q258" s="199">
        <v>0.0026</v>
      </c>
      <c r="R258" s="199">
        <f>Q258*H258</f>
        <v>0.38093899999999997</v>
      </c>
      <c r="S258" s="199">
        <v>0</v>
      </c>
      <c r="T258" s="200">
        <f>S258*H258</f>
        <v>0</v>
      </c>
      <c r="AR258" s="22" t="s">
        <v>133</v>
      </c>
      <c r="AT258" s="22" t="s">
        <v>129</v>
      </c>
      <c r="AU258" s="22" t="s">
        <v>81</v>
      </c>
      <c r="AY258" s="22" t="s">
        <v>127</v>
      </c>
      <c r="BE258" s="201">
        <f>IF(N258="základní",J258,0)</f>
        <v>0</v>
      </c>
      <c r="BF258" s="201">
        <f>IF(N258="snížená",J258,0)</f>
        <v>0</v>
      </c>
      <c r="BG258" s="201">
        <f>IF(N258="zákl. přenesená",J258,0)</f>
        <v>0</v>
      </c>
      <c r="BH258" s="201">
        <f>IF(N258="sníž. přenesená",J258,0)</f>
        <v>0</v>
      </c>
      <c r="BI258" s="201">
        <f>IF(N258="nulová",J258,0)</f>
        <v>0</v>
      </c>
      <c r="BJ258" s="22" t="s">
        <v>79</v>
      </c>
      <c r="BK258" s="201">
        <f>ROUND(I258*H258,2)</f>
        <v>0</v>
      </c>
      <c r="BL258" s="22" t="s">
        <v>133</v>
      </c>
      <c r="BM258" s="22" t="s">
        <v>517</v>
      </c>
    </row>
    <row r="259" spans="2:51" s="11" customFormat="1" ht="13.5">
      <c r="B259" s="202"/>
      <c r="C259" s="203"/>
      <c r="D259" s="204" t="s">
        <v>135</v>
      </c>
      <c r="E259" s="205" t="s">
        <v>21</v>
      </c>
      <c r="F259" s="206" t="s">
        <v>518</v>
      </c>
      <c r="G259" s="203"/>
      <c r="H259" s="207">
        <v>146.515</v>
      </c>
      <c r="I259" s="208"/>
      <c r="J259" s="203"/>
      <c r="K259" s="203"/>
      <c r="L259" s="209"/>
      <c r="M259" s="210"/>
      <c r="N259" s="211"/>
      <c r="O259" s="211"/>
      <c r="P259" s="211"/>
      <c r="Q259" s="211"/>
      <c r="R259" s="211"/>
      <c r="S259" s="211"/>
      <c r="T259" s="212"/>
      <c r="AT259" s="213" t="s">
        <v>135</v>
      </c>
      <c r="AU259" s="213" t="s">
        <v>81</v>
      </c>
      <c r="AV259" s="11" t="s">
        <v>81</v>
      </c>
      <c r="AW259" s="11" t="s">
        <v>35</v>
      </c>
      <c r="AX259" s="11" t="s">
        <v>79</v>
      </c>
      <c r="AY259" s="213" t="s">
        <v>127</v>
      </c>
    </row>
    <row r="260" spans="2:65" s="1" customFormat="1" ht="25.5" customHeight="1">
      <c r="B260" s="39"/>
      <c r="C260" s="190" t="s">
        <v>519</v>
      </c>
      <c r="D260" s="190" t="s">
        <v>129</v>
      </c>
      <c r="E260" s="191" t="s">
        <v>520</v>
      </c>
      <c r="F260" s="192" t="s">
        <v>521</v>
      </c>
      <c r="G260" s="193" t="s">
        <v>165</v>
      </c>
      <c r="H260" s="194">
        <v>1255.5</v>
      </c>
      <c r="I260" s="195"/>
      <c r="J260" s="196">
        <f>ROUND(I260*H260,2)</f>
        <v>0</v>
      </c>
      <c r="K260" s="192" t="s">
        <v>141</v>
      </c>
      <c r="L260" s="59"/>
      <c r="M260" s="197" t="s">
        <v>21</v>
      </c>
      <c r="N260" s="198" t="s">
        <v>42</v>
      </c>
      <c r="O260" s="40"/>
      <c r="P260" s="199">
        <f>O260*H260</f>
        <v>0</v>
      </c>
      <c r="Q260" s="199">
        <v>0</v>
      </c>
      <c r="R260" s="199">
        <f>Q260*H260</f>
        <v>0</v>
      </c>
      <c r="S260" s="199">
        <v>0</v>
      </c>
      <c r="T260" s="200">
        <f>S260*H260</f>
        <v>0</v>
      </c>
      <c r="AR260" s="22" t="s">
        <v>133</v>
      </c>
      <c r="AT260" s="22" t="s">
        <v>129</v>
      </c>
      <c r="AU260" s="22" t="s">
        <v>81</v>
      </c>
      <c r="AY260" s="22" t="s">
        <v>127</v>
      </c>
      <c r="BE260" s="201">
        <f>IF(N260="základní",J260,0)</f>
        <v>0</v>
      </c>
      <c r="BF260" s="201">
        <f>IF(N260="snížená",J260,0)</f>
        <v>0</v>
      </c>
      <c r="BG260" s="201">
        <f>IF(N260="zákl. přenesená",J260,0)</f>
        <v>0</v>
      </c>
      <c r="BH260" s="201">
        <f>IF(N260="sníž. přenesená",J260,0)</f>
        <v>0</v>
      </c>
      <c r="BI260" s="201">
        <f>IF(N260="nulová",J260,0)</f>
        <v>0</v>
      </c>
      <c r="BJ260" s="22" t="s">
        <v>79</v>
      </c>
      <c r="BK260" s="201">
        <f>ROUND(I260*H260,2)</f>
        <v>0</v>
      </c>
      <c r="BL260" s="22" t="s">
        <v>133</v>
      </c>
      <c r="BM260" s="22" t="s">
        <v>522</v>
      </c>
    </row>
    <row r="261" spans="2:51" s="11" customFormat="1" ht="13.5">
      <c r="B261" s="202"/>
      <c r="C261" s="203"/>
      <c r="D261" s="204" t="s">
        <v>135</v>
      </c>
      <c r="E261" s="205" t="s">
        <v>21</v>
      </c>
      <c r="F261" s="206" t="s">
        <v>523</v>
      </c>
      <c r="G261" s="203"/>
      <c r="H261" s="207">
        <v>1255.5</v>
      </c>
      <c r="I261" s="208"/>
      <c r="J261" s="203"/>
      <c r="K261" s="203"/>
      <c r="L261" s="209"/>
      <c r="M261" s="210"/>
      <c r="N261" s="211"/>
      <c r="O261" s="211"/>
      <c r="P261" s="211"/>
      <c r="Q261" s="211"/>
      <c r="R261" s="211"/>
      <c r="S261" s="211"/>
      <c r="T261" s="212"/>
      <c r="AT261" s="213" t="s">
        <v>135</v>
      </c>
      <c r="AU261" s="213" t="s">
        <v>81</v>
      </c>
      <c r="AV261" s="11" t="s">
        <v>81</v>
      </c>
      <c r="AW261" s="11" t="s">
        <v>35</v>
      </c>
      <c r="AX261" s="11" t="s">
        <v>79</v>
      </c>
      <c r="AY261" s="213" t="s">
        <v>127</v>
      </c>
    </row>
    <row r="262" spans="2:65" s="1" customFormat="1" ht="16.5" customHeight="1">
      <c r="B262" s="39"/>
      <c r="C262" s="190" t="s">
        <v>524</v>
      </c>
      <c r="D262" s="190" t="s">
        <v>129</v>
      </c>
      <c r="E262" s="191" t="s">
        <v>525</v>
      </c>
      <c r="F262" s="192" t="s">
        <v>526</v>
      </c>
      <c r="G262" s="193" t="s">
        <v>132</v>
      </c>
      <c r="H262" s="194">
        <v>146.515</v>
      </c>
      <c r="I262" s="195"/>
      <c r="J262" s="196">
        <f>ROUND(I262*H262,2)</f>
        <v>0</v>
      </c>
      <c r="K262" s="192" t="s">
        <v>141</v>
      </c>
      <c r="L262" s="59"/>
      <c r="M262" s="197" t="s">
        <v>21</v>
      </c>
      <c r="N262" s="198" t="s">
        <v>42</v>
      </c>
      <c r="O262" s="40"/>
      <c r="P262" s="199">
        <f>O262*H262</f>
        <v>0</v>
      </c>
      <c r="Q262" s="199">
        <v>1E-05</v>
      </c>
      <c r="R262" s="199">
        <f>Q262*H262</f>
        <v>0.00146515</v>
      </c>
      <c r="S262" s="199">
        <v>0</v>
      </c>
      <c r="T262" s="200">
        <f>S262*H262</f>
        <v>0</v>
      </c>
      <c r="AR262" s="22" t="s">
        <v>133</v>
      </c>
      <c r="AT262" s="22" t="s">
        <v>129</v>
      </c>
      <c r="AU262" s="22" t="s">
        <v>81</v>
      </c>
      <c r="AY262" s="22" t="s">
        <v>127</v>
      </c>
      <c r="BE262" s="201">
        <f>IF(N262="základní",J262,0)</f>
        <v>0</v>
      </c>
      <c r="BF262" s="201">
        <f>IF(N262="snížená",J262,0)</f>
        <v>0</v>
      </c>
      <c r="BG262" s="201">
        <f>IF(N262="zákl. přenesená",J262,0)</f>
        <v>0</v>
      </c>
      <c r="BH262" s="201">
        <f>IF(N262="sníž. přenesená",J262,0)</f>
        <v>0</v>
      </c>
      <c r="BI262" s="201">
        <f>IF(N262="nulová",J262,0)</f>
        <v>0</v>
      </c>
      <c r="BJ262" s="22" t="s">
        <v>79</v>
      </c>
      <c r="BK262" s="201">
        <f>ROUND(I262*H262,2)</f>
        <v>0</v>
      </c>
      <c r="BL262" s="22" t="s">
        <v>133</v>
      </c>
      <c r="BM262" s="22" t="s">
        <v>527</v>
      </c>
    </row>
    <row r="263" spans="2:51" s="11" customFormat="1" ht="13.5">
      <c r="B263" s="202"/>
      <c r="C263" s="203"/>
      <c r="D263" s="204" t="s">
        <v>135</v>
      </c>
      <c r="E263" s="205" t="s">
        <v>21</v>
      </c>
      <c r="F263" s="206" t="s">
        <v>528</v>
      </c>
      <c r="G263" s="203"/>
      <c r="H263" s="207">
        <v>146.515</v>
      </c>
      <c r="I263" s="208"/>
      <c r="J263" s="203"/>
      <c r="K263" s="203"/>
      <c r="L263" s="209"/>
      <c r="M263" s="210"/>
      <c r="N263" s="211"/>
      <c r="O263" s="211"/>
      <c r="P263" s="211"/>
      <c r="Q263" s="211"/>
      <c r="R263" s="211"/>
      <c r="S263" s="211"/>
      <c r="T263" s="212"/>
      <c r="AT263" s="213" t="s">
        <v>135</v>
      </c>
      <c r="AU263" s="213" t="s">
        <v>81</v>
      </c>
      <c r="AV263" s="11" t="s">
        <v>81</v>
      </c>
      <c r="AW263" s="11" t="s">
        <v>35</v>
      </c>
      <c r="AX263" s="11" t="s">
        <v>79</v>
      </c>
      <c r="AY263" s="213" t="s">
        <v>127</v>
      </c>
    </row>
    <row r="264" spans="2:65" s="1" customFormat="1" ht="25.5" customHeight="1">
      <c r="B264" s="39"/>
      <c r="C264" s="190" t="s">
        <v>529</v>
      </c>
      <c r="D264" s="190" t="s">
        <v>129</v>
      </c>
      <c r="E264" s="191" t="s">
        <v>530</v>
      </c>
      <c r="F264" s="192" t="s">
        <v>531</v>
      </c>
      <c r="G264" s="193" t="s">
        <v>165</v>
      </c>
      <c r="H264" s="194">
        <v>504.14</v>
      </c>
      <c r="I264" s="195"/>
      <c r="J264" s="196">
        <f>ROUND(I264*H264,2)</f>
        <v>0</v>
      </c>
      <c r="K264" s="192" t="s">
        <v>141</v>
      </c>
      <c r="L264" s="59"/>
      <c r="M264" s="197" t="s">
        <v>21</v>
      </c>
      <c r="N264" s="198" t="s">
        <v>42</v>
      </c>
      <c r="O264" s="40"/>
      <c r="P264" s="199">
        <f>O264*H264</f>
        <v>0</v>
      </c>
      <c r="Q264" s="199">
        <v>0.1554</v>
      </c>
      <c r="R264" s="199">
        <f>Q264*H264</f>
        <v>78.343356</v>
      </c>
      <c r="S264" s="199">
        <v>0</v>
      </c>
      <c r="T264" s="200">
        <f>S264*H264</f>
        <v>0</v>
      </c>
      <c r="AR264" s="22" t="s">
        <v>133</v>
      </c>
      <c r="AT264" s="22" t="s">
        <v>129</v>
      </c>
      <c r="AU264" s="22" t="s">
        <v>81</v>
      </c>
      <c r="AY264" s="22" t="s">
        <v>127</v>
      </c>
      <c r="BE264" s="201">
        <f>IF(N264="základní",J264,0)</f>
        <v>0</v>
      </c>
      <c r="BF264" s="201">
        <f>IF(N264="snížená",J264,0)</f>
        <v>0</v>
      </c>
      <c r="BG264" s="201">
        <f>IF(N264="zákl. přenesená",J264,0)</f>
        <v>0</v>
      </c>
      <c r="BH264" s="201">
        <f>IF(N264="sníž. přenesená",J264,0)</f>
        <v>0</v>
      </c>
      <c r="BI264" s="201">
        <f>IF(N264="nulová",J264,0)</f>
        <v>0</v>
      </c>
      <c r="BJ264" s="22" t="s">
        <v>79</v>
      </c>
      <c r="BK264" s="201">
        <f>ROUND(I264*H264,2)</f>
        <v>0</v>
      </c>
      <c r="BL264" s="22" t="s">
        <v>133</v>
      </c>
      <c r="BM264" s="22" t="s">
        <v>532</v>
      </c>
    </row>
    <row r="265" spans="2:51" s="11" customFormat="1" ht="13.5">
      <c r="B265" s="202"/>
      <c r="C265" s="203"/>
      <c r="D265" s="204" t="s">
        <v>135</v>
      </c>
      <c r="E265" s="205" t="s">
        <v>21</v>
      </c>
      <c r="F265" s="206" t="s">
        <v>533</v>
      </c>
      <c r="G265" s="203"/>
      <c r="H265" s="207">
        <v>504.14</v>
      </c>
      <c r="I265" s="208"/>
      <c r="J265" s="203"/>
      <c r="K265" s="203"/>
      <c r="L265" s="209"/>
      <c r="M265" s="210"/>
      <c r="N265" s="211"/>
      <c r="O265" s="211"/>
      <c r="P265" s="211"/>
      <c r="Q265" s="211"/>
      <c r="R265" s="211"/>
      <c r="S265" s="211"/>
      <c r="T265" s="212"/>
      <c r="AT265" s="213" t="s">
        <v>135</v>
      </c>
      <c r="AU265" s="213" t="s">
        <v>81</v>
      </c>
      <c r="AV265" s="11" t="s">
        <v>81</v>
      </c>
      <c r="AW265" s="11" t="s">
        <v>35</v>
      </c>
      <c r="AX265" s="11" t="s">
        <v>79</v>
      </c>
      <c r="AY265" s="213" t="s">
        <v>127</v>
      </c>
    </row>
    <row r="266" spans="2:65" s="1" customFormat="1" ht="16.5" customHeight="1">
      <c r="B266" s="39"/>
      <c r="C266" s="225" t="s">
        <v>534</v>
      </c>
      <c r="D266" s="225" t="s">
        <v>259</v>
      </c>
      <c r="E266" s="226" t="s">
        <v>535</v>
      </c>
      <c r="F266" s="227" t="s">
        <v>536</v>
      </c>
      <c r="G266" s="228" t="s">
        <v>415</v>
      </c>
      <c r="H266" s="229">
        <v>336.09</v>
      </c>
      <c r="I266" s="230"/>
      <c r="J266" s="231">
        <f>ROUND(I266*H266,2)</f>
        <v>0</v>
      </c>
      <c r="K266" s="227" t="s">
        <v>141</v>
      </c>
      <c r="L266" s="232"/>
      <c r="M266" s="233" t="s">
        <v>21</v>
      </c>
      <c r="N266" s="234" t="s">
        <v>42</v>
      </c>
      <c r="O266" s="40"/>
      <c r="P266" s="199">
        <f>O266*H266</f>
        <v>0</v>
      </c>
      <c r="Q266" s="199">
        <v>0.085</v>
      </c>
      <c r="R266" s="199">
        <f>Q266*H266</f>
        <v>28.56765</v>
      </c>
      <c r="S266" s="199">
        <v>0</v>
      </c>
      <c r="T266" s="200">
        <f>S266*H266</f>
        <v>0</v>
      </c>
      <c r="AR266" s="22" t="s">
        <v>181</v>
      </c>
      <c r="AT266" s="22" t="s">
        <v>259</v>
      </c>
      <c r="AU266" s="22" t="s">
        <v>81</v>
      </c>
      <c r="AY266" s="22" t="s">
        <v>127</v>
      </c>
      <c r="BE266" s="201">
        <f>IF(N266="základní",J266,0)</f>
        <v>0</v>
      </c>
      <c r="BF266" s="201">
        <f>IF(N266="snížená",J266,0)</f>
        <v>0</v>
      </c>
      <c r="BG266" s="201">
        <f>IF(N266="zákl. přenesená",J266,0)</f>
        <v>0</v>
      </c>
      <c r="BH266" s="201">
        <f>IF(N266="sníž. přenesená",J266,0)</f>
        <v>0</v>
      </c>
      <c r="BI266" s="201">
        <f>IF(N266="nulová",J266,0)</f>
        <v>0</v>
      </c>
      <c r="BJ266" s="22" t="s">
        <v>79</v>
      </c>
      <c r="BK266" s="201">
        <f>ROUND(I266*H266,2)</f>
        <v>0</v>
      </c>
      <c r="BL266" s="22" t="s">
        <v>133</v>
      </c>
      <c r="BM266" s="22" t="s">
        <v>537</v>
      </c>
    </row>
    <row r="267" spans="2:51" s="11" customFormat="1" ht="13.5">
      <c r="B267" s="202"/>
      <c r="C267" s="203"/>
      <c r="D267" s="204" t="s">
        <v>135</v>
      </c>
      <c r="E267" s="205" t="s">
        <v>21</v>
      </c>
      <c r="F267" s="206" t="s">
        <v>538</v>
      </c>
      <c r="G267" s="203"/>
      <c r="H267" s="207">
        <v>336.09</v>
      </c>
      <c r="I267" s="208"/>
      <c r="J267" s="203"/>
      <c r="K267" s="203"/>
      <c r="L267" s="209"/>
      <c r="M267" s="210"/>
      <c r="N267" s="211"/>
      <c r="O267" s="211"/>
      <c r="P267" s="211"/>
      <c r="Q267" s="211"/>
      <c r="R267" s="211"/>
      <c r="S267" s="211"/>
      <c r="T267" s="212"/>
      <c r="AT267" s="213" t="s">
        <v>135</v>
      </c>
      <c r="AU267" s="213" t="s">
        <v>81</v>
      </c>
      <c r="AV267" s="11" t="s">
        <v>81</v>
      </c>
      <c r="AW267" s="11" t="s">
        <v>35</v>
      </c>
      <c r="AX267" s="11" t="s">
        <v>79</v>
      </c>
      <c r="AY267" s="213" t="s">
        <v>127</v>
      </c>
    </row>
    <row r="268" spans="2:65" s="1" customFormat="1" ht="16.5" customHeight="1">
      <c r="B268" s="39"/>
      <c r="C268" s="225" t="s">
        <v>539</v>
      </c>
      <c r="D268" s="225" t="s">
        <v>259</v>
      </c>
      <c r="E268" s="226" t="s">
        <v>540</v>
      </c>
      <c r="F268" s="227" t="s">
        <v>541</v>
      </c>
      <c r="G268" s="228" t="s">
        <v>165</v>
      </c>
      <c r="H268" s="229">
        <v>83.8</v>
      </c>
      <c r="I268" s="230"/>
      <c r="J268" s="231">
        <f>ROUND(I268*H268,2)</f>
        <v>0</v>
      </c>
      <c r="K268" s="227" t="s">
        <v>159</v>
      </c>
      <c r="L268" s="232"/>
      <c r="M268" s="233" t="s">
        <v>21</v>
      </c>
      <c r="N268" s="234" t="s">
        <v>42</v>
      </c>
      <c r="O268" s="40"/>
      <c r="P268" s="199">
        <f>O268*H268</f>
        <v>0</v>
      </c>
      <c r="Q268" s="199">
        <v>0.0483</v>
      </c>
      <c r="R268" s="199">
        <f>Q268*H268</f>
        <v>4.04754</v>
      </c>
      <c r="S268" s="199">
        <v>0</v>
      </c>
      <c r="T268" s="200">
        <f>S268*H268</f>
        <v>0</v>
      </c>
      <c r="AR268" s="22" t="s">
        <v>181</v>
      </c>
      <c r="AT268" s="22" t="s">
        <v>259</v>
      </c>
      <c r="AU268" s="22" t="s">
        <v>81</v>
      </c>
      <c r="AY268" s="22" t="s">
        <v>127</v>
      </c>
      <c r="BE268" s="201">
        <f>IF(N268="základní",J268,0)</f>
        <v>0</v>
      </c>
      <c r="BF268" s="201">
        <f>IF(N268="snížená",J268,0)</f>
        <v>0</v>
      </c>
      <c r="BG268" s="201">
        <f>IF(N268="zákl. přenesená",J268,0)</f>
        <v>0</v>
      </c>
      <c r="BH268" s="201">
        <f>IF(N268="sníž. přenesená",J268,0)</f>
        <v>0</v>
      </c>
      <c r="BI268" s="201">
        <f>IF(N268="nulová",J268,0)</f>
        <v>0</v>
      </c>
      <c r="BJ268" s="22" t="s">
        <v>79</v>
      </c>
      <c r="BK268" s="201">
        <f>ROUND(I268*H268,2)</f>
        <v>0</v>
      </c>
      <c r="BL268" s="22" t="s">
        <v>133</v>
      </c>
      <c r="BM268" s="22" t="s">
        <v>542</v>
      </c>
    </row>
    <row r="269" spans="2:51" s="11" customFormat="1" ht="13.5">
      <c r="B269" s="202"/>
      <c r="C269" s="203"/>
      <c r="D269" s="204" t="s">
        <v>135</v>
      </c>
      <c r="E269" s="205" t="s">
        <v>21</v>
      </c>
      <c r="F269" s="206" t="s">
        <v>543</v>
      </c>
      <c r="G269" s="203"/>
      <c r="H269" s="207">
        <v>83.8</v>
      </c>
      <c r="I269" s="208"/>
      <c r="J269" s="203"/>
      <c r="K269" s="203"/>
      <c r="L269" s="209"/>
      <c r="M269" s="210"/>
      <c r="N269" s="211"/>
      <c r="O269" s="211"/>
      <c r="P269" s="211"/>
      <c r="Q269" s="211"/>
      <c r="R269" s="211"/>
      <c r="S269" s="211"/>
      <c r="T269" s="212"/>
      <c r="AT269" s="213" t="s">
        <v>135</v>
      </c>
      <c r="AU269" s="213" t="s">
        <v>81</v>
      </c>
      <c r="AV269" s="11" t="s">
        <v>81</v>
      </c>
      <c r="AW269" s="11" t="s">
        <v>35</v>
      </c>
      <c r="AX269" s="11" t="s">
        <v>79</v>
      </c>
      <c r="AY269" s="213" t="s">
        <v>127</v>
      </c>
    </row>
    <row r="270" spans="2:65" s="1" customFormat="1" ht="16.5" customHeight="1">
      <c r="B270" s="39"/>
      <c r="C270" s="225" t="s">
        <v>544</v>
      </c>
      <c r="D270" s="225" t="s">
        <v>259</v>
      </c>
      <c r="E270" s="226" t="s">
        <v>545</v>
      </c>
      <c r="F270" s="227" t="s">
        <v>546</v>
      </c>
      <c r="G270" s="228" t="s">
        <v>165</v>
      </c>
      <c r="H270" s="229">
        <v>14.1</v>
      </c>
      <c r="I270" s="230"/>
      <c r="J270" s="231">
        <f>ROUND(I270*H270,2)</f>
        <v>0</v>
      </c>
      <c r="K270" s="227" t="s">
        <v>159</v>
      </c>
      <c r="L270" s="232"/>
      <c r="M270" s="233" t="s">
        <v>21</v>
      </c>
      <c r="N270" s="234" t="s">
        <v>42</v>
      </c>
      <c r="O270" s="40"/>
      <c r="P270" s="199">
        <f>O270*H270</f>
        <v>0</v>
      </c>
      <c r="Q270" s="199">
        <v>0.064</v>
      </c>
      <c r="R270" s="199">
        <f>Q270*H270</f>
        <v>0.9024</v>
      </c>
      <c r="S270" s="199">
        <v>0</v>
      </c>
      <c r="T270" s="200">
        <f>S270*H270</f>
        <v>0</v>
      </c>
      <c r="AR270" s="22" t="s">
        <v>181</v>
      </c>
      <c r="AT270" s="22" t="s">
        <v>259</v>
      </c>
      <c r="AU270" s="22" t="s">
        <v>81</v>
      </c>
      <c r="AY270" s="22" t="s">
        <v>127</v>
      </c>
      <c r="BE270" s="201">
        <f>IF(N270="základní",J270,0)</f>
        <v>0</v>
      </c>
      <c r="BF270" s="201">
        <f>IF(N270="snížená",J270,0)</f>
        <v>0</v>
      </c>
      <c r="BG270" s="201">
        <f>IF(N270="zákl. přenesená",J270,0)</f>
        <v>0</v>
      </c>
      <c r="BH270" s="201">
        <f>IF(N270="sníž. přenesená",J270,0)</f>
        <v>0</v>
      </c>
      <c r="BI270" s="201">
        <f>IF(N270="nulová",J270,0)</f>
        <v>0</v>
      </c>
      <c r="BJ270" s="22" t="s">
        <v>79</v>
      </c>
      <c r="BK270" s="201">
        <f>ROUND(I270*H270,2)</f>
        <v>0</v>
      </c>
      <c r="BL270" s="22" t="s">
        <v>133</v>
      </c>
      <c r="BM270" s="22" t="s">
        <v>547</v>
      </c>
    </row>
    <row r="271" spans="2:51" s="11" customFormat="1" ht="13.5">
      <c r="B271" s="202"/>
      <c r="C271" s="203"/>
      <c r="D271" s="204" t="s">
        <v>135</v>
      </c>
      <c r="E271" s="205" t="s">
        <v>21</v>
      </c>
      <c r="F271" s="206" t="s">
        <v>548</v>
      </c>
      <c r="G271" s="203"/>
      <c r="H271" s="207">
        <v>14.1</v>
      </c>
      <c r="I271" s="208"/>
      <c r="J271" s="203"/>
      <c r="K271" s="203"/>
      <c r="L271" s="209"/>
      <c r="M271" s="210"/>
      <c r="N271" s="211"/>
      <c r="O271" s="211"/>
      <c r="P271" s="211"/>
      <c r="Q271" s="211"/>
      <c r="R271" s="211"/>
      <c r="S271" s="211"/>
      <c r="T271" s="212"/>
      <c r="AT271" s="213" t="s">
        <v>135</v>
      </c>
      <c r="AU271" s="213" t="s">
        <v>81</v>
      </c>
      <c r="AV271" s="11" t="s">
        <v>81</v>
      </c>
      <c r="AW271" s="11" t="s">
        <v>35</v>
      </c>
      <c r="AX271" s="11" t="s">
        <v>79</v>
      </c>
      <c r="AY271" s="213" t="s">
        <v>127</v>
      </c>
    </row>
    <row r="272" spans="2:65" s="1" customFormat="1" ht="25.5" customHeight="1">
      <c r="B272" s="39"/>
      <c r="C272" s="225" t="s">
        <v>549</v>
      </c>
      <c r="D272" s="225" t="s">
        <v>259</v>
      </c>
      <c r="E272" s="226" t="s">
        <v>550</v>
      </c>
      <c r="F272" s="227" t="s">
        <v>551</v>
      </c>
      <c r="G272" s="228" t="s">
        <v>415</v>
      </c>
      <c r="H272" s="229">
        <v>72.15</v>
      </c>
      <c r="I272" s="230"/>
      <c r="J272" s="231">
        <f>ROUND(I272*H272,2)</f>
        <v>0</v>
      </c>
      <c r="K272" s="227" t="s">
        <v>195</v>
      </c>
      <c r="L272" s="232"/>
      <c r="M272" s="233" t="s">
        <v>21</v>
      </c>
      <c r="N272" s="234" t="s">
        <v>42</v>
      </c>
      <c r="O272" s="40"/>
      <c r="P272" s="199">
        <f>O272*H272</f>
        <v>0</v>
      </c>
      <c r="Q272" s="199">
        <v>0.045</v>
      </c>
      <c r="R272" s="199">
        <f>Q272*H272</f>
        <v>3.24675</v>
      </c>
      <c r="S272" s="199">
        <v>0</v>
      </c>
      <c r="T272" s="200">
        <f>S272*H272</f>
        <v>0</v>
      </c>
      <c r="AR272" s="22" t="s">
        <v>181</v>
      </c>
      <c r="AT272" s="22" t="s">
        <v>259</v>
      </c>
      <c r="AU272" s="22" t="s">
        <v>81</v>
      </c>
      <c r="AY272" s="22" t="s">
        <v>127</v>
      </c>
      <c r="BE272" s="201">
        <f>IF(N272="základní",J272,0)</f>
        <v>0</v>
      </c>
      <c r="BF272" s="201">
        <f>IF(N272="snížená",J272,0)</f>
        <v>0</v>
      </c>
      <c r="BG272" s="201">
        <f>IF(N272="zákl. přenesená",J272,0)</f>
        <v>0</v>
      </c>
      <c r="BH272" s="201">
        <f>IF(N272="sníž. přenesená",J272,0)</f>
        <v>0</v>
      </c>
      <c r="BI272" s="201">
        <f>IF(N272="nulová",J272,0)</f>
        <v>0</v>
      </c>
      <c r="BJ272" s="22" t="s">
        <v>79</v>
      </c>
      <c r="BK272" s="201">
        <f>ROUND(I272*H272,2)</f>
        <v>0</v>
      </c>
      <c r="BL272" s="22" t="s">
        <v>133</v>
      </c>
      <c r="BM272" s="22" t="s">
        <v>552</v>
      </c>
    </row>
    <row r="273" spans="2:51" s="11" customFormat="1" ht="13.5">
      <c r="B273" s="202"/>
      <c r="C273" s="203"/>
      <c r="D273" s="204" t="s">
        <v>135</v>
      </c>
      <c r="E273" s="205" t="s">
        <v>21</v>
      </c>
      <c r="F273" s="206" t="s">
        <v>553</v>
      </c>
      <c r="G273" s="203"/>
      <c r="H273" s="207">
        <v>72.15</v>
      </c>
      <c r="I273" s="208"/>
      <c r="J273" s="203"/>
      <c r="K273" s="203"/>
      <c r="L273" s="209"/>
      <c r="M273" s="210"/>
      <c r="N273" s="211"/>
      <c r="O273" s="211"/>
      <c r="P273" s="211"/>
      <c r="Q273" s="211"/>
      <c r="R273" s="211"/>
      <c r="S273" s="211"/>
      <c r="T273" s="212"/>
      <c r="AT273" s="213" t="s">
        <v>135</v>
      </c>
      <c r="AU273" s="213" t="s">
        <v>81</v>
      </c>
      <c r="AV273" s="11" t="s">
        <v>81</v>
      </c>
      <c r="AW273" s="11" t="s">
        <v>35</v>
      </c>
      <c r="AX273" s="11" t="s">
        <v>79</v>
      </c>
      <c r="AY273" s="213" t="s">
        <v>127</v>
      </c>
    </row>
    <row r="274" spans="2:65" s="1" customFormat="1" ht="25.5" customHeight="1">
      <c r="B274" s="39"/>
      <c r="C274" s="190" t="s">
        <v>554</v>
      </c>
      <c r="D274" s="190" t="s">
        <v>129</v>
      </c>
      <c r="E274" s="191" t="s">
        <v>555</v>
      </c>
      <c r="F274" s="192" t="s">
        <v>556</v>
      </c>
      <c r="G274" s="193" t="s">
        <v>165</v>
      </c>
      <c r="H274" s="194">
        <v>284.1</v>
      </c>
      <c r="I274" s="195"/>
      <c r="J274" s="196">
        <f>ROUND(I274*H274,2)</f>
        <v>0</v>
      </c>
      <c r="K274" s="192" t="s">
        <v>141</v>
      </c>
      <c r="L274" s="59"/>
      <c r="M274" s="197" t="s">
        <v>21</v>
      </c>
      <c r="N274" s="198" t="s">
        <v>42</v>
      </c>
      <c r="O274" s="40"/>
      <c r="P274" s="199">
        <f>O274*H274</f>
        <v>0</v>
      </c>
      <c r="Q274" s="199">
        <v>0.1295</v>
      </c>
      <c r="R274" s="199">
        <f>Q274*H274</f>
        <v>36.79095</v>
      </c>
      <c r="S274" s="199">
        <v>0</v>
      </c>
      <c r="T274" s="200">
        <f>S274*H274</f>
        <v>0</v>
      </c>
      <c r="AR274" s="22" t="s">
        <v>133</v>
      </c>
      <c r="AT274" s="22" t="s">
        <v>129</v>
      </c>
      <c r="AU274" s="22" t="s">
        <v>81</v>
      </c>
      <c r="AY274" s="22" t="s">
        <v>127</v>
      </c>
      <c r="BE274" s="201">
        <f>IF(N274="základní",J274,0)</f>
        <v>0</v>
      </c>
      <c r="BF274" s="201">
        <f>IF(N274="snížená",J274,0)</f>
        <v>0</v>
      </c>
      <c r="BG274" s="201">
        <f>IF(N274="zákl. přenesená",J274,0)</f>
        <v>0</v>
      </c>
      <c r="BH274" s="201">
        <f>IF(N274="sníž. přenesená",J274,0)</f>
        <v>0</v>
      </c>
      <c r="BI274" s="201">
        <f>IF(N274="nulová",J274,0)</f>
        <v>0</v>
      </c>
      <c r="BJ274" s="22" t="s">
        <v>79</v>
      </c>
      <c r="BK274" s="201">
        <f>ROUND(I274*H274,2)</f>
        <v>0</v>
      </c>
      <c r="BL274" s="22" t="s">
        <v>133</v>
      </c>
      <c r="BM274" s="22" t="s">
        <v>557</v>
      </c>
    </row>
    <row r="275" spans="2:51" s="11" customFormat="1" ht="13.5">
      <c r="B275" s="202"/>
      <c r="C275" s="203"/>
      <c r="D275" s="204" t="s">
        <v>135</v>
      </c>
      <c r="E275" s="205" t="s">
        <v>21</v>
      </c>
      <c r="F275" s="206" t="s">
        <v>558</v>
      </c>
      <c r="G275" s="203"/>
      <c r="H275" s="207">
        <v>284.1</v>
      </c>
      <c r="I275" s="208"/>
      <c r="J275" s="203"/>
      <c r="K275" s="203"/>
      <c r="L275" s="209"/>
      <c r="M275" s="210"/>
      <c r="N275" s="211"/>
      <c r="O275" s="211"/>
      <c r="P275" s="211"/>
      <c r="Q275" s="211"/>
      <c r="R275" s="211"/>
      <c r="S275" s="211"/>
      <c r="T275" s="212"/>
      <c r="AT275" s="213" t="s">
        <v>135</v>
      </c>
      <c r="AU275" s="213" t="s">
        <v>81</v>
      </c>
      <c r="AV275" s="11" t="s">
        <v>81</v>
      </c>
      <c r="AW275" s="11" t="s">
        <v>35</v>
      </c>
      <c r="AX275" s="11" t="s">
        <v>79</v>
      </c>
      <c r="AY275" s="213" t="s">
        <v>127</v>
      </c>
    </row>
    <row r="276" spans="2:65" s="1" customFormat="1" ht="25.5" customHeight="1">
      <c r="B276" s="39"/>
      <c r="C276" s="225" t="s">
        <v>559</v>
      </c>
      <c r="D276" s="225" t="s">
        <v>259</v>
      </c>
      <c r="E276" s="226" t="s">
        <v>560</v>
      </c>
      <c r="F276" s="227" t="s">
        <v>561</v>
      </c>
      <c r="G276" s="228" t="s">
        <v>415</v>
      </c>
      <c r="H276" s="229">
        <v>568.2</v>
      </c>
      <c r="I276" s="230"/>
      <c r="J276" s="231">
        <f>ROUND(I276*H276,2)</f>
        <v>0</v>
      </c>
      <c r="K276" s="227" t="s">
        <v>195</v>
      </c>
      <c r="L276" s="232"/>
      <c r="M276" s="233" t="s">
        <v>21</v>
      </c>
      <c r="N276" s="234" t="s">
        <v>42</v>
      </c>
      <c r="O276" s="40"/>
      <c r="P276" s="199">
        <f>O276*H276</f>
        <v>0</v>
      </c>
      <c r="Q276" s="199">
        <v>0.014</v>
      </c>
      <c r="R276" s="199">
        <f>Q276*H276</f>
        <v>7.9548000000000005</v>
      </c>
      <c r="S276" s="199">
        <v>0</v>
      </c>
      <c r="T276" s="200">
        <f>S276*H276</f>
        <v>0</v>
      </c>
      <c r="AR276" s="22" t="s">
        <v>181</v>
      </c>
      <c r="AT276" s="22" t="s">
        <v>259</v>
      </c>
      <c r="AU276" s="22" t="s">
        <v>81</v>
      </c>
      <c r="AY276" s="22" t="s">
        <v>127</v>
      </c>
      <c r="BE276" s="201">
        <f>IF(N276="základní",J276,0)</f>
        <v>0</v>
      </c>
      <c r="BF276" s="201">
        <f>IF(N276="snížená",J276,0)</f>
        <v>0</v>
      </c>
      <c r="BG276" s="201">
        <f>IF(N276="zákl. přenesená",J276,0)</f>
        <v>0</v>
      </c>
      <c r="BH276" s="201">
        <f>IF(N276="sníž. přenesená",J276,0)</f>
        <v>0</v>
      </c>
      <c r="BI276" s="201">
        <f>IF(N276="nulová",J276,0)</f>
        <v>0</v>
      </c>
      <c r="BJ276" s="22" t="s">
        <v>79</v>
      </c>
      <c r="BK276" s="201">
        <f>ROUND(I276*H276,2)</f>
        <v>0</v>
      </c>
      <c r="BL276" s="22" t="s">
        <v>133</v>
      </c>
      <c r="BM276" s="22" t="s">
        <v>562</v>
      </c>
    </row>
    <row r="277" spans="2:51" s="11" customFormat="1" ht="13.5">
      <c r="B277" s="202"/>
      <c r="C277" s="203"/>
      <c r="D277" s="204" t="s">
        <v>135</v>
      </c>
      <c r="E277" s="205" t="s">
        <v>21</v>
      </c>
      <c r="F277" s="206" t="s">
        <v>563</v>
      </c>
      <c r="G277" s="203"/>
      <c r="H277" s="207">
        <v>568.2</v>
      </c>
      <c r="I277" s="208"/>
      <c r="J277" s="203"/>
      <c r="K277" s="203"/>
      <c r="L277" s="209"/>
      <c r="M277" s="210"/>
      <c r="N277" s="211"/>
      <c r="O277" s="211"/>
      <c r="P277" s="211"/>
      <c r="Q277" s="211"/>
      <c r="R277" s="211"/>
      <c r="S277" s="211"/>
      <c r="T277" s="212"/>
      <c r="AT277" s="213" t="s">
        <v>135</v>
      </c>
      <c r="AU277" s="213" t="s">
        <v>81</v>
      </c>
      <c r="AV277" s="11" t="s">
        <v>81</v>
      </c>
      <c r="AW277" s="11" t="s">
        <v>35</v>
      </c>
      <c r="AX277" s="11" t="s">
        <v>79</v>
      </c>
      <c r="AY277" s="213" t="s">
        <v>127</v>
      </c>
    </row>
    <row r="278" spans="2:65" s="1" customFormat="1" ht="25.5" customHeight="1">
      <c r="B278" s="39"/>
      <c r="C278" s="190" t="s">
        <v>564</v>
      </c>
      <c r="D278" s="190" t="s">
        <v>129</v>
      </c>
      <c r="E278" s="191" t="s">
        <v>565</v>
      </c>
      <c r="F278" s="192" t="s">
        <v>566</v>
      </c>
      <c r="G278" s="193" t="s">
        <v>172</v>
      </c>
      <c r="H278" s="194">
        <v>47.294</v>
      </c>
      <c r="I278" s="195"/>
      <c r="J278" s="196">
        <f>ROUND(I278*H278,2)</f>
        <v>0</v>
      </c>
      <c r="K278" s="192" t="s">
        <v>141</v>
      </c>
      <c r="L278" s="59"/>
      <c r="M278" s="197" t="s">
        <v>21</v>
      </c>
      <c r="N278" s="198" t="s">
        <v>42</v>
      </c>
      <c r="O278" s="40"/>
      <c r="P278" s="199">
        <f>O278*H278</f>
        <v>0</v>
      </c>
      <c r="Q278" s="199">
        <v>2.25634</v>
      </c>
      <c r="R278" s="199">
        <f>Q278*H278</f>
        <v>106.71134395999998</v>
      </c>
      <c r="S278" s="199">
        <v>0</v>
      </c>
      <c r="T278" s="200">
        <f>S278*H278</f>
        <v>0</v>
      </c>
      <c r="AR278" s="22" t="s">
        <v>133</v>
      </c>
      <c r="AT278" s="22" t="s">
        <v>129</v>
      </c>
      <c r="AU278" s="22" t="s">
        <v>81</v>
      </c>
      <c r="AY278" s="22" t="s">
        <v>127</v>
      </c>
      <c r="BE278" s="201">
        <f>IF(N278="základní",J278,0)</f>
        <v>0</v>
      </c>
      <c r="BF278" s="201">
        <f>IF(N278="snížená",J278,0)</f>
        <v>0</v>
      </c>
      <c r="BG278" s="201">
        <f>IF(N278="zákl. přenesená",J278,0)</f>
        <v>0</v>
      </c>
      <c r="BH278" s="201">
        <f>IF(N278="sníž. přenesená",J278,0)</f>
        <v>0</v>
      </c>
      <c r="BI278" s="201">
        <f>IF(N278="nulová",J278,0)</f>
        <v>0</v>
      </c>
      <c r="BJ278" s="22" t="s">
        <v>79</v>
      </c>
      <c r="BK278" s="201">
        <f>ROUND(I278*H278,2)</f>
        <v>0</v>
      </c>
      <c r="BL278" s="22" t="s">
        <v>133</v>
      </c>
      <c r="BM278" s="22" t="s">
        <v>567</v>
      </c>
    </row>
    <row r="279" spans="2:51" s="11" customFormat="1" ht="13.5">
      <c r="B279" s="202"/>
      <c r="C279" s="203"/>
      <c r="D279" s="204" t="s">
        <v>135</v>
      </c>
      <c r="E279" s="205" t="s">
        <v>21</v>
      </c>
      <c r="F279" s="206" t="s">
        <v>568</v>
      </c>
      <c r="G279" s="203"/>
      <c r="H279" s="207">
        <v>47.294</v>
      </c>
      <c r="I279" s="208"/>
      <c r="J279" s="203"/>
      <c r="K279" s="203"/>
      <c r="L279" s="209"/>
      <c r="M279" s="210"/>
      <c r="N279" s="211"/>
      <c r="O279" s="211"/>
      <c r="P279" s="211"/>
      <c r="Q279" s="211"/>
      <c r="R279" s="211"/>
      <c r="S279" s="211"/>
      <c r="T279" s="212"/>
      <c r="AT279" s="213" t="s">
        <v>135</v>
      </c>
      <c r="AU279" s="213" t="s">
        <v>81</v>
      </c>
      <c r="AV279" s="11" t="s">
        <v>81</v>
      </c>
      <c r="AW279" s="11" t="s">
        <v>35</v>
      </c>
      <c r="AX279" s="11" t="s">
        <v>79</v>
      </c>
      <c r="AY279" s="213" t="s">
        <v>127</v>
      </c>
    </row>
    <row r="280" spans="2:65" s="1" customFormat="1" ht="25.5" customHeight="1">
      <c r="B280" s="39"/>
      <c r="C280" s="190" t="s">
        <v>569</v>
      </c>
      <c r="D280" s="190" t="s">
        <v>129</v>
      </c>
      <c r="E280" s="191" t="s">
        <v>570</v>
      </c>
      <c r="F280" s="192" t="s">
        <v>571</v>
      </c>
      <c r="G280" s="193" t="s">
        <v>165</v>
      </c>
      <c r="H280" s="194">
        <v>148.1</v>
      </c>
      <c r="I280" s="195"/>
      <c r="J280" s="196">
        <f>ROUND(I280*H280,2)</f>
        <v>0</v>
      </c>
      <c r="K280" s="192" t="s">
        <v>195</v>
      </c>
      <c r="L280" s="59"/>
      <c r="M280" s="197" t="s">
        <v>21</v>
      </c>
      <c r="N280" s="198" t="s">
        <v>42</v>
      </c>
      <c r="O280" s="40"/>
      <c r="P280" s="199">
        <f>O280*H280</f>
        <v>0</v>
      </c>
      <c r="Q280" s="199">
        <v>0</v>
      </c>
      <c r="R280" s="199">
        <f>Q280*H280</f>
        <v>0</v>
      </c>
      <c r="S280" s="199">
        <v>0</v>
      </c>
      <c r="T280" s="200">
        <f>S280*H280</f>
        <v>0</v>
      </c>
      <c r="AR280" s="22" t="s">
        <v>133</v>
      </c>
      <c r="AT280" s="22" t="s">
        <v>129</v>
      </c>
      <c r="AU280" s="22" t="s">
        <v>81</v>
      </c>
      <c r="AY280" s="22" t="s">
        <v>127</v>
      </c>
      <c r="BE280" s="201">
        <f>IF(N280="základní",J280,0)</f>
        <v>0</v>
      </c>
      <c r="BF280" s="201">
        <f>IF(N280="snížená",J280,0)</f>
        <v>0</v>
      </c>
      <c r="BG280" s="201">
        <f>IF(N280="zákl. přenesená",J280,0)</f>
        <v>0</v>
      </c>
      <c r="BH280" s="201">
        <f>IF(N280="sníž. přenesená",J280,0)</f>
        <v>0</v>
      </c>
      <c r="BI280" s="201">
        <f>IF(N280="nulová",J280,0)</f>
        <v>0</v>
      </c>
      <c r="BJ280" s="22" t="s">
        <v>79</v>
      </c>
      <c r="BK280" s="201">
        <f>ROUND(I280*H280,2)</f>
        <v>0</v>
      </c>
      <c r="BL280" s="22" t="s">
        <v>133</v>
      </c>
      <c r="BM280" s="22" t="s">
        <v>572</v>
      </c>
    </row>
    <row r="281" spans="2:51" s="11" customFormat="1" ht="13.5">
      <c r="B281" s="202"/>
      <c r="C281" s="203"/>
      <c r="D281" s="204" t="s">
        <v>135</v>
      </c>
      <c r="E281" s="205" t="s">
        <v>21</v>
      </c>
      <c r="F281" s="206" t="s">
        <v>573</v>
      </c>
      <c r="G281" s="203"/>
      <c r="H281" s="207">
        <v>148.1</v>
      </c>
      <c r="I281" s="208"/>
      <c r="J281" s="203"/>
      <c r="K281" s="203"/>
      <c r="L281" s="209"/>
      <c r="M281" s="210"/>
      <c r="N281" s="211"/>
      <c r="O281" s="211"/>
      <c r="P281" s="211"/>
      <c r="Q281" s="211"/>
      <c r="R281" s="211"/>
      <c r="S281" s="211"/>
      <c r="T281" s="212"/>
      <c r="AT281" s="213" t="s">
        <v>135</v>
      </c>
      <c r="AU281" s="213" t="s">
        <v>81</v>
      </c>
      <c r="AV281" s="11" t="s">
        <v>81</v>
      </c>
      <c r="AW281" s="11" t="s">
        <v>35</v>
      </c>
      <c r="AX281" s="11" t="s">
        <v>79</v>
      </c>
      <c r="AY281" s="213" t="s">
        <v>127</v>
      </c>
    </row>
    <row r="282" spans="2:65" s="1" customFormat="1" ht="38.25" customHeight="1">
      <c r="B282" s="39"/>
      <c r="C282" s="190" t="s">
        <v>574</v>
      </c>
      <c r="D282" s="190" t="s">
        <v>129</v>
      </c>
      <c r="E282" s="191" t="s">
        <v>575</v>
      </c>
      <c r="F282" s="192" t="s">
        <v>576</v>
      </c>
      <c r="G282" s="193" t="s">
        <v>165</v>
      </c>
      <c r="H282" s="194">
        <v>148.1</v>
      </c>
      <c r="I282" s="195"/>
      <c r="J282" s="196">
        <f>ROUND(I282*H282,2)</f>
        <v>0</v>
      </c>
      <c r="K282" s="192" t="s">
        <v>141</v>
      </c>
      <c r="L282" s="59"/>
      <c r="M282" s="197" t="s">
        <v>21</v>
      </c>
      <c r="N282" s="198" t="s">
        <v>42</v>
      </c>
      <c r="O282" s="40"/>
      <c r="P282" s="199">
        <f>O282*H282</f>
        <v>0</v>
      </c>
      <c r="Q282" s="199">
        <v>0.00028</v>
      </c>
      <c r="R282" s="199">
        <f>Q282*H282</f>
        <v>0.041468</v>
      </c>
      <c r="S282" s="199">
        <v>0</v>
      </c>
      <c r="T282" s="200">
        <f>S282*H282</f>
        <v>0</v>
      </c>
      <c r="AR282" s="22" t="s">
        <v>133</v>
      </c>
      <c r="AT282" s="22" t="s">
        <v>129</v>
      </c>
      <c r="AU282" s="22" t="s">
        <v>81</v>
      </c>
      <c r="AY282" s="22" t="s">
        <v>127</v>
      </c>
      <c r="BE282" s="201">
        <f>IF(N282="základní",J282,0)</f>
        <v>0</v>
      </c>
      <c r="BF282" s="201">
        <f>IF(N282="snížená",J282,0)</f>
        <v>0</v>
      </c>
      <c r="BG282" s="201">
        <f>IF(N282="zákl. přenesená",J282,0)</f>
        <v>0</v>
      </c>
      <c r="BH282" s="201">
        <f>IF(N282="sníž. přenesená",J282,0)</f>
        <v>0</v>
      </c>
      <c r="BI282" s="201">
        <f>IF(N282="nulová",J282,0)</f>
        <v>0</v>
      </c>
      <c r="BJ282" s="22" t="s">
        <v>79</v>
      </c>
      <c r="BK282" s="201">
        <f>ROUND(I282*H282,2)</f>
        <v>0</v>
      </c>
      <c r="BL282" s="22" t="s">
        <v>133</v>
      </c>
      <c r="BM282" s="22" t="s">
        <v>577</v>
      </c>
    </row>
    <row r="283" spans="2:51" s="11" customFormat="1" ht="13.5">
      <c r="B283" s="202"/>
      <c r="C283" s="203"/>
      <c r="D283" s="204" t="s">
        <v>135</v>
      </c>
      <c r="E283" s="205" t="s">
        <v>21</v>
      </c>
      <c r="F283" s="206" t="s">
        <v>578</v>
      </c>
      <c r="G283" s="203"/>
      <c r="H283" s="207">
        <v>148.1</v>
      </c>
      <c r="I283" s="208"/>
      <c r="J283" s="203"/>
      <c r="K283" s="203"/>
      <c r="L283" s="209"/>
      <c r="M283" s="210"/>
      <c r="N283" s="211"/>
      <c r="O283" s="211"/>
      <c r="P283" s="211"/>
      <c r="Q283" s="211"/>
      <c r="R283" s="211"/>
      <c r="S283" s="211"/>
      <c r="T283" s="212"/>
      <c r="AT283" s="213" t="s">
        <v>135</v>
      </c>
      <c r="AU283" s="213" t="s">
        <v>81</v>
      </c>
      <c r="AV283" s="11" t="s">
        <v>81</v>
      </c>
      <c r="AW283" s="11" t="s">
        <v>35</v>
      </c>
      <c r="AX283" s="11" t="s">
        <v>79</v>
      </c>
      <c r="AY283" s="213" t="s">
        <v>127</v>
      </c>
    </row>
    <row r="284" spans="2:65" s="1" customFormat="1" ht="16.5" customHeight="1">
      <c r="B284" s="39"/>
      <c r="C284" s="190" t="s">
        <v>579</v>
      </c>
      <c r="D284" s="190" t="s">
        <v>129</v>
      </c>
      <c r="E284" s="191" t="s">
        <v>580</v>
      </c>
      <c r="F284" s="192" t="s">
        <v>581</v>
      </c>
      <c r="G284" s="193" t="s">
        <v>165</v>
      </c>
      <c r="H284" s="194">
        <v>148.1</v>
      </c>
      <c r="I284" s="195"/>
      <c r="J284" s="196">
        <f>ROUND(I284*H284,2)</f>
        <v>0</v>
      </c>
      <c r="K284" s="192" t="s">
        <v>141</v>
      </c>
      <c r="L284" s="59"/>
      <c r="M284" s="197" t="s">
        <v>21</v>
      </c>
      <c r="N284" s="198" t="s">
        <v>42</v>
      </c>
      <c r="O284" s="40"/>
      <c r="P284" s="199">
        <f>O284*H284</f>
        <v>0</v>
      </c>
      <c r="Q284" s="199">
        <v>0</v>
      </c>
      <c r="R284" s="199">
        <f>Q284*H284</f>
        <v>0</v>
      </c>
      <c r="S284" s="199">
        <v>0</v>
      </c>
      <c r="T284" s="200">
        <f>S284*H284</f>
        <v>0</v>
      </c>
      <c r="AR284" s="22" t="s">
        <v>133</v>
      </c>
      <c r="AT284" s="22" t="s">
        <v>129</v>
      </c>
      <c r="AU284" s="22" t="s">
        <v>81</v>
      </c>
      <c r="AY284" s="22" t="s">
        <v>127</v>
      </c>
      <c r="BE284" s="201">
        <f>IF(N284="základní",J284,0)</f>
        <v>0</v>
      </c>
      <c r="BF284" s="201">
        <f>IF(N284="snížená",J284,0)</f>
        <v>0</v>
      </c>
      <c r="BG284" s="201">
        <f>IF(N284="zákl. přenesená",J284,0)</f>
        <v>0</v>
      </c>
      <c r="BH284" s="201">
        <f>IF(N284="sníž. přenesená",J284,0)</f>
        <v>0</v>
      </c>
      <c r="BI284" s="201">
        <f>IF(N284="nulová",J284,0)</f>
        <v>0</v>
      </c>
      <c r="BJ284" s="22" t="s">
        <v>79</v>
      </c>
      <c r="BK284" s="201">
        <f>ROUND(I284*H284,2)</f>
        <v>0</v>
      </c>
      <c r="BL284" s="22" t="s">
        <v>133</v>
      </c>
      <c r="BM284" s="22" t="s">
        <v>582</v>
      </c>
    </row>
    <row r="285" spans="2:51" s="11" customFormat="1" ht="13.5">
      <c r="B285" s="202"/>
      <c r="C285" s="203"/>
      <c r="D285" s="204" t="s">
        <v>135</v>
      </c>
      <c r="E285" s="205" t="s">
        <v>21</v>
      </c>
      <c r="F285" s="206" t="s">
        <v>583</v>
      </c>
      <c r="G285" s="203"/>
      <c r="H285" s="207">
        <v>148.1</v>
      </c>
      <c r="I285" s="208"/>
      <c r="J285" s="203"/>
      <c r="K285" s="203"/>
      <c r="L285" s="209"/>
      <c r="M285" s="210"/>
      <c r="N285" s="211"/>
      <c r="O285" s="211"/>
      <c r="P285" s="211"/>
      <c r="Q285" s="211"/>
      <c r="R285" s="211"/>
      <c r="S285" s="211"/>
      <c r="T285" s="212"/>
      <c r="AT285" s="213" t="s">
        <v>135</v>
      </c>
      <c r="AU285" s="213" t="s">
        <v>81</v>
      </c>
      <c r="AV285" s="11" t="s">
        <v>81</v>
      </c>
      <c r="AW285" s="11" t="s">
        <v>35</v>
      </c>
      <c r="AX285" s="11" t="s">
        <v>79</v>
      </c>
      <c r="AY285" s="213" t="s">
        <v>127</v>
      </c>
    </row>
    <row r="286" spans="2:65" s="1" customFormat="1" ht="51" customHeight="1">
      <c r="B286" s="39"/>
      <c r="C286" s="190" t="s">
        <v>584</v>
      </c>
      <c r="D286" s="190" t="s">
        <v>129</v>
      </c>
      <c r="E286" s="191" t="s">
        <v>585</v>
      </c>
      <c r="F286" s="192" t="s">
        <v>586</v>
      </c>
      <c r="G286" s="193" t="s">
        <v>165</v>
      </c>
      <c r="H286" s="194">
        <v>93</v>
      </c>
      <c r="I286" s="195"/>
      <c r="J286" s="196">
        <f>ROUND(I286*H286,2)</f>
        <v>0</v>
      </c>
      <c r="K286" s="192" t="s">
        <v>159</v>
      </c>
      <c r="L286" s="59"/>
      <c r="M286" s="197" t="s">
        <v>21</v>
      </c>
      <c r="N286" s="198" t="s">
        <v>42</v>
      </c>
      <c r="O286" s="40"/>
      <c r="P286" s="199">
        <f>O286*H286</f>
        <v>0</v>
      </c>
      <c r="Q286" s="199">
        <v>9E-05</v>
      </c>
      <c r="R286" s="199">
        <f>Q286*H286</f>
        <v>0.00837</v>
      </c>
      <c r="S286" s="199">
        <v>0.042</v>
      </c>
      <c r="T286" s="200">
        <f>S286*H286</f>
        <v>3.906</v>
      </c>
      <c r="AR286" s="22" t="s">
        <v>133</v>
      </c>
      <c r="AT286" s="22" t="s">
        <v>129</v>
      </c>
      <c r="AU286" s="22" t="s">
        <v>81</v>
      </c>
      <c r="AY286" s="22" t="s">
        <v>127</v>
      </c>
      <c r="BE286" s="201">
        <f>IF(N286="základní",J286,0)</f>
        <v>0</v>
      </c>
      <c r="BF286" s="201">
        <f>IF(N286="snížená",J286,0)</f>
        <v>0</v>
      </c>
      <c r="BG286" s="201">
        <f>IF(N286="zákl. přenesená",J286,0)</f>
        <v>0</v>
      </c>
      <c r="BH286" s="201">
        <f>IF(N286="sníž. přenesená",J286,0)</f>
        <v>0</v>
      </c>
      <c r="BI286" s="201">
        <f>IF(N286="nulová",J286,0)</f>
        <v>0</v>
      </c>
      <c r="BJ286" s="22" t="s">
        <v>79</v>
      </c>
      <c r="BK286" s="201">
        <f>ROUND(I286*H286,2)</f>
        <v>0</v>
      </c>
      <c r="BL286" s="22" t="s">
        <v>133</v>
      </c>
      <c r="BM286" s="22" t="s">
        <v>587</v>
      </c>
    </row>
    <row r="287" spans="2:51" s="11" customFormat="1" ht="13.5">
      <c r="B287" s="202"/>
      <c r="C287" s="203"/>
      <c r="D287" s="204" t="s">
        <v>135</v>
      </c>
      <c r="E287" s="205" t="s">
        <v>21</v>
      </c>
      <c r="F287" s="206" t="s">
        <v>588</v>
      </c>
      <c r="G287" s="203"/>
      <c r="H287" s="207">
        <v>93</v>
      </c>
      <c r="I287" s="208"/>
      <c r="J287" s="203"/>
      <c r="K287" s="203"/>
      <c r="L287" s="209"/>
      <c r="M287" s="210"/>
      <c r="N287" s="211"/>
      <c r="O287" s="211"/>
      <c r="P287" s="211"/>
      <c r="Q287" s="211"/>
      <c r="R287" s="211"/>
      <c r="S287" s="211"/>
      <c r="T287" s="212"/>
      <c r="AT287" s="213" t="s">
        <v>135</v>
      </c>
      <c r="AU287" s="213" t="s">
        <v>81</v>
      </c>
      <c r="AV287" s="11" t="s">
        <v>81</v>
      </c>
      <c r="AW287" s="11" t="s">
        <v>35</v>
      </c>
      <c r="AX287" s="11" t="s">
        <v>79</v>
      </c>
      <c r="AY287" s="213" t="s">
        <v>127</v>
      </c>
    </row>
    <row r="288" spans="2:65" s="1" customFormat="1" ht="51" customHeight="1">
      <c r="B288" s="39"/>
      <c r="C288" s="190" t="s">
        <v>589</v>
      </c>
      <c r="D288" s="190" t="s">
        <v>129</v>
      </c>
      <c r="E288" s="191" t="s">
        <v>590</v>
      </c>
      <c r="F288" s="192" t="s">
        <v>591</v>
      </c>
      <c r="G288" s="193" t="s">
        <v>415</v>
      </c>
      <c r="H288" s="194">
        <v>12</v>
      </c>
      <c r="I288" s="195"/>
      <c r="J288" s="196">
        <f>ROUND(I288*H288,2)</f>
        <v>0</v>
      </c>
      <c r="K288" s="192" t="s">
        <v>159</v>
      </c>
      <c r="L288" s="59"/>
      <c r="M288" s="197" t="s">
        <v>21</v>
      </c>
      <c r="N288" s="198" t="s">
        <v>42</v>
      </c>
      <c r="O288" s="40"/>
      <c r="P288" s="199">
        <f>O288*H288</f>
        <v>0</v>
      </c>
      <c r="Q288" s="199">
        <v>0</v>
      </c>
      <c r="R288" s="199">
        <f>Q288*H288</f>
        <v>0</v>
      </c>
      <c r="S288" s="199">
        <v>0</v>
      </c>
      <c r="T288" s="200">
        <f>S288*H288</f>
        <v>0</v>
      </c>
      <c r="AR288" s="22" t="s">
        <v>133</v>
      </c>
      <c r="AT288" s="22" t="s">
        <v>129</v>
      </c>
      <c r="AU288" s="22" t="s">
        <v>81</v>
      </c>
      <c r="AY288" s="22" t="s">
        <v>127</v>
      </c>
      <c r="BE288" s="201">
        <f>IF(N288="základní",J288,0)</f>
        <v>0</v>
      </c>
      <c r="BF288" s="201">
        <f>IF(N288="snížená",J288,0)</f>
        <v>0</v>
      </c>
      <c r="BG288" s="201">
        <f>IF(N288="zákl. přenesená",J288,0)</f>
        <v>0</v>
      </c>
      <c r="BH288" s="201">
        <f>IF(N288="sníž. přenesená",J288,0)</f>
        <v>0</v>
      </c>
      <c r="BI288" s="201">
        <f>IF(N288="nulová",J288,0)</f>
        <v>0</v>
      </c>
      <c r="BJ288" s="22" t="s">
        <v>79</v>
      </c>
      <c r="BK288" s="201">
        <f>ROUND(I288*H288,2)</f>
        <v>0</v>
      </c>
      <c r="BL288" s="22" t="s">
        <v>133</v>
      </c>
      <c r="BM288" s="22" t="s">
        <v>592</v>
      </c>
    </row>
    <row r="289" spans="2:65" s="1" customFormat="1" ht="38.25" customHeight="1">
      <c r="B289" s="39"/>
      <c r="C289" s="190" t="s">
        <v>593</v>
      </c>
      <c r="D289" s="190" t="s">
        <v>129</v>
      </c>
      <c r="E289" s="191" t="s">
        <v>594</v>
      </c>
      <c r="F289" s="192" t="s">
        <v>595</v>
      </c>
      <c r="G289" s="193" t="s">
        <v>415</v>
      </c>
      <c r="H289" s="194">
        <v>7</v>
      </c>
      <c r="I289" s="195"/>
      <c r="J289" s="196">
        <f>ROUND(I289*H289,2)</f>
        <v>0</v>
      </c>
      <c r="K289" s="192" t="s">
        <v>141</v>
      </c>
      <c r="L289" s="59"/>
      <c r="M289" s="197" t="s">
        <v>21</v>
      </c>
      <c r="N289" s="198" t="s">
        <v>42</v>
      </c>
      <c r="O289" s="40"/>
      <c r="P289" s="199">
        <f>O289*H289</f>
        <v>0</v>
      </c>
      <c r="Q289" s="199">
        <v>0</v>
      </c>
      <c r="R289" s="199">
        <f>Q289*H289</f>
        <v>0</v>
      </c>
      <c r="S289" s="199">
        <v>0.082</v>
      </c>
      <c r="T289" s="200">
        <f>S289*H289</f>
        <v>0.5740000000000001</v>
      </c>
      <c r="AR289" s="22" t="s">
        <v>133</v>
      </c>
      <c r="AT289" s="22" t="s">
        <v>129</v>
      </c>
      <c r="AU289" s="22" t="s">
        <v>81</v>
      </c>
      <c r="AY289" s="22" t="s">
        <v>127</v>
      </c>
      <c r="BE289" s="201">
        <f>IF(N289="základní",J289,0)</f>
        <v>0</v>
      </c>
      <c r="BF289" s="201">
        <f>IF(N289="snížená",J289,0)</f>
        <v>0</v>
      </c>
      <c r="BG289" s="201">
        <f>IF(N289="zákl. přenesená",J289,0)</f>
        <v>0</v>
      </c>
      <c r="BH289" s="201">
        <f>IF(N289="sníž. přenesená",J289,0)</f>
        <v>0</v>
      </c>
      <c r="BI289" s="201">
        <f>IF(N289="nulová",J289,0)</f>
        <v>0</v>
      </c>
      <c r="BJ289" s="22" t="s">
        <v>79</v>
      </c>
      <c r="BK289" s="201">
        <f>ROUND(I289*H289,2)</f>
        <v>0</v>
      </c>
      <c r="BL289" s="22" t="s">
        <v>133</v>
      </c>
      <c r="BM289" s="22" t="s">
        <v>596</v>
      </c>
    </row>
    <row r="290" spans="2:51" s="11" customFormat="1" ht="13.5">
      <c r="B290" s="202"/>
      <c r="C290" s="203"/>
      <c r="D290" s="204" t="s">
        <v>135</v>
      </c>
      <c r="E290" s="205" t="s">
        <v>21</v>
      </c>
      <c r="F290" s="206" t="s">
        <v>176</v>
      </c>
      <c r="G290" s="203"/>
      <c r="H290" s="207">
        <v>7</v>
      </c>
      <c r="I290" s="208"/>
      <c r="J290" s="203"/>
      <c r="K290" s="203"/>
      <c r="L290" s="209"/>
      <c r="M290" s="210"/>
      <c r="N290" s="211"/>
      <c r="O290" s="211"/>
      <c r="P290" s="211"/>
      <c r="Q290" s="211"/>
      <c r="R290" s="211"/>
      <c r="S290" s="211"/>
      <c r="T290" s="212"/>
      <c r="AT290" s="213" t="s">
        <v>135</v>
      </c>
      <c r="AU290" s="213" t="s">
        <v>81</v>
      </c>
      <c r="AV290" s="11" t="s">
        <v>81</v>
      </c>
      <c r="AW290" s="11" t="s">
        <v>35</v>
      </c>
      <c r="AX290" s="11" t="s">
        <v>79</v>
      </c>
      <c r="AY290" s="213" t="s">
        <v>127</v>
      </c>
    </row>
    <row r="291" spans="2:63" s="10" customFormat="1" ht="22.35" customHeight="1">
      <c r="B291" s="174"/>
      <c r="C291" s="175"/>
      <c r="D291" s="176" t="s">
        <v>70</v>
      </c>
      <c r="E291" s="188" t="s">
        <v>441</v>
      </c>
      <c r="F291" s="188" t="s">
        <v>597</v>
      </c>
      <c r="G291" s="175"/>
      <c r="H291" s="175"/>
      <c r="I291" s="178"/>
      <c r="J291" s="189">
        <f>BK291</f>
        <v>0</v>
      </c>
      <c r="K291" s="175"/>
      <c r="L291" s="180"/>
      <c r="M291" s="181"/>
      <c r="N291" s="182"/>
      <c r="O291" s="182"/>
      <c r="P291" s="183">
        <f>SUM(P292:P305)</f>
        <v>0</v>
      </c>
      <c r="Q291" s="182"/>
      <c r="R291" s="183">
        <f>SUM(R292:R305)</f>
        <v>0</v>
      </c>
      <c r="S291" s="182"/>
      <c r="T291" s="184">
        <f>SUM(T292:T305)</f>
        <v>0</v>
      </c>
      <c r="AR291" s="185" t="s">
        <v>79</v>
      </c>
      <c r="AT291" s="186" t="s">
        <v>70</v>
      </c>
      <c r="AU291" s="186" t="s">
        <v>81</v>
      </c>
      <c r="AY291" s="185" t="s">
        <v>127</v>
      </c>
      <c r="BK291" s="187">
        <f>SUM(BK292:BK305)</f>
        <v>0</v>
      </c>
    </row>
    <row r="292" spans="2:65" s="1" customFormat="1" ht="16.5" customHeight="1">
      <c r="B292" s="39"/>
      <c r="C292" s="190" t="s">
        <v>598</v>
      </c>
      <c r="D292" s="190" t="s">
        <v>129</v>
      </c>
      <c r="E292" s="191" t="s">
        <v>599</v>
      </c>
      <c r="F292" s="192" t="s">
        <v>600</v>
      </c>
      <c r="G292" s="193" t="s">
        <v>250</v>
      </c>
      <c r="H292" s="194">
        <v>1618.323</v>
      </c>
      <c r="I292" s="195"/>
      <c r="J292" s="196">
        <f>ROUND(I292*H292,2)</f>
        <v>0</v>
      </c>
      <c r="K292" s="192" t="s">
        <v>141</v>
      </c>
      <c r="L292" s="59"/>
      <c r="M292" s="197" t="s">
        <v>21</v>
      </c>
      <c r="N292" s="198" t="s">
        <v>42</v>
      </c>
      <c r="O292" s="40"/>
      <c r="P292" s="199">
        <f>O292*H292</f>
        <v>0</v>
      </c>
      <c r="Q292" s="199">
        <v>0</v>
      </c>
      <c r="R292" s="199">
        <f>Q292*H292</f>
        <v>0</v>
      </c>
      <c r="S292" s="199">
        <v>0</v>
      </c>
      <c r="T292" s="200">
        <f>S292*H292</f>
        <v>0</v>
      </c>
      <c r="AR292" s="22" t="s">
        <v>133</v>
      </c>
      <c r="AT292" s="22" t="s">
        <v>129</v>
      </c>
      <c r="AU292" s="22" t="s">
        <v>145</v>
      </c>
      <c r="AY292" s="22" t="s">
        <v>127</v>
      </c>
      <c r="BE292" s="201">
        <f>IF(N292="základní",J292,0)</f>
        <v>0</v>
      </c>
      <c r="BF292" s="201">
        <f>IF(N292="snížená",J292,0)</f>
        <v>0</v>
      </c>
      <c r="BG292" s="201">
        <f>IF(N292="zákl. přenesená",J292,0)</f>
        <v>0</v>
      </c>
      <c r="BH292" s="201">
        <f>IF(N292="sníž. přenesená",J292,0)</f>
        <v>0</v>
      </c>
      <c r="BI292" s="201">
        <f>IF(N292="nulová",J292,0)</f>
        <v>0</v>
      </c>
      <c r="BJ292" s="22" t="s">
        <v>79</v>
      </c>
      <c r="BK292" s="201">
        <f>ROUND(I292*H292,2)</f>
        <v>0</v>
      </c>
      <c r="BL292" s="22" t="s">
        <v>133</v>
      </c>
      <c r="BM292" s="22" t="s">
        <v>601</v>
      </c>
    </row>
    <row r="293" spans="2:65" s="1" customFormat="1" ht="16.5" customHeight="1">
      <c r="B293" s="39"/>
      <c r="C293" s="190" t="s">
        <v>602</v>
      </c>
      <c r="D293" s="190" t="s">
        <v>129</v>
      </c>
      <c r="E293" s="191" t="s">
        <v>603</v>
      </c>
      <c r="F293" s="192" t="s">
        <v>604</v>
      </c>
      <c r="G293" s="193" t="s">
        <v>250</v>
      </c>
      <c r="H293" s="194">
        <v>14564.907</v>
      </c>
      <c r="I293" s="195"/>
      <c r="J293" s="196">
        <f>ROUND(I293*H293,2)</f>
        <v>0</v>
      </c>
      <c r="K293" s="192" t="s">
        <v>141</v>
      </c>
      <c r="L293" s="59"/>
      <c r="M293" s="197" t="s">
        <v>21</v>
      </c>
      <c r="N293" s="198" t="s">
        <v>42</v>
      </c>
      <c r="O293" s="40"/>
      <c r="P293" s="199">
        <f>O293*H293</f>
        <v>0</v>
      </c>
      <c r="Q293" s="199">
        <v>0</v>
      </c>
      <c r="R293" s="199">
        <f>Q293*H293</f>
        <v>0</v>
      </c>
      <c r="S293" s="199">
        <v>0</v>
      </c>
      <c r="T293" s="200">
        <f>S293*H293</f>
        <v>0</v>
      </c>
      <c r="AR293" s="22" t="s">
        <v>133</v>
      </c>
      <c r="AT293" s="22" t="s">
        <v>129</v>
      </c>
      <c r="AU293" s="22" t="s">
        <v>145</v>
      </c>
      <c r="AY293" s="22" t="s">
        <v>127</v>
      </c>
      <c r="BE293" s="201">
        <f>IF(N293="základní",J293,0)</f>
        <v>0</v>
      </c>
      <c r="BF293" s="201">
        <f>IF(N293="snížená",J293,0)</f>
        <v>0</v>
      </c>
      <c r="BG293" s="201">
        <f>IF(N293="zákl. přenesená",J293,0)</f>
        <v>0</v>
      </c>
      <c r="BH293" s="201">
        <f>IF(N293="sníž. přenesená",J293,0)</f>
        <v>0</v>
      </c>
      <c r="BI293" s="201">
        <f>IF(N293="nulová",J293,0)</f>
        <v>0</v>
      </c>
      <c r="BJ293" s="22" t="s">
        <v>79</v>
      </c>
      <c r="BK293" s="201">
        <f>ROUND(I293*H293,2)</f>
        <v>0</v>
      </c>
      <c r="BL293" s="22" t="s">
        <v>133</v>
      </c>
      <c r="BM293" s="22" t="s">
        <v>605</v>
      </c>
    </row>
    <row r="294" spans="2:51" s="11" customFormat="1" ht="13.5">
      <c r="B294" s="202"/>
      <c r="C294" s="203"/>
      <c r="D294" s="204" t="s">
        <v>135</v>
      </c>
      <c r="E294" s="205" t="s">
        <v>21</v>
      </c>
      <c r="F294" s="206" t="s">
        <v>606</v>
      </c>
      <c r="G294" s="203"/>
      <c r="H294" s="207">
        <v>14564.907</v>
      </c>
      <c r="I294" s="208"/>
      <c r="J294" s="203"/>
      <c r="K294" s="203"/>
      <c r="L294" s="209"/>
      <c r="M294" s="210"/>
      <c r="N294" s="211"/>
      <c r="O294" s="211"/>
      <c r="P294" s="211"/>
      <c r="Q294" s="211"/>
      <c r="R294" s="211"/>
      <c r="S294" s="211"/>
      <c r="T294" s="212"/>
      <c r="AT294" s="213" t="s">
        <v>135</v>
      </c>
      <c r="AU294" s="213" t="s">
        <v>145</v>
      </c>
      <c r="AV294" s="11" t="s">
        <v>81</v>
      </c>
      <c r="AW294" s="11" t="s">
        <v>35</v>
      </c>
      <c r="AX294" s="11" t="s">
        <v>79</v>
      </c>
      <c r="AY294" s="213" t="s">
        <v>127</v>
      </c>
    </row>
    <row r="295" spans="2:65" s="1" customFormat="1" ht="16.5" customHeight="1">
      <c r="B295" s="39"/>
      <c r="C295" s="190" t="s">
        <v>607</v>
      </c>
      <c r="D295" s="190" t="s">
        <v>129</v>
      </c>
      <c r="E295" s="191" t="s">
        <v>608</v>
      </c>
      <c r="F295" s="192" t="s">
        <v>609</v>
      </c>
      <c r="G295" s="193" t="s">
        <v>250</v>
      </c>
      <c r="H295" s="194">
        <v>121.294</v>
      </c>
      <c r="I295" s="195"/>
      <c r="J295" s="196">
        <f>ROUND(I295*H295,2)</f>
        <v>0</v>
      </c>
      <c r="K295" s="192" t="s">
        <v>141</v>
      </c>
      <c r="L295" s="59"/>
      <c r="M295" s="197" t="s">
        <v>21</v>
      </c>
      <c r="N295" s="198" t="s">
        <v>42</v>
      </c>
      <c r="O295" s="40"/>
      <c r="P295" s="199">
        <f>O295*H295</f>
        <v>0</v>
      </c>
      <c r="Q295" s="199">
        <v>0</v>
      </c>
      <c r="R295" s="199">
        <f>Q295*H295</f>
        <v>0</v>
      </c>
      <c r="S295" s="199">
        <v>0</v>
      </c>
      <c r="T295" s="200">
        <f>S295*H295</f>
        <v>0</v>
      </c>
      <c r="AR295" s="22" t="s">
        <v>133</v>
      </c>
      <c r="AT295" s="22" t="s">
        <v>129</v>
      </c>
      <c r="AU295" s="22" t="s">
        <v>145</v>
      </c>
      <c r="AY295" s="22" t="s">
        <v>127</v>
      </c>
      <c r="BE295" s="201">
        <f>IF(N295="základní",J295,0)</f>
        <v>0</v>
      </c>
      <c r="BF295" s="201">
        <f>IF(N295="snížená",J295,0)</f>
        <v>0</v>
      </c>
      <c r="BG295" s="201">
        <f>IF(N295="zákl. přenesená",J295,0)</f>
        <v>0</v>
      </c>
      <c r="BH295" s="201">
        <f>IF(N295="sníž. přenesená",J295,0)</f>
        <v>0</v>
      </c>
      <c r="BI295" s="201">
        <f>IF(N295="nulová",J295,0)</f>
        <v>0</v>
      </c>
      <c r="BJ295" s="22" t="s">
        <v>79</v>
      </c>
      <c r="BK295" s="201">
        <f>ROUND(I295*H295,2)</f>
        <v>0</v>
      </c>
      <c r="BL295" s="22" t="s">
        <v>133</v>
      </c>
      <c r="BM295" s="22" t="s">
        <v>610</v>
      </c>
    </row>
    <row r="296" spans="2:51" s="11" customFormat="1" ht="13.5">
      <c r="B296" s="202"/>
      <c r="C296" s="203"/>
      <c r="D296" s="204" t="s">
        <v>135</v>
      </c>
      <c r="E296" s="205" t="s">
        <v>21</v>
      </c>
      <c r="F296" s="206" t="s">
        <v>611</v>
      </c>
      <c r="G296" s="203"/>
      <c r="H296" s="207">
        <v>121.294</v>
      </c>
      <c r="I296" s="208"/>
      <c r="J296" s="203"/>
      <c r="K296" s="203"/>
      <c r="L296" s="209"/>
      <c r="M296" s="210"/>
      <c r="N296" s="211"/>
      <c r="O296" s="211"/>
      <c r="P296" s="211"/>
      <c r="Q296" s="211"/>
      <c r="R296" s="211"/>
      <c r="S296" s="211"/>
      <c r="T296" s="212"/>
      <c r="AT296" s="213" t="s">
        <v>135</v>
      </c>
      <c r="AU296" s="213" t="s">
        <v>145</v>
      </c>
      <c r="AV296" s="11" t="s">
        <v>81</v>
      </c>
      <c r="AW296" s="11" t="s">
        <v>35</v>
      </c>
      <c r="AX296" s="11" t="s">
        <v>79</v>
      </c>
      <c r="AY296" s="213" t="s">
        <v>127</v>
      </c>
    </row>
    <row r="297" spans="2:65" s="1" customFormat="1" ht="16.5" customHeight="1">
      <c r="B297" s="39"/>
      <c r="C297" s="190" t="s">
        <v>612</v>
      </c>
      <c r="D297" s="190" t="s">
        <v>129</v>
      </c>
      <c r="E297" s="191" t="s">
        <v>613</v>
      </c>
      <c r="F297" s="192" t="s">
        <v>614</v>
      </c>
      <c r="G297" s="193" t="s">
        <v>250</v>
      </c>
      <c r="H297" s="194">
        <v>1091.646</v>
      </c>
      <c r="I297" s="195"/>
      <c r="J297" s="196">
        <f>ROUND(I297*H297,2)</f>
        <v>0</v>
      </c>
      <c r="K297" s="192" t="s">
        <v>141</v>
      </c>
      <c r="L297" s="59"/>
      <c r="M297" s="197" t="s">
        <v>21</v>
      </c>
      <c r="N297" s="198" t="s">
        <v>42</v>
      </c>
      <c r="O297" s="40"/>
      <c r="P297" s="199">
        <f>O297*H297</f>
        <v>0</v>
      </c>
      <c r="Q297" s="199">
        <v>0</v>
      </c>
      <c r="R297" s="199">
        <f>Q297*H297</f>
        <v>0</v>
      </c>
      <c r="S297" s="199">
        <v>0</v>
      </c>
      <c r="T297" s="200">
        <f>S297*H297</f>
        <v>0</v>
      </c>
      <c r="AR297" s="22" t="s">
        <v>133</v>
      </c>
      <c r="AT297" s="22" t="s">
        <v>129</v>
      </c>
      <c r="AU297" s="22" t="s">
        <v>145</v>
      </c>
      <c r="AY297" s="22" t="s">
        <v>127</v>
      </c>
      <c r="BE297" s="201">
        <f>IF(N297="základní",J297,0)</f>
        <v>0</v>
      </c>
      <c r="BF297" s="201">
        <f>IF(N297="snížená",J297,0)</f>
        <v>0</v>
      </c>
      <c r="BG297" s="201">
        <f>IF(N297="zákl. přenesená",J297,0)</f>
        <v>0</v>
      </c>
      <c r="BH297" s="201">
        <f>IF(N297="sníž. přenesená",J297,0)</f>
        <v>0</v>
      </c>
      <c r="BI297" s="201">
        <f>IF(N297="nulová",J297,0)</f>
        <v>0</v>
      </c>
      <c r="BJ297" s="22" t="s">
        <v>79</v>
      </c>
      <c r="BK297" s="201">
        <f>ROUND(I297*H297,2)</f>
        <v>0</v>
      </c>
      <c r="BL297" s="22" t="s">
        <v>133</v>
      </c>
      <c r="BM297" s="22" t="s">
        <v>615</v>
      </c>
    </row>
    <row r="298" spans="2:51" s="11" customFormat="1" ht="13.5">
      <c r="B298" s="202"/>
      <c r="C298" s="203"/>
      <c r="D298" s="204" t="s">
        <v>135</v>
      </c>
      <c r="E298" s="205" t="s">
        <v>21</v>
      </c>
      <c r="F298" s="206" t="s">
        <v>616</v>
      </c>
      <c r="G298" s="203"/>
      <c r="H298" s="207">
        <v>1091.646</v>
      </c>
      <c r="I298" s="208"/>
      <c r="J298" s="203"/>
      <c r="K298" s="203"/>
      <c r="L298" s="209"/>
      <c r="M298" s="210"/>
      <c r="N298" s="211"/>
      <c r="O298" s="211"/>
      <c r="P298" s="211"/>
      <c r="Q298" s="211"/>
      <c r="R298" s="211"/>
      <c r="S298" s="211"/>
      <c r="T298" s="212"/>
      <c r="AT298" s="213" t="s">
        <v>135</v>
      </c>
      <c r="AU298" s="213" t="s">
        <v>145</v>
      </c>
      <c r="AV298" s="11" t="s">
        <v>81</v>
      </c>
      <c r="AW298" s="11" t="s">
        <v>35</v>
      </c>
      <c r="AX298" s="11" t="s">
        <v>79</v>
      </c>
      <c r="AY298" s="213" t="s">
        <v>127</v>
      </c>
    </row>
    <row r="299" spans="2:65" s="1" customFormat="1" ht="16.5" customHeight="1">
      <c r="B299" s="39"/>
      <c r="C299" s="190" t="s">
        <v>617</v>
      </c>
      <c r="D299" s="190" t="s">
        <v>129</v>
      </c>
      <c r="E299" s="191" t="s">
        <v>618</v>
      </c>
      <c r="F299" s="192" t="s">
        <v>619</v>
      </c>
      <c r="G299" s="193" t="s">
        <v>250</v>
      </c>
      <c r="H299" s="194">
        <v>41.636</v>
      </c>
      <c r="I299" s="195"/>
      <c r="J299" s="196">
        <f>ROUND(I299*H299,2)</f>
        <v>0</v>
      </c>
      <c r="K299" s="192" t="s">
        <v>141</v>
      </c>
      <c r="L299" s="59"/>
      <c r="M299" s="197" t="s">
        <v>21</v>
      </c>
      <c r="N299" s="198" t="s">
        <v>42</v>
      </c>
      <c r="O299" s="40"/>
      <c r="P299" s="199">
        <f>O299*H299</f>
        <v>0</v>
      </c>
      <c r="Q299" s="199">
        <v>0</v>
      </c>
      <c r="R299" s="199">
        <f>Q299*H299</f>
        <v>0</v>
      </c>
      <c r="S299" s="199">
        <v>0</v>
      </c>
      <c r="T299" s="200">
        <f>S299*H299</f>
        <v>0</v>
      </c>
      <c r="AR299" s="22" t="s">
        <v>133</v>
      </c>
      <c r="AT299" s="22" t="s">
        <v>129</v>
      </c>
      <c r="AU299" s="22" t="s">
        <v>145</v>
      </c>
      <c r="AY299" s="22" t="s">
        <v>127</v>
      </c>
      <c r="BE299" s="201">
        <f>IF(N299="základní",J299,0)</f>
        <v>0</v>
      </c>
      <c r="BF299" s="201">
        <f>IF(N299="snížená",J299,0)</f>
        <v>0</v>
      </c>
      <c r="BG299" s="201">
        <f>IF(N299="zákl. přenesená",J299,0)</f>
        <v>0</v>
      </c>
      <c r="BH299" s="201">
        <f>IF(N299="sníž. přenesená",J299,0)</f>
        <v>0</v>
      </c>
      <c r="BI299" s="201">
        <f>IF(N299="nulová",J299,0)</f>
        <v>0</v>
      </c>
      <c r="BJ299" s="22" t="s">
        <v>79</v>
      </c>
      <c r="BK299" s="201">
        <f>ROUND(I299*H299,2)</f>
        <v>0</v>
      </c>
      <c r="BL299" s="22" t="s">
        <v>133</v>
      </c>
      <c r="BM299" s="22" t="s">
        <v>620</v>
      </c>
    </row>
    <row r="300" spans="2:51" s="11" customFormat="1" ht="13.5">
      <c r="B300" s="202"/>
      <c r="C300" s="203"/>
      <c r="D300" s="204" t="s">
        <v>135</v>
      </c>
      <c r="E300" s="205" t="s">
        <v>21</v>
      </c>
      <c r="F300" s="206" t="s">
        <v>621</v>
      </c>
      <c r="G300" s="203"/>
      <c r="H300" s="207">
        <v>41.636</v>
      </c>
      <c r="I300" s="208"/>
      <c r="J300" s="203"/>
      <c r="K300" s="203"/>
      <c r="L300" s="209"/>
      <c r="M300" s="210"/>
      <c r="N300" s="211"/>
      <c r="O300" s="211"/>
      <c r="P300" s="211"/>
      <c r="Q300" s="211"/>
      <c r="R300" s="211"/>
      <c r="S300" s="211"/>
      <c r="T300" s="212"/>
      <c r="AT300" s="213" t="s">
        <v>135</v>
      </c>
      <c r="AU300" s="213" t="s">
        <v>145</v>
      </c>
      <c r="AV300" s="11" t="s">
        <v>81</v>
      </c>
      <c r="AW300" s="11" t="s">
        <v>35</v>
      </c>
      <c r="AX300" s="11" t="s">
        <v>79</v>
      </c>
      <c r="AY300" s="213" t="s">
        <v>127</v>
      </c>
    </row>
    <row r="301" spans="2:65" s="1" customFormat="1" ht="16.5" customHeight="1">
      <c r="B301" s="39"/>
      <c r="C301" s="190" t="s">
        <v>622</v>
      </c>
      <c r="D301" s="190" t="s">
        <v>129</v>
      </c>
      <c r="E301" s="191" t="s">
        <v>623</v>
      </c>
      <c r="F301" s="192" t="s">
        <v>624</v>
      </c>
      <c r="G301" s="193" t="s">
        <v>250</v>
      </c>
      <c r="H301" s="194">
        <v>144.275</v>
      </c>
      <c r="I301" s="195"/>
      <c r="J301" s="196">
        <f>ROUND(I301*H301,2)</f>
        <v>0</v>
      </c>
      <c r="K301" s="192" t="s">
        <v>141</v>
      </c>
      <c r="L301" s="59"/>
      <c r="M301" s="197" t="s">
        <v>21</v>
      </c>
      <c r="N301" s="198" t="s">
        <v>42</v>
      </c>
      <c r="O301" s="40"/>
      <c r="P301" s="199">
        <f>O301*H301</f>
        <v>0</v>
      </c>
      <c r="Q301" s="199">
        <v>0</v>
      </c>
      <c r="R301" s="199">
        <f>Q301*H301</f>
        <v>0</v>
      </c>
      <c r="S301" s="199">
        <v>0</v>
      </c>
      <c r="T301" s="200">
        <f>S301*H301</f>
        <v>0</v>
      </c>
      <c r="AR301" s="22" t="s">
        <v>133</v>
      </c>
      <c r="AT301" s="22" t="s">
        <v>129</v>
      </c>
      <c r="AU301" s="22" t="s">
        <v>145</v>
      </c>
      <c r="AY301" s="22" t="s">
        <v>127</v>
      </c>
      <c r="BE301" s="201">
        <f>IF(N301="základní",J301,0)</f>
        <v>0</v>
      </c>
      <c r="BF301" s="201">
        <f>IF(N301="snížená",J301,0)</f>
        <v>0</v>
      </c>
      <c r="BG301" s="201">
        <f>IF(N301="zákl. přenesená",J301,0)</f>
        <v>0</v>
      </c>
      <c r="BH301" s="201">
        <f>IF(N301="sníž. přenesená",J301,0)</f>
        <v>0</v>
      </c>
      <c r="BI301" s="201">
        <f>IF(N301="nulová",J301,0)</f>
        <v>0</v>
      </c>
      <c r="BJ301" s="22" t="s">
        <v>79</v>
      </c>
      <c r="BK301" s="201">
        <f>ROUND(I301*H301,2)</f>
        <v>0</v>
      </c>
      <c r="BL301" s="22" t="s">
        <v>133</v>
      </c>
      <c r="BM301" s="22" t="s">
        <v>625</v>
      </c>
    </row>
    <row r="302" spans="2:51" s="11" customFormat="1" ht="13.5">
      <c r="B302" s="202"/>
      <c r="C302" s="203"/>
      <c r="D302" s="204" t="s">
        <v>135</v>
      </c>
      <c r="E302" s="205" t="s">
        <v>21</v>
      </c>
      <c r="F302" s="206" t="s">
        <v>626</v>
      </c>
      <c r="G302" s="203"/>
      <c r="H302" s="207">
        <v>144.275</v>
      </c>
      <c r="I302" s="208"/>
      <c r="J302" s="203"/>
      <c r="K302" s="203"/>
      <c r="L302" s="209"/>
      <c r="M302" s="210"/>
      <c r="N302" s="211"/>
      <c r="O302" s="211"/>
      <c r="P302" s="211"/>
      <c r="Q302" s="211"/>
      <c r="R302" s="211"/>
      <c r="S302" s="211"/>
      <c r="T302" s="212"/>
      <c r="AT302" s="213" t="s">
        <v>135</v>
      </c>
      <c r="AU302" s="213" t="s">
        <v>145</v>
      </c>
      <c r="AV302" s="11" t="s">
        <v>81</v>
      </c>
      <c r="AW302" s="11" t="s">
        <v>35</v>
      </c>
      <c r="AX302" s="11" t="s">
        <v>79</v>
      </c>
      <c r="AY302" s="213" t="s">
        <v>127</v>
      </c>
    </row>
    <row r="303" spans="2:65" s="1" customFormat="1" ht="16.5" customHeight="1">
      <c r="B303" s="39"/>
      <c r="C303" s="190" t="s">
        <v>627</v>
      </c>
      <c r="D303" s="190" t="s">
        <v>129</v>
      </c>
      <c r="E303" s="191" t="s">
        <v>628</v>
      </c>
      <c r="F303" s="192" t="s">
        <v>629</v>
      </c>
      <c r="G303" s="193" t="s">
        <v>250</v>
      </c>
      <c r="H303" s="194">
        <v>1037.546</v>
      </c>
      <c r="I303" s="195"/>
      <c r="J303" s="196">
        <f>ROUND(I303*H303,2)</f>
        <v>0</v>
      </c>
      <c r="K303" s="192" t="s">
        <v>141</v>
      </c>
      <c r="L303" s="59"/>
      <c r="M303" s="197" t="s">
        <v>21</v>
      </c>
      <c r="N303" s="198" t="s">
        <v>42</v>
      </c>
      <c r="O303" s="40"/>
      <c r="P303" s="199">
        <f>O303*H303</f>
        <v>0</v>
      </c>
      <c r="Q303" s="199">
        <v>0</v>
      </c>
      <c r="R303" s="199">
        <f>Q303*H303</f>
        <v>0</v>
      </c>
      <c r="S303" s="199">
        <v>0</v>
      </c>
      <c r="T303" s="200">
        <f>S303*H303</f>
        <v>0</v>
      </c>
      <c r="AR303" s="22" t="s">
        <v>133</v>
      </c>
      <c r="AT303" s="22" t="s">
        <v>129</v>
      </c>
      <c r="AU303" s="22" t="s">
        <v>145</v>
      </c>
      <c r="AY303" s="22" t="s">
        <v>127</v>
      </c>
      <c r="BE303" s="201">
        <f>IF(N303="základní",J303,0)</f>
        <v>0</v>
      </c>
      <c r="BF303" s="201">
        <f>IF(N303="snížená",J303,0)</f>
        <v>0</v>
      </c>
      <c r="BG303" s="201">
        <f>IF(N303="zákl. přenesená",J303,0)</f>
        <v>0</v>
      </c>
      <c r="BH303" s="201">
        <f>IF(N303="sníž. přenesená",J303,0)</f>
        <v>0</v>
      </c>
      <c r="BI303" s="201">
        <f>IF(N303="nulová",J303,0)</f>
        <v>0</v>
      </c>
      <c r="BJ303" s="22" t="s">
        <v>79</v>
      </c>
      <c r="BK303" s="201">
        <f>ROUND(I303*H303,2)</f>
        <v>0</v>
      </c>
      <c r="BL303" s="22" t="s">
        <v>133</v>
      </c>
      <c r="BM303" s="22" t="s">
        <v>630</v>
      </c>
    </row>
    <row r="304" spans="2:51" s="11" customFormat="1" ht="13.5">
      <c r="B304" s="202"/>
      <c r="C304" s="203"/>
      <c r="D304" s="204" t="s">
        <v>135</v>
      </c>
      <c r="E304" s="205" t="s">
        <v>21</v>
      </c>
      <c r="F304" s="206" t="s">
        <v>631</v>
      </c>
      <c r="G304" s="203"/>
      <c r="H304" s="207">
        <v>1037.546</v>
      </c>
      <c r="I304" s="208"/>
      <c r="J304" s="203"/>
      <c r="K304" s="203"/>
      <c r="L304" s="209"/>
      <c r="M304" s="210"/>
      <c r="N304" s="211"/>
      <c r="O304" s="211"/>
      <c r="P304" s="211"/>
      <c r="Q304" s="211"/>
      <c r="R304" s="211"/>
      <c r="S304" s="211"/>
      <c r="T304" s="212"/>
      <c r="AT304" s="213" t="s">
        <v>135</v>
      </c>
      <c r="AU304" s="213" t="s">
        <v>145</v>
      </c>
      <c r="AV304" s="11" t="s">
        <v>81</v>
      </c>
      <c r="AW304" s="11" t="s">
        <v>35</v>
      </c>
      <c r="AX304" s="11" t="s">
        <v>79</v>
      </c>
      <c r="AY304" s="213" t="s">
        <v>127</v>
      </c>
    </row>
    <row r="305" spans="2:65" s="1" customFormat="1" ht="25.5" customHeight="1">
      <c r="B305" s="39"/>
      <c r="C305" s="190" t="s">
        <v>632</v>
      </c>
      <c r="D305" s="190" t="s">
        <v>129</v>
      </c>
      <c r="E305" s="191" t="s">
        <v>633</v>
      </c>
      <c r="F305" s="192" t="s">
        <v>634</v>
      </c>
      <c r="G305" s="193" t="s">
        <v>250</v>
      </c>
      <c r="H305" s="194">
        <v>916.492</v>
      </c>
      <c r="I305" s="195"/>
      <c r="J305" s="196">
        <f>ROUND(I305*H305,2)</f>
        <v>0</v>
      </c>
      <c r="K305" s="192" t="s">
        <v>141</v>
      </c>
      <c r="L305" s="59"/>
      <c r="M305" s="197" t="s">
        <v>21</v>
      </c>
      <c r="N305" s="237" t="s">
        <v>42</v>
      </c>
      <c r="O305" s="238"/>
      <c r="P305" s="239">
        <f>O305*H305</f>
        <v>0</v>
      </c>
      <c r="Q305" s="239">
        <v>0</v>
      </c>
      <c r="R305" s="239">
        <f>Q305*H305</f>
        <v>0</v>
      </c>
      <c r="S305" s="239">
        <v>0</v>
      </c>
      <c r="T305" s="240">
        <f>S305*H305</f>
        <v>0</v>
      </c>
      <c r="AR305" s="22" t="s">
        <v>133</v>
      </c>
      <c r="AT305" s="22" t="s">
        <v>129</v>
      </c>
      <c r="AU305" s="22" t="s">
        <v>145</v>
      </c>
      <c r="AY305" s="22" t="s">
        <v>127</v>
      </c>
      <c r="BE305" s="201">
        <f>IF(N305="základní",J305,0)</f>
        <v>0</v>
      </c>
      <c r="BF305" s="201">
        <f>IF(N305="snížená",J305,0)</f>
        <v>0</v>
      </c>
      <c r="BG305" s="201">
        <f>IF(N305="zákl. přenesená",J305,0)</f>
        <v>0</v>
      </c>
      <c r="BH305" s="201">
        <f>IF(N305="sníž. přenesená",J305,0)</f>
        <v>0</v>
      </c>
      <c r="BI305" s="201">
        <f>IF(N305="nulová",J305,0)</f>
        <v>0</v>
      </c>
      <c r="BJ305" s="22" t="s">
        <v>79</v>
      </c>
      <c r="BK305" s="201">
        <f>ROUND(I305*H305,2)</f>
        <v>0</v>
      </c>
      <c r="BL305" s="22" t="s">
        <v>133</v>
      </c>
      <c r="BM305" s="22" t="s">
        <v>635</v>
      </c>
    </row>
    <row r="306" spans="2:12" s="1" customFormat="1" ht="6.95" customHeight="1">
      <c r="B306" s="54"/>
      <c r="C306" s="55"/>
      <c r="D306" s="55"/>
      <c r="E306" s="55"/>
      <c r="F306" s="55"/>
      <c r="G306" s="55"/>
      <c r="H306" s="55"/>
      <c r="I306" s="137"/>
      <c r="J306" s="55"/>
      <c r="K306" s="55"/>
      <c r="L306" s="59"/>
    </row>
  </sheetData>
  <sheetProtection algorithmName="SHA-512" hashValue="X0NZmOaZetwnQ9QvhDmbXOBk1SFaETXq0zNdj04yS/II2lnLcJujYMEtb7QVrL8mbo9fCQ9WeTJPg8eufzTweA==" saltValue="x3K1/kycpqfJPX62zVxFwxD3WJeLNY4HKGam6kjjeXTb9CnAxMLJPT33AovPOwgN8XF0wR98uhlrLw1NyCFXsA==" spinCount="100000" sheet="1" objects="1" scenarios="1" formatColumns="0" formatRows="0" autoFilter="0"/>
  <autoFilter ref="C82:K305"/>
  <mergeCells count="10">
    <mergeCell ref="J51:J52"/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8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91</v>
      </c>
      <c r="G1" s="370" t="s">
        <v>92</v>
      </c>
      <c r="H1" s="370"/>
      <c r="I1" s="113"/>
      <c r="J1" s="112" t="s">
        <v>93</v>
      </c>
      <c r="K1" s="111" t="s">
        <v>94</v>
      </c>
      <c r="L1" s="112" t="s">
        <v>95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AT2" s="22" t="s">
        <v>84</v>
      </c>
    </row>
    <row r="3" spans="2:46" ht="6.95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81</v>
      </c>
    </row>
    <row r="4" spans="2:46" ht="36.95" customHeight="1">
      <c r="B4" s="26"/>
      <c r="C4" s="27"/>
      <c r="D4" s="28" t="s">
        <v>96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2:11" ht="13.5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2:11" ht="16.5" customHeight="1">
      <c r="B7" s="26"/>
      <c r="C7" s="27"/>
      <c r="D7" s="27"/>
      <c r="E7" s="362" t="str">
        <f>'Rekapitulace stavby'!K6</f>
        <v>Místní komunikace K Pazderně</v>
      </c>
      <c r="F7" s="363"/>
      <c r="G7" s="363"/>
      <c r="H7" s="363"/>
      <c r="I7" s="115"/>
      <c r="J7" s="27"/>
      <c r="K7" s="29"/>
    </row>
    <row r="8" spans="2:11" s="1" customFormat="1" ht="13.5">
      <c r="B8" s="39"/>
      <c r="C8" s="40"/>
      <c r="D8" s="35" t="s">
        <v>97</v>
      </c>
      <c r="E8" s="40"/>
      <c r="F8" s="40"/>
      <c r="G8" s="40"/>
      <c r="H8" s="40"/>
      <c r="I8" s="116"/>
      <c r="J8" s="40"/>
      <c r="K8" s="43"/>
    </row>
    <row r="9" spans="2:11" s="1" customFormat="1" ht="36.95" customHeight="1">
      <c r="B9" s="39"/>
      <c r="C9" s="40"/>
      <c r="D9" s="40"/>
      <c r="E9" s="364" t="s">
        <v>636</v>
      </c>
      <c r="F9" s="365"/>
      <c r="G9" s="365"/>
      <c r="H9" s="365"/>
      <c r="I9" s="116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2:11" s="1" customFormat="1" ht="14.45" customHeight="1">
      <c r="B11" s="39"/>
      <c r="C11" s="40"/>
      <c r="D11" s="35" t="s">
        <v>20</v>
      </c>
      <c r="E11" s="40"/>
      <c r="F11" s="33" t="s">
        <v>21</v>
      </c>
      <c r="G11" s="40"/>
      <c r="H11" s="40"/>
      <c r="I11" s="117" t="s">
        <v>22</v>
      </c>
      <c r="J11" s="33" t="s">
        <v>21</v>
      </c>
      <c r="K11" s="43"/>
    </row>
    <row r="12" spans="2:11" s="1" customFormat="1" ht="14.45" customHeight="1">
      <c r="B12" s="39"/>
      <c r="C12" s="40"/>
      <c r="D12" s="35" t="s">
        <v>23</v>
      </c>
      <c r="E12" s="40"/>
      <c r="F12" s="33" t="s">
        <v>24</v>
      </c>
      <c r="G12" s="40"/>
      <c r="H12" s="40"/>
      <c r="I12" s="117" t="s">
        <v>25</v>
      </c>
      <c r="J12" s="118" t="str">
        <f>'Rekapitulace stavby'!AN8</f>
        <v>5. 3. 2018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2:11" s="1" customFormat="1" ht="14.45" customHeight="1">
      <c r="B14" s="39"/>
      <c r="C14" s="40"/>
      <c r="D14" s="35" t="s">
        <v>27</v>
      </c>
      <c r="E14" s="40"/>
      <c r="F14" s="40"/>
      <c r="G14" s="40"/>
      <c r="H14" s="40"/>
      <c r="I14" s="117" t="s">
        <v>28</v>
      </c>
      <c r="J14" s="33" t="s">
        <v>21</v>
      </c>
      <c r="K14" s="43"/>
    </row>
    <row r="15" spans="2:11" s="1" customFormat="1" ht="18" customHeight="1">
      <c r="B15" s="39"/>
      <c r="C15" s="40"/>
      <c r="D15" s="40"/>
      <c r="E15" s="33" t="s">
        <v>29</v>
      </c>
      <c r="F15" s="40"/>
      <c r="G15" s="40"/>
      <c r="H15" s="40"/>
      <c r="I15" s="117" t="s">
        <v>30</v>
      </c>
      <c r="J15" s="33" t="s">
        <v>21</v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5" t="s">
        <v>31</v>
      </c>
      <c r="E17" s="40"/>
      <c r="F17" s="40"/>
      <c r="G17" s="40"/>
      <c r="H17" s="40"/>
      <c r="I17" s="117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30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5" t="s">
        <v>33</v>
      </c>
      <c r="E20" s="40"/>
      <c r="F20" s="40"/>
      <c r="G20" s="40"/>
      <c r="H20" s="40"/>
      <c r="I20" s="117" t="s">
        <v>28</v>
      </c>
      <c r="J20" s="33" t="s">
        <v>21</v>
      </c>
      <c r="K20" s="43"/>
    </row>
    <row r="21" spans="2:11" s="1" customFormat="1" ht="18" customHeight="1">
      <c r="B21" s="39"/>
      <c r="C21" s="40"/>
      <c r="D21" s="40"/>
      <c r="E21" s="33" t="s">
        <v>34</v>
      </c>
      <c r="F21" s="40"/>
      <c r="G21" s="40"/>
      <c r="H21" s="40"/>
      <c r="I21" s="117" t="s">
        <v>30</v>
      </c>
      <c r="J21" s="33" t="s">
        <v>21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5" t="s">
        <v>36</v>
      </c>
      <c r="E23" s="40"/>
      <c r="F23" s="40"/>
      <c r="G23" s="40"/>
      <c r="H23" s="40"/>
      <c r="I23" s="116"/>
      <c r="J23" s="40"/>
      <c r="K23" s="43"/>
    </row>
    <row r="24" spans="2:11" s="6" customFormat="1" ht="16.5" customHeight="1">
      <c r="B24" s="119"/>
      <c r="C24" s="120"/>
      <c r="D24" s="120"/>
      <c r="E24" s="331" t="s">
        <v>21</v>
      </c>
      <c r="F24" s="331"/>
      <c r="G24" s="331"/>
      <c r="H24" s="331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37</v>
      </c>
      <c r="E27" s="40"/>
      <c r="F27" s="40"/>
      <c r="G27" s="40"/>
      <c r="H27" s="40"/>
      <c r="I27" s="116"/>
      <c r="J27" s="126">
        <f>ROUND(J81,2)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39</v>
      </c>
      <c r="G29" s="40"/>
      <c r="H29" s="40"/>
      <c r="I29" s="127" t="s">
        <v>38</v>
      </c>
      <c r="J29" s="44" t="s">
        <v>40</v>
      </c>
      <c r="K29" s="43"/>
    </row>
    <row r="30" spans="2:11" s="1" customFormat="1" ht="14.45" customHeight="1">
      <c r="B30" s="39"/>
      <c r="C30" s="40"/>
      <c r="D30" s="47" t="s">
        <v>41</v>
      </c>
      <c r="E30" s="47" t="s">
        <v>42</v>
      </c>
      <c r="F30" s="128">
        <f>ROUND(SUM(BE81:BE187),2)</f>
        <v>0</v>
      </c>
      <c r="G30" s="40"/>
      <c r="H30" s="40"/>
      <c r="I30" s="129">
        <v>0.21</v>
      </c>
      <c r="J30" s="128">
        <f>ROUND(ROUND((SUM(BE81:BE187)),2)*I30,2)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43</v>
      </c>
      <c r="F31" s="128">
        <f>ROUND(SUM(BF81:BF187),2)</f>
        <v>0</v>
      </c>
      <c r="G31" s="40"/>
      <c r="H31" s="40"/>
      <c r="I31" s="129">
        <v>0.15</v>
      </c>
      <c r="J31" s="128">
        <f>ROUND(ROUND((SUM(BF81:BF187)),2)*I31,2)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44</v>
      </c>
      <c r="F32" s="128">
        <f>ROUND(SUM(BG81:BG187),2)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45</v>
      </c>
      <c r="F33" s="128">
        <f>ROUND(SUM(BH81:BH187),2)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46</v>
      </c>
      <c r="F34" s="128">
        <f>ROUND(SUM(BI81:BI187),2)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47</v>
      </c>
      <c r="E36" s="77"/>
      <c r="F36" s="77"/>
      <c r="G36" s="132" t="s">
        <v>48</v>
      </c>
      <c r="H36" s="133" t="s">
        <v>49</v>
      </c>
      <c r="I36" s="134"/>
      <c r="J36" s="135">
        <f>SUM(J27:J34)</f>
        <v>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" customHeight="1">
      <c r="B42" s="39"/>
      <c r="C42" s="28" t="s">
        <v>99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16.5" customHeight="1">
      <c r="B45" s="39"/>
      <c r="C45" s="40"/>
      <c r="D45" s="40"/>
      <c r="E45" s="362" t="str">
        <f>E7</f>
        <v>Místní komunikace K Pazderně</v>
      </c>
      <c r="F45" s="363"/>
      <c r="G45" s="363"/>
      <c r="H45" s="363"/>
      <c r="I45" s="116"/>
      <c r="J45" s="40"/>
      <c r="K45" s="43"/>
    </row>
    <row r="46" spans="2:11" s="1" customFormat="1" ht="14.45" customHeight="1">
      <c r="B46" s="39"/>
      <c r="C46" s="35" t="s">
        <v>97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17.25" customHeight="1">
      <c r="B47" s="39"/>
      <c r="C47" s="40"/>
      <c r="D47" s="40"/>
      <c r="E47" s="364" t="str">
        <f>E9</f>
        <v xml:space="preserve">SO401 - Osvětlení </v>
      </c>
      <c r="F47" s="365"/>
      <c r="G47" s="365"/>
      <c r="H47" s="365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11" s="1" customFormat="1" ht="18" customHeight="1">
      <c r="B49" s="39"/>
      <c r="C49" s="35" t="s">
        <v>23</v>
      </c>
      <c r="D49" s="40"/>
      <c r="E49" s="40"/>
      <c r="F49" s="33" t="str">
        <f>F12</f>
        <v xml:space="preserve">Benešov </v>
      </c>
      <c r="G49" s="40"/>
      <c r="H49" s="40"/>
      <c r="I49" s="117" t="s">
        <v>25</v>
      </c>
      <c r="J49" s="118" t="str">
        <f>IF(J12="","",J12)</f>
        <v>5. 3. 2018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11" s="1" customFormat="1" ht="13.5">
      <c r="B51" s="39"/>
      <c r="C51" s="35" t="s">
        <v>27</v>
      </c>
      <c r="D51" s="40"/>
      <c r="E51" s="40"/>
      <c r="F51" s="33" t="str">
        <f>E15</f>
        <v xml:space="preserve">Město Benešov </v>
      </c>
      <c r="G51" s="40"/>
      <c r="H51" s="40"/>
      <c r="I51" s="117" t="s">
        <v>33</v>
      </c>
      <c r="J51" s="331" t="str">
        <f>E21</f>
        <v xml:space="preserve">Ing. Roman Tichovský </v>
      </c>
      <c r="K51" s="43"/>
    </row>
    <row r="52" spans="2:11" s="1" customFormat="1" ht="14.45" customHeight="1">
      <c r="B52" s="39"/>
      <c r="C52" s="35" t="s">
        <v>31</v>
      </c>
      <c r="D52" s="40"/>
      <c r="E52" s="40"/>
      <c r="F52" s="33" t="str">
        <f>IF(E18="","",E18)</f>
        <v/>
      </c>
      <c r="G52" s="40"/>
      <c r="H52" s="40"/>
      <c r="I52" s="116"/>
      <c r="J52" s="366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11" s="1" customFormat="1" ht="29.25" customHeight="1">
      <c r="B54" s="39"/>
      <c r="C54" s="142" t="s">
        <v>100</v>
      </c>
      <c r="D54" s="130"/>
      <c r="E54" s="130"/>
      <c r="F54" s="130"/>
      <c r="G54" s="130"/>
      <c r="H54" s="130"/>
      <c r="I54" s="143"/>
      <c r="J54" s="144" t="s">
        <v>101</v>
      </c>
      <c r="K54" s="145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102</v>
      </c>
      <c r="D56" s="40"/>
      <c r="E56" s="40"/>
      <c r="F56" s="40"/>
      <c r="G56" s="40"/>
      <c r="H56" s="40"/>
      <c r="I56" s="116"/>
      <c r="J56" s="126">
        <f>J81</f>
        <v>0</v>
      </c>
      <c r="K56" s="43"/>
      <c r="AU56" s="22" t="s">
        <v>103</v>
      </c>
    </row>
    <row r="57" spans="2:11" s="7" customFormat="1" ht="24.95" customHeight="1">
      <c r="B57" s="147"/>
      <c r="C57" s="148"/>
      <c r="D57" s="149" t="s">
        <v>104</v>
      </c>
      <c r="E57" s="150"/>
      <c r="F57" s="150"/>
      <c r="G57" s="150"/>
      <c r="H57" s="150"/>
      <c r="I57" s="151"/>
      <c r="J57" s="152">
        <f>J82</f>
        <v>0</v>
      </c>
      <c r="K57" s="153"/>
    </row>
    <row r="58" spans="2:11" s="8" customFormat="1" ht="19.9" customHeight="1">
      <c r="B58" s="154"/>
      <c r="C58" s="155"/>
      <c r="D58" s="156" t="s">
        <v>105</v>
      </c>
      <c r="E58" s="157"/>
      <c r="F58" s="157"/>
      <c r="G58" s="157"/>
      <c r="H58" s="157"/>
      <c r="I58" s="158"/>
      <c r="J58" s="159">
        <f>J83</f>
        <v>0</v>
      </c>
      <c r="K58" s="160"/>
    </row>
    <row r="59" spans="2:11" s="7" customFormat="1" ht="24.95" customHeight="1">
      <c r="B59" s="147"/>
      <c r="C59" s="148"/>
      <c r="D59" s="149" t="s">
        <v>637</v>
      </c>
      <c r="E59" s="150"/>
      <c r="F59" s="150"/>
      <c r="G59" s="150"/>
      <c r="H59" s="150"/>
      <c r="I59" s="151"/>
      <c r="J59" s="152">
        <f>J86</f>
        <v>0</v>
      </c>
      <c r="K59" s="153"/>
    </row>
    <row r="60" spans="2:11" s="8" customFormat="1" ht="19.9" customHeight="1">
      <c r="B60" s="154"/>
      <c r="C60" s="155"/>
      <c r="D60" s="156" t="s">
        <v>638</v>
      </c>
      <c r="E60" s="157"/>
      <c r="F60" s="157"/>
      <c r="G60" s="157"/>
      <c r="H60" s="157"/>
      <c r="I60" s="158"/>
      <c r="J60" s="159">
        <f>J87</f>
        <v>0</v>
      </c>
      <c r="K60" s="160"/>
    </row>
    <row r="61" spans="2:11" s="8" customFormat="1" ht="19.9" customHeight="1">
      <c r="B61" s="154"/>
      <c r="C61" s="155"/>
      <c r="D61" s="156" t="s">
        <v>639</v>
      </c>
      <c r="E61" s="157"/>
      <c r="F61" s="157"/>
      <c r="G61" s="157"/>
      <c r="H61" s="157"/>
      <c r="I61" s="158"/>
      <c r="J61" s="159">
        <f>J140</f>
        <v>0</v>
      </c>
      <c r="K61" s="160"/>
    </row>
    <row r="62" spans="2:11" s="1" customFormat="1" ht="21.75" customHeight="1">
      <c r="B62" s="39"/>
      <c r="C62" s="40"/>
      <c r="D62" s="40"/>
      <c r="E62" s="40"/>
      <c r="F62" s="40"/>
      <c r="G62" s="40"/>
      <c r="H62" s="40"/>
      <c r="I62" s="116"/>
      <c r="J62" s="40"/>
      <c r="K62" s="43"/>
    </row>
    <row r="63" spans="2:11" s="1" customFormat="1" ht="6.95" customHeight="1">
      <c r="B63" s="54"/>
      <c r="C63" s="55"/>
      <c r="D63" s="55"/>
      <c r="E63" s="55"/>
      <c r="F63" s="55"/>
      <c r="G63" s="55"/>
      <c r="H63" s="55"/>
      <c r="I63" s="137"/>
      <c r="J63" s="55"/>
      <c r="K63" s="56"/>
    </row>
    <row r="67" spans="2:12" s="1" customFormat="1" ht="6.95" customHeight="1">
      <c r="B67" s="57"/>
      <c r="C67" s="58"/>
      <c r="D67" s="58"/>
      <c r="E67" s="58"/>
      <c r="F67" s="58"/>
      <c r="G67" s="58"/>
      <c r="H67" s="58"/>
      <c r="I67" s="140"/>
      <c r="J67" s="58"/>
      <c r="K67" s="58"/>
      <c r="L67" s="59"/>
    </row>
    <row r="68" spans="2:12" s="1" customFormat="1" ht="36.95" customHeight="1">
      <c r="B68" s="39"/>
      <c r="C68" s="60" t="s">
        <v>111</v>
      </c>
      <c r="D68" s="61"/>
      <c r="E68" s="61"/>
      <c r="F68" s="61"/>
      <c r="G68" s="61"/>
      <c r="H68" s="61"/>
      <c r="I68" s="161"/>
      <c r="J68" s="61"/>
      <c r="K68" s="61"/>
      <c r="L68" s="59"/>
    </row>
    <row r="69" spans="2:12" s="1" customFormat="1" ht="6.95" customHeight="1">
      <c r="B69" s="39"/>
      <c r="C69" s="61"/>
      <c r="D69" s="61"/>
      <c r="E69" s="61"/>
      <c r="F69" s="61"/>
      <c r="G69" s="61"/>
      <c r="H69" s="61"/>
      <c r="I69" s="161"/>
      <c r="J69" s="61"/>
      <c r="K69" s="61"/>
      <c r="L69" s="59"/>
    </row>
    <row r="70" spans="2:12" s="1" customFormat="1" ht="14.45" customHeight="1">
      <c r="B70" s="39"/>
      <c r="C70" s="63" t="s">
        <v>18</v>
      </c>
      <c r="D70" s="61"/>
      <c r="E70" s="61"/>
      <c r="F70" s="61"/>
      <c r="G70" s="61"/>
      <c r="H70" s="61"/>
      <c r="I70" s="161"/>
      <c r="J70" s="61"/>
      <c r="K70" s="61"/>
      <c r="L70" s="59"/>
    </row>
    <row r="71" spans="2:12" s="1" customFormat="1" ht="16.5" customHeight="1">
      <c r="B71" s="39"/>
      <c r="C71" s="61"/>
      <c r="D71" s="61"/>
      <c r="E71" s="367" t="str">
        <f>E7</f>
        <v>Místní komunikace K Pazderně</v>
      </c>
      <c r="F71" s="368"/>
      <c r="G71" s="368"/>
      <c r="H71" s="368"/>
      <c r="I71" s="161"/>
      <c r="J71" s="61"/>
      <c r="K71" s="61"/>
      <c r="L71" s="59"/>
    </row>
    <row r="72" spans="2:12" s="1" customFormat="1" ht="14.45" customHeight="1">
      <c r="B72" s="39"/>
      <c r="C72" s="63" t="s">
        <v>97</v>
      </c>
      <c r="D72" s="61"/>
      <c r="E72" s="61"/>
      <c r="F72" s="61"/>
      <c r="G72" s="61"/>
      <c r="H72" s="61"/>
      <c r="I72" s="161"/>
      <c r="J72" s="61"/>
      <c r="K72" s="61"/>
      <c r="L72" s="59"/>
    </row>
    <row r="73" spans="2:12" s="1" customFormat="1" ht="17.25" customHeight="1">
      <c r="B73" s="39"/>
      <c r="C73" s="61"/>
      <c r="D73" s="61"/>
      <c r="E73" s="342" t="str">
        <f>E9</f>
        <v xml:space="preserve">SO401 - Osvětlení </v>
      </c>
      <c r="F73" s="369"/>
      <c r="G73" s="369"/>
      <c r="H73" s="369"/>
      <c r="I73" s="161"/>
      <c r="J73" s="61"/>
      <c r="K73" s="61"/>
      <c r="L73" s="59"/>
    </row>
    <row r="74" spans="2:12" s="1" customFormat="1" ht="6.95" customHeight="1">
      <c r="B74" s="39"/>
      <c r="C74" s="61"/>
      <c r="D74" s="61"/>
      <c r="E74" s="61"/>
      <c r="F74" s="61"/>
      <c r="G74" s="61"/>
      <c r="H74" s="61"/>
      <c r="I74" s="161"/>
      <c r="J74" s="61"/>
      <c r="K74" s="61"/>
      <c r="L74" s="59"/>
    </row>
    <row r="75" spans="2:12" s="1" customFormat="1" ht="18" customHeight="1">
      <c r="B75" s="39"/>
      <c r="C75" s="63" t="s">
        <v>23</v>
      </c>
      <c r="D75" s="61"/>
      <c r="E75" s="61"/>
      <c r="F75" s="162" t="str">
        <f>F12</f>
        <v xml:space="preserve">Benešov </v>
      </c>
      <c r="G75" s="61"/>
      <c r="H75" s="61"/>
      <c r="I75" s="163" t="s">
        <v>25</v>
      </c>
      <c r="J75" s="71" t="str">
        <f>IF(J12="","",J12)</f>
        <v>5. 3. 2018</v>
      </c>
      <c r="K75" s="61"/>
      <c r="L75" s="59"/>
    </row>
    <row r="76" spans="2:12" s="1" customFormat="1" ht="6.95" customHeight="1">
      <c r="B76" s="39"/>
      <c r="C76" s="61"/>
      <c r="D76" s="61"/>
      <c r="E76" s="61"/>
      <c r="F76" s="61"/>
      <c r="G76" s="61"/>
      <c r="H76" s="61"/>
      <c r="I76" s="161"/>
      <c r="J76" s="61"/>
      <c r="K76" s="61"/>
      <c r="L76" s="59"/>
    </row>
    <row r="77" spans="2:12" s="1" customFormat="1" ht="13.5">
      <c r="B77" s="39"/>
      <c r="C77" s="63" t="s">
        <v>27</v>
      </c>
      <c r="D77" s="61"/>
      <c r="E77" s="61"/>
      <c r="F77" s="162" t="str">
        <f>E15</f>
        <v xml:space="preserve">Město Benešov </v>
      </c>
      <c r="G77" s="61"/>
      <c r="H77" s="61"/>
      <c r="I77" s="163" t="s">
        <v>33</v>
      </c>
      <c r="J77" s="162" t="str">
        <f>E21</f>
        <v xml:space="preserve">Ing. Roman Tichovský </v>
      </c>
      <c r="K77" s="61"/>
      <c r="L77" s="59"/>
    </row>
    <row r="78" spans="2:12" s="1" customFormat="1" ht="14.45" customHeight="1">
      <c r="B78" s="39"/>
      <c r="C78" s="63" t="s">
        <v>31</v>
      </c>
      <c r="D78" s="61"/>
      <c r="E78" s="61"/>
      <c r="F78" s="162" t="str">
        <f>IF(E18="","",E18)</f>
        <v/>
      </c>
      <c r="G78" s="61"/>
      <c r="H78" s="61"/>
      <c r="I78" s="161"/>
      <c r="J78" s="61"/>
      <c r="K78" s="61"/>
      <c r="L78" s="59"/>
    </row>
    <row r="79" spans="2:12" s="1" customFormat="1" ht="10.35" customHeight="1">
      <c r="B79" s="39"/>
      <c r="C79" s="61"/>
      <c r="D79" s="61"/>
      <c r="E79" s="61"/>
      <c r="F79" s="61"/>
      <c r="G79" s="61"/>
      <c r="H79" s="61"/>
      <c r="I79" s="161"/>
      <c r="J79" s="61"/>
      <c r="K79" s="61"/>
      <c r="L79" s="59"/>
    </row>
    <row r="80" spans="2:20" s="9" customFormat="1" ht="29.25" customHeight="1">
      <c r="B80" s="164"/>
      <c r="C80" s="165" t="s">
        <v>112</v>
      </c>
      <c r="D80" s="166" t="s">
        <v>56</v>
      </c>
      <c r="E80" s="166" t="s">
        <v>52</v>
      </c>
      <c r="F80" s="166" t="s">
        <v>113</v>
      </c>
      <c r="G80" s="166" t="s">
        <v>114</v>
      </c>
      <c r="H80" s="166" t="s">
        <v>115</v>
      </c>
      <c r="I80" s="167" t="s">
        <v>116</v>
      </c>
      <c r="J80" s="166" t="s">
        <v>101</v>
      </c>
      <c r="K80" s="168" t="s">
        <v>117</v>
      </c>
      <c r="L80" s="169"/>
      <c r="M80" s="79" t="s">
        <v>118</v>
      </c>
      <c r="N80" s="80" t="s">
        <v>41</v>
      </c>
      <c r="O80" s="80" t="s">
        <v>119</v>
      </c>
      <c r="P80" s="80" t="s">
        <v>120</v>
      </c>
      <c r="Q80" s="80" t="s">
        <v>121</v>
      </c>
      <c r="R80" s="80" t="s">
        <v>122</v>
      </c>
      <c r="S80" s="80" t="s">
        <v>123</v>
      </c>
      <c r="T80" s="81" t="s">
        <v>124</v>
      </c>
    </row>
    <row r="81" spans="2:63" s="1" customFormat="1" ht="29.25" customHeight="1">
      <c r="B81" s="39"/>
      <c r="C81" s="85" t="s">
        <v>102</v>
      </c>
      <c r="D81" s="61"/>
      <c r="E81" s="61"/>
      <c r="F81" s="61"/>
      <c r="G81" s="61"/>
      <c r="H81" s="61"/>
      <c r="I81" s="161"/>
      <c r="J81" s="170">
        <f>BK81</f>
        <v>0</v>
      </c>
      <c r="K81" s="61"/>
      <c r="L81" s="59"/>
      <c r="M81" s="82"/>
      <c r="N81" s="83"/>
      <c r="O81" s="83"/>
      <c r="P81" s="171">
        <f>P82+P86</f>
        <v>0</v>
      </c>
      <c r="Q81" s="83"/>
      <c r="R81" s="171">
        <f>R82+R86</f>
        <v>104.3066364</v>
      </c>
      <c r="S81" s="83"/>
      <c r="T81" s="172">
        <f>T82+T86</f>
        <v>0</v>
      </c>
      <c r="AT81" s="22" t="s">
        <v>70</v>
      </c>
      <c r="AU81" s="22" t="s">
        <v>103</v>
      </c>
      <c r="BK81" s="173">
        <f>BK82+BK86</f>
        <v>0</v>
      </c>
    </row>
    <row r="82" spans="2:63" s="10" customFormat="1" ht="37.35" customHeight="1">
      <c r="B82" s="174"/>
      <c r="C82" s="175"/>
      <c r="D82" s="176" t="s">
        <v>70</v>
      </c>
      <c r="E82" s="177" t="s">
        <v>125</v>
      </c>
      <c r="F82" s="177" t="s">
        <v>126</v>
      </c>
      <c r="G82" s="175"/>
      <c r="H82" s="175"/>
      <c r="I82" s="178"/>
      <c r="J82" s="179">
        <f>BK82</f>
        <v>0</v>
      </c>
      <c r="K82" s="175"/>
      <c r="L82" s="180"/>
      <c r="M82" s="181"/>
      <c r="N82" s="182"/>
      <c r="O82" s="182"/>
      <c r="P82" s="183">
        <f>P83</f>
        <v>0</v>
      </c>
      <c r="Q82" s="182"/>
      <c r="R82" s="183">
        <f>R83</f>
        <v>0</v>
      </c>
      <c r="S82" s="182"/>
      <c r="T82" s="184">
        <f>T83</f>
        <v>0</v>
      </c>
      <c r="AR82" s="185" t="s">
        <v>79</v>
      </c>
      <c r="AT82" s="186" t="s">
        <v>70</v>
      </c>
      <c r="AU82" s="186" t="s">
        <v>71</v>
      </c>
      <c r="AY82" s="185" t="s">
        <v>127</v>
      </c>
      <c r="BK82" s="187">
        <f>BK83</f>
        <v>0</v>
      </c>
    </row>
    <row r="83" spans="2:63" s="10" customFormat="1" ht="19.9" customHeight="1">
      <c r="B83" s="174"/>
      <c r="C83" s="175"/>
      <c r="D83" s="176" t="s">
        <v>70</v>
      </c>
      <c r="E83" s="188" t="s">
        <v>79</v>
      </c>
      <c r="F83" s="188" t="s">
        <v>128</v>
      </c>
      <c r="G83" s="175"/>
      <c r="H83" s="175"/>
      <c r="I83" s="178"/>
      <c r="J83" s="189">
        <f>BK83</f>
        <v>0</v>
      </c>
      <c r="K83" s="175"/>
      <c r="L83" s="180"/>
      <c r="M83" s="181"/>
      <c r="N83" s="182"/>
      <c r="O83" s="182"/>
      <c r="P83" s="183">
        <f>SUM(P84:P85)</f>
        <v>0</v>
      </c>
      <c r="Q83" s="182"/>
      <c r="R83" s="183">
        <f>SUM(R84:R85)</f>
        <v>0</v>
      </c>
      <c r="S83" s="182"/>
      <c r="T83" s="184">
        <f>SUM(T84:T85)</f>
        <v>0</v>
      </c>
      <c r="AR83" s="185" t="s">
        <v>79</v>
      </c>
      <c r="AT83" s="186" t="s">
        <v>70</v>
      </c>
      <c r="AU83" s="186" t="s">
        <v>79</v>
      </c>
      <c r="AY83" s="185" t="s">
        <v>127</v>
      </c>
      <c r="BK83" s="187">
        <f>SUM(BK84:BK85)</f>
        <v>0</v>
      </c>
    </row>
    <row r="84" spans="2:65" s="1" customFormat="1" ht="16.5" customHeight="1">
      <c r="B84" s="39"/>
      <c r="C84" s="190" t="s">
        <v>79</v>
      </c>
      <c r="D84" s="190" t="s">
        <v>129</v>
      </c>
      <c r="E84" s="191" t="s">
        <v>248</v>
      </c>
      <c r="F84" s="192" t="s">
        <v>640</v>
      </c>
      <c r="G84" s="193" t="s">
        <v>250</v>
      </c>
      <c r="H84" s="194">
        <v>52.056</v>
      </c>
      <c r="I84" s="195"/>
      <c r="J84" s="196">
        <f>ROUND(I84*H84,2)</f>
        <v>0</v>
      </c>
      <c r="K84" s="192" t="s">
        <v>141</v>
      </c>
      <c r="L84" s="59"/>
      <c r="M84" s="197" t="s">
        <v>21</v>
      </c>
      <c r="N84" s="198" t="s">
        <v>42</v>
      </c>
      <c r="O84" s="40"/>
      <c r="P84" s="199">
        <f>O84*H84</f>
        <v>0</v>
      </c>
      <c r="Q84" s="199">
        <v>0</v>
      </c>
      <c r="R84" s="199">
        <f>Q84*H84</f>
        <v>0</v>
      </c>
      <c r="S84" s="199">
        <v>0</v>
      </c>
      <c r="T84" s="200">
        <f>S84*H84</f>
        <v>0</v>
      </c>
      <c r="AR84" s="22" t="s">
        <v>133</v>
      </c>
      <c r="AT84" s="22" t="s">
        <v>129</v>
      </c>
      <c r="AU84" s="22" t="s">
        <v>81</v>
      </c>
      <c r="AY84" s="22" t="s">
        <v>127</v>
      </c>
      <c r="BE84" s="201">
        <f>IF(N84="základní",J84,0)</f>
        <v>0</v>
      </c>
      <c r="BF84" s="201">
        <f>IF(N84="snížená",J84,0)</f>
        <v>0</v>
      </c>
      <c r="BG84" s="201">
        <f>IF(N84="zákl. přenesená",J84,0)</f>
        <v>0</v>
      </c>
      <c r="BH84" s="201">
        <f>IF(N84="sníž. přenesená",J84,0)</f>
        <v>0</v>
      </c>
      <c r="BI84" s="201">
        <f>IF(N84="nulová",J84,0)</f>
        <v>0</v>
      </c>
      <c r="BJ84" s="22" t="s">
        <v>79</v>
      </c>
      <c r="BK84" s="201">
        <f>ROUND(I84*H84,2)</f>
        <v>0</v>
      </c>
      <c r="BL84" s="22" t="s">
        <v>133</v>
      </c>
      <c r="BM84" s="22" t="s">
        <v>641</v>
      </c>
    </row>
    <row r="85" spans="2:51" s="11" customFormat="1" ht="13.5">
      <c r="B85" s="202"/>
      <c r="C85" s="203"/>
      <c r="D85" s="204" t="s">
        <v>135</v>
      </c>
      <c r="E85" s="205" t="s">
        <v>21</v>
      </c>
      <c r="F85" s="206" t="s">
        <v>642</v>
      </c>
      <c r="G85" s="203"/>
      <c r="H85" s="207">
        <v>52.056</v>
      </c>
      <c r="I85" s="208"/>
      <c r="J85" s="203"/>
      <c r="K85" s="203"/>
      <c r="L85" s="209"/>
      <c r="M85" s="210"/>
      <c r="N85" s="211"/>
      <c r="O85" s="211"/>
      <c r="P85" s="211"/>
      <c r="Q85" s="211"/>
      <c r="R85" s="211"/>
      <c r="S85" s="211"/>
      <c r="T85" s="212"/>
      <c r="AT85" s="213" t="s">
        <v>135</v>
      </c>
      <c r="AU85" s="213" t="s">
        <v>81</v>
      </c>
      <c r="AV85" s="11" t="s">
        <v>81</v>
      </c>
      <c r="AW85" s="11" t="s">
        <v>35</v>
      </c>
      <c r="AX85" s="11" t="s">
        <v>79</v>
      </c>
      <c r="AY85" s="213" t="s">
        <v>127</v>
      </c>
    </row>
    <row r="86" spans="2:63" s="10" customFormat="1" ht="37.35" customHeight="1">
      <c r="B86" s="174"/>
      <c r="C86" s="175"/>
      <c r="D86" s="176" t="s">
        <v>70</v>
      </c>
      <c r="E86" s="177" t="s">
        <v>259</v>
      </c>
      <c r="F86" s="177" t="s">
        <v>643</v>
      </c>
      <c r="G86" s="175"/>
      <c r="H86" s="175"/>
      <c r="I86" s="178"/>
      <c r="J86" s="179">
        <f>BK86</f>
        <v>0</v>
      </c>
      <c r="K86" s="175"/>
      <c r="L86" s="180"/>
      <c r="M86" s="181"/>
      <c r="N86" s="182"/>
      <c r="O86" s="182"/>
      <c r="P86" s="183">
        <f>P87+P140</f>
        <v>0</v>
      </c>
      <c r="Q86" s="182"/>
      <c r="R86" s="183">
        <f>R87+R140</f>
        <v>104.3066364</v>
      </c>
      <c r="S86" s="182"/>
      <c r="T86" s="184">
        <f>T87+T140</f>
        <v>0</v>
      </c>
      <c r="AR86" s="185" t="s">
        <v>145</v>
      </c>
      <c r="AT86" s="186" t="s">
        <v>70</v>
      </c>
      <c r="AU86" s="186" t="s">
        <v>71</v>
      </c>
      <c r="AY86" s="185" t="s">
        <v>127</v>
      </c>
      <c r="BK86" s="187">
        <f>BK87+BK140</f>
        <v>0</v>
      </c>
    </row>
    <row r="87" spans="2:63" s="10" customFormat="1" ht="19.9" customHeight="1">
      <c r="B87" s="174"/>
      <c r="C87" s="175"/>
      <c r="D87" s="176" t="s">
        <v>70</v>
      </c>
      <c r="E87" s="188" t="s">
        <v>644</v>
      </c>
      <c r="F87" s="188" t="s">
        <v>645</v>
      </c>
      <c r="G87" s="175"/>
      <c r="H87" s="175"/>
      <c r="I87" s="178"/>
      <c r="J87" s="189">
        <f>BK87</f>
        <v>0</v>
      </c>
      <c r="K87" s="175"/>
      <c r="L87" s="180"/>
      <c r="M87" s="181"/>
      <c r="N87" s="182"/>
      <c r="O87" s="182"/>
      <c r="P87" s="183">
        <f>SUM(P88:P139)</f>
        <v>0</v>
      </c>
      <c r="Q87" s="182"/>
      <c r="R87" s="183">
        <f>SUM(R88:R139)</f>
        <v>1.10607825</v>
      </c>
      <c r="S87" s="182"/>
      <c r="T87" s="184">
        <f>SUM(T88:T139)</f>
        <v>0</v>
      </c>
      <c r="AR87" s="185" t="s">
        <v>145</v>
      </c>
      <c r="AT87" s="186" t="s">
        <v>70</v>
      </c>
      <c r="AU87" s="186" t="s">
        <v>79</v>
      </c>
      <c r="AY87" s="185" t="s">
        <v>127</v>
      </c>
      <c r="BK87" s="187">
        <f>SUM(BK88:BK139)</f>
        <v>0</v>
      </c>
    </row>
    <row r="88" spans="2:65" s="1" customFormat="1" ht="25.5" customHeight="1">
      <c r="B88" s="39"/>
      <c r="C88" s="190" t="s">
        <v>81</v>
      </c>
      <c r="D88" s="190" t="s">
        <v>129</v>
      </c>
      <c r="E88" s="191" t="s">
        <v>646</v>
      </c>
      <c r="F88" s="192" t="s">
        <v>647</v>
      </c>
      <c r="G88" s="193" t="s">
        <v>415</v>
      </c>
      <c r="H88" s="194">
        <v>20</v>
      </c>
      <c r="I88" s="195"/>
      <c r="J88" s="196">
        <f>ROUND(I88*H88,2)</f>
        <v>0</v>
      </c>
      <c r="K88" s="192" t="s">
        <v>141</v>
      </c>
      <c r="L88" s="59"/>
      <c r="M88" s="197" t="s">
        <v>21</v>
      </c>
      <c r="N88" s="198" t="s">
        <v>42</v>
      </c>
      <c r="O88" s="40"/>
      <c r="P88" s="199">
        <f>O88*H88</f>
        <v>0</v>
      </c>
      <c r="Q88" s="199">
        <v>0</v>
      </c>
      <c r="R88" s="199">
        <f>Q88*H88</f>
        <v>0</v>
      </c>
      <c r="S88" s="199">
        <v>0</v>
      </c>
      <c r="T88" s="200">
        <f>S88*H88</f>
        <v>0</v>
      </c>
      <c r="AR88" s="22" t="s">
        <v>612</v>
      </c>
      <c r="AT88" s="22" t="s">
        <v>129</v>
      </c>
      <c r="AU88" s="22" t="s">
        <v>81</v>
      </c>
      <c r="AY88" s="22" t="s">
        <v>127</v>
      </c>
      <c r="BE88" s="201">
        <f>IF(N88="základní",J88,0)</f>
        <v>0</v>
      </c>
      <c r="BF88" s="201">
        <f>IF(N88="snížená",J88,0)</f>
        <v>0</v>
      </c>
      <c r="BG88" s="201">
        <f>IF(N88="zákl. přenesená",J88,0)</f>
        <v>0</v>
      </c>
      <c r="BH88" s="201">
        <f>IF(N88="sníž. přenesená",J88,0)</f>
        <v>0</v>
      </c>
      <c r="BI88" s="201">
        <f>IF(N88="nulová",J88,0)</f>
        <v>0</v>
      </c>
      <c r="BJ88" s="22" t="s">
        <v>79</v>
      </c>
      <c r="BK88" s="201">
        <f>ROUND(I88*H88,2)</f>
        <v>0</v>
      </c>
      <c r="BL88" s="22" t="s">
        <v>612</v>
      </c>
      <c r="BM88" s="22" t="s">
        <v>648</v>
      </c>
    </row>
    <row r="89" spans="2:51" s="11" customFormat="1" ht="13.5">
      <c r="B89" s="202"/>
      <c r="C89" s="203"/>
      <c r="D89" s="204" t="s">
        <v>135</v>
      </c>
      <c r="E89" s="205" t="s">
        <v>21</v>
      </c>
      <c r="F89" s="206" t="s">
        <v>316</v>
      </c>
      <c r="G89" s="203"/>
      <c r="H89" s="207">
        <v>20</v>
      </c>
      <c r="I89" s="208"/>
      <c r="J89" s="203"/>
      <c r="K89" s="203"/>
      <c r="L89" s="209"/>
      <c r="M89" s="210"/>
      <c r="N89" s="211"/>
      <c r="O89" s="211"/>
      <c r="P89" s="211"/>
      <c r="Q89" s="211"/>
      <c r="R89" s="211"/>
      <c r="S89" s="211"/>
      <c r="T89" s="212"/>
      <c r="AT89" s="213" t="s">
        <v>135</v>
      </c>
      <c r="AU89" s="213" t="s">
        <v>81</v>
      </c>
      <c r="AV89" s="11" t="s">
        <v>81</v>
      </c>
      <c r="AW89" s="11" t="s">
        <v>35</v>
      </c>
      <c r="AX89" s="11" t="s">
        <v>79</v>
      </c>
      <c r="AY89" s="213" t="s">
        <v>127</v>
      </c>
    </row>
    <row r="90" spans="2:65" s="1" customFormat="1" ht="38.25" customHeight="1">
      <c r="B90" s="39"/>
      <c r="C90" s="225" t="s">
        <v>145</v>
      </c>
      <c r="D90" s="225" t="s">
        <v>259</v>
      </c>
      <c r="E90" s="226" t="s">
        <v>649</v>
      </c>
      <c r="F90" s="227" t="s">
        <v>650</v>
      </c>
      <c r="G90" s="228" t="s">
        <v>415</v>
      </c>
      <c r="H90" s="229">
        <v>20</v>
      </c>
      <c r="I90" s="230"/>
      <c r="J90" s="231">
        <f>ROUND(I90*H90,2)</f>
        <v>0</v>
      </c>
      <c r="K90" s="227" t="s">
        <v>141</v>
      </c>
      <c r="L90" s="232"/>
      <c r="M90" s="233" t="s">
        <v>21</v>
      </c>
      <c r="N90" s="234" t="s">
        <v>42</v>
      </c>
      <c r="O90" s="40"/>
      <c r="P90" s="199">
        <f>O90*H90</f>
        <v>0</v>
      </c>
      <c r="Q90" s="199">
        <v>5E-05</v>
      </c>
      <c r="R90" s="199">
        <f>Q90*H90</f>
        <v>0.001</v>
      </c>
      <c r="S90" s="199">
        <v>0</v>
      </c>
      <c r="T90" s="200">
        <f>S90*H90</f>
        <v>0</v>
      </c>
      <c r="AR90" s="22" t="s">
        <v>651</v>
      </c>
      <c r="AT90" s="22" t="s">
        <v>259</v>
      </c>
      <c r="AU90" s="22" t="s">
        <v>81</v>
      </c>
      <c r="AY90" s="22" t="s">
        <v>127</v>
      </c>
      <c r="BE90" s="201">
        <f>IF(N90="základní",J90,0)</f>
        <v>0</v>
      </c>
      <c r="BF90" s="201">
        <f>IF(N90="snížená",J90,0)</f>
        <v>0</v>
      </c>
      <c r="BG90" s="201">
        <f>IF(N90="zákl. přenesená",J90,0)</f>
        <v>0</v>
      </c>
      <c r="BH90" s="201">
        <f>IF(N90="sníž. přenesená",J90,0)</f>
        <v>0</v>
      </c>
      <c r="BI90" s="201">
        <f>IF(N90="nulová",J90,0)</f>
        <v>0</v>
      </c>
      <c r="BJ90" s="22" t="s">
        <v>79</v>
      </c>
      <c r="BK90" s="201">
        <f>ROUND(I90*H90,2)</f>
        <v>0</v>
      </c>
      <c r="BL90" s="22" t="s">
        <v>651</v>
      </c>
      <c r="BM90" s="22" t="s">
        <v>652</v>
      </c>
    </row>
    <row r="91" spans="2:51" s="11" customFormat="1" ht="13.5">
      <c r="B91" s="202"/>
      <c r="C91" s="203"/>
      <c r="D91" s="204" t="s">
        <v>135</v>
      </c>
      <c r="E91" s="205" t="s">
        <v>21</v>
      </c>
      <c r="F91" s="206" t="s">
        <v>316</v>
      </c>
      <c r="G91" s="203"/>
      <c r="H91" s="207">
        <v>20</v>
      </c>
      <c r="I91" s="208"/>
      <c r="J91" s="203"/>
      <c r="K91" s="203"/>
      <c r="L91" s="209"/>
      <c r="M91" s="210"/>
      <c r="N91" s="211"/>
      <c r="O91" s="211"/>
      <c r="P91" s="211"/>
      <c r="Q91" s="211"/>
      <c r="R91" s="211"/>
      <c r="S91" s="211"/>
      <c r="T91" s="212"/>
      <c r="AT91" s="213" t="s">
        <v>135</v>
      </c>
      <c r="AU91" s="213" t="s">
        <v>81</v>
      </c>
      <c r="AV91" s="11" t="s">
        <v>81</v>
      </c>
      <c r="AW91" s="11" t="s">
        <v>35</v>
      </c>
      <c r="AX91" s="11" t="s">
        <v>79</v>
      </c>
      <c r="AY91" s="213" t="s">
        <v>127</v>
      </c>
    </row>
    <row r="92" spans="2:65" s="1" customFormat="1" ht="25.5" customHeight="1">
      <c r="B92" s="39"/>
      <c r="C92" s="190" t="s">
        <v>133</v>
      </c>
      <c r="D92" s="190" t="s">
        <v>129</v>
      </c>
      <c r="E92" s="191" t="s">
        <v>653</v>
      </c>
      <c r="F92" s="192" t="s">
        <v>654</v>
      </c>
      <c r="G92" s="193" t="s">
        <v>415</v>
      </c>
      <c r="H92" s="194">
        <v>10</v>
      </c>
      <c r="I92" s="195"/>
      <c r="J92" s="196">
        <f>ROUND(I92*H92,2)</f>
        <v>0</v>
      </c>
      <c r="K92" s="192" t="s">
        <v>141</v>
      </c>
      <c r="L92" s="59"/>
      <c r="M92" s="197" t="s">
        <v>21</v>
      </c>
      <c r="N92" s="198" t="s">
        <v>42</v>
      </c>
      <c r="O92" s="40"/>
      <c r="P92" s="199">
        <f>O92*H92</f>
        <v>0</v>
      </c>
      <c r="Q92" s="199">
        <v>0</v>
      </c>
      <c r="R92" s="199">
        <f>Q92*H92</f>
        <v>0</v>
      </c>
      <c r="S92" s="199">
        <v>0</v>
      </c>
      <c r="T92" s="200">
        <f>S92*H92</f>
        <v>0</v>
      </c>
      <c r="AR92" s="22" t="s">
        <v>612</v>
      </c>
      <c r="AT92" s="22" t="s">
        <v>129</v>
      </c>
      <c r="AU92" s="22" t="s">
        <v>81</v>
      </c>
      <c r="AY92" s="22" t="s">
        <v>127</v>
      </c>
      <c r="BE92" s="201">
        <f>IF(N92="základní",J92,0)</f>
        <v>0</v>
      </c>
      <c r="BF92" s="201">
        <f>IF(N92="snížená",J92,0)</f>
        <v>0</v>
      </c>
      <c r="BG92" s="201">
        <f>IF(N92="zákl. přenesená",J92,0)</f>
        <v>0</v>
      </c>
      <c r="BH92" s="201">
        <f>IF(N92="sníž. přenesená",J92,0)</f>
        <v>0</v>
      </c>
      <c r="BI92" s="201">
        <f>IF(N92="nulová",J92,0)</f>
        <v>0</v>
      </c>
      <c r="BJ92" s="22" t="s">
        <v>79</v>
      </c>
      <c r="BK92" s="201">
        <f>ROUND(I92*H92,2)</f>
        <v>0</v>
      </c>
      <c r="BL92" s="22" t="s">
        <v>612</v>
      </c>
      <c r="BM92" s="22" t="s">
        <v>655</v>
      </c>
    </row>
    <row r="93" spans="2:51" s="11" customFormat="1" ht="13.5">
      <c r="B93" s="202"/>
      <c r="C93" s="203"/>
      <c r="D93" s="204" t="s">
        <v>135</v>
      </c>
      <c r="E93" s="205" t="s">
        <v>21</v>
      </c>
      <c r="F93" s="206" t="s">
        <v>228</v>
      </c>
      <c r="G93" s="203"/>
      <c r="H93" s="207">
        <v>10</v>
      </c>
      <c r="I93" s="208"/>
      <c r="J93" s="203"/>
      <c r="K93" s="203"/>
      <c r="L93" s="209"/>
      <c r="M93" s="210"/>
      <c r="N93" s="211"/>
      <c r="O93" s="211"/>
      <c r="P93" s="211"/>
      <c r="Q93" s="211"/>
      <c r="R93" s="211"/>
      <c r="S93" s="211"/>
      <c r="T93" s="212"/>
      <c r="AT93" s="213" t="s">
        <v>135</v>
      </c>
      <c r="AU93" s="213" t="s">
        <v>81</v>
      </c>
      <c r="AV93" s="11" t="s">
        <v>81</v>
      </c>
      <c r="AW93" s="11" t="s">
        <v>35</v>
      </c>
      <c r="AX93" s="11" t="s">
        <v>79</v>
      </c>
      <c r="AY93" s="213" t="s">
        <v>127</v>
      </c>
    </row>
    <row r="94" spans="2:65" s="1" customFormat="1" ht="16.5" customHeight="1">
      <c r="B94" s="39"/>
      <c r="C94" s="225" t="s">
        <v>162</v>
      </c>
      <c r="D94" s="225" t="s">
        <v>259</v>
      </c>
      <c r="E94" s="226" t="s">
        <v>656</v>
      </c>
      <c r="F94" s="227" t="s">
        <v>657</v>
      </c>
      <c r="G94" s="228" t="s">
        <v>415</v>
      </c>
      <c r="H94" s="229">
        <v>4</v>
      </c>
      <c r="I94" s="230"/>
      <c r="J94" s="231">
        <f>ROUND(I94*H94,2)</f>
        <v>0</v>
      </c>
      <c r="K94" s="227" t="s">
        <v>21</v>
      </c>
      <c r="L94" s="232"/>
      <c r="M94" s="233" t="s">
        <v>21</v>
      </c>
      <c r="N94" s="234" t="s">
        <v>42</v>
      </c>
      <c r="O94" s="40"/>
      <c r="P94" s="199">
        <f>O94*H94</f>
        <v>0</v>
      </c>
      <c r="Q94" s="199">
        <v>0.015</v>
      </c>
      <c r="R94" s="199">
        <f>Q94*H94</f>
        <v>0.06</v>
      </c>
      <c r="S94" s="199">
        <v>0</v>
      </c>
      <c r="T94" s="200">
        <f>S94*H94</f>
        <v>0</v>
      </c>
      <c r="AR94" s="22" t="s">
        <v>651</v>
      </c>
      <c r="AT94" s="22" t="s">
        <v>259</v>
      </c>
      <c r="AU94" s="22" t="s">
        <v>81</v>
      </c>
      <c r="AY94" s="22" t="s">
        <v>127</v>
      </c>
      <c r="BE94" s="201">
        <f>IF(N94="základní",J94,0)</f>
        <v>0</v>
      </c>
      <c r="BF94" s="201">
        <f>IF(N94="snížená",J94,0)</f>
        <v>0</v>
      </c>
      <c r="BG94" s="201">
        <f>IF(N94="zákl. přenesená",J94,0)</f>
        <v>0</v>
      </c>
      <c r="BH94" s="201">
        <f>IF(N94="sníž. přenesená",J94,0)</f>
        <v>0</v>
      </c>
      <c r="BI94" s="201">
        <f>IF(N94="nulová",J94,0)</f>
        <v>0</v>
      </c>
      <c r="BJ94" s="22" t="s">
        <v>79</v>
      </c>
      <c r="BK94" s="201">
        <f>ROUND(I94*H94,2)</f>
        <v>0</v>
      </c>
      <c r="BL94" s="22" t="s">
        <v>651</v>
      </c>
      <c r="BM94" s="22" t="s">
        <v>658</v>
      </c>
    </row>
    <row r="95" spans="2:51" s="11" customFormat="1" ht="13.5">
      <c r="B95" s="202"/>
      <c r="C95" s="203"/>
      <c r="D95" s="204" t="s">
        <v>135</v>
      </c>
      <c r="E95" s="205" t="s">
        <v>21</v>
      </c>
      <c r="F95" s="206" t="s">
        <v>133</v>
      </c>
      <c r="G95" s="203"/>
      <c r="H95" s="207">
        <v>4</v>
      </c>
      <c r="I95" s="208"/>
      <c r="J95" s="203"/>
      <c r="K95" s="203"/>
      <c r="L95" s="209"/>
      <c r="M95" s="210"/>
      <c r="N95" s="211"/>
      <c r="O95" s="211"/>
      <c r="P95" s="211"/>
      <c r="Q95" s="211"/>
      <c r="R95" s="211"/>
      <c r="S95" s="211"/>
      <c r="T95" s="212"/>
      <c r="AT95" s="213" t="s">
        <v>135</v>
      </c>
      <c r="AU95" s="213" t="s">
        <v>81</v>
      </c>
      <c r="AV95" s="11" t="s">
        <v>81</v>
      </c>
      <c r="AW95" s="11" t="s">
        <v>35</v>
      </c>
      <c r="AX95" s="11" t="s">
        <v>79</v>
      </c>
      <c r="AY95" s="213" t="s">
        <v>127</v>
      </c>
    </row>
    <row r="96" spans="2:65" s="1" customFormat="1" ht="25.5" customHeight="1">
      <c r="B96" s="39"/>
      <c r="C96" s="225" t="s">
        <v>169</v>
      </c>
      <c r="D96" s="225" t="s">
        <v>259</v>
      </c>
      <c r="E96" s="226" t="s">
        <v>659</v>
      </c>
      <c r="F96" s="227" t="s">
        <v>660</v>
      </c>
      <c r="G96" s="228" t="s">
        <v>415</v>
      </c>
      <c r="H96" s="229">
        <v>6</v>
      </c>
      <c r="I96" s="230"/>
      <c r="J96" s="231">
        <f>ROUND(I96*H96,2)</f>
        <v>0</v>
      </c>
      <c r="K96" s="227" t="s">
        <v>195</v>
      </c>
      <c r="L96" s="232"/>
      <c r="M96" s="233" t="s">
        <v>21</v>
      </c>
      <c r="N96" s="234" t="s">
        <v>42</v>
      </c>
      <c r="O96" s="40"/>
      <c r="P96" s="199">
        <f>O96*H96</f>
        <v>0</v>
      </c>
      <c r="Q96" s="199">
        <v>0.0075</v>
      </c>
      <c r="R96" s="199">
        <f>Q96*H96</f>
        <v>0.045</v>
      </c>
      <c r="S96" s="199">
        <v>0</v>
      </c>
      <c r="T96" s="200">
        <f>S96*H96</f>
        <v>0</v>
      </c>
      <c r="AR96" s="22" t="s">
        <v>651</v>
      </c>
      <c r="AT96" s="22" t="s">
        <v>259</v>
      </c>
      <c r="AU96" s="22" t="s">
        <v>81</v>
      </c>
      <c r="AY96" s="22" t="s">
        <v>127</v>
      </c>
      <c r="BE96" s="201">
        <f>IF(N96="základní",J96,0)</f>
        <v>0</v>
      </c>
      <c r="BF96" s="201">
        <f>IF(N96="snížená",J96,0)</f>
        <v>0</v>
      </c>
      <c r="BG96" s="201">
        <f>IF(N96="zákl. přenesená",J96,0)</f>
        <v>0</v>
      </c>
      <c r="BH96" s="201">
        <f>IF(N96="sníž. přenesená",J96,0)</f>
        <v>0</v>
      </c>
      <c r="BI96" s="201">
        <f>IF(N96="nulová",J96,0)</f>
        <v>0</v>
      </c>
      <c r="BJ96" s="22" t="s">
        <v>79</v>
      </c>
      <c r="BK96" s="201">
        <f>ROUND(I96*H96,2)</f>
        <v>0</v>
      </c>
      <c r="BL96" s="22" t="s">
        <v>651</v>
      </c>
      <c r="BM96" s="22" t="s">
        <v>661</v>
      </c>
    </row>
    <row r="97" spans="2:51" s="11" customFormat="1" ht="13.5">
      <c r="B97" s="202"/>
      <c r="C97" s="203"/>
      <c r="D97" s="204" t="s">
        <v>135</v>
      </c>
      <c r="E97" s="205" t="s">
        <v>21</v>
      </c>
      <c r="F97" s="206" t="s">
        <v>169</v>
      </c>
      <c r="G97" s="203"/>
      <c r="H97" s="207">
        <v>6</v>
      </c>
      <c r="I97" s="208"/>
      <c r="J97" s="203"/>
      <c r="K97" s="203"/>
      <c r="L97" s="209"/>
      <c r="M97" s="210"/>
      <c r="N97" s="211"/>
      <c r="O97" s="211"/>
      <c r="P97" s="211"/>
      <c r="Q97" s="211"/>
      <c r="R97" s="211"/>
      <c r="S97" s="211"/>
      <c r="T97" s="212"/>
      <c r="AT97" s="213" t="s">
        <v>135</v>
      </c>
      <c r="AU97" s="213" t="s">
        <v>81</v>
      </c>
      <c r="AV97" s="11" t="s">
        <v>81</v>
      </c>
      <c r="AW97" s="11" t="s">
        <v>35</v>
      </c>
      <c r="AX97" s="11" t="s">
        <v>79</v>
      </c>
      <c r="AY97" s="213" t="s">
        <v>127</v>
      </c>
    </row>
    <row r="98" spans="2:65" s="1" customFormat="1" ht="16.5" customHeight="1">
      <c r="B98" s="39"/>
      <c r="C98" s="225" t="s">
        <v>176</v>
      </c>
      <c r="D98" s="225" t="s">
        <v>259</v>
      </c>
      <c r="E98" s="226" t="s">
        <v>662</v>
      </c>
      <c r="F98" s="227" t="s">
        <v>663</v>
      </c>
      <c r="G98" s="228" t="s">
        <v>415</v>
      </c>
      <c r="H98" s="229">
        <v>10</v>
      </c>
      <c r="I98" s="230"/>
      <c r="J98" s="231">
        <f>ROUND(I98*H98,2)</f>
        <v>0</v>
      </c>
      <c r="K98" s="227" t="s">
        <v>21</v>
      </c>
      <c r="L98" s="232"/>
      <c r="M98" s="233" t="s">
        <v>21</v>
      </c>
      <c r="N98" s="234" t="s">
        <v>42</v>
      </c>
      <c r="O98" s="40"/>
      <c r="P98" s="199">
        <f>O98*H98</f>
        <v>0</v>
      </c>
      <c r="Q98" s="199">
        <v>0.00038</v>
      </c>
      <c r="R98" s="199">
        <f>Q98*H98</f>
        <v>0.0038000000000000004</v>
      </c>
      <c r="S98" s="199">
        <v>0</v>
      </c>
      <c r="T98" s="200">
        <f>S98*H98</f>
        <v>0</v>
      </c>
      <c r="AR98" s="22" t="s">
        <v>651</v>
      </c>
      <c r="AT98" s="22" t="s">
        <v>259</v>
      </c>
      <c r="AU98" s="22" t="s">
        <v>81</v>
      </c>
      <c r="AY98" s="22" t="s">
        <v>127</v>
      </c>
      <c r="BE98" s="201">
        <f>IF(N98="základní",J98,0)</f>
        <v>0</v>
      </c>
      <c r="BF98" s="201">
        <f>IF(N98="snížená",J98,0)</f>
        <v>0</v>
      </c>
      <c r="BG98" s="201">
        <f>IF(N98="zákl. přenesená",J98,0)</f>
        <v>0</v>
      </c>
      <c r="BH98" s="201">
        <f>IF(N98="sníž. přenesená",J98,0)</f>
        <v>0</v>
      </c>
      <c r="BI98" s="201">
        <f>IF(N98="nulová",J98,0)</f>
        <v>0</v>
      </c>
      <c r="BJ98" s="22" t="s">
        <v>79</v>
      </c>
      <c r="BK98" s="201">
        <f>ROUND(I98*H98,2)</f>
        <v>0</v>
      </c>
      <c r="BL98" s="22" t="s">
        <v>651</v>
      </c>
      <c r="BM98" s="22" t="s">
        <v>664</v>
      </c>
    </row>
    <row r="99" spans="2:51" s="11" customFormat="1" ht="13.5">
      <c r="B99" s="202"/>
      <c r="C99" s="203"/>
      <c r="D99" s="204" t="s">
        <v>135</v>
      </c>
      <c r="E99" s="205" t="s">
        <v>21</v>
      </c>
      <c r="F99" s="206" t="s">
        <v>228</v>
      </c>
      <c r="G99" s="203"/>
      <c r="H99" s="207">
        <v>10</v>
      </c>
      <c r="I99" s="208"/>
      <c r="J99" s="203"/>
      <c r="K99" s="203"/>
      <c r="L99" s="209"/>
      <c r="M99" s="210"/>
      <c r="N99" s="211"/>
      <c r="O99" s="211"/>
      <c r="P99" s="211"/>
      <c r="Q99" s="211"/>
      <c r="R99" s="211"/>
      <c r="S99" s="211"/>
      <c r="T99" s="212"/>
      <c r="AT99" s="213" t="s">
        <v>135</v>
      </c>
      <c r="AU99" s="213" t="s">
        <v>81</v>
      </c>
      <c r="AV99" s="11" t="s">
        <v>81</v>
      </c>
      <c r="AW99" s="11" t="s">
        <v>35</v>
      </c>
      <c r="AX99" s="11" t="s">
        <v>79</v>
      </c>
      <c r="AY99" s="213" t="s">
        <v>127</v>
      </c>
    </row>
    <row r="100" spans="2:65" s="1" customFormat="1" ht="16.5" customHeight="1">
      <c r="B100" s="39"/>
      <c r="C100" s="190" t="s">
        <v>181</v>
      </c>
      <c r="D100" s="190" t="s">
        <v>129</v>
      </c>
      <c r="E100" s="191" t="s">
        <v>665</v>
      </c>
      <c r="F100" s="192" t="s">
        <v>666</v>
      </c>
      <c r="G100" s="193" t="s">
        <v>415</v>
      </c>
      <c r="H100" s="194">
        <v>10</v>
      </c>
      <c r="I100" s="195"/>
      <c r="J100" s="196">
        <f>ROUND(I100*H100,2)</f>
        <v>0</v>
      </c>
      <c r="K100" s="192" t="s">
        <v>141</v>
      </c>
      <c r="L100" s="59"/>
      <c r="M100" s="197" t="s">
        <v>21</v>
      </c>
      <c r="N100" s="198" t="s">
        <v>42</v>
      </c>
      <c r="O100" s="40"/>
      <c r="P100" s="199">
        <f>O100*H100</f>
        <v>0</v>
      </c>
      <c r="Q100" s="199">
        <v>0</v>
      </c>
      <c r="R100" s="199">
        <f>Q100*H100</f>
        <v>0</v>
      </c>
      <c r="S100" s="199">
        <v>0</v>
      </c>
      <c r="T100" s="200">
        <f>S100*H100</f>
        <v>0</v>
      </c>
      <c r="AR100" s="22" t="s">
        <v>612</v>
      </c>
      <c r="AT100" s="22" t="s">
        <v>129</v>
      </c>
      <c r="AU100" s="22" t="s">
        <v>81</v>
      </c>
      <c r="AY100" s="22" t="s">
        <v>127</v>
      </c>
      <c r="BE100" s="201">
        <f>IF(N100="základní",J100,0)</f>
        <v>0</v>
      </c>
      <c r="BF100" s="201">
        <f>IF(N100="snížená",J100,0)</f>
        <v>0</v>
      </c>
      <c r="BG100" s="201">
        <f>IF(N100="zákl. přenesená",J100,0)</f>
        <v>0</v>
      </c>
      <c r="BH100" s="201">
        <f>IF(N100="sníž. přenesená",J100,0)</f>
        <v>0</v>
      </c>
      <c r="BI100" s="201">
        <f>IF(N100="nulová",J100,0)</f>
        <v>0</v>
      </c>
      <c r="BJ100" s="22" t="s">
        <v>79</v>
      </c>
      <c r="BK100" s="201">
        <f>ROUND(I100*H100,2)</f>
        <v>0</v>
      </c>
      <c r="BL100" s="22" t="s">
        <v>612</v>
      </c>
      <c r="BM100" s="22" t="s">
        <v>667</v>
      </c>
    </row>
    <row r="101" spans="2:51" s="11" customFormat="1" ht="13.5">
      <c r="B101" s="202"/>
      <c r="C101" s="203"/>
      <c r="D101" s="204" t="s">
        <v>135</v>
      </c>
      <c r="E101" s="205" t="s">
        <v>21</v>
      </c>
      <c r="F101" s="206" t="s">
        <v>668</v>
      </c>
      <c r="G101" s="203"/>
      <c r="H101" s="207">
        <v>10</v>
      </c>
      <c r="I101" s="208"/>
      <c r="J101" s="203"/>
      <c r="K101" s="203"/>
      <c r="L101" s="209"/>
      <c r="M101" s="210"/>
      <c r="N101" s="211"/>
      <c r="O101" s="211"/>
      <c r="P101" s="211"/>
      <c r="Q101" s="211"/>
      <c r="R101" s="211"/>
      <c r="S101" s="211"/>
      <c r="T101" s="212"/>
      <c r="AT101" s="213" t="s">
        <v>135</v>
      </c>
      <c r="AU101" s="213" t="s">
        <v>81</v>
      </c>
      <c r="AV101" s="11" t="s">
        <v>81</v>
      </c>
      <c r="AW101" s="11" t="s">
        <v>35</v>
      </c>
      <c r="AX101" s="11" t="s">
        <v>79</v>
      </c>
      <c r="AY101" s="213" t="s">
        <v>127</v>
      </c>
    </row>
    <row r="102" spans="2:65" s="1" customFormat="1" ht="16.5" customHeight="1">
      <c r="B102" s="39"/>
      <c r="C102" s="225" t="s">
        <v>187</v>
      </c>
      <c r="D102" s="225" t="s">
        <v>259</v>
      </c>
      <c r="E102" s="226" t="s">
        <v>669</v>
      </c>
      <c r="F102" s="227" t="s">
        <v>670</v>
      </c>
      <c r="G102" s="228" t="s">
        <v>415</v>
      </c>
      <c r="H102" s="229">
        <v>10</v>
      </c>
      <c r="I102" s="230"/>
      <c r="J102" s="231">
        <f>ROUND(I102*H102,2)</f>
        <v>0</v>
      </c>
      <c r="K102" s="227" t="s">
        <v>141</v>
      </c>
      <c r="L102" s="232"/>
      <c r="M102" s="233" t="s">
        <v>21</v>
      </c>
      <c r="N102" s="234" t="s">
        <v>42</v>
      </c>
      <c r="O102" s="40"/>
      <c r="P102" s="199">
        <f>O102*H102</f>
        <v>0</v>
      </c>
      <c r="Q102" s="199">
        <v>0.062</v>
      </c>
      <c r="R102" s="199">
        <f>Q102*H102</f>
        <v>0.62</v>
      </c>
      <c r="S102" s="199">
        <v>0</v>
      </c>
      <c r="T102" s="200">
        <f>S102*H102</f>
        <v>0</v>
      </c>
      <c r="AR102" s="22" t="s">
        <v>651</v>
      </c>
      <c r="AT102" s="22" t="s">
        <v>259</v>
      </c>
      <c r="AU102" s="22" t="s">
        <v>81</v>
      </c>
      <c r="AY102" s="22" t="s">
        <v>127</v>
      </c>
      <c r="BE102" s="201">
        <f>IF(N102="základní",J102,0)</f>
        <v>0</v>
      </c>
      <c r="BF102" s="201">
        <f>IF(N102="snížená",J102,0)</f>
        <v>0</v>
      </c>
      <c r="BG102" s="201">
        <f>IF(N102="zákl. přenesená",J102,0)</f>
        <v>0</v>
      </c>
      <c r="BH102" s="201">
        <f>IF(N102="sníž. přenesená",J102,0)</f>
        <v>0</v>
      </c>
      <c r="BI102" s="201">
        <f>IF(N102="nulová",J102,0)</f>
        <v>0</v>
      </c>
      <c r="BJ102" s="22" t="s">
        <v>79</v>
      </c>
      <c r="BK102" s="201">
        <f>ROUND(I102*H102,2)</f>
        <v>0</v>
      </c>
      <c r="BL102" s="22" t="s">
        <v>651</v>
      </c>
      <c r="BM102" s="22" t="s">
        <v>671</v>
      </c>
    </row>
    <row r="103" spans="2:51" s="11" customFormat="1" ht="13.5">
      <c r="B103" s="202"/>
      <c r="C103" s="203"/>
      <c r="D103" s="204" t="s">
        <v>135</v>
      </c>
      <c r="E103" s="205" t="s">
        <v>21</v>
      </c>
      <c r="F103" s="206" t="s">
        <v>668</v>
      </c>
      <c r="G103" s="203"/>
      <c r="H103" s="207">
        <v>10</v>
      </c>
      <c r="I103" s="208"/>
      <c r="J103" s="203"/>
      <c r="K103" s="203"/>
      <c r="L103" s="209"/>
      <c r="M103" s="210"/>
      <c r="N103" s="211"/>
      <c r="O103" s="211"/>
      <c r="P103" s="211"/>
      <c r="Q103" s="211"/>
      <c r="R103" s="211"/>
      <c r="S103" s="211"/>
      <c r="T103" s="212"/>
      <c r="AT103" s="213" t="s">
        <v>135</v>
      </c>
      <c r="AU103" s="213" t="s">
        <v>81</v>
      </c>
      <c r="AV103" s="11" t="s">
        <v>81</v>
      </c>
      <c r="AW103" s="11" t="s">
        <v>35</v>
      </c>
      <c r="AX103" s="11" t="s">
        <v>79</v>
      </c>
      <c r="AY103" s="213" t="s">
        <v>127</v>
      </c>
    </row>
    <row r="104" spans="2:65" s="1" customFormat="1" ht="16.5" customHeight="1">
      <c r="B104" s="39"/>
      <c r="C104" s="190" t="s">
        <v>228</v>
      </c>
      <c r="D104" s="190" t="s">
        <v>129</v>
      </c>
      <c r="E104" s="191" t="s">
        <v>672</v>
      </c>
      <c r="F104" s="192" t="s">
        <v>673</v>
      </c>
      <c r="G104" s="193" t="s">
        <v>415</v>
      </c>
      <c r="H104" s="194">
        <v>10</v>
      </c>
      <c r="I104" s="195"/>
      <c r="J104" s="196">
        <f>ROUND(I104*H104,2)</f>
        <v>0</v>
      </c>
      <c r="K104" s="192" t="s">
        <v>141</v>
      </c>
      <c r="L104" s="59"/>
      <c r="M104" s="197" t="s">
        <v>21</v>
      </c>
      <c r="N104" s="198" t="s">
        <v>42</v>
      </c>
      <c r="O104" s="40"/>
      <c r="P104" s="199">
        <f>O104*H104</f>
        <v>0</v>
      </c>
      <c r="Q104" s="199">
        <v>0</v>
      </c>
      <c r="R104" s="199">
        <f>Q104*H104</f>
        <v>0</v>
      </c>
      <c r="S104" s="199">
        <v>0</v>
      </c>
      <c r="T104" s="200">
        <f>S104*H104</f>
        <v>0</v>
      </c>
      <c r="AR104" s="22" t="s">
        <v>612</v>
      </c>
      <c r="AT104" s="22" t="s">
        <v>129</v>
      </c>
      <c r="AU104" s="22" t="s">
        <v>81</v>
      </c>
      <c r="AY104" s="22" t="s">
        <v>127</v>
      </c>
      <c r="BE104" s="201">
        <f>IF(N104="základní",J104,0)</f>
        <v>0</v>
      </c>
      <c r="BF104" s="201">
        <f>IF(N104="snížená",J104,0)</f>
        <v>0</v>
      </c>
      <c r="BG104" s="201">
        <f>IF(N104="zákl. přenesená",J104,0)</f>
        <v>0</v>
      </c>
      <c r="BH104" s="201">
        <f>IF(N104="sníž. přenesená",J104,0)</f>
        <v>0</v>
      </c>
      <c r="BI104" s="201">
        <f>IF(N104="nulová",J104,0)</f>
        <v>0</v>
      </c>
      <c r="BJ104" s="22" t="s">
        <v>79</v>
      </c>
      <c r="BK104" s="201">
        <f>ROUND(I104*H104,2)</f>
        <v>0</v>
      </c>
      <c r="BL104" s="22" t="s">
        <v>612</v>
      </c>
      <c r="BM104" s="22" t="s">
        <v>674</v>
      </c>
    </row>
    <row r="105" spans="2:51" s="11" customFormat="1" ht="13.5">
      <c r="B105" s="202"/>
      <c r="C105" s="203"/>
      <c r="D105" s="204" t="s">
        <v>135</v>
      </c>
      <c r="E105" s="205" t="s">
        <v>21</v>
      </c>
      <c r="F105" s="206" t="s">
        <v>228</v>
      </c>
      <c r="G105" s="203"/>
      <c r="H105" s="207">
        <v>10</v>
      </c>
      <c r="I105" s="208"/>
      <c r="J105" s="203"/>
      <c r="K105" s="203"/>
      <c r="L105" s="209"/>
      <c r="M105" s="210"/>
      <c r="N105" s="211"/>
      <c r="O105" s="211"/>
      <c r="P105" s="211"/>
      <c r="Q105" s="211"/>
      <c r="R105" s="211"/>
      <c r="S105" s="211"/>
      <c r="T105" s="212"/>
      <c r="AT105" s="213" t="s">
        <v>135</v>
      </c>
      <c r="AU105" s="213" t="s">
        <v>81</v>
      </c>
      <c r="AV105" s="11" t="s">
        <v>81</v>
      </c>
      <c r="AW105" s="11" t="s">
        <v>35</v>
      </c>
      <c r="AX105" s="11" t="s">
        <v>79</v>
      </c>
      <c r="AY105" s="213" t="s">
        <v>127</v>
      </c>
    </row>
    <row r="106" spans="2:65" s="1" customFormat="1" ht="16.5" customHeight="1">
      <c r="B106" s="39"/>
      <c r="C106" s="225" t="s">
        <v>233</v>
      </c>
      <c r="D106" s="225" t="s">
        <v>259</v>
      </c>
      <c r="E106" s="226" t="s">
        <v>675</v>
      </c>
      <c r="F106" s="227" t="s">
        <v>676</v>
      </c>
      <c r="G106" s="228" t="s">
        <v>415</v>
      </c>
      <c r="H106" s="229">
        <v>10</v>
      </c>
      <c r="I106" s="230"/>
      <c r="J106" s="231">
        <f>ROUND(I106*H106,2)</f>
        <v>0</v>
      </c>
      <c r="K106" s="227" t="s">
        <v>141</v>
      </c>
      <c r="L106" s="232"/>
      <c r="M106" s="233" t="s">
        <v>21</v>
      </c>
      <c r="N106" s="234" t="s">
        <v>42</v>
      </c>
      <c r="O106" s="40"/>
      <c r="P106" s="199">
        <f>O106*H106</f>
        <v>0</v>
      </c>
      <c r="Q106" s="199">
        <v>0.016</v>
      </c>
      <c r="R106" s="199">
        <f>Q106*H106</f>
        <v>0.16</v>
      </c>
      <c r="S106" s="199">
        <v>0</v>
      </c>
      <c r="T106" s="200">
        <f>S106*H106</f>
        <v>0</v>
      </c>
      <c r="AR106" s="22" t="s">
        <v>651</v>
      </c>
      <c r="AT106" s="22" t="s">
        <v>259</v>
      </c>
      <c r="AU106" s="22" t="s">
        <v>81</v>
      </c>
      <c r="AY106" s="22" t="s">
        <v>127</v>
      </c>
      <c r="BE106" s="201">
        <f>IF(N106="základní",J106,0)</f>
        <v>0</v>
      </c>
      <c r="BF106" s="201">
        <f>IF(N106="snížená",J106,0)</f>
        <v>0</v>
      </c>
      <c r="BG106" s="201">
        <f>IF(N106="zákl. přenesená",J106,0)</f>
        <v>0</v>
      </c>
      <c r="BH106" s="201">
        <f>IF(N106="sníž. přenesená",J106,0)</f>
        <v>0</v>
      </c>
      <c r="BI106" s="201">
        <f>IF(N106="nulová",J106,0)</f>
        <v>0</v>
      </c>
      <c r="BJ106" s="22" t="s">
        <v>79</v>
      </c>
      <c r="BK106" s="201">
        <f>ROUND(I106*H106,2)</f>
        <v>0</v>
      </c>
      <c r="BL106" s="22" t="s">
        <v>651</v>
      </c>
      <c r="BM106" s="22" t="s">
        <v>677</v>
      </c>
    </row>
    <row r="107" spans="2:51" s="11" customFormat="1" ht="13.5">
      <c r="B107" s="202"/>
      <c r="C107" s="203"/>
      <c r="D107" s="204" t="s">
        <v>135</v>
      </c>
      <c r="E107" s="205" t="s">
        <v>21</v>
      </c>
      <c r="F107" s="206" t="s">
        <v>228</v>
      </c>
      <c r="G107" s="203"/>
      <c r="H107" s="207">
        <v>10</v>
      </c>
      <c r="I107" s="208"/>
      <c r="J107" s="203"/>
      <c r="K107" s="203"/>
      <c r="L107" s="209"/>
      <c r="M107" s="210"/>
      <c r="N107" s="211"/>
      <c r="O107" s="211"/>
      <c r="P107" s="211"/>
      <c r="Q107" s="211"/>
      <c r="R107" s="211"/>
      <c r="S107" s="211"/>
      <c r="T107" s="212"/>
      <c r="AT107" s="213" t="s">
        <v>135</v>
      </c>
      <c r="AU107" s="213" t="s">
        <v>81</v>
      </c>
      <c r="AV107" s="11" t="s">
        <v>81</v>
      </c>
      <c r="AW107" s="11" t="s">
        <v>35</v>
      </c>
      <c r="AX107" s="11" t="s">
        <v>79</v>
      </c>
      <c r="AY107" s="213" t="s">
        <v>127</v>
      </c>
    </row>
    <row r="108" spans="2:65" s="1" customFormat="1" ht="16.5" customHeight="1">
      <c r="B108" s="39"/>
      <c r="C108" s="190" t="s">
        <v>243</v>
      </c>
      <c r="D108" s="190" t="s">
        <v>129</v>
      </c>
      <c r="E108" s="191" t="s">
        <v>678</v>
      </c>
      <c r="F108" s="192" t="s">
        <v>679</v>
      </c>
      <c r="G108" s="193" t="s">
        <v>415</v>
      </c>
      <c r="H108" s="194">
        <v>10</v>
      </c>
      <c r="I108" s="195"/>
      <c r="J108" s="196">
        <f>ROUND(I108*H108,2)</f>
        <v>0</v>
      </c>
      <c r="K108" s="192" t="s">
        <v>141</v>
      </c>
      <c r="L108" s="59"/>
      <c r="M108" s="197" t="s">
        <v>21</v>
      </c>
      <c r="N108" s="198" t="s">
        <v>42</v>
      </c>
      <c r="O108" s="40"/>
      <c r="P108" s="199">
        <f>O108*H108</f>
        <v>0</v>
      </c>
      <c r="Q108" s="199">
        <v>0</v>
      </c>
      <c r="R108" s="199">
        <f>Q108*H108</f>
        <v>0</v>
      </c>
      <c r="S108" s="199">
        <v>0</v>
      </c>
      <c r="T108" s="200">
        <f>S108*H108</f>
        <v>0</v>
      </c>
      <c r="AR108" s="22" t="s">
        <v>612</v>
      </c>
      <c r="AT108" s="22" t="s">
        <v>129</v>
      </c>
      <c r="AU108" s="22" t="s">
        <v>81</v>
      </c>
      <c r="AY108" s="22" t="s">
        <v>127</v>
      </c>
      <c r="BE108" s="201">
        <f>IF(N108="základní",J108,0)</f>
        <v>0</v>
      </c>
      <c r="BF108" s="201">
        <f>IF(N108="snížená",J108,0)</f>
        <v>0</v>
      </c>
      <c r="BG108" s="201">
        <f>IF(N108="zákl. přenesená",J108,0)</f>
        <v>0</v>
      </c>
      <c r="BH108" s="201">
        <f>IF(N108="sníž. přenesená",J108,0)</f>
        <v>0</v>
      </c>
      <c r="BI108" s="201">
        <f>IF(N108="nulová",J108,0)</f>
        <v>0</v>
      </c>
      <c r="BJ108" s="22" t="s">
        <v>79</v>
      </c>
      <c r="BK108" s="201">
        <f>ROUND(I108*H108,2)</f>
        <v>0</v>
      </c>
      <c r="BL108" s="22" t="s">
        <v>612</v>
      </c>
      <c r="BM108" s="22" t="s">
        <v>680</v>
      </c>
    </row>
    <row r="109" spans="2:51" s="11" customFormat="1" ht="13.5">
      <c r="B109" s="202"/>
      <c r="C109" s="203"/>
      <c r="D109" s="204" t="s">
        <v>135</v>
      </c>
      <c r="E109" s="205" t="s">
        <v>21</v>
      </c>
      <c r="F109" s="206" t="s">
        <v>228</v>
      </c>
      <c r="G109" s="203"/>
      <c r="H109" s="207">
        <v>10</v>
      </c>
      <c r="I109" s="208"/>
      <c r="J109" s="203"/>
      <c r="K109" s="203"/>
      <c r="L109" s="209"/>
      <c r="M109" s="210"/>
      <c r="N109" s="211"/>
      <c r="O109" s="211"/>
      <c r="P109" s="211"/>
      <c r="Q109" s="211"/>
      <c r="R109" s="211"/>
      <c r="S109" s="211"/>
      <c r="T109" s="212"/>
      <c r="AT109" s="213" t="s">
        <v>135</v>
      </c>
      <c r="AU109" s="213" t="s">
        <v>81</v>
      </c>
      <c r="AV109" s="11" t="s">
        <v>81</v>
      </c>
      <c r="AW109" s="11" t="s">
        <v>35</v>
      </c>
      <c r="AX109" s="11" t="s">
        <v>79</v>
      </c>
      <c r="AY109" s="213" t="s">
        <v>127</v>
      </c>
    </row>
    <row r="110" spans="2:65" s="1" customFormat="1" ht="16.5" customHeight="1">
      <c r="B110" s="39"/>
      <c r="C110" s="225" t="s">
        <v>247</v>
      </c>
      <c r="D110" s="225" t="s">
        <v>259</v>
      </c>
      <c r="E110" s="226" t="s">
        <v>681</v>
      </c>
      <c r="F110" s="227" t="s">
        <v>682</v>
      </c>
      <c r="G110" s="228" t="s">
        <v>415</v>
      </c>
      <c r="H110" s="229">
        <v>10</v>
      </c>
      <c r="I110" s="230"/>
      <c r="J110" s="231">
        <f>ROUND(I110*H110,2)</f>
        <v>0</v>
      </c>
      <c r="K110" s="227" t="s">
        <v>21</v>
      </c>
      <c r="L110" s="232"/>
      <c r="M110" s="233" t="s">
        <v>21</v>
      </c>
      <c r="N110" s="234" t="s">
        <v>42</v>
      </c>
      <c r="O110" s="40"/>
      <c r="P110" s="199">
        <f>O110*H110</f>
        <v>0</v>
      </c>
      <c r="Q110" s="199">
        <v>7E-05</v>
      </c>
      <c r="R110" s="199">
        <f>Q110*H110</f>
        <v>0.0006999999999999999</v>
      </c>
      <c r="S110" s="199">
        <v>0</v>
      </c>
      <c r="T110" s="200">
        <f>S110*H110</f>
        <v>0</v>
      </c>
      <c r="AR110" s="22" t="s">
        <v>651</v>
      </c>
      <c r="AT110" s="22" t="s">
        <v>259</v>
      </c>
      <c r="AU110" s="22" t="s">
        <v>81</v>
      </c>
      <c r="AY110" s="22" t="s">
        <v>127</v>
      </c>
      <c r="BE110" s="201">
        <f>IF(N110="základní",J110,0)</f>
        <v>0</v>
      </c>
      <c r="BF110" s="201">
        <f>IF(N110="snížená",J110,0)</f>
        <v>0</v>
      </c>
      <c r="BG110" s="201">
        <f>IF(N110="zákl. přenesená",J110,0)</f>
        <v>0</v>
      </c>
      <c r="BH110" s="201">
        <f>IF(N110="sníž. přenesená",J110,0)</f>
        <v>0</v>
      </c>
      <c r="BI110" s="201">
        <f>IF(N110="nulová",J110,0)</f>
        <v>0</v>
      </c>
      <c r="BJ110" s="22" t="s">
        <v>79</v>
      </c>
      <c r="BK110" s="201">
        <f>ROUND(I110*H110,2)</f>
        <v>0</v>
      </c>
      <c r="BL110" s="22" t="s">
        <v>651</v>
      </c>
      <c r="BM110" s="22" t="s">
        <v>683</v>
      </c>
    </row>
    <row r="111" spans="2:51" s="11" customFormat="1" ht="13.5">
      <c r="B111" s="202"/>
      <c r="C111" s="203"/>
      <c r="D111" s="204" t="s">
        <v>135</v>
      </c>
      <c r="E111" s="205" t="s">
        <v>21</v>
      </c>
      <c r="F111" s="206" t="s">
        <v>228</v>
      </c>
      <c r="G111" s="203"/>
      <c r="H111" s="207">
        <v>10</v>
      </c>
      <c r="I111" s="208"/>
      <c r="J111" s="203"/>
      <c r="K111" s="203"/>
      <c r="L111" s="209"/>
      <c r="M111" s="210"/>
      <c r="N111" s="211"/>
      <c r="O111" s="211"/>
      <c r="P111" s="211"/>
      <c r="Q111" s="211"/>
      <c r="R111" s="211"/>
      <c r="S111" s="211"/>
      <c r="T111" s="212"/>
      <c r="AT111" s="213" t="s">
        <v>135</v>
      </c>
      <c r="AU111" s="213" t="s">
        <v>81</v>
      </c>
      <c r="AV111" s="11" t="s">
        <v>81</v>
      </c>
      <c r="AW111" s="11" t="s">
        <v>35</v>
      </c>
      <c r="AX111" s="11" t="s">
        <v>79</v>
      </c>
      <c r="AY111" s="213" t="s">
        <v>127</v>
      </c>
    </row>
    <row r="112" spans="2:65" s="1" customFormat="1" ht="38.25" customHeight="1">
      <c r="B112" s="39"/>
      <c r="C112" s="190" t="s">
        <v>285</v>
      </c>
      <c r="D112" s="190" t="s">
        <v>129</v>
      </c>
      <c r="E112" s="191" t="s">
        <v>684</v>
      </c>
      <c r="F112" s="192" t="s">
        <v>685</v>
      </c>
      <c r="G112" s="193" t="s">
        <v>165</v>
      </c>
      <c r="H112" s="194">
        <v>216.5</v>
      </c>
      <c r="I112" s="195"/>
      <c r="J112" s="196">
        <f>ROUND(I112*H112,2)</f>
        <v>0</v>
      </c>
      <c r="K112" s="192" t="s">
        <v>141</v>
      </c>
      <c r="L112" s="59"/>
      <c r="M112" s="197" t="s">
        <v>21</v>
      </c>
      <c r="N112" s="198" t="s">
        <v>42</v>
      </c>
      <c r="O112" s="40"/>
      <c r="P112" s="199">
        <f>O112*H112</f>
        <v>0</v>
      </c>
      <c r="Q112" s="199">
        <v>0</v>
      </c>
      <c r="R112" s="199">
        <f>Q112*H112</f>
        <v>0</v>
      </c>
      <c r="S112" s="199">
        <v>0</v>
      </c>
      <c r="T112" s="200">
        <f>S112*H112</f>
        <v>0</v>
      </c>
      <c r="AR112" s="22" t="s">
        <v>612</v>
      </c>
      <c r="AT112" s="22" t="s">
        <v>129</v>
      </c>
      <c r="AU112" s="22" t="s">
        <v>81</v>
      </c>
      <c r="AY112" s="22" t="s">
        <v>127</v>
      </c>
      <c r="BE112" s="201">
        <f>IF(N112="základní",J112,0)</f>
        <v>0</v>
      </c>
      <c r="BF112" s="201">
        <f>IF(N112="snížená",J112,0)</f>
        <v>0</v>
      </c>
      <c r="BG112" s="201">
        <f>IF(N112="zákl. přenesená",J112,0)</f>
        <v>0</v>
      </c>
      <c r="BH112" s="201">
        <f>IF(N112="sníž. přenesená",J112,0)</f>
        <v>0</v>
      </c>
      <c r="BI112" s="201">
        <f>IF(N112="nulová",J112,0)</f>
        <v>0</v>
      </c>
      <c r="BJ112" s="22" t="s">
        <v>79</v>
      </c>
      <c r="BK112" s="201">
        <f>ROUND(I112*H112,2)</f>
        <v>0</v>
      </c>
      <c r="BL112" s="22" t="s">
        <v>612</v>
      </c>
      <c r="BM112" s="22" t="s">
        <v>686</v>
      </c>
    </row>
    <row r="113" spans="2:51" s="11" customFormat="1" ht="13.5">
      <c r="B113" s="202"/>
      <c r="C113" s="203"/>
      <c r="D113" s="204" t="s">
        <v>135</v>
      </c>
      <c r="E113" s="205" t="s">
        <v>21</v>
      </c>
      <c r="F113" s="206" t="s">
        <v>687</v>
      </c>
      <c r="G113" s="203"/>
      <c r="H113" s="207">
        <v>216.5</v>
      </c>
      <c r="I113" s="208"/>
      <c r="J113" s="203"/>
      <c r="K113" s="203"/>
      <c r="L113" s="209"/>
      <c r="M113" s="210"/>
      <c r="N113" s="211"/>
      <c r="O113" s="211"/>
      <c r="P113" s="211"/>
      <c r="Q113" s="211"/>
      <c r="R113" s="211"/>
      <c r="S113" s="211"/>
      <c r="T113" s="212"/>
      <c r="AT113" s="213" t="s">
        <v>135</v>
      </c>
      <c r="AU113" s="213" t="s">
        <v>81</v>
      </c>
      <c r="AV113" s="11" t="s">
        <v>81</v>
      </c>
      <c r="AW113" s="11" t="s">
        <v>35</v>
      </c>
      <c r="AX113" s="11" t="s">
        <v>79</v>
      </c>
      <c r="AY113" s="213" t="s">
        <v>127</v>
      </c>
    </row>
    <row r="114" spans="2:65" s="1" customFormat="1" ht="25.5" customHeight="1">
      <c r="B114" s="39"/>
      <c r="C114" s="225" t="s">
        <v>295</v>
      </c>
      <c r="D114" s="225" t="s">
        <v>259</v>
      </c>
      <c r="E114" s="226" t="s">
        <v>688</v>
      </c>
      <c r="F114" s="227" t="s">
        <v>689</v>
      </c>
      <c r="G114" s="228" t="s">
        <v>303</v>
      </c>
      <c r="H114" s="229">
        <v>134.23</v>
      </c>
      <c r="I114" s="230"/>
      <c r="J114" s="231">
        <f>ROUND(I114*H114,2)</f>
        <v>0</v>
      </c>
      <c r="K114" s="227" t="s">
        <v>141</v>
      </c>
      <c r="L114" s="232"/>
      <c r="M114" s="233" t="s">
        <v>21</v>
      </c>
      <c r="N114" s="234" t="s">
        <v>42</v>
      </c>
      <c r="O114" s="40"/>
      <c r="P114" s="199">
        <f>O114*H114</f>
        <v>0</v>
      </c>
      <c r="Q114" s="199">
        <v>0.001</v>
      </c>
      <c r="R114" s="199">
        <f>Q114*H114</f>
        <v>0.13423</v>
      </c>
      <c r="S114" s="199">
        <v>0</v>
      </c>
      <c r="T114" s="200">
        <f>S114*H114</f>
        <v>0</v>
      </c>
      <c r="AR114" s="22" t="s">
        <v>651</v>
      </c>
      <c r="AT114" s="22" t="s">
        <v>259</v>
      </c>
      <c r="AU114" s="22" t="s">
        <v>81</v>
      </c>
      <c r="AY114" s="22" t="s">
        <v>127</v>
      </c>
      <c r="BE114" s="201">
        <f>IF(N114="základní",J114,0)</f>
        <v>0</v>
      </c>
      <c r="BF114" s="201">
        <f>IF(N114="snížená",J114,0)</f>
        <v>0</v>
      </c>
      <c r="BG114" s="201">
        <f>IF(N114="zákl. přenesená",J114,0)</f>
        <v>0</v>
      </c>
      <c r="BH114" s="201">
        <f>IF(N114="sníž. přenesená",J114,0)</f>
        <v>0</v>
      </c>
      <c r="BI114" s="201">
        <f>IF(N114="nulová",J114,0)</f>
        <v>0</v>
      </c>
      <c r="BJ114" s="22" t="s">
        <v>79</v>
      </c>
      <c r="BK114" s="201">
        <f>ROUND(I114*H114,2)</f>
        <v>0</v>
      </c>
      <c r="BL114" s="22" t="s">
        <v>651</v>
      </c>
      <c r="BM114" s="22" t="s">
        <v>690</v>
      </c>
    </row>
    <row r="115" spans="2:47" s="1" customFormat="1" ht="27">
      <c r="B115" s="39"/>
      <c r="C115" s="61"/>
      <c r="D115" s="204" t="s">
        <v>393</v>
      </c>
      <c r="E115" s="61"/>
      <c r="F115" s="235" t="s">
        <v>691</v>
      </c>
      <c r="G115" s="61"/>
      <c r="H115" s="61"/>
      <c r="I115" s="161"/>
      <c r="J115" s="61"/>
      <c r="K115" s="61"/>
      <c r="L115" s="59"/>
      <c r="M115" s="236"/>
      <c r="N115" s="40"/>
      <c r="O115" s="40"/>
      <c r="P115" s="40"/>
      <c r="Q115" s="40"/>
      <c r="R115" s="40"/>
      <c r="S115" s="40"/>
      <c r="T115" s="76"/>
      <c r="AT115" s="22" t="s">
        <v>393</v>
      </c>
      <c r="AU115" s="22" t="s">
        <v>81</v>
      </c>
    </row>
    <row r="116" spans="2:51" s="11" customFormat="1" ht="13.5">
      <c r="B116" s="202"/>
      <c r="C116" s="203"/>
      <c r="D116" s="204" t="s">
        <v>135</v>
      </c>
      <c r="E116" s="205" t="s">
        <v>21</v>
      </c>
      <c r="F116" s="206" t="s">
        <v>692</v>
      </c>
      <c r="G116" s="203"/>
      <c r="H116" s="207">
        <v>134.23</v>
      </c>
      <c r="I116" s="208"/>
      <c r="J116" s="203"/>
      <c r="K116" s="203"/>
      <c r="L116" s="209"/>
      <c r="M116" s="210"/>
      <c r="N116" s="211"/>
      <c r="O116" s="211"/>
      <c r="P116" s="211"/>
      <c r="Q116" s="211"/>
      <c r="R116" s="211"/>
      <c r="S116" s="211"/>
      <c r="T116" s="212"/>
      <c r="AT116" s="213" t="s">
        <v>135</v>
      </c>
      <c r="AU116" s="213" t="s">
        <v>81</v>
      </c>
      <c r="AV116" s="11" t="s">
        <v>81</v>
      </c>
      <c r="AW116" s="11" t="s">
        <v>35</v>
      </c>
      <c r="AX116" s="11" t="s">
        <v>71</v>
      </c>
      <c r="AY116" s="213" t="s">
        <v>127</v>
      </c>
    </row>
    <row r="117" spans="2:65" s="1" customFormat="1" ht="25.5" customHeight="1">
      <c r="B117" s="39"/>
      <c r="C117" s="190" t="s">
        <v>10</v>
      </c>
      <c r="D117" s="190" t="s">
        <v>129</v>
      </c>
      <c r="E117" s="191" t="s">
        <v>693</v>
      </c>
      <c r="F117" s="192" t="s">
        <v>694</v>
      </c>
      <c r="G117" s="193" t="s">
        <v>165</v>
      </c>
      <c r="H117" s="194">
        <v>15</v>
      </c>
      <c r="I117" s="195"/>
      <c r="J117" s="196">
        <f>ROUND(I117*H117,2)</f>
        <v>0</v>
      </c>
      <c r="K117" s="192" t="s">
        <v>141</v>
      </c>
      <c r="L117" s="59"/>
      <c r="M117" s="197" t="s">
        <v>21</v>
      </c>
      <c r="N117" s="198" t="s">
        <v>42</v>
      </c>
      <c r="O117" s="40"/>
      <c r="P117" s="199">
        <f>O117*H117</f>
        <v>0</v>
      </c>
      <c r="Q117" s="199">
        <v>0</v>
      </c>
      <c r="R117" s="199">
        <f>Q117*H117</f>
        <v>0</v>
      </c>
      <c r="S117" s="199">
        <v>0</v>
      </c>
      <c r="T117" s="200">
        <f>S117*H117</f>
        <v>0</v>
      </c>
      <c r="AR117" s="22" t="s">
        <v>612</v>
      </c>
      <c r="AT117" s="22" t="s">
        <v>129</v>
      </c>
      <c r="AU117" s="22" t="s">
        <v>81</v>
      </c>
      <c r="AY117" s="22" t="s">
        <v>127</v>
      </c>
      <c r="BE117" s="201">
        <f>IF(N117="základní",J117,0)</f>
        <v>0</v>
      </c>
      <c r="BF117" s="201">
        <f>IF(N117="snížená",J117,0)</f>
        <v>0</v>
      </c>
      <c r="BG117" s="201">
        <f>IF(N117="zákl. přenesená",J117,0)</f>
        <v>0</v>
      </c>
      <c r="BH117" s="201">
        <f>IF(N117="sníž. přenesená",J117,0)</f>
        <v>0</v>
      </c>
      <c r="BI117" s="201">
        <f>IF(N117="nulová",J117,0)</f>
        <v>0</v>
      </c>
      <c r="BJ117" s="22" t="s">
        <v>79</v>
      </c>
      <c r="BK117" s="201">
        <f>ROUND(I117*H117,2)</f>
        <v>0</v>
      </c>
      <c r="BL117" s="22" t="s">
        <v>612</v>
      </c>
      <c r="BM117" s="22" t="s">
        <v>695</v>
      </c>
    </row>
    <row r="118" spans="2:51" s="11" customFormat="1" ht="13.5">
      <c r="B118" s="202"/>
      <c r="C118" s="203"/>
      <c r="D118" s="204" t="s">
        <v>135</v>
      </c>
      <c r="E118" s="205" t="s">
        <v>21</v>
      </c>
      <c r="F118" s="206" t="s">
        <v>696</v>
      </c>
      <c r="G118" s="203"/>
      <c r="H118" s="207">
        <v>15</v>
      </c>
      <c r="I118" s="208"/>
      <c r="J118" s="203"/>
      <c r="K118" s="203"/>
      <c r="L118" s="209"/>
      <c r="M118" s="210"/>
      <c r="N118" s="211"/>
      <c r="O118" s="211"/>
      <c r="P118" s="211"/>
      <c r="Q118" s="211"/>
      <c r="R118" s="211"/>
      <c r="S118" s="211"/>
      <c r="T118" s="212"/>
      <c r="AT118" s="213" t="s">
        <v>135</v>
      </c>
      <c r="AU118" s="213" t="s">
        <v>81</v>
      </c>
      <c r="AV118" s="11" t="s">
        <v>81</v>
      </c>
      <c r="AW118" s="11" t="s">
        <v>35</v>
      </c>
      <c r="AX118" s="11" t="s">
        <v>79</v>
      </c>
      <c r="AY118" s="213" t="s">
        <v>127</v>
      </c>
    </row>
    <row r="119" spans="2:65" s="1" customFormat="1" ht="16.5" customHeight="1">
      <c r="B119" s="39"/>
      <c r="C119" s="190" t="s">
        <v>300</v>
      </c>
      <c r="D119" s="190" t="s">
        <v>129</v>
      </c>
      <c r="E119" s="191" t="s">
        <v>697</v>
      </c>
      <c r="F119" s="192" t="s">
        <v>698</v>
      </c>
      <c r="G119" s="193" t="s">
        <v>415</v>
      </c>
      <c r="H119" s="194">
        <v>10</v>
      </c>
      <c r="I119" s="195"/>
      <c r="J119" s="196">
        <f>ROUND(I119*H119,2)</f>
        <v>0</v>
      </c>
      <c r="K119" s="192" t="s">
        <v>141</v>
      </c>
      <c r="L119" s="59"/>
      <c r="M119" s="197" t="s">
        <v>21</v>
      </c>
      <c r="N119" s="198" t="s">
        <v>42</v>
      </c>
      <c r="O119" s="40"/>
      <c r="P119" s="199">
        <f>O119*H119</f>
        <v>0</v>
      </c>
      <c r="Q119" s="199">
        <v>0</v>
      </c>
      <c r="R119" s="199">
        <f>Q119*H119</f>
        <v>0</v>
      </c>
      <c r="S119" s="199">
        <v>0</v>
      </c>
      <c r="T119" s="200">
        <f>S119*H119</f>
        <v>0</v>
      </c>
      <c r="AR119" s="22" t="s">
        <v>612</v>
      </c>
      <c r="AT119" s="22" t="s">
        <v>129</v>
      </c>
      <c r="AU119" s="22" t="s">
        <v>81</v>
      </c>
      <c r="AY119" s="22" t="s">
        <v>127</v>
      </c>
      <c r="BE119" s="201">
        <f>IF(N119="základní",J119,0)</f>
        <v>0</v>
      </c>
      <c r="BF119" s="201">
        <f>IF(N119="snížená",J119,0)</f>
        <v>0</v>
      </c>
      <c r="BG119" s="201">
        <f>IF(N119="zákl. přenesená",J119,0)</f>
        <v>0</v>
      </c>
      <c r="BH119" s="201">
        <f>IF(N119="sníž. přenesená",J119,0)</f>
        <v>0</v>
      </c>
      <c r="BI119" s="201">
        <f>IF(N119="nulová",J119,0)</f>
        <v>0</v>
      </c>
      <c r="BJ119" s="22" t="s">
        <v>79</v>
      </c>
      <c r="BK119" s="201">
        <f>ROUND(I119*H119,2)</f>
        <v>0</v>
      </c>
      <c r="BL119" s="22" t="s">
        <v>612</v>
      </c>
      <c r="BM119" s="22" t="s">
        <v>699</v>
      </c>
    </row>
    <row r="120" spans="2:51" s="11" customFormat="1" ht="13.5">
      <c r="B120" s="202"/>
      <c r="C120" s="203"/>
      <c r="D120" s="204" t="s">
        <v>135</v>
      </c>
      <c r="E120" s="205" t="s">
        <v>21</v>
      </c>
      <c r="F120" s="206" t="s">
        <v>228</v>
      </c>
      <c r="G120" s="203"/>
      <c r="H120" s="207">
        <v>10</v>
      </c>
      <c r="I120" s="208"/>
      <c r="J120" s="203"/>
      <c r="K120" s="203"/>
      <c r="L120" s="209"/>
      <c r="M120" s="210"/>
      <c r="N120" s="211"/>
      <c r="O120" s="211"/>
      <c r="P120" s="211"/>
      <c r="Q120" s="211"/>
      <c r="R120" s="211"/>
      <c r="S120" s="211"/>
      <c r="T120" s="212"/>
      <c r="AT120" s="213" t="s">
        <v>135</v>
      </c>
      <c r="AU120" s="213" t="s">
        <v>81</v>
      </c>
      <c r="AV120" s="11" t="s">
        <v>81</v>
      </c>
      <c r="AW120" s="11" t="s">
        <v>35</v>
      </c>
      <c r="AX120" s="11" t="s">
        <v>79</v>
      </c>
      <c r="AY120" s="213" t="s">
        <v>127</v>
      </c>
    </row>
    <row r="121" spans="2:65" s="1" customFormat="1" ht="25.5" customHeight="1">
      <c r="B121" s="39"/>
      <c r="C121" s="225" t="s">
        <v>306</v>
      </c>
      <c r="D121" s="225" t="s">
        <v>259</v>
      </c>
      <c r="E121" s="226" t="s">
        <v>700</v>
      </c>
      <c r="F121" s="227" t="s">
        <v>701</v>
      </c>
      <c r="G121" s="228" t="s">
        <v>415</v>
      </c>
      <c r="H121" s="229">
        <v>10</v>
      </c>
      <c r="I121" s="230"/>
      <c r="J121" s="231">
        <f>ROUND(I121*H121,2)</f>
        <v>0</v>
      </c>
      <c r="K121" s="227" t="s">
        <v>141</v>
      </c>
      <c r="L121" s="232"/>
      <c r="M121" s="233" t="s">
        <v>21</v>
      </c>
      <c r="N121" s="234" t="s">
        <v>42</v>
      </c>
      <c r="O121" s="40"/>
      <c r="P121" s="199">
        <f>O121*H121</f>
        <v>0</v>
      </c>
      <c r="Q121" s="199">
        <v>0.00023</v>
      </c>
      <c r="R121" s="199">
        <f>Q121*H121</f>
        <v>0.0023</v>
      </c>
      <c r="S121" s="199">
        <v>0</v>
      </c>
      <c r="T121" s="200">
        <f>S121*H121</f>
        <v>0</v>
      </c>
      <c r="AR121" s="22" t="s">
        <v>651</v>
      </c>
      <c r="AT121" s="22" t="s">
        <v>259</v>
      </c>
      <c r="AU121" s="22" t="s">
        <v>81</v>
      </c>
      <c r="AY121" s="22" t="s">
        <v>127</v>
      </c>
      <c r="BE121" s="201">
        <f>IF(N121="základní",J121,0)</f>
        <v>0</v>
      </c>
      <c r="BF121" s="201">
        <f>IF(N121="snížená",J121,0)</f>
        <v>0</v>
      </c>
      <c r="BG121" s="201">
        <f>IF(N121="zákl. přenesená",J121,0)</f>
        <v>0</v>
      </c>
      <c r="BH121" s="201">
        <f>IF(N121="sníž. přenesená",J121,0)</f>
        <v>0</v>
      </c>
      <c r="BI121" s="201">
        <f>IF(N121="nulová",J121,0)</f>
        <v>0</v>
      </c>
      <c r="BJ121" s="22" t="s">
        <v>79</v>
      </c>
      <c r="BK121" s="201">
        <f>ROUND(I121*H121,2)</f>
        <v>0</v>
      </c>
      <c r="BL121" s="22" t="s">
        <v>651</v>
      </c>
      <c r="BM121" s="22" t="s">
        <v>702</v>
      </c>
    </row>
    <row r="122" spans="2:51" s="11" customFormat="1" ht="13.5">
      <c r="B122" s="202"/>
      <c r="C122" s="203"/>
      <c r="D122" s="204" t="s">
        <v>135</v>
      </c>
      <c r="E122" s="205" t="s">
        <v>21</v>
      </c>
      <c r="F122" s="206" t="s">
        <v>228</v>
      </c>
      <c r="G122" s="203"/>
      <c r="H122" s="207">
        <v>10</v>
      </c>
      <c r="I122" s="208"/>
      <c r="J122" s="203"/>
      <c r="K122" s="203"/>
      <c r="L122" s="209"/>
      <c r="M122" s="210"/>
      <c r="N122" s="211"/>
      <c r="O122" s="211"/>
      <c r="P122" s="211"/>
      <c r="Q122" s="211"/>
      <c r="R122" s="211"/>
      <c r="S122" s="211"/>
      <c r="T122" s="212"/>
      <c r="AT122" s="213" t="s">
        <v>135</v>
      </c>
      <c r="AU122" s="213" t="s">
        <v>81</v>
      </c>
      <c r="AV122" s="11" t="s">
        <v>81</v>
      </c>
      <c r="AW122" s="11" t="s">
        <v>35</v>
      </c>
      <c r="AX122" s="11" t="s">
        <v>79</v>
      </c>
      <c r="AY122" s="213" t="s">
        <v>127</v>
      </c>
    </row>
    <row r="123" spans="2:65" s="1" customFormat="1" ht="25.5" customHeight="1">
      <c r="B123" s="39"/>
      <c r="C123" s="190" t="s">
        <v>311</v>
      </c>
      <c r="D123" s="190" t="s">
        <v>129</v>
      </c>
      <c r="E123" s="191" t="s">
        <v>703</v>
      </c>
      <c r="F123" s="192" t="s">
        <v>704</v>
      </c>
      <c r="G123" s="193" t="s">
        <v>415</v>
      </c>
      <c r="H123" s="194">
        <v>10</v>
      </c>
      <c r="I123" s="195"/>
      <c r="J123" s="196">
        <f>ROUND(I123*H123,2)</f>
        <v>0</v>
      </c>
      <c r="K123" s="192" t="s">
        <v>141</v>
      </c>
      <c r="L123" s="59"/>
      <c r="M123" s="197" t="s">
        <v>21</v>
      </c>
      <c r="N123" s="198" t="s">
        <v>42</v>
      </c>
      <c r="O123" s="40"/>
      <c r="P123" s="199">
        <f>O123*H123</f>
        <v>0</v>
      </c>
      <c r="Q123" s="199">
        <v>0</v>
      </c>
      <c r="R123" s="199">
        <f>Q123*H123</f>
        <v>0</v>
      </c>
      <c r="S123" s="199">
        <v>0</v>
      </c>
      <c r="T123" s="200">
        <f>S123*H123</f>
        <v>0</v>
      </c>
      <c r="AR123" s="22" t="s">
        <v>612</v>
      </c>
      <c r="AT123" s="22" t="s">
        <v>129</v>
      </c>
      <c r="AU123" s="22" t="s">
        <v>81</v>
      </c>
      <c r="AY123" s="22" t="s">
        <v>127</v>
      </c>
      <c r="BE123" s="201">
        <f>IF(N123="základní",J123,0)</f>
        <v>0</v>
      </c>
      <c r="BF123" s="201">
        <f>IF(N123="snížená",J123,0)</f>
        <v>0</v>
      </c>
      <c r="BG123" s="201">
        <f>IF(N123="zákl. přenesená",J123,0)</f>
        <v>0</v>
      </c>
      <c r="BH123" s="201">
        <f>IF(N123="sníž. přenesená",J123,0)</f>
        <v>0</v>
      </c>
      <c r="BI123" s="201">
        <f>IF(N123="nulová",J123,0)</f>
        <v>0</v>
      </c>
      <c r="BJ123" s="22" t="s">
        <v>79</v>
      </c>
      <c r="BK123" s="201">
        <f>ROUND(I123*H123,2)</f>
        <v>0</v>
      </c>
      <c r="BL123" s="22" t="s">
        <v>612</v>
      </c>
      <c r="BM123" s="22" t="s">
        <v>705</v>
      </c>
    </row>
    <row r="124" spans="2:51" s="11" customFormat="1" ht="13.5">
      <c r="B124" s="202"/>
      <c r="C124" s="203"/>
      <c r="D124" s="204" t="s">
        <v>135</v>
      </c>
      <c r="E124" s="205" t="s">
        <v>21</v>
      </c>
      <c r="F124" s="206" t="s">
        <v>228</v>
      </c>
      <c r="G124" s="203"/>
      <c r="H124" s="207">
        <v>10</v>
      </c>
      <c r="I124" s="208"/>
      <c r="J124" s="203"/>
      <c r="K124" s="203"/>
      <c r="L124" s="209"/>
      <c r="M124" s="210"/>
      <c r="N124" s="211"/>
      <c r="O124" s="211"/>
      <c r="P124" s="211"/>
      <c r="Q124" s="211"/>
      <c r="R124" s="211"/>
      <c r="S124" s="211"/>
      <c r="T124" s="212"/>
      <c r="AT124" s="213" t="s">
        <v>135</v>
      </c>
      <c r="AU124" s="213" t="s">
        <v>81</v>
      </c>
      <c r="AV124" s="11" t="s">
        <v>81</v>
      </c>
      <c r="AW124" s="11" t="s">
        <v>35</v>
      </c>
      <c r="AX124" s="11" t="s">
        <v>79</v>
      </c>
      <c r="AY124" s="213" t="s">
        <v>127</v>
      </c>
    </row>
    <row r="125" spans="2:65" s="1" customFormat="1" ht="25.5" customHeight="1">
      <c r="B125" s="39"/>
      <c r="C125" s="225" t="s">
        <v>316</v>
      </c>
      <c r="D125" s="225" t="s">
        <v>259</v>
      </c>
      <c r="E125" s="226" t="s">
        <v>706</v>
      </c>
      <c r="F125" s="227" t="s">
        <v>707</v>
      </c>
      <c r="G125" s="228" t="s">
        <v>415</v>
      </c>
      <c r="H125" s="229">
        <v>10</v>
      </c>
      <c r="I125" s="230"/>
      <c r="J125" s="231">
        <f>ROUND(I125*H125,2)</f>
        <v>0</v>
      </c>
      <c r="K125" s="227" t="s">
        <v>141</v>
      </c>
      <c r="L125" s="232"/>
      <c r="M125" s="233" t="s">
        <v>21</v>
      </c>
      <c r="N125" s="234" t="s">
        <v>42</v>
      </c>
      <c r="O125" s="40"/>
      <c r="P125" s="199">
        <f>O125*H125</f>
        <v>0</v>
      </c>
      <c r="Q125" s="199">
        <v>0.0002</v>
      </c>
      <c r="R125" s="199">
        <f>Q125*H125</f>
        <v>0.002</v>
      </c>
      <c r="S125" s="199">
        <v>0</v>
      </c>
      <c r="T125" s="200">
        <f>S125*H125</f>
        <v>0</v>
      </c>
      <c r="AR125" s="22" t="s">
        <v>651</v>
      </c>
      <c r="AT125" s="22" t="s">
        <v>259</v>
      </c>
      <c r="AU125" s="22" t="s">
        <v>81</v>
      </c>
      <c r="AY125" s="22" t="s">
        <v>127</v>
      </c>
      <c r="BE125" s="201">
        <f>IF(N125="základní",J125,0)</f>
        <v>0</v>
      </c>
      <c r="BF125" s="201">
        <f>IF(N125="snížená",J125,0)</f>
        <v>0</v>
      </c>
      <c r="BG125" s="201">
        <f>IF(N125="zákl. přenesená",J125,0)</f>
        <v>0</v>
      </c>
      <c r="BH125" s="201">
        <f>IF(N125="sníž. přenesená",J125,0)</f>
        <v>0</v>
      </c>
      <c r="BI125" s="201">
        <f>IF(N125="nulová",J125,0)</f>
        <v>0</v>
      </c>
      <c r="BJ125" s="22" t="s">
        <v>79</v>
      </c>
      <c r="BK125" s="201">
        <f>ROUND(I125*H125,2)</f>
        <v>0</v>
      </c>
      <c r="BL125" s="22" t="s">
        <v>651</v>
      </c>
      <c r="BM125" s="22" t="s">
        <v>708</v>
      </c>
    </row>
    <row r="126" spans="2:51" s="11" customFormat="1" ht="13.5">
      <c r="B126" s="202"/>
      <c r="C126" s="203"/>
      <c r="D126" s="204" t="s">
        <v>135</v>
      </c>
      <c r="E126" s="205" t="s">
        <v>21</v>
      </c>
      <c r="F126" s="206" t="s">
        <v>228</v>
      </c>
      <c r="G126" s="203"/>
      <c r="H126" s="207">
        <v>10</v>
      </c>
      <c r="I126" s="208"/>
      <c r="J126" s="203"/>
      <c r="K126" s="203"/>
      <c r="L126" s="209"/>
      <c r="M126" s="210"/>
      <c r="N126" s="211"/>
      <c r="O126" s="211"/>
      <c r="P126" s="211"/>
      <c r="Q126" s="211"/>
      <c r="R126" s="211"/>
      <c r="S126" s="211"/>
      <c r="T126" s="212"/>
      <c r="AT126" s="213" t="s">
        <v>135</v>
      </c>
      <c r="AU126" s="213" t="s">
        <v>81</v>
      </c>
      <c r="AV126" s="11" t="s">
        <v>81</v>
      </c>
      <c r="AW126" s="11" t="s">
        <v>35</v>
      </c>
      <c r="AX126" s="11" t="s">
        <v>79</v>
      </c>
      <c r="AY126" s="213" t="s">
        <v>127</v>
      </c>
    </row>
    <row r="127" spans="2:65" s="1" customFormat="1" ht="38.25" customHeight="1">
      <c r="B127" s="39"/>
      <c r="C127" s="190" t="s">
        <v>514</v>
      </c>
      <c r="D127" s="190" t="s">
        <v>129</v>
      </c>
      <c r="E127" s="191" t="s">
        <v>709</v>
      </c>
      <c r="F127" s="192" t="s">
        <v>710</v>
      </c>
      <c r="G127" s="193" t="s">
        <v>415</v>
      </c>
      <c r="H127" s="194">
        <v>1</v>
      </c>
      <c r="I127" s="195"/>
      <c r="J127" s="196">
        <f>ROUND(I127*H127,2)</f>
        <v>0</v>
      </c>
      <c r="K127" s="192" t="s">
        <v>159</v>
      </c>
      <c r="L127" s="59"/>
      <c r="M127" s="197" t="s">
        <v>21</v>
      </c>
      <c r="N127" s="198" t="s">
        <v>42</v>
      </c>
      <c r="O127" s="40"/>
      <c r="P127" s="199">
        <f>O127*H127</f>
        <v>0</v>
      </c>
      <c r="Q127" s="199">
        <v>0</v>
      </c>
      <c r="R127" s="199">
        <f>Q127*H127</f>
        <v>0</v>
      </c>
      <c r="S127" s="199">
        <v>0</v>
      </c>
      <c r="T127" s="200">
        <f>S127*H127</f>
        <v>0</v>
      </c>
      <c r="AR127" s="22" t="s">
        <v>612</v>
      </c>
      <c r="AT127" s="22" t="s">
        <v>129</v>
      </c>
      <c r="AU127" s="22" t="s">
        <v>81</v>
      </c>
      <c r="AY127" s="22" t="s">
        <v>127</v>
      </c>
      <c r="BE127" s="201">
        <f>IF(N127="základní",J127,0)</f>
        <v>0</v>
      </c>
      <c r="BF127" s="201">
        <f>IF(N127="snížená",J127,0)</f>
        <v>0</v>
      </c>
      <c r="BG127" s="201">
        <f>IF(N127="zákl. přenesená",J127,0)</f>
        <v>0</v>
      </c>
      <c r="BH127" s="201">
        <f>IF(N127="sníž. přenesená",J127,0)</f>
        <v>0</v>
      </c>
      <c r="BI127" s="201">
        <f>IF(N127="nulová",J127,0)</f>
        <v>0</v>
      </c>
      <c r="BJ127" s="22" t="s">
        <v>79</v>
      </c>
      <c r="BK127" s="201">
        <f>ROUND(I127*H127,2)</f>
        <v>0</v>
      </c>
      <c r="BL127" s="22" t="s">
        <v>612</v>
      </c>
      <c r="BM127" s="22" t="s">
        <v>711</v>
      </c>
    </row>
    <row r="128" spans="2:65" s="1" customFormat="1" ht="16.5" customHeight="1">
      <c r="B128" s="39"/>
      <c r="C128" s="190" t="s">
        <v>712</v>
      </c>
      <c r="D128" s="190" t="s">
        <v>129</v>
      </c>
      <c r="E128" s="191" t="s">
        <v>713</v>
      </c>
      <c r="F128" s="192" t="s">
        <v>714</v>
      </c>
      <c r="G128" s="193" t="s">
        <v>415</v>
      </c>
      <c r="H128" s="194">
        <v>1</v>
      </c>
      <c r="I128" s="195"/>
      <c r="J128" s="196">
        <f>ROUND(I128*H128,2)</f>
        <v>0</v>
      </c>
      <c r="K128" s="192" t="s">
        <v>141</v>
      </c>
      <c r="L128" s="59"/>
      <c r="M128" s="197" t="s">
        <v>21</v>
      </c>
      <c r="N128" s="198" t="s">
        <v>42</v>
      </c>
      <c r="O128" s="40"/>
      <c r="P128" s="199">
        <f>O128*H128</f>
        <v>0</v>
      </c>
      <c r="Q128" s="199">
        <v>0</v>
      </c>
      <c r="R128" s="199">
        <f>Q128*H128</f>
        <v>0</v>
      </c>
      <c r="S128" s="199">
        <v>0</v>
      </c>
      <c r="T128" s="200">
        <f>S128*H128</f>
        <v>0</v>
      </c>
      <c r="AR128" s="22" t="s">
        <v>612</v>
      </c>
      <c r="AT128" s="22" t="s">
        <v>129</v>
      </c>
      <c r="AU128" s="22" t="s">
        <v>81</v>
      </c>
      <c r="AY128" s="22" t="s">
        <v>127</v>
      </c>
      <c r="BE128" s="201">
        <f>IF(N128="základní",J128,0)</f>
        <v>0</v>
      </c>
      <c r="BF128" s="201">
        <f>IF(N128="snížená",J128,0)</f>
        <v>0</v>
      </c>
      <c r="BG128" s="201">
        <f>IF(N128="zákl. přenesená",J128,0)</f>
        <v>0</v>
      </c>
      <c r="BH128" s="201">
        <f>IF(N128="sníž. přenesená",J128,0)</f>
        <v>0</v>
      </c>
      <c r="BI128" s="201">
        <f>IF(N128="nulová",J128,0)</f>
        <v>0</v>
      </c>
      <c r="BJ128" s="22" t="s">
        <v>79</v>
      </c>
      <c r="BK128" s="201">
        <f>ROUND(I128*H128,2)</f>
        <v>0</v>
      </c>
      <c r="BL128" s="22" t="s">
        <v>612</v>
      </c>
      <c r="BM128" s="22" t="s">
        <v>715</v>
      </c>
    </row>
    <row r="129" spans="2:51" s="11" customFormat="1" ht="13.5">
      <c r="B129" s="202"/>
      <c r="C129" s="203"/>
      <c r="D129" s="204" t="s">
        <v>135</v>
      </c>
      <c r="E129" s="205" t="s">
        <v>21</v>
      </c>
      <c r="F129" s="206" t="s">
        <v>79</v>
      </c>
      <c r="G129" s="203"/>
      <c r="H129" s="207">
        <v>1</v>
      </c>
      <c r="I129" s="208"/>
      <c r="J129" s="203"/>
      <c r="K129" s="203"/>
      <c r="L129" s="209"/>
      <c r="M129" s="210"/>
      <c r="N129" s="211"/>
      <c r="O129" s="211"/>
      <c r="P129" s="211"/>
      <c r="Q129" s="211"/>
      <c r="R129" s="211"/>
      <c r="S129" s="211"/>
      <c r="T129" s="212"/>
      <c r="AT129" s="213" t="s">
        <v>135</v>
      </c>
      <c r="AU129" s="213" t="s">
        <v>81</v>
      </c>
      <c r="AV129" s="11" t="s">
        <v>81</v>
      </c>
      <c r="AW129" s="11" t="s">
        <v>35</v>
      </c>
      <c r="AX129" s="11" t="s">
        <v>79</v>
      </c>
      <c r="AY129" s="213" t="s">
        <v>127</v>
      </c>
    </row>
    <row r="130" spans="2:65" s="1" customFormat="1" ht="25.5" customHeight="1">
      <c r="B130" s="39"/>
      <c r="C130" s="190" t="s">
        <v>342</v>
      </c>
      <c r="D130" s="190" t="s">
        <v>129</v>
      </c>
      <c r="E130" s="191" t="s">
        <v>716</v>
      </c>
      <c r="F130" s="192" t="s">
        <v>717</v>
      </c>
      <c r="G130" s="193" t="s">
        <v>415</v>
      </c>
      <c r="H130" s="194">
        <v>1</v>
      </c>
      <c r="I130" s="195"/>
      <c r="J130" s="196">
        <f>ROUND(I130*H130,2)</f>
        <v>0</v>
      </c>
      <c r="K130" s="192" t="s">
        <v>141</v>
      </c>
      <c r="L130" s="59"/>
      <c r="M130" s="197" t="s">
        <v>21</v>
      </c>
      <c r="N130" s="198" t="s">
        <v>42</v>
      </c>
      <c r="O130" s="40"/>
      <c r="P130" s="199">
        <f>O130*H130</f>
        <v>0</v>
      </c>
      <c r="Q130" s="199">
        <v>0</v>
      </c>
      <c r="R130" s="199">
        <f>Q130*H130</f>
        <v>0</v>
      </c>
      <c r="S130" s="199">
        <v>0</v>
      </c>
      <c r="T130" s="200">
        <f>S130*H130</f>
        <v>0</v>
      </c>
      <c r="AR130" s="22" t="s">
        <v>612</v>
      </c>
      <c r="AT130" s="22" t="s">
        <v>129</v>
      </c>
      <c r="AU130" s="22" t="s">
        <v>81</v>
      </c>
      <c r="AY130" s="22" t="s">
        <v>127</v>
      </c>
      <c r="BE130" s="201">
        <f>IF(N130="základní",J130,0)</f>
        <v>0</v>
      </c>
      <c r="BF130" s="201">
        <f>IF(N130="snížená",J130,0)</f>
        <v>0</v>
      </c>
      <c r="BG130" s="201">
        <f>IF(N130="zákl. přenesená",J130,0)</f>
        <v>0</v>
      </c>
      <c r="BH130" s="201">
        <f>IF(N130="sníž. přenesená",J130,0)</f>
        <v>0</v>
      </c>
      <c r="BI130" s="201">
        <f>IF(N130="nulová",J130,0)</f>
        <v>0</v>
      </c>
      <c r="BJ130" s="22" t="s">
        <v>79</v>
      </c>
      <c r="BK130" s="201">
        <f>ROUND(I130*H130,2)</f>
        <v>0</v>
      </c>
      <c r="BL130" s="22" t="s">
        <v>612</v>
      </c>
      <c r="BM130" s="22" t="s">
        <v>718</v>
      </c>
    </row>
    <row r="131" spans="2:51" s="11" customFormat="1" ht="13.5">
      <c r="B131" s="202"/>
      <c r="C131" s="203"/>
      <c r="D131" s="204" t="s">
        <v>135</v>
      </c>
      <c r="E131" s="205" t="s">
        <v>21</v>
      </c>
      <c r="F131" s="206" t="s">
        <v>79</v>
      </c>
      <c r="G131" s="203"/>
      <c r="H131" s="207">
        <v>1</v>
      </c>
      <c r="I131" s="208"/>
      <c r="J131" s="203"/>
      <c r="K131" s="203"/>
      <c r="L131" s="209"/>
      <c r="M131" s="210"/>
      <c r="N131" s="211"/>
      <c r="O131" s="211"/>
      <c r="P131" s="211"/>
      <c r="Q131" s="211"/>
      <c r="R131" s="211"/>
      <c r="S131" s="211"/>
      <c r="T131" s="212"/>
      <c r="AT131" s="213" t="s">
        <v>135</v>
      </c>
      <c r="AU131" s="213" t="s">
        <v>81</v>
      </c>
      <c r="AV131" s="11" t="s">
        <v>81</v>
      </c>
      <c r="AW131" s="11" t="s">
        <v>35</v>
      </c>
      <c r="AX131" s="11" t="s">
        <v>79</v>
      </c>
      <c r="AY131" s="213" t="s">
        <v>127</v>
      </c>
    </row>
    <row r="132" spans="2:65" s="1" customFormat="1" ht="38.25" customHeight="1">
      <c r="B132" s="39"/>
      <c r="C132" s="190" t="s">
        <v>348</v>
      </c>
      <c r="D132" s="190" t="s">
        <v>129</v>
      </c>
      <c r="E132" s="191" t="s">
        <v>719</v>
      </c>
      <c r="F132" s="192" t="s">
        <v>720</v>
      </c>
      <c r="G132" s="193" t="s">
        <v>165</v>
      </c>
      <c r="H132" s="194">
        <v>92.7</v>
      </c>
      <c r="I132" s="195"/>
      <c r="J132" s="196">
        <f>ROUND(I132*H132,2)</f>
        <v>0</v>
      </c>
      <c r="K132" s="192" t="s">
        <v>141</v>
      </c>
      <c r="L132" s="59"/>
      <c r="M132" s="197" t="s">
        <v>21</v>
      </c>
      <c r="N132" s="198" t="s">
        <v>42</v>
      </c>
      <c r="O132" s="40"/>
      <c r="P132" s="199">
        <f>O132*H132</f>
        <v>0</v>
      </c>
      <c r="Q132" s="199">
        <v>0</v>
      </c>
      <c r="R132" s="199">
        <f>Q132*H132</f>
        <v>0</v>
      </c>
      <c r="S132" s="199">
        <v>0</v>
      </c>
      <c r="T132" s="200">
        <f>S132*H132</f>
        <v>0</v>
      </c>
      <c r="AR132" s="22" t="s">
        <v>612</v>
      </c>
      <c r="AT132" s="22" t="s">
        <v>129</v>
      </c>
      <c r="AU132" s="22" t="s">
        <v>81</v>
      </c>
      <c r="AY132" s="22" t="s">
        <v>127</v>
      </c>
      <c r="BE132" s="201">
        <f>IF(N132="základní",J132,0)</f>
        <v>0</v>
      </c>
      <c r="BF132" s="201">
        <f>IF(N132="snížená",J132,0)</f>
        <v>0</v>
      </c>
      <c r="BG132" s="201">
        <f>IF(N132="zákl. přenesená",J132,0)</f>
        <v>0</v>
      </c>
      <c r="BH132" s="201">
        <f>IF(N132="sníž. přenesená",J132,0)</f>
        <v>0</v>
      </c>
      <c r="BI132" s="201">
        <f>IF(N132="nulová",J132,0)</f>
        <v>0</v>
      </c>
      <c r="BJ132" s="22" t="s">
        <v>79</v>
      </c>
      <c r="BK132" s="201">
        <f>ROUND(I132*H132,2)</f>
        <v>0</v>
      </c>
      <c r="BL132" s="22" t="s">
        <v>612</v>
      </c>
      <c r="BM132" s="22" t="s">
        <v>721</v>
      </c>
    </row>
    <row r="133" spans="2:51" s="11" customFormat="1" ht="13.5">
      <c r="B133" s="202"/>
      <c r="C133" s="203"/>
      <c r="D133" s="204" t="s">
        <v>135</v>
      </c>
      <c r="E133" s="205" t="s">
        <v>21</v>
      </c>
      <c r="F133" s="206" t="s">
        <v>722</v>
      </c>
      <c r="G133" s="203"/>
      <c r="H133" s="207">
        <v>92.7</v>
      </c>
      <c r="I133" s="208"/>
      <c r="J133" s="203"/>
      <c r="K133" s="203"/>
      <c r="L133" s="209"/>
      <c r="M133" s="210"/>
      <c r="N133" s="211"/>
      <c r="O133" s="211"/>
      <c r="P133" s="211"/>
      <c r="Q133" s="211"/>
      <c r="R133" s="211"/>
      <c r="S133" s="211"/>
      <c r="T133" s="212"/>
      <c r="AT133" s="213" t="s">
        <v>135</v>
      </c>
      <c r="AU133" s="213" t="s">
        <v>81</v>
      </c>
      <c r="AV133" s="11" t="s">
        <v>81</v>
      </c>
      <c r="AW133" s="11" t="s">
        <v>35</v>
      </c>
      <c r="AX133" s="11" t="s">
        <v>79</v>
      </c>
      <c r="AY133" s="213" t="s">
        <v>127</v>
      </c>
    </row>
    <row r="134" spans="2:65" s="1" customFormat="1" ht="38.25" customHeight="1">
      <c r="B134" s="39"/>
      <c r="C134" s="225" t="s">
        <v>354</v>
      </c>
      <c r="D134" s="225" t="s">
        <v>259</v>
      </c>
      <c r="E134" s="226" t="s">
        <v>723</v>
      </c>
      <c r="F134" s="227" t="s">
        <v>724</v>
      </c>
      <c r="G134" s="228" t="s">
        <v>165</v>
      </c>
      <c r="H134" s="229">
        <v>92.7</v>
      </c>
      <c r="I134" s="230"/>
      <c r="J134" s="231">
        <f>ROUND(I134*H134,2)</f>
        <v>0</v>
      </c>
      <c r="K134" s="227" t="s">
        <v>141</v>
      </c>
      <c r="L134" s="232"/>
      <c r="M134" s="233" t="s">
        <v>21</v>
      </c>
      <c r="N134" s="234" t="s">
        <v>42</v>
      </c>
      <c r="O134" s="40"/>
      <c r="P134" s="199">
        <f>O134*H134</f>
        <v>0</v>
      </c>
      <c r="Q134" s="199">
        <v>0.00012</v>
      </c>
      <c r="R134" s="199">
        <f>Q134*H134</f>
        <v>0.011124</v>
      </c>
      <c r="S134" s="199">
        <v>0</v>
      </c>
      <c r="T134" s="200">
        <f>S134*H134</f>
        <v>0</v>
      </c>
      <c r="AR134" s="22" t="s">
        <v>651</v>
      </c>
      <c r="AT134" s="22" t="s">
        <v>259</v>
      </c>
      <c r="AU134" s="22" t="s">
        <v>81</v>
      </c>
      <c r="AY134" s="22" t="s">
        <v>127</v>
      </c>
      <c r="BE134" s="201">
        <f>IF(N134="základní",J134,0)</f>
        <v>0</v>
      </c>
      <c r="BF134" s="201">
        <f>IF(N134="snížená",J134,0)</f>
        <v>0</v>
      </c>
      <c r="BG134" s="201">
        <f>IF(N134="zákl. přenesená",J134,0)</f>
        <v>0</v>
      </c>
      <c r="BH134" s="201">
        <f>IF(N134="sníž. přenesená",J134,0)</f>
        <v>0</v>
      </c>
      <c r="BI134" s="201">
        <f>IF(N134="nulová",J134,0)</f>
        <v>0</v>
      </c>
      <c r="BJ134" s="22" t="s">
        <v>79</v>
      </c>
      <c r="BK134" s="201">
        <f>ROUND(I134*H134,2)</f>
        <v>0</v>
      </c>
      <c r="BL134" s="22" t="s">
        <v>651</v>
      </c>
      <c r="BM134" s="22" t="s">
        <v>725</v>
      </c>
    </row>
    <row r="135" spans="2:51" s="11" customFormat="1" ht="13.5">
      <c r="B135" s="202"/>
      <c r="C135" s="203"/>
      <c r="D135" s="204" t="s">
        <v>135</v>
      </c>
      <c r="E135" s="205" t="s">
        <v>21</v>
      </c>
      <c r="F135" s="206" t="s">
        <v>726</v>
      </c>
      <c r="G135" s="203"/>
      <c r="H135" s="207">
        <v>92.7</v>
      </c>
      <c r="I135" s="208"/>
      <c r="J135" s="203"/>
      <c r="K135" s="203"/>
      <c r="L135" s="209"/>
      <c r="M135" s="210"/>
      <c r="N135" s="211"/>
      <c r="O135" s="211"/>
      <c r="P135" s="211"/>
      <c r="Q135" s="211"/>
      <c r="R135" s="211"/>
      <c r="S135" s="211"/>
      <c r="T135" s="212"/>
      <c r="AT135" s="213" t="s">
        <v>135</v>
      </c>
      <c r="AU135" s="213" t="s">
        <v>81</v>
      </c>
      <c r="AV135" s="11" t="s">
        <v>81</v>
      </c>
      <c r="AW135" s="11" t="s">
        <v>35</v>
      </c>
      <c r="AX135" s="11" t="s">
        <v>79</v>
      </c>
      <c r="AY135" s="213" t="s">
        <v>127</v>
      </c>
    </row>
    <row r="136" spans="2:65" s="1" customFormat="1" ht="38.25" customHeight="1">
      <c r="B136" s="39"/>
      <c r="C136" s="190" t="s">
        <v>479</v>
      </c>
      <c r="D136" s="190" t="s">
        <v>129</v>
      </c>
      <c r="E136" s="191" t="s">
        <v>727</v>
      </c>
      <c r="F136" s="192" t="s">
        <v>728</v>
      </c>
      <c r="G136" s="193" t="s">
        <v>165</v>
      </c>
      <c r="H136" s="194">
        <v>227.325</v>
      </c>
      <c r="I136" s="195"/>
      <c r="J136" s="196">
        <f>ROUND(I136*H136,2)</f>
        <v>0</v>
      </c>
      <c r="K136" s="192" t="s">
        <v>141</v>
      </c>
      <c r="L136" s="59"/>
      <c r="M136" s="197" t="s">
        <v>21</v>
      </c>
      <c r="N136" s="198" t="s">
        <v>42</v>
      </c>
      <c r="O136" s="40"/>
      <c r="P136" s="199">
        <f>O136*H136</f>
        <v>0</v>
      </c>
      <c r="Q136" s="199">
        <v>0</v>
      </c>
      <c r="R136" s="199">
        <f>Q136*H136</f>
        <v>0</v>
      </c>
      <c r="S136" s="199">
        <v>0</v>
      </c>
      <c r="T136" s="200">
        <f>S136*H136</f>
        <v>0</v>
      </c>
      <c r="AR136" s="22" t="s">
        <v>612</v>
      </c>
      <c r="AT136" s="22" t="s">
        <v>129</v>
      </c>
      <c r="AU136" s="22" t="s">
        <v>81</v>
      </c>
      <c r="AY136" s="22" t="s">
        <v>127</v>
      </c>
      <c r="BE136" s="201">
        <f>IF(N136="základní",J136,0)</f>
        <v>0</v>
      </c>
      <c r="BF136" s="201">
        <f>IF(N136="snížená",J136,0)</f>
        <v>0</v>
      </c>
      <c r="BG136" s="201">
        <f>IF(N136="zákl. přenesená",J136,0)</f>
        <v>0</v>
      </c>
      <c r="BH136" s="201">
        <f>IF(N136="sníž. přenesená",J136,0)</f>
        <v>0</v>
      </c>
      <c r="BI136" s="201">
        <f>IF(N136="nulová",J136,0)</f>
        <v>0</v>
      </c>
      <c r="BJ136" s="22" t="s">
        <v>79</v>
      </c>
      <c r="BK136" s="201">
        <f>ROUND(I136*H136,2)</f>
        <v>0</v>
      </c>
      <c r="BL136" s="22" t="s">
        <v>612</v>
      </c>
      <c r="BM136" s="22" t="s">
        <v>729</v>
      </c>
    </row>
    <row r="137" spans="2:51" s="11" customFormat="1" ht="13.5">
      <c r="B137" s="202"/>
      <c r="C137" s="203"/>
      <c r="D137" s="204" t="s">
        <v>135</v>
      </c>
      <c r="E137" s="205" t="s">
        <v>21</v>
      </c>
      <c r="F137" s="206" t="s">
        <v>730</v>
      </c>
      <c r="G137" s="203"/>
      <c r="H137" s="207">
        <v>227.325</v>
      </c>
      <c r="I137" s="208"/>
      <c r="J137" s="203"/>
      <c r="K137" s="203"/>
      <c r="L137" s="209"/>
      <c r="M137" s="210"/>
      <c r="N137" s="211"/>
      <c r="O137" s="211"/>
      <c r="P137" s="211"/>
      <c r="Q137" s="211"/>
      <c r="R137" s="211"/>
      <c r="S137" s="211"/>
      <c r="T137" s="212"/>
      <c r="AT137" s="213" t="s">
        <v>135</v>
      </c>
      <c r="AU137" s="213" t="s">
        <v>81</v>
      </c>
      <c r="AV137" s="11" t="s">
        <v>81</v>
      </c>
      <c r="AW137" s="11" t="s">
        <v>35</v>
      </c>
      <c r="AX137" s="11" t="s">
        <v>79</v>
      </c>
      <c r="AY137" s="213" t="s">
        <v>127</v>
      </c>
    </row>
    <row r="138" spans="2:65" s="1" customFormat="1" ht="38.25" customHeight="1">
      <c r="B138" s="39"/>
      <c r="C138" s="225" t="s">
        <v>731</v>
      </c>
      <c r="D138" s="225" t="s">
        <v>259</v>
      </c>
      <c r="E138" s="226" t="s">
        <v>732</v>
      </c>
      <c r="F138" s="227" t="s">
        <v>733</v>
      </c>
      <c r="G138" s="228" t="s">
        <v>165</v>
      </c>
      <c r="H138" s="229">
        <v>227.325</v>
      </c>
      <c r="I138" s="230"/>
      <c r="J138" s="231">
        <f>ROUND(I138*H138,2)</f>
        <v>0</v>
      </c>
      <c r="K138" s="227" t="s">
        <v>141</v>
      </c>
      <c r="L138" s="232"/>
      <c r="M138" s="233" t="s">
        <v>21</v>
      </c>
      <c r="N138" s="234" t="s">
        <v>42</v>
      </c>
      <c r="O138" s="40"/>
      <c r="P138" s="199">
        <f>O138*H138</f>
        <v>0</v>
      </c>
      <c r="Q138" s="199">
        <v>0.00029</v>
      </c>
      <c r="R138" s="199">
        <f>Q138*H138</f>
        <v>0.06592425</v>
      </c>
      <c r="S138" s="199">
        <v>0</v>
      </c>
      <c r="T138" s="200">
        <f>S138*H138</f>
        <v>0</v>
      </c>
      <c r="AR138" s="22" t="s">
        <v>651</v>
      </c>
      <c r="AT138" s="22" t="s">
        <v>259</v>
      </c>
      <c r="AU138" s="22" t="s">
        <v>81</v>
      </c>
      <c r="AY138" s="22" t="s">
        <v>127</v>
      </c>
      <c r="BE138" s="201">
        <f>IF(N138="základní",J138,0)</f>
        <v>0</v>
      </c>
      <c r="BF138" s="201">
        <f>IF(N138="snížená",J138,0)</f>
        <v>0</v>
      </c>
      <c r="BG138" s="201">
        <f>IF(N138="zákl. přenesená",J138,0)</f>
        <v>0</v>
      </c>
      <c r="BH138" s="201">
        <f>IF(N138="sníž. přenesená",J138,0)</f>
        <v>0</v>
      </c>
      <c r="BI138" s="201">
        <f>IF(N138="nulová",J138,0)</f>
        <v>0</v>
      </c>
      <c r="BJ138" s="22" t="s">
        <v>79</v>
      </c>
      <c r="BK138" s="201">
        <f>ROUND(I138*H138,2)</f>
        <v>0</v>
      </c>
      <c r="BL138" s="22" t="s">
        <v>651</v>
      </c>
      <c r="BM138" s="22" t="s">
        <v>734</v>
      </c>
    </row>
    <row r="139" spans="2:51" s="11" customFormat="1" ht="13.5">
      <c r="B139" s="202"/>
      <c r="C139" s="203"/>
      <c r="D139" s="204" t="s">
        <v>135</v>
      </c>
      <c r="E139" s="205" t="s">
        <v>21</v>
      </c>
      <c r="F139" s="206" t="s">
        <v>735</v>
      </c>
      <c r="G139" s="203"/>
      <c r="H139" s="207">
        <v>227.325</v>
      </c>
      <c r="I139" s="208"/>
      <c r="J139" s="203"/>
      <c r="K139" s="203"/>
      <c r="L139" s="209"/>
      <c r="M139" s="210"/>
      <c r="N139" s="211"/>
      <c r="O139" s="211"/>
      <c r="P139" s="211"/>
      <c r="Q139" s="211"/>
      <c r="R139" s="211"/>
      <c r="S139" s="211"/>
      <c r="T139" s="212"/>
      <c r="AT139" s="213" t="s">
        <v>135</v>
      </c>
      <c r="AU139" s="213" t="s">
        <v>81</v>
      </c>
      <c r="AV139" s="11" t="s">
        <v>81</v>
      </c>
      <c r="AW139" s="11" t="s">
        <v>35</v>
      </c>
      <c r="AX139" s="11" t="s">
        <v>79</v>
      </c>
      <c r="AY139" s="213" t="s">
        <v>127</v>
      </c>
    </row>
    <row r="140" spans="2:63" s="10" customFormat="1" ht="29.85" customHeight="1">
      <c r="B140" s="174"/>
      <c r="C140" s="175"/>
      <c r="D140" s="176" t="s">
        <v>70</v>
      </c>
      <c r="E140" s="188" t="s">
        <v>736</v>
      </c>
      <c r="F140" s="188" t="s">
        <v>737</v>
      </c>
      <c r="G140" s="175"/>
      <c r="H140" s="175"/>
      <c r="I140" s="178"/>
      <c r="J140" s="189">
        <f>BK140</f>
        <v>0</v>
      </c>
      <c r="K140" s="175"/>
      <c r="L140" s="180"/>
      <c r="M140" s="181"/>
      <c r="N140" s="182"/>
      <c r="O140" s="182"/>
      <c r="P140" s="183">
        <f>SUM(P141:P187)</f>
        <v>0</v>
      </c>
      <c r="Q140" s="182"/>
      <c r="R140" s="183">
        <f>SUM(R141:R187)</f>
        <v>103.20055815</v>
      </c>
      <c r="S140" s="182"/>
      <c r="T140" s="184">
        <f>SUM(T141:T187)</f>
        <v>0</v>
      </c>
      <c r="AR140" s="185" t="s">
        <v>145</v>
      </c>
      <c r="AT140" s="186" t="s">
        <v>70</v>
      </c>
      <c r="AU140" s="186" t="s">
        <v>79</v>
      </c>
      <c r="AY140" s="185" t="s">
        <v>127</v>
      </c>
      <c r="BK140" s="187">
        <f>SUM(BK141:BK187)</f>
        <v>0</v>
      </c>
    </row>
    <row r="141" spans="2:65" s="1" customFormat="1" ht="16.5" customHeight="1">
      <c r="B141" s="39"/>
      <c r="C141" s="190" t="s">
        <v>738</v>
      </c>
      <c r="D141" s="190" t="s">
        <v>129</v>
      </c>
      <c r="E141" s="191" t="s">
        <v>739</v>
      </c>
      <c r="F141" s="192" t="s">
        <v>740</v>
      </c>
      <c r="G141" s="193" t="s">
        <v>741</v>
      </c>
      <c r="H141" s="194">
        <v>0.615</v>
      </c>
      <c r="I141" s="195"/>
      <c r="J141" s="196">
        <f>ROUND(I141*H141,2)</f>
        <v>0</v>
      </c>
      <c r="K141" s="192" t="s">
        <v>141</v>
      </c>
      <c r="L141" s="59"/>
      <c r="M141" s="197" t="s">
        <v>21</v>
      </c>
      <c r="N141" s="198" t="s">
        <v>42</v>
      </c>
      <c r="O141" s="40"/>
      <c r="P141" s="199">
        <f>O141*H141</f>
        <v>0</v>
      </c>
      <c r="Q141" s="199">
        <v>0.00193</v>
      </c>
      <c r="R141" s="199">
        <f>Q141*H141</f>
        <v>0.00118695</v>
      </c>
      <c r="S141" s="199">
        <v>0</v>
      </c>
      <c r="T141" s="200">
        <f>S141*H141</f>
        <v>0</v>
      </c>
      <c r="AR141" s="22" t="s">
        <v>612</v>
      </c>
      <c r="AT141" s="22" t="s">
        <v>129</v>
      </c>
      <c r="AU141" s="22" t="s">
        <v>81</v>
      </c>
      <c r="AY141" s="22" t="s">
        <v>127</v>
      </c>
      <c r="BE141" s="201">
        <f>IF(N141="základní",J141,0)</f>
        <v>0</v>
      </c>
      <c r="BF141" s="201">
        <f>IF(N141="snížená",J141,0)</f>
        <v>0</v>
      </c>
      <c r="BG141" s="201">
        <f>IF(N141="zákl. přenesená",J141,0)</f>
        <v>0</v>
      </c>
      <c r="BH141" s="201">
        <f>IF(N141="sníž. přenesená",J141,0)</f>
        <v>0</v>
      </c>
      <c r="BI141" s="201">
        <f>IF(N141="nulová",J141,0)</f>
        <v>0</v>
      </c>
      <c r="BJ141" s="22" t="s">
        <v>79</v>
      </c>
      <c r="BK141" s="201">
        <f>ROUND(I141*H141,2)</f>
        <v>0</v>
      </c>
      <c r="BL141" s="22" t="s">
        <v>612</v>
      </c>
      <c r="BM141" s="22" t="s">
        <v>742</v>
      </c>
    </row>
    <row r="142" spans="2:47" s="1" customFormat="1" ht="27">
      <c r="B142" s="39"/>
      <c r="C142" s="61"/>
      <c r="D142" s="204" t="s">
        <v>393</v>
      </c>
      <c r="E142" s="61"/>
      <c r="F142" s="235" t="s">
        <v>743</v>
      </c>
      <c r="G142" s="61"/>
      <c r="H142" s="61"/>
      <c r="I142" s="161"/>
      <c r="J142" s="61"/>
      <c r="K142" s="61"/>
      <c r="L142" s="59"/>
      <c r="M142" s="236"/>
      <c r="N142" s="40"/>
      <c r="O142" s="40"/>
      <c r="P142" s="40"/>
      <c r="Q142" s="40"/>
      <c r="R142" s="40"/>
      <c r="S142" s="40"/>
      <c r="T142" s="76"/>
      <c r="AT142" s="22" t="s">
        <v>393</v>
      </c>
      <c r="AU142" s="22" t="s">
        <v>81</v>
      </c>
    </row>
    <row r="143" spans="2:51" s="11" customFormat="1" ht="13.5">
      <c r="B143" s="202"/>
      <c r="C143" s="203"/>
      <c r="D143" s="204" t="s">
        <v>135</v>
      </c>
      <c r="E143" s="205" t="s">
        <v>21</v>
      </c>
      <c r="F143" s="206" t="s">
        <v>744</v>
      </c>
      <c r="G143" s="203"/>
      <c r="H143" s="207">
        <v>0.615</v>
      </c>
      <c r="I143" s="208"/>
      <c r="J143" s="203"/>
      <c r="K143" s="203"/>
      <c r="L143" s="209"/>
      <c r="M143" s="210"/>
      <c r="N143" s="211"/>
      <c r="O143" s="211"/>
      <c r="P143" s="211"/>
      <c r="Q143" s="211"/>
      <c r="R143" s="211"/>
      <c r="S143" s="211"/>
      <c r="T143" s="212"/>
      <c r="AT143" s="213" t="s">
        <v>135</v>
      </c>
      <c r="AU143" s="213" t="s">
        <v>81</v>
      </c>
      <c r="AV143" s="11" t="s">
        <v>81</v>
      </c>
      <c r="AW143" s="11" t="s">
        <v>35</v>
      </c>
      <c r="AX143" s="11" t="s">
        <v>71</v>
      </c>
      <c r="AY143" s="213" t="s">
        <v>127</v>
      </c>
    </row>
    <row r="144" spans="2:65" s="1" customFormat="1" ht="51" customHeight="1">
      <c r="B144" s="39"/>
      <c r="C144" s="190" t="s">
        <v>379</v>
      </c>
      <c r="D144" s="190" t="s">
        <v>129</v>
      </c>
      <c r="E144" s="191" t="s">
        <v>745</v>
      </c>
      <c r="F144" s="192" t="s">
        <v>746</v>
      </c>
      <c r="G144" s="193" t="s">
        <v>415</v>
      </c>
      <c r="H144" s="194">
        <v>10</v>
      </c>
      <c r="I144" s="195"/>
      <c r="J144" s="196">
        <f>ROUND(I144*H144,2)</f>
        <v>0</v>
      </c>
      <c r="K144" s="192" t="s">
        <v>141</v>
      </c>
      <c r="L144" s="59"/>
      <c r="M144" s="197" t="s">
        <v>21</v>
      </c>
      <c r="N144" s="198" t="s">
        <v>42</v>
      </c>
      <c r="O144" s="40"/>
      <c r="P144" s="199">
        <f>O144*H144</f>
        <v>0</v>
      </c>
      <c r="Q144" s="199">
        <v>0</v>
      </c>
      <c r="R144" s="199">
        <f>Q144*H144</f>
        <v>0</v>
      </c>
      <c r="S144" s="199">
        <v>0</v>
      </c>
      <c r="T144" s="200">
        <f>S144*H144</f>
        <v>0</v>
      </c>
      <c r="AR144" s="22" t="s">
        <v>612</v>
      </c>
      <c r="AT144" s="22" t="s">
        <v>129</v>
      </c>
      <c r="AU144" s="22" t="s">
        <v>81</v>
      </c>
      <c r="AY144" s="22" t="s">
        <v>127</v>
      </c>
      <c r="BE144" s="201">
        <f>IF(N144="základní",J144,0)</f>
        <v>0</v>
      </c>
      <c r="BF144" s="201">
        <f>IF(N144="snížená",J144,0)</f>
        <v>0</v>
      </c>
      <c r="BG144" s="201">
        <f>IF(N144="zákl. přenesená",J144,0)</f>
        <v>0</v>
      </c>
      <c r="BH144" s="201">
        <f>IF(N144="sníž. přenesená",J144,0)</f>
        <v>0</v>
      </c>
      <c r="BI144" s="201">
        <f>IF(N144="nulová",J144,0)</f>
        <v>0</v>
      </c>
      <c r="BJ144" s="22" t="s">
        <v>79</v>
      </c>
      <c r="BK144" s="201">
        <f>ROUND(I144*H144,2)</f>
        <v>0</v>
      </c>
      <c r="BL144" s="22" t="s">
        <v>612</v>
      </c>
      <c r="BM144" s="22" t="s">
        <v>747</v>
      </c>
    </row>
    <row r="145" spans="2:51" s="11" customFormat="1" ht="13.5">
      <c r="B145" s="202"/>
      <c r="C145" s="203"/>
      <c r="D145" s="204" t="s">
        <v>135</v>
      </c>
      <c r="E145" s="205" t="s">
        <v>21</v>
      </c>
      <c r="F145" s="206" t="s">
        <v>228</v>
      </c>
      <c r="G145" s="203"/>
      <c r="H145" s="207">
        <v>10</v>
      </c>
      <c r="I145" s="208"/>
      <c r="J145" s="203"/>
      <c r="K145" s="203"/>
      <c r="L145" s="209"/>
      <c r="M145" s="210"/>
      <c r="N145" s="211"/>
      <c r="O145" s="211"/>
      <c r="P145" s="211"/>
      <c r="Q145" s="211"/>
      <c r="R145" s="211"/>
      <c r="S145" s="211"/>
      <c r="T145" s="212"/>
      <c r="AT145" s="213" t="s">
        <v>135</v>
      </c>
      <c r="AU145" s="213" t="s">
        <v>81</v>
      </c>
      <c r="AV145" s="11" t="s">
        <v>81</v>
      </c>
      <c r="AW145" s="11" t="s">
        <v>35</v>
      </c>
      <c r="AX145" s="11" t="s">
        <v>79</v>
      </c>
      <c r="AY145" s="213" t="s">
        <v>127</v>
      </c>
    </row>
    <row r="146" spans="2:65" s="1" customFormat="1" ht="25.5" customHeight="1">
      <c r="B146" s="39"/>
      <c r="C146" s="190" t="s">
        <v>384</v>
      </c>
      <c r="D146" s="190" t="s">
        <v>129</v>
      </c>
      <c r="E146" s="191" t="s">
        <v>748</v>
      </c>
      <c r="F146" s="192" t="s">
        <v>749</v>
      </c>
      <c r="G146" s="193" t="s">
        <v>172</v>
      </c>
      <c r="H146" s="194">
        <v>7.68</v>
      </c>
      <c r="I146" s="195"/>
      <c r="J146" s="196">
        <f>ROUND(I146*H146,2)</f>
        <v>0</v>
      </c>
      <c r="K146" s="192" t="s">
        <v>21</v>
      </c>
      <c r="L146" s="59"/>
      <c r="M146" s="197" t="s">
        <v>21</v>
      </c>
      <c r="N146" s="198" t="s">
        <v>42</v>
      </c>
      <c r="O146" s="40"/>
      <c r="P146" s="199">
        <f>O146*H146</f>
        <v>0</v>
      </c>
      <c r="Q146" s="199">
        <v>2.25634</v>
      </c>
      <c r="R146" s="199">
        <f>Q146*H146</f>
        <v>17.328691199999998</v>
      </c>
      <c r="S146" s="199">
        <v>0</v>
      </c>
      <c r="T146" s="200">
        <f>S146*H146</f>
        <v>0</v>
      </c>
      <c r="AR146" s="22" t="s">
        <v>612</v>
      </c>
      <c r="AT146" s="22" t="s">
        <v>129</v>
      </c>
      <c r="AU146" s="22" t="s">
        <v>81</v>
      </c>
      <c r="AY146" s="22" t="s">
        <v>127</v>
      </c>
      <c r="BE146" s="201">
        <f>IF(N146="základní",J146,0)</f>
        <v>0</v>
      </c>
      <c r="BF146" s="201">
        <f>IF(N146="snížená",J146,0)</f>
        <v>0</v>
      </c>
      <c r="BG146" s="201">
        <f>IF(N146="zákl. přenesená",J146,0)</f>
        <v>0</v>
      </c>
      <c r="BH146" s="201">
        <f>IF(N146="sníž. přenesená",J146,0)</f>
        <v>0</v>
      </c>
      <c r="BI146" s="201">
        <f>IF(N146="nulová",J146,0)</f>
        <v>0</v>
      </c>
      <c r="BJ146" s="22" t="s">
        <v>79</v>
      </c>
      <c r="BK146" s="201">
        <f>ROUND(I146*H146,2)</f>
        <v>0</v>
      </c>
      <c r="BL146" s="22" t="s">
        <v>612</v>
      </c>
      <c r="BM146" s="22" t="s">
        <v>750</v>
      </c>
    </row>
    <row r="147" spans="2:51" s="11" customFormat="1" ht="13.5">
      <c r="B147" s="202"/>
      <c r="C147" s="203"/>
      <c r="D147" s="204" t="s">
        <v>135</v>
      </c>
      <c r="E147" s="205" t="s">
        <v>21</v>
      </c>
      <c r="F147" s="206" t="s">
        <v>751</v>
      </c>
      <c r="G147" s="203"/>
      <c r="H147" s="207">
        <v>7.68</v>
      </c>
      <c r="I147" s="208"/>
      <c r="J147" s="203"/>
      <c r="K147" s="203"/>
      <c r="L147" s="209"/>
      <c r="M147" s="210"/>
      <c r="N147" s="211"/>
      <c r="O147" s="211"/>
      <c r="P147" s="211"/>
      <c r="Q147" s="211"/>
      <c r="R147" s="211"/>
      <c r="S147" s="211"/>
      <c r="T147" s="212"/>
      <c r="AT147" s="213" t="s">
        <v>135</v>
      </c>
      <c r="AU147" s="213" t="s">
        <v>81</v>
      </c>
      <c r="AV147" s="11" t="s">
        <v>81</v>
      </c>
      <c r="AW147" s="11" t="s">
        <v>35</v>
      </c>
      <c r="AX147" s="11" t="s">
        <v>71</v>
      </c>
      <c r="AY147" s="213" t="s">
        <v>127</v>
      </c>
    </row>
    <row r="148" spans="2:65" s="1" customFormat="1" ht="38.25" customHeight="1">
      <c r="B148" s="39"/>
      <c r="C148" s="225" t="s">
        <v>389</v>
      </c>
      <c r="D148" s="225" t="s">
        <v>259</v>
      </c>
      <c r="E148" s="226" t="s">
        <v>752</v>
      </c>
      <c r="F148" s="227" t="s">
        <v>753</v>
      </c>
      <c r="G148" s="228" t="s">
        <v>165</v>
      </c>
      <c r="H148" s="229">
        <v>10</v>
      </c>
      <c r="I148" s="230"/>
      <c r="J148" s="231">
        <f>ROUND(I148*H148,2)</f>
        <v>0</v>
      </c>
      <c r="K148" s="227" t="s">
        <v>141</v>
      </c>
      <c r="L148" s="232"/>
      <c r="M148" s="233" t="s">
        <v>21</v>
      </c>
      <c r="N148" s="234" t="s">
        <v>42</v>
      </c>
      <c r="O148" s="40"/>
      <c r="P148" s="199">
        <f>O148*H148</f>
        <v>0</v>
      </c>
      <c r="Q148" s="199">
        <v>0.0161</v>
      </c>
      <c r="R148" s="199">
        <f>Q148*H148</f>
        <v>0.161</v>
      </c>
      <c r="S148" s="199">
        <v>0</v>
      </c>
      <c r="T148" s="200">
        <f>S148*H148</f>
        <v>0</v>
      </c>
      <c r="AR148" s="22" t="s">
        <v>651</v>
      </c>
      <c r="AT148" s="22" t="s">
        <v>259</v>
      </c>
      <c r="AU148" s="22" t="s">
        <v>81</v>
      </c>
      <c r="AY148" s="22" t="s">
        <v>127</v>
      </c>
      <c r="BE148" s="201">
        <f>IF(N148="základní",J148,0)</f>
        <v>0</v>
      </c>
      <c r="BF148" s="201">
        <f>IF(N148="snížená",J148,0)</f>
        <v>0</v>
      </c>
      <c r="BG148" s="201">
        <f>IF(N148="zákl. přenesená",J148,0)</f>
        <v>0</v>
      </c>
      <c r="BH148" s="201">
        <f>IF(N148="sníž. přenesená",J148,0)</f>
        <v>0</v>
      </c>
      <c r="BI148" s="201">
        <f>IF(N148="nulová",J148,0)</f>
        <v>0</v>
      </c>
      <c r="BJ148" s="22" t="s">
        <v>79</v>
      </c>
      <c r="BK148" s="201">
        <f>ROUND(I148*H148,2)</f>
        <v>0</v>
      </c>
      <c r="BL148" s="22" t="s">
        <v>651</v>
      </c>
      <c r="BM148" s="22" t="s">
        <v>754</v>
      </c>
    </row>
    <row r="149" spans="2:47" s="1" customFormat="1" ht="27">
      <c r="B149" s="39"/>
      <c r="C149" s="61"/>
      <c r="D149" s="204" t="s">
        <v>393</v>
      </c>
      <c r="E149" s="61"/>
      <c r="F149" s="235" t="s">
        <v>755</v>
      </c>
      <c r="G149" s="61"/>
      <c r="H149" s="61"/>
      <c r="I149" s="161"/>
      <c r="J149" s="61"/>
      <c r="K149" s="61"/>
      <c r="L149" s="59"/>
      <c r="M149" s="236"/>
      <c r="N149" s="40"/>
      <c r="O149" s="40"/>
      <c r="P149" s="40"/>
      <c r="Q149" s="40"/>
      <c r="R149" s="40"/>
      <c r="S149" s="40"/>
      <c r="T149" s="76"/>
      <c r="AT149" s="22" t="s">
        <v>393</v>
      </c>
      <c r="AU149" s="22" t="s">
        <v>81</v>
      </c>
    </row>
    <row r="150" spans="2:51" s="11" customFormat="1" ht="13.5">
      <c r="B150" s="202"/>
      <c r="C150" s="203"/>
      <c r="D150" s="204" t="s">
        <v>135</v>
      </c>
      <c r="E150" s="205" t="s">
        <v>21</v>
      </c>
      <c r="F150" s="206" t="s">
        <v>756</v>
      </c>
      <c r="G150" s="203"/>
      <c r="H150" s="207">
        <v>10</v>
      </c>
      <c r="I150" s="208"/>
      <c r="J150" s="203"/>
      <c r="K150" s="203"/>
      <c r="L150" s="209"/>
      <c r="M150" s="210"/>
      <c r="N150" s="211"/>
      <c r="O150" s="211"/>
      <c r="P150" s="211"/>
      <c r="Q150" s="211"/>
      <c r="R150" s="211"/>
      <c r="S150" s="211"/>
      <c r="T150" s="212"/>
      <c r="AT150" s="213" t="s">
        <v>135</v>
      </c>
      <c r="AU150" s="213" t="s">
        <v>81</v>
      </c>
      <c r="AV150" s="11" t="s">
        <v>81</v>
      </c>
      <c r="AW150" s="11" t="s">
        <v>35</v>
      </c>
      <c r="AX150" s="11" t="s">
        <v>71</v>
      </c>
      <c r="AY150" s="213" t="s">
        <v>127</v>
      </c>
    </row>
    <row r="151" spans="2:65" s="1" customFormat="1" ht="38.25" customHeight="1">
      <c r="B151" s="39"/>
      <c r="C151" s="225" t="s">
        <v>396</v>
      </c>
      <c r="D151" s="225" t="s">
        <v>259</v>
      </c>
      <c r="E151" s="226" t="s">
        <v>757</v>
      </c>
      <c r="F151" s="227" t="s">
        <v>758</v>
      </c>
      <c r="G151" s="228" t="s">
        <v>165</v>
      </c>
      <c r="H151" s="229">
        <v>40</v>
      </c>
      <c r="I151" s="230"/>
      <c r="J151" s="231">
        <f>ROUND(I151*H151,2)</f>
        <v>0</v>
      </c>
      <c r="K151" s="227" t="s">
        <v>141</v>
      </c>
      <c r="L151" s="232"/>
      <c r="M151" s="233" t="s">
        <v>21</v>
      </c>
      <c r="N151" s="234" t="s">
        <v>42</v>
      </c>
      <c r="O151" s="40"/>
      <c r="P151" s="199">
        <f>O151*H151</f>
        <v>0</v>
      </c>
      <c r="Q151" s="199">
        <v>0.00019</v>
      </c>
      <c r="R151" s="199">
        <f>Q151*H151</f>
        <v>0.007600000000000001</v>
      </c>
      <c r="S151" s="199">
        <v>0</v>
      </c>
      <c r="T151" s="200">
        <f>S151*H151</f>
        <v>0</v>
      </c>
      <c r="AR151" s="22" t="s">
        <v>651</v>
      </c>
      <c r="AT151" s="22" t="s">
        <v>259</v>
      </c>
      <c r="AU151" s="22" t="s">
        <v>81</v>
      </c>
      <c r="AY151" s="22" t="s">
        <v>127</v>
      </c>
      <c r="BE151" s="201">
        <f>IF(N151="základní",J151,0)</f>
        <v>0</v>
      </c>
      <c r="BF151" s="201">
        <f>IF(N151="snížená",J151,0)</f>
        <v>0</v>
      </c>
      <c r="BG151" s="201">
        <f>IF(N151="zákl. přenesená",J151,0)</f>
        <v>0</v>
      </c>
      <c r="BH151" s="201">
        <f>IF(N151="sníž. přenesená",J151,0)</f>
        <v>0</v>
      </c>
      <c r="BI151" s="201">
        <f>IF(N151="nulová",J151,0)</f>
        <v>0</v>
      </c>
      <c r="BJ151" s="22" t="s">
        <v>79</v>
      </c>
      <c r="BK151" s="201">
        <f>ROUND(I151*H151,2)</f>
        <v>0</v>
      </c>
      <c r="BL151" s="22" t="s">
        <v>651</v>
      </c>
      <c r="BM151" s="22" t="s">
        <v>759</v>
      </c>
    </row>
    <row r="152" spans="2:51" s="11" customFormat="1" ht="13.5">
      <c r="B152" s="202"/>
      <c r="C152" s="203"/>
      <c r="D152" s="204" t="s">
        <v>135</v>
      </c>
      <c r="E152" s="205" t="s">
        <v>21</v>
      </c>
      <c r="F152" s="206" t="s">
        <v>760</v>
      </c>
      <c r="G152" s="203"/>
      <c r="H152" s="207">
        <v>40</v>
      </c>
      <c r="I152" s="208"/>
      <c r="J152" s="203"/>
      <c r="K152" s="203"/>
      <c r="L152" s="209"/>
      <c r="M152" s="210"/>
      <c r="N152" s="211"/>
      <c r="O152" s="211"/>
      <c r="P152" s="211"/>
      <c r="Q152" s="211"/>
      <c r="R152" s="211"/>
      <c r="S152" s="211"/>
      <c r="T152" s="212"/>
      <c r="AT152" s="213" t="s">
        <v>135</v>
      </c>
      <c r="AU152" s="213" t="s">
        <v>81</v>
      </c>
      <c r="AV152" s="11" t="s">
        <v>81</v>
      </c>
      <c r="AW152" s="11" t="s">
        <v>35</v>
      </c>
      <c r="AX152" s="11" t="s">
        <v>79</v>
      </c>
      <c r="AY152" s="213" t="s">
        <v>127</v>
      </c>
    </row>
    <row r="153" spans="2:65" s="1" customFormat="1" ht="25.5" customHeight="1">
      <c r="B153" s="39"/>
      <c r="C153" s="225" t="s">
        <v>401</v>
      </c>
      <c r="D153" s="225" t="s">
        <v>259</v>
      </c>
      <c r="E153" s="226" t="s">
        <v>761</v>
      </c>
      <c r="F153" s="227" t="s">
        <v>762</v>
      </c>
      <c r="G153" s="228" t="s">
        <v>172</v>
      </c>
      <c r="H153" s="229">
        <v>7.68</v>
      </c>
      <c r="I153" s="230"/>
      <c r="J153" s="231">
        <f>ROUND(I153*H153,2)</f>
        <v>0</v>
      </c>
      <c r="K153" s="227" t="s">
        <v>141</v>
      </c>
      <c r="L153" s="232"/>
      <c r="M153" s="233" t="s">
        <v>21</v>
      </c>
      <c r="N153" s="234" t="s">
        <v>42</v>
      </c>
      <c r="O153" s="40"/>
      <c r="P153" s="199">
        <f>O153*H153</f>
        <v>0</v>
      </c>
      <c r="Q153" s="199">
        <v>2.429</v>
      </c>
      <c r="R153" s="199">
        <f>Q153*H153</f>
        <v>18.654719999999998</v>
      </c>
      <c r="S153" s="199">
        <v>0</v>
      </c>
      <c r="T153" s="200">
        <f>S153*H153</f>
        <v>0</v>
      </c>
      <c r="AR153" s="22" t="s">
        <v>651</v>
      </c>
      <c r="AT153" s="22" t="s">
        <v>259</v>
      </c>
      <c r="AU153" s="22" t="s">
        <v>81</v>
      </c>
      <c r="AY153" s="22" t="s">
        <v>127</v>
      </c>
      <c r="BE153" s="201">
        <f>IF(N153="základní",J153,0)</f>
        <v>0</v>
      </c>
      <c r="BF153" s="201">
        <f>IF(N153="snížená",J153,0)</f>
        <v>0</v>
      </c>
      <c r="BG153" s="201">
        <f>IF(N153="zákl. přenesená",J153,0)</f>
        <v>0</v>
      </c>
      <c r="BH153" s="201">
        <f>IF(N153="sníž. přenesená",J153,0)</f>
        <v>0</v>
      </c>
      <c r="BI153" s="201">
        <f>IF(N153="nulová",J153,0)</f>
        <v>0</v>
      </c>
      <c r="BJ153" s="22" t="s">
        <v>79</v>
      </c>
      <c r="BK153" s="201">
        <f>ROUND(I153*H153,2)</f>
        <v>0</v>
      </c>
      <c r="BL153" s="22" t="s">
        <v>651</v>
      </c>
      <c r="BM153" s="22" t="s">
        <v>763</v>
      </c>
    </row>
    <row r="154" spans="2:51" s="11" customFormat="1" ht="13.5">
      <c r="B154" s="202"/>
      <c r="C154" s="203"/>
      <c r="D154" s="204" t="s">
        <v>135</v>
      </c>
      <c r="E154" s="205" t="s">
        <v>21</v>
      </c>
      <c r="F154" s="206" t="s">
        <v>751</v>
      </c>
      <c r="G154" s="203"/>
      <c r="H154" s="207">
        <v>7.68</v>
      </c>
      <c r="I154" s="208"/>
      <c r="J154" s="203"/>
      <c r="K154" s="203"/>
      <c r="L154" s="209"/>
      <c r="M154" s="210"/>
      <c r="N154" s="211"/>
      <c r="O154" s="211"/>
      <c r="P154" s="211"/>
      <c r="Q154" s="211"/>
      <c r="R154" s="211"/>
      <c r="S154" s="211"/>
      <c r="T154" s="212"/>
      <c r="AT154" s="213" t="s">
        <v>135</v>
      </c>
      <c r="AU154" s="213" t="s">
        <v>81</v>
      </c>
      <c r="AV154" s="11" t="s">
        <v>81</v>
      </c>
      <c r="AW154" s="11" t="s">
        <v>35</v>
      </c>
      <c r="AX154" s="11" t="s">
        <v>79</v>
      </c>
      <c r="AY154" s="213" t="s">
        <v>127</v>
      </c>
    </row>
    <row r="155" spans="2:65" s="1" customFormat="1" ht="51" customHeight="1">
      <c r="B155" s="39"/>
      <c r="C155" s="190" t="s">
        <v>449</v>
      </c>
      <c r="D155" s="190" t="s">
        <v>129</v>
      </c>
      <c r="E155" s="191" t="s">
        <v>764</v>
      </c>
      <c r="F155" s="192" t="s">
        <v>765</v>
      </c>
      <c r="G155" s="193" t="s">
        <v>165</v>
      </c>
      <c r="H155" s="194">
        <v>187.7</v>
      </c>
      <c r="I155" s="195"/>
      <c r="J155" s="196">
        <f>ROUND(I155*H155,2)</f>
        <v>0</v>
      </c>
      <c r="K155" s="192" t="s">
        <v>195</v>
      </c>
      <c r="L155" s="59"/>
      <c r="M155" s="197" t="s">
        <v>21</v>
      </c>
      <c r="N155" s="198" t="s">
        <v>42</v>
      </c>
      <c r="O155" s="40"/>
      <c r="P155" s="199">
        <f>O155*H155</f>
        <v>0</v>
      </c>
      <c r="Q155" s="199">
        <v>0</v>
      </c>
      <c r="R155" s="199">
        <f>Q155*H155</f>
        <v>0</v>
      </c>
      <c r="S155" s="199">
        <v>0</v>
      </c>
      <c r="T155" s="200">
        <f>S155*H155</f>
        <v>0</v>
      </c>
      <c r="AR155" s="22" t="s">
        <v>612</v>
      </c>
      <c r="AT155" s="22" t="s">
        <v>129</v>
      </c>
      <c r="AU155" s="22" t="s">
        <v>81</v>
      </c>
      <c r="AY155" s="22" t="s">
        <v>127</v>
      </c>
      <c r="BE155" s="201">
        <f>IF(N155="základní",J155,0)</f>
        <v>0</v>
      </c>
      <c r="BF155" s="201">
        <f>IF(N155="snížená",J155,0)</f>
        <v>0</v>
      </c>
      <c r="BG155" s="201">
        <f>IF(N155="zákl. přenesená",J155,0)</f>
        <v>0</v>
      </c>
      <c r="BH155" s="201">
        <f>IF(N155="sníž. přenesená",J155,0)</f>
        <v>0</v>
      </c>
      <c r="BI155" s="201">
        <f>IF(N155="nulová",J155,0)</f>
        <v>0</v>
      </c>
      <c r="BJ155" s="22" t="s">
        <v>79</v>
      </c>
      <c r="BK155" s="201">
        <f>ROUND(I155*H155,2)</f>
        <v>0</v>
      </c>
      <c r="BL155" s="22" t="s">
        <v>612</v>
      </c>
      <c r="BM155" s="22" t="s">
        <v>766</v>
      </c>
    </row>
    <row r="156" spans="2:51" s="11" customFormat="1" ht="13.5">
      <c r="B156" s="202"/>
      <c r="C156" s="203"/>
      <c r="D156" s="204" t="s">
        <v>135</v>
      </c>
      <c r="E156" s="205" t="s">
        <v>21</v>
      </c>
      <c r="F156" s="206" t="s">
        <v>767</v>
      </c>
      <c r="G156" s="203"/>
      <c r="H156" s="207">
        <v>187.7</v>
      </c>
      <c r="I156" s="208"/>
      <c r="J156" s="203"/>
      <c r="K156" s="203"/>
      <c r="L156" s="209"/>
      <c r="M156" s="210"/>
      <c r="N156" s="211"/>
      <c r="O156" s="211"/>
      <c r="P156" s="211"/>
      <c r="Q156" s="211"/>
      <c r="R156" s="211"/>
      <c r="S156" s="211"/>
      <c r="T156" s="212"/>
      <c r="AT156" s="213" t="s">
        <v>135</v>
      </c>
      <c r="AU156" s="213" t="s">
        <v>81</v>
      </c>
      <c r="AV156" s="11" t="s">
        <v>81</v>
      </c>
      <c r="AW156" s="11" t="s">
        <v>35</v>
      </c>
      <c r="AX156" s="11" t="s">
        <v>79</v>
      </c>
      <c r="AY156" s="213" t="s">
        <v>127</v>
      </c>
    </row>
    <row r="157" spans="2:65" s="1" customFormat="1" ht="38.25" customHeight="1">
      <c r="B157" s="39"/>
      <c r="C157" s="190" t="s">
        <v>453</v>
      </c>
      <c r="D157" s="190" t="s">
        <v>129</v>
      </c>
      <c r="E157" s="191" t="s">
        <v>768</v>
      </c>
      <c r="F157" s="192" t="s">
        <v>769</v>
      </c>
      <c r="G157" s="193" t="s">
        <v>165</v>
      </c>
      <c r="H157" s="194">
        <v>20</v>
      </c>
      <c r="I157" s="195"/>
      <c r="J157" s="196">
        <f>ROUND(I157*H157,2)</f>
        <v>0</v>
      </c>
      <c r="K157" s="192" t="s">
        <v>141</v>
      </c>
      <c r="L157" s="59"/>
      <c r="M157" s="197" t="s">
        <v>21</v>
      </c>
      <c r="N157" s="198" t="s">
        <v>42</v>
      </c>
      <c r="O157" s="40"/>
      <c r="P157" s="199">
        <f>O157*H157</f>
        <v>0</v>
      </c>
      <c r="Q157" s="199">
        <v>0</v>
      </c>
      <c r="R157" s="199">
        <f>Q157*H157</f>
        <v>0</v>
      </c>
      <c r="S157" s="199">
        <v>0</v>
      </c>
      <c r="T157" s="200">
        <f>S157*H157</f>
        <v>0</v>
      </c>
      <c r="AR157" s="22" t="s">
        <v>612</v>
      </c>
      <c r="AT157" s="22" t="s">
        <v>129</v>
      </c>
      <c r="AU157" s="22" t="s">
        <v>81</v>
      </c>
      <c r="AY157" s="22" t="s">
        <v>127</v>
      </c>
      <c r="BE157" s="201">
        <f>IF(N157="základní",J157,0)</f>
        <v>0</v>
      </c>
      <c r="BF157" s="201">
        <f>IF(N157="snížená",J157,0)</f>
        <v>0</v>
      </c>
      <c r="BG157" s="201">
        <f>IF(N157="zákl. přenesená",J157,0)</f>
        <v>0</v>
      </c>
      <c r="BH157" s="201">
        <f>IF(N157="sníž. přenesená",J157,0)</f>
        <v>0</v>
      </c>
      <c r="BI157" s="201">
        <f>IF(N157="nulová",J157,0)</f>
        <v>0</v>
      </c>
      <c r="BJ157" s="22" t="s">
        <v>79</v>
      </c>
      <c r="BK157" s="201">
        <f>ROUND(I157*H157,2)</f>
        <v>0</v>
      </c>
      <c r="BL157" s="22" t="s">
        <v>612</v>
      </c>
      <c r="BM157" s="22" t="s">
        <v>770</v>
      </c>
    </row>
    <row r="158" spans="2:51" s="11" customFormat="1" ht="13.5">
      <c r="B158" s="202"/>
      <c r="C158" s="203"/>
      <c r="D158" s="204" t="s">
        <v>135</v>
      </c>
      <c r="E158" s="205" t="s">
        <v>21</v>
      </c>
      <c r="F158" s="206" t="s">
        <v>316</v>
      </c>
      <c r="G158" s="203"/>
      <c r="H158" s="207">
        <v>20</v>
      </c>
      <c r="I158" s="208"/>
      <c r="J158" s="203"/>
      <c r="K158" s="203"/>
      <c r="L158" s="209"/>
      <c r="M158" s="210"/>
      <c r="N158" s="211"/>
      <c r="O158" s="211"/>
      <c r="P158" s="211"/>
      <c r="Q158" s="211"/>
      <c r="R158" s="211"/>
      <c r="S158" s="211"/>
      <c r="T158" s="212"/>
      <c r="AT158" s="213" t="s">
        <v>135</v>
      </c>
      <c r="AU158" s="213" t="s">
        <v>81</v>
      </c>
      <c r="AV158" s="11" t="s">
        <v>81</v>
      </c>
      <c r="AW158" s="11" t="s">
        <v>35</v>
      </c>
      <c r="AX158" s="11" t="s">
        <v>79</v>
      </c>
      <c r="AY158" s="213" t="s">
        <v>127</v>
      </c>
    </row>
    <row r="159" spans="2:65" s="1" customFormat="1" ht="38.25" customHeight="1">
      <c r="B159" s="39"/>
      <c r="C159" s="190" t="s">
        <v>519</v>
      </c>
      <c r="D159" s="190" t="s">
        <v>129</v>
      </c>
      <c r="E159" s="191" t="s">
        <v>771</v>
      </c>
      <c r="F159" s="192" t="s">
        <v>772</v>
      </c>
      <c r="G159" s="193" t="s">
        <v>165</v>
      </c>
      <c r="H159" s="194">
        <v>25</v>
      </c>
      <c r="I159" s="195"/>
      <c r="J159" s="196">
        <f>ROUND(I159*H159,2)</f>
        <v>0</v>
      </c>
      <c r="K159" s="192" t="s">
        <v>159</v>
      </c>
      <c r="L159" s="59"/>
      <c r="M159" s="197" t="s">
        <v>21</v>
      </c>
      <c r="N159" s="198" t="s">
        <v>42</v>
      </c>
      <c r="O159" s="40"/>
      <c r="P159" s="199">
        <f>O159*H159</f>
        <v>0</v>
      </c>
      <c r="Q159" s="199">
        <v>0</v>
      </c>
      <c r="R159" s="199">
        <f>Q159*H159</f>
        <v>0</v>
      </c>
      <c r="S159" s="199">
        <v>0</v>
      </c>
      <c r="T159" s="200">
        <f>S159*H159</f>
        <v>0</v>
      </c>
      <c r="AR159" s="22" t="s">
        <v>612</v>
      </c>
      <c r="AT159" s="22" t="s">
        <v>129</v>
      </c>
      <c r="AU159" s="22" t="s">
        <v>81</v>
      </c>
      <c r="AY159" s="22" t="s">
        <v>127</v>
      </c>
      <c r="BE159" s="201">
        <f>IF(N159="základní",J159,0)</f>
        <v>0</v>
      </c>
      <c r="BF159" s="201">
        <f>IF(N159="snížená",J159,0)</f>
        <v>0</v>
      </c>
      <c r="BG159" s="201">
        <f>IF(N159="zákl. přenesená",J159,0)</f>
        <v>0</v>
      </c>
      <c r="BH159" s="201">
        <f>IF(N159="sníž. přenesená",J159,0)</f>
        <v>0</v>
      </c>
      <c r="BI159" s="201">
        <f>IF(N159="nulová",J159,0)</f>
        <v>0</v>
      </c>
      <c r="BJ159" s="22" t="s">
        <v>79</v>
      </c>
      <c r="BK159" s="201">
        <f>ROUND(I159*H159,2)</f>
        <v>0</v>
      </c>
      <c r="BL159" s="22" t="s">
        <v>612</v>
      </c>
      <c r="BM159" s="22" t="s">
        <v>773</v>
      </c>
    </row>
    <row r="160" spans="2:51" s="11" customFormat="1" ht="13.5">
      <c r="B160" s="202"/>
      <c r="C160" s="203"/>
      <c r="D160" s="204" t="s">
        <v>135</v>
      </c>
      <c r="E160" s="205" t="s">
        <v>21</v>
      </c>
      <c r="F160" s="206" t="s">
        <v>774</v>
      </c>
      <c r="G160" s="203"/>
      <c r="H160" s="207">
        <v>25</v>
      </c>
      <c r="I160" s="208"/>
      <c r="J160" s="203"/>
      <c r="K160" s="203"/>
      <c r="L160" s="209"/>
      <c r="M160" s="210"/>
      <c r="N160" s="211"/>
      <c r="O160" s="211"/>
      <c r="P160" s="211"/>
      <c r="Q160" s="211"/>
      <c r="R160" s="211"/>
      <c r="S160" s="211"/>
      <c r="T160" s="212"/>
      <c r="AT160" s="213" t="s">
        <v>135</v>
      </c>
      <c r="AU160" s="213" t="s">
        <v>81</v>
      </c>
      <c r="AV160" s="11" t="s">
        <v>81</v>
      </c>
      <c r="AW160" s="11" t="s">
        <v>35</v>
      </c>
      <c r="AX160" s="11" t="s">
        <v>79</v>
      </c>
      <c r="AY160" s="213" t="s">
        <v>127</v>
      </c>
    </row>
    <row r="161" spans="2:65" s="1" customFormat="1" ht="16.5" customHeight="1">
      <c r="B161" s="39"/>
      <c r="C161" s="225" t="s">
        <v>524</v>
      </c>
      <c r="D161" s="225" t="s">
        <v>259</v>
      </c>
      <c r="E161" s="226" t="s">
        <v>775</v>
      </c>
      <c r="F161" s="227" t="s">
        <v>776</v>
      </c>
      <c r="G161" s="228" t="s">
        <v>165</v>
      </c>
      <c r="H161" s="229">
        <v>25</v>
      </c>
      <c r="I161" s="230"/>
      <c r="J161" s="231">
        <f>ROUND(I161*H161,2)</f>
        <v>0</v>
      </c>
      <c r="K161" s="227" t="s">
        <v>159</v>
      </c>
      <c r="L161" s="232"/>
      <c r="M161" s="233" t="s">
        <v>21</v>
      </c>
      <c r="N161" s="234" t="s">
        <v>42</v>
      </c>
      <c r="O161" s="40"/>
      <c r="P161" s="199">
        <f>O161*H161</f>
        <v>0</v>
      </c>
      <c r="Q161" s="199">
        <v>0.0014</v>
      </c>
      <c r="R161" s="199">
        <f>Q161*H161</f>
        <v>0.034999999999999996</v>
      </c>
      <c r="S161" s="199">
        <v>0</v>
      </c>
      <c r="T161" s="200">
        <f>S161*H161</f>
        <v>0</v>
      </c>
      <c r="AR161" s="22" t="s">
        <v>651</v>
      </c>
      <c r="AT161" s="22" t="s">
        <v>259</v>
      </c>
      <c r="AU161" s="22" t="s">
        <v>81</v>
      </c>
      <c r="AY161" s="22" t="s">
        <v>127</v>
      </c>
      <c r="BE161" s="201">
        <f>IF(N161="základní",J161,0)</f>
        <v>0</v>
      </c>
      <c r="BF161" s="201">
        <f>IF(N161="snížená",J161,0)</f>
        <v>0</v>
      </c>
      <c r="BG161" s="201">
        <f>IF(N161="zákl. přenesená",J161,0)</f>
        <v>0</v>
      </c>
      <c r="BH161" s="201">
        <f>IF(N161="sníž. přenesená",J161,0)</f>
        <v>0</v>
      </c>
      <c r="BI161" s="201">
        <f>IF(N161="nulová",J161,0)</f>
        <v>0</v>
      </c>
      <c r="BJ161" s="22" t="s">
        <v>79</v>
      </c>
      <c r="BK161" s="201">
        <f>ROUND(I161*H161,2)</f>
        <v>0</v>
      </c>
      <c r="BL161" s="22" t="s">
        <v>651</v>
      </c>
      <c r="BM161" s="22" t="s">
        <v>777</v>
      </c>
    </row>
    <row r="162" spans="2:65" s="1" customFormat="1" ht="38.25" customHeight="1">
      <c r="B162" s="39"/>
      <c r="C162" s="190" t="s">
        <v>457</v>
      </c>
      <c r="D162" s="190" t="s">
        <v>129</v>
      </c>
      <c r="E162" s="191" t="s">
        <v>778</v>
      </c>
      <c r="F162" s="192" t="s">
        <v>779</v>
      </c>
      <c r="G162" s="193" t="s">
        <v>165</v>
      </c>
      <c r="H162" s="194">
        <v>207.7</v>
      </c>
      <c r="I162" s="195"/>
      <c r="J162" s="196">
        <f>ROUND(I162*H162,2)</f>
        <v>0</v>
      </c>
      <c r="K162" s="192" t="s">
        <v>141</v>
      </c>
      <c r="L162" s="59"/>
      <c r="M162" s="197" t="s">
        <v>21</v>
      </c>
      <c r="N162" s="198" t="s">
        <v>42</v>
      </c>
      <c r="O162" s="40"/>
      <c r="P162" s="199">
        <f>O162*H162</f>
        <v>0</v>
      </c>
      <c r="Q162" s="199">
        <v>0.06279</v>
      </c>
      <c r="R162" s="199">
        <f>Q162*H162</f>
        <v>13.041483</v>
      </c>
      <c r="S162" s="199">
        <v>0</v>
      </c>
      <c r="T162" s="200">
        <f>S162*H162</f>
        <v>0</v>
      </c>
      <c r="AR162" s="22" t="s">
        <v>612</v>
      </c>
      <c r="AT162" s="22" t="s">
        <v>129</v>
      </c>
      <c r="AU162" s="22" t="s">
        <v>81</v>
      </c>
      <c r="AY162" s="22" t="s">
        <v>127</v>
      </c>
      <c r="BE162" s="201">
        <f>IF(N162="základní",J162,0)</f>
        <v>0</v>
      </c>
      <c r="BF162" s="201">
        <f>IF(N162="snížená",J162,0)</f>
        <v>0</v>
      </c>
      <c r="BG162" s="201">
        <f>IF(N162="zákl. přenesená",J162,0)</f>
        <v>0</v>
      </c>
      <c r="BH162" s="201">
        <f>IF(N162="sníž. přenesená",J162,0)</f>
        <v>0</v>
      </c>
      <c r="BI162" s="201">
        <f>IF(N162="nulová",J162,0)</f>
        <v>0</v>
      </c>
      <c r="BJ162" s="22" t="s">
        <v>79</v>
      </c>
      <c r="BK162" s="201">
        <f>ROUND(I162*H162,2)</f>
        <v>0</v>
      </c>
      <c r="BL162" s="22" t="s">
        <v>612</v>
      </c>
      <c r="BM162" s="22" t="s">
        <v>780</v>
      </c>
    </row>
    <row r="163" spans="2:51" s="11" customFormat="1" ht="13.5">
      <c r="B163" s="202"/>
      <c r="C163" s="203"/>
      <c r="D163" s="204" t="s">
        <v>135</v>
      </c>
      <c r="E163" s="205" t="s">
        <v>21</v>
      </c>
      <c r="F163" s="206" t="s">
        <v>781</v>
      </c>
      <c r="G163" s="203"/>
      <c r="H163" s="207">
        <v>207.7</v>
      </c>
      <c r="I163" s="208"/>
      <c r="J163" s="203"/>
      <c r="K163" s="203"/>
      <c r="L163" s="209"/>
      <c r="M163" s="210"/>
      <c r="N163" s="211"/>
      <c r="O163" s="211"/>
      <c r="P163" s="211"/>
      <c r="Q163" s="211"/>
      <c r="R163" s="211"/>
      <c r="S163" s="211"/>
      <c r="T163" s="212"/>
      <c r="AT163" s="213" t="s">
        <v>135</v>
      </c>
      <c r="AU163" s="213" t="s">
        <v>81</v>
      </c>
      <c r="AV163" s="11" t="s">
        <v>81</v>
      </c>
      <c r="AW163" s="11" t="s">
        <v>35</v>
      </c>
      <c r="AX163" s="11" t="s">
        <v>71</v>
      </c>
      <c r="AY163" s="213" t="s">
        <v>127</v>
      </c>
    </row>
    <row r="164" spans="2:65" s="1" customFormat="1" ht="25.5" customHeight="1">
      <c r="B164" s="39"/>
      <c r="C164" s="225" t="s">
        <v>782</v>
      </c>
      <c r="D164" s="225" t="s">
        <v>259</v>
      </c>
      <c r="E164" s="226" t="s">
        <v>783</v>
      </c>
      <c r="F164" s="227" t="s">
        <v>784</v>
      </c>
      <c r="G164" s="228" t="s">
        <v>165</v>
      </c>
      <c r="H164" s="229">
        <v>207.7</v>
      </c>
      <c r="I164" s="230"/>
      <c r="J164" s="231">
        <f>ROUND(I164*H164,2)</f>
        <v>0</v>
      </c>
      <c r="K164" s="227" t="s">
        <v>141</v>
      </c>
      <c r="L164" s="232"/>
      <c r="M164" s="233" t="s">
        <v>21</v>
      </c>
      <c r="N164" s="234" t="s">
        <v>42</v>
      </c>
      <c r="O164" s="40"/>
      <c r="P164" s="199">
        <f>O164*H164</f>
        <v>0</v>
      </c>
      <c r="Q164" s="199">
        <v>1E-05</v>
      </c>
      <c r="R164" s="199">
        <f>Q164*H164</f>
        <v>0.002077</v>
      </c>
      <c r="S164" s="199">
        <v>0</v>
      </c>
      <c r="T164" s="200">
        <f>S164*H164</f>
        <v>0</v>
      </c>
      <c r="AR164" s="22" t="s">
        <v>651</v>
      </c>
      <c r="AT164" s="22" t="s">
        <v>259</v>
      </c>
      <c r="AU164" s="22" t="s">
        <v>81</v>
      </c>
      <c r="AY164" s="22" t="s">
        <v>127</v>
      </c>
      <c r="BE164" s="201">
        <f>IF(N164="základní",J164,0)</f>
        <v>0</v>
      </c>
      <c r="BF164" s="201">
        <f>IF(N164="snížená",J164,0)</f>
        <v>0</v>
      </c>
      <c r="BG164" s="201">
        <f>IF(N164="zákl. přenesená",J164,0)</f>
        <v>0</v>
      </c>
      <c r="BH164" s="201">
        <f>IF(N164="sníž. přenesená",J164,0)</f>
        <v>0</v>
      </c>
      <c r="BI164" s="201">
        <f>IF(N164="nulová",J164,0)</f>
        <v>0</v>
      </c>
      <c r="BJ164" s="22" t="s">
        <v>79</v>
      </c>
      <c r="BK164" s="201">
        <f>ROUND(I164*H164,2)</f>
        <v>0</v>
      </c>
      <c r="BL164" s="22" t="s">
        <v>651</v>
      </c>
      <c r="BM164" s="22" t="s">
        <v>785</v>
      </c>
    </row>
    <row r="165" spans="2:47" s="1" customFormat="1" ht="27">
      <c r="B165" s="39"/>
      <c r="C165" s="61"/>
      <c r="D165" s="204" t="s">
        <v>393</v>
      </c>
      <c r="E165" s="61"/>
      <c r="F165" s="235" t="s">
        <v>786</v>
      </c>
      <c r="G165" s="61"/>
      <c r="H165" s="61"/>
      <c r="I165" s="161"/>
      <c r="J165" s="61"/>
      <c r="K165" s="61"/>
      <c r="L165" s="59"/>
      <c r="M165" s="236"/>
      <c r="N165" s="40"/>
      <c r="O165" s="40"/>
      <c r="P165" s="40"/>
      <c r="Q165" s="40"/>
      <c r="R165" s="40"/>
      <c r="S165" s="40"/>
      <c r="T165" s="76"/>
      <c r="AT165" s="22" t="s">
        <v>393</v>
      </c>
      <c r="AU165" s="22" t="s">
        <v>81</v>
      </c>
    </row>
    <row r="166" spans="2:51" s="11" customFormat="1" ht="13.5">
      <c r="B166" s="202"/>
      <c r="C166" s="203"/>
      <c r="D166" s="204" t="s">
        <v>135</v>
      </c>
      <c r="E166" s="205" t="s">
        <v>21</v>
      </c>
      <c r="F166" s="206" t="s">
        <v>787</v>
      </c>
      <c r="G166" s="203"/>
      <c r="H166" s="207">
        <v>207.7</v>
      </c>
      <c r="I166" s="208"/>
      <c r="J166" s="203"/>
      <c r="K166" s="203"/>
      <c r="L166" s="209"/>
      <c r="M166" s="210"/>
      <c r="N166" s="211"/>
      <c r="O166" s="211"/>
      <c r="P166" s="211"/>
      <c r="Q166" s="211"/>
      <c r="R166" s="211"/>
      <c r="S166" s="211"/>
      <c r="T166" s="212"/>
      <c r="AT166" s="213" t="s">
        <v>135</v>
      </c>
      <c r="AU166" s="213" t="s">
        <v>81</v>
      </c>
      <c r="AV166" s="11" t="s">
        <v>81</v>
      </c>
      <c r="AW166" s="11" t="s">
        <v>35</v>
      </c>
      <c r="AX166" s="11" t="s">
        <v>71</v>
      </c>
      <c r="AY166" s="213" t="s">
        <v>127</v>
      </c>
    </row>
    <row r="167" spans="2:65" s="1" customFormat="1" ht="51" customHeight="1">
      <c r="B167" s="39"/>
      <c r="C167" s="225" t="s">
        <v>788</v>
      </c>
      <c r="D167" s="225" t="s">
        <v>259</v>
      </c>
      <c r="E167" s="226" t="s">
        <v>789</v>
      </c>
      <c r="F167" s="227" t="s">
        <v>790</v>
      </c>
      <c r="G167" s="228" t="s">
        <v>250</v>
      </c>
      <c r="H167" s="229">
        <v>34.186</v>
      </c>
      <c r="I167" s="230"/>
      <c r="J167" s="231">
        <f>ROUND(I167*H167,2)</f>
        <v>0</v>
      </c>
      <c r="K167" s="227" t="s">
        <v>141</v>
      </c>
      <c r="L167" s="232"/>
      <c r="M167" s="233" t="s">
        <v>21</v>
      </c>
      <c r="N167" s="234" t="s">
        <v>42</v>
      </c>
      <c r="O167" s="40"/>
      <c r="P167" s="199">
        <f>O167*H167</f>
        <v>0</v>
      </c>
      <c r="Q167" s="199">
        <v>1</v>
      </c>
      <c r="R167" s="199">
        <f>Q167*H167</f>
        <v>34.186</v>
      </c>
      <c r="S167" s="199">
        <v>0</v>
      </c>
      <c r="T167" s="200">
        <f>S167*H167</f>
        <v>0</v>
      </c>
      <c r="AR167" s="22" t="s">
        <v>651</v>
      </c>
      <c r="AT167" s="22" t="s">
        <v>259</v>
      </c>
      <c r="AU167" s="22" t="s">
        <v>81</v>
      </c>
      <c r="AY167" s="22" t="s">
        <v>127</v>
      </c>
      <c r="BE167" s="201">
        <f>IF(N167="základní",J167,0)</f>
        <v>0</v>
      </c>
      <c r="BF167" s="201">
        <f>IF(N167="snížená",J167,0)</f>
        <v>0</v>
      </c>
      <c r="BG167" s="201">
        <f>IF(N167="zákl. přenesená",J167,0)</f>
        <v>0</v>
      </c>
      <c r="BH167" s="201">
        <f>IF(N167="sníž. přenesená",J167,0)</f>
        <v>0</v>
      </c>
      <c r="BI167" s="201">
        <f>IF(N167="nulová",J167,0)</f>
        <v>0</v>
      </c>
      <c r="BJ167" s="22" t="s">
        <v>79</v>
      </c>
      <c r="BK167" s="201">
        <f>ROUND(I167*H167,2)</f>
        <v>0</v>
      </c>
      <c r="BL167" s="22" t="s">
        <v>651</v>
      </c>
      <c r="BM167" s="22" t="s">
        <v>791</v>
      </c>
    </row>
    <row r="168" spans="2:51" s="11" customFormat="1" ht="13.5">
      <c r="B168" s="202"/>
      <c r="C168" s="203"/>
      <c r="D168" s="204" t="s">
        <v>135</v>
      </c>
      <c r="E168" s="205" t="s">
        <v>21</v>
      </c>
      <c r="F168" s="206" t="s">
        <v>792</v>
      </c>
      <c r="G168" s="203"/>
      <c r="H168" s="207">
        <v>34.186</v>
      </c>
      <c r="I168" s="208"/>
      <c r="J168" s="203"/>
      <c r="K168" s="203"/>
      <c r="L168" s="209"/>
      <c r="M168" s="210"/>
      <c r="N168" s="211"/>
      <c r="O168" s="211"/>
      <c r="P168" s="211"/>
      <c r="Q168" s="211"/>
      <c r="R168" s="211"/>
      <c r="S168" s="211"/>
      <c r="T168" s="212"/>
      <c r="AT168" s="213" t="s">
        <v>135</v>
      </c>
      <c r="AU168" s="213" t="s">
        <v>81</v>
      </c>
      <c r="AV168" s="11" t="s">
        <v>81</v>
      </c>
      <c r="AW168" s="11" t="s">
        <v>35</v>
      </c>
      <c r="AX168" s="11" t="s">
        <v>71</v>
      </c>
      <c r="AY168" s="213" t="s">
        <v>127</v>
      </c>
    </row>
    <row r="169" spans="2:65" s="1" customFormat="1" ht="38.25" customHeight="1">
      <c r="B169" s="39"/>
      <c r="C169" s="190" t="s">
        <v>793</v>
      </c>
      <c r="D169" s="190" t="s">
        <v>129</v>
      </c>
      <c r="E169" s="191" t="s">
        <v>794</v>
      </c>
      <c r="F169" s="192" t="s">
        <v>795</v>
      </c>
      <c r="G169" s="193" t="s">
        <v>165</v>
      </c>
      <c r="H169" s="194">
        <v>40</v>
      </c>
      <c r="I169" s="195"/>
      <c r="J169" s="196">
        <f>ROUND(I169*H169,2)</f>
        <v>0</v>
      </c>
      <c r="K169" s="192" t="s">
        <v>141</v>
      </c>
      <c r="L169" s="59"/>
      <c r="M169" s="197" t="s">
        <v>21</v>
      </c>
      <c r="N169" s="198" t="s">
        <v>42</v>
      </c>
      <c r="O169" s="40"/>
      <c r="P169" s="199">
        <f>O169*H169</f>
        <v>0</v>
      </c>
      <c r="Q169" s="199">
        <v>0.13538</v>
      </c>
      <c r="R169" s="199">
        <f>Q169*H169</f>
        <v>5.4152000000000005</v>
      </c>
      <c r="S169" s="199">
        <v>0</v>
      </c>
      <c r="T169" s="200">
        <f>S169*H169</f>
        <v>0</v>
      </c>
      <c r="AR169" s="22" t="s">
        <v>612</v>
      </c>
      <c r="AT169" s="22" t="s">
        <v>129</v>
      </c>
      <c r="AU169" s="22" t="s">
        <v>81</v>
      </c>
      <c r="AY169" s="22" t="s">
        <v>127</v>
      </c>
      <c r="BE169" s="201">
        <f>IF(N169="základní",J169,0)</f>
        <v>0</v>
      </c>
      <c r="BF169" s="201">
        <f>IF(N169="snížená",J169,0)</f>
        <v>0</v>
      </c>
      <c r="BG169" s="201">
        <f>IF(N169="zákl. přenesená",J169,0)</f>
        <v>0</v>
      </c>
      <c r="BH169" s="201">
        <f>IF(N169="sníž. přenesená",J169,0)</f>
        <v>0</v>
      </c>
      <c r="BI169" s="201">
        <f>IF(N169="nulová",J169,0)</f>
        <v>0</v>
      </c>
      <c r="BJ169" s="22" t="s">
        <v>79</v>
      </c>
      <c r="BK169" s="201">
        <f>ROUND(I169*H169,2)</f>
        <v>0</v>
      </c>
      <c r="BL169" s="22" t="s">
        <v>612</v>
      </c>
      <c r="BM169" s="22" t="s">
        <v>796</v>
      </c>
    </row>
    <row r="170" spans="2:51" s="11" customFormat="1" ht="13.5">
      <c r="B170" s="202"/>
      <c r="C170" s="203"/>
      <c r="D170" s="204" t="s">
        <v>135</v>
      </c>
      <c r="E170" s="205" t="s">
        <v>21</v>
      </c>
      <c r="F170" s="206" t="s">
        <v>797</v>
      </c>
      <c r="G170" s="203"/>
      <c r="H170" s="207">
        <v>40</v>
      </c>
      <c r="I170" s="208"/>
      <c r="J170" s="203"/>
      <c r="K170" s="203"/>
      <c r="L170" s="209"/>
      <c r="M170" s="210"/>
      <c r="N170" s="211"/>
      <c r="O170" s="211"/>
      <c r="P170" s="211"/>
      <c r="Q170" s="211"/>
      <c r="R170" s="211"/>
      <c r="S170" s="211"/>
      <c r="T170" s="212"/>
      <c r="AT170" s="213" t="s">
        <v>135</v>
      </c>
      <c r="AU170" s="213" t="s">
        <v>81</v>
      </c>
      <c r="AV170" s="11" t="s">
        <v>81</v>
      </c>
      <c r="AW170" s="11" t="s">
        <v>35</v>
      </c>
      <c r="AX170" s="11" t="s">
        <v>79</v>
      </c>
      <c r="AY170" s="213" t="s">
        <v>127</v>
      </c>
    </row>
    <row r="171" spans="2:65" s="1" customFormat="1" ht="38.25" customHeight="1">
      <c r="B171" s="39"/>
      <c r="C171" s="225" t="s">
        <v>798</v>
      </c>
      <c r="D171" s="225" t="s">
        <v>259</v>
      </c>
      <c r="E171" s="226" t="s">
        <v>799</v>
      </c>
      <c r="F171" s="227" t="s">
        <v>800</v>
      </c>
      <c r="G171" s="228" t="s">
        <v>165</v>
      </c>
      <c r="H171" s="229">
        <v>40</v>
      </c>
      <c r="I171" s="230"/>
      <c r="J171" s="231">
        <f>ROUND(I171*H171,2)</f>
        <v>0</v>
      </c>
      <c r="K171" s="227" t="s">
        <v>141</v>
      </c>
      <c r="L171" s="232"/>
      <c r="M171" s="233" t="s">
        <v>21</v>
      </c>
      <c r="N171" s="234" t="s">
        <v>42</v>
      </c>
      <c r="O171" s="40"/>
      <c r="P171" s="199">
        <f>O171*H171</f>
        <v>0</v>
      </c>
      <c r="Q171" s="199">
        <v>0.00069</v>
      </c>
      <c r="R171" s="199">
        <f>Q171*H171</f>
        <v>0.0276</v>
      </c>
      <c r="S171" s="199">
        <v>0</v>
      </c>
      <c r="T171" s="200">
        <f>S171*H171</f>
        <v>0</v>
      </c>
      <c r="AR171" s="22" t="s">
        <v>651</v>
      </c>
      <c r="AT171" s="22" t="s">
        <v>259</v>
      </c>
      <c r="AU171" s="22" t="s">
        <v>81</v>
      </c>
      <c r="AY171" s="22" t="s">
        <v>127</v>
      </c>
      <c r="BE171" s="201">
        <f>IF(N171="základní",J171,0)</f>
        <v>0</v>
      </c>
      <c r="BF171" s="201">
        <f>IF(N171="snížená",J171,0)</f>
        <v>0</v>
      </c>
      <c r="BG171" s="201">
        <f>IF(N171="zákl. přenesená",J171,0)</f>
        <v>0</v>
      </c>
      <c r="BH171" s="201">
        <f>IF(N171="sníž. přenesená",J171,0)</f>
        <v>0</v>
      </c>
      <c r="BI171" s="201">
        <f>IF(N171="nulová",J171,0)</f>
        <v>0</v>
      </c>
      <c r="BJ171" s="22" t="s">
        <v>79</v>
      </c>
      <c r="BK171" s="201">
        <f>ROUND(I171*H171,2)</f>
        <v>0</v>
      </c>
      <c r="BL171" s="22" t="s">
        <v>651</v>
      </c>
      <c r="BM171" s="22" t="s">
        <v>801</v>
      </c>
    </row>
    <row r="172" spans="2:51" s="11" customFormat="1" ht="13.5">
      <c r="B172" s="202"/>
      <c r="C172" s="203"/>
      <c r="D172" s="204" t="s">
        <v>135</v>
      </c>
      <c r="E172" s="205" t="s">
        <v>21</v>
      </c>
      <c r="F172" s="206" t="s">
        <v>798</v>
      </c>
      <c r="G172" s="203"/>
      <c r="H172" s="207">
        <v>40</v>
      </c>
      <c r="I172" s="208"/>
      <c r="J172" s="203"/>
      <c r="K172" s="203"/>
      <c r="L172" s="209"/>
      <c r="M172" s="210"/>
      <c r="N172" s="211"/>
      <c r="O172" s="211"/>
      <c r="P172" s="211"/>
      <c r="Q172" s="211"/>
      <c r="R172" s="211"/>
      <c r="S172" s="211"/>
      <c r="T172" s="212"/>
      <c r="AT172" s="213" t="s">
        <v>135</v>
      </c>
      <c r="AU172" s="213" t="s">
        <v>81</v>
      </c>
      <c r="AV172" s="11" t="s">
        <v>81</v>
      </c>
      <c r="AW172" s="11" t="s">
        <v>35</v>
      </c>
      <c r="AX172" s="11" t="s">
        <v>79</v>
      </c>
      <c r="AY172" s="213" t="s">
        <v>127</v>
      </c>
    </row>
    <row r="173" spans="2:65" s="1" customFormat="1" ht="25.5" customHeight="1">
      <c r="B173" s="39"/>
      <c r="C173" s="225" t="s">
        <v>475</v>
      </c>
      <c r="D173" s="225" t="s">
        <v>259</v>
      </c>
      <c r="E173" s="226" t="s">
        <v>802</v>
      </c>
      <c r="F173" s="227" t="s">
        <v>803</v>
      </c>
      <c r="G173" s="228" t="s">
        <v>172</v>
      </c>
      <c r="H173" s="229">
        <v>1.2</v>
      </c>
      <c r="I173" s="230"/>
      <c r="J173" s="231">
        <f>ROUND(I173*H173,2)</f>
        <v>0</v>
      </c>
      <c r="K173" s="227" t="s">
        <v>141</v>
      </c>
      <c r="L173" s="232"/>
      <c r="M173" s="233" t="s">
        <v>21</v>
      </c>
      <c r="N173" s="234" t="s">
        <v>42</v>
      </c>
      <c r="O173" s="40"/>
      <c r="P173" s="199">
        <f>O173*H173</f>
        <v>0</v>
      </c>
      <c r="Q173" s="199">
        <v>2.234</v>
      </c>
      <c r="R173" s="199">
        <f>Q173*H173</f>
        <v>2.6808</v>
      </c>
      <c r="S173" s="199">
        <v>0</v>
      </c>
      <c r="T173" s="200">
        <f>S173*H173</f>
        <v>0</v>
      </c>
      <c r="AR173" s="22" t="s">
        <v>651</v>
      </c>
      <c r="AT173" s="22" t="s">
        <v>259</v>
      </c>
      <c r="AU173" s="22" t="s">
        <v>81</v>
      </c>
      <c r="AY173" s="22" t="s">
        <v>127</v>
      </c>
      <c r="BE173" s="201">
        <f>IF(N173="základní",J173,0)</f>
        <v>0</v>
      </c>
      <c r="BF173" s="201">
        <f>IF(N173="snížená",J173,0)</f>
        <v>0</v>
      </c>
      <c r="BG173" s="201">
        <f>IF(N173="zákl. přenesená",J173,0)</f>
        <v>0</v>
      </c>
      <c r="BH173" s="201">
        <f>IF(N173="sníž. přenesená",J173,0)</f>
        <v>0</v>
      </c>
      <c r="BI173" s="201">
        <f>IF(N173="nulová",J173,0)</f>
        <v>0</v>
      </c>
      <c r="BJ173" s="22" t="s">
        <v>79</v>
      </c>
      <c r="BK173" s="201">
        <f>ROUND(I173*H173,2)</f>
        <v>0</v>
      </c>
      <c r="BL173" s="22" t="s">
        <v>651</v>
      </c>
      <c r="BM173" s="22" t="s">
        <v>804</v>
      </c>
    </row>
    <row r="174" spans="2:51" s="11" customFormat="1" ht="13.5">
      <c r="B174" s="202"/>
      <c r="C174" s="203"/>
      <c r="D174" s="204" t="s">
        <v>135</v>
      </c>
      <c r="E174" s="205" t="s">
        <v>21</v>
      </c>
      <c r="F174" s="206" t="s">
        <v>805</v>
      </c>
      <c r="G174" s="203"/>
      <c r="H174" s="207">
        <v>1.2</v>
      </c>
      <c r="I174" s="208"/>
      <c r="J174" s="203"/>
      <c r="K174" s="203"/>
      <c r="L174" s="209"/>
      <c r="M174" s="210"/>
      <c r="N174" s="211"/>
      <c r="O174" s="211"/>
      <c r="P174" s="211"/>
      <c r="Q174" s="211"/>
      <c r="R174" s="211"/>
      <c r="S174" s="211"/>
      <c r="T174" s="212"/>
      <c r="AT174" s="213" t="s">
        <v>135</v>
      </c>
      <c r="AU174" s="213" t="s">
        <v>81</v>
      </c>
      <c r="AV174" s="11" t="s">
        <v>81</v>
      </c>
      <c r="AW174" s="11" t="s">
        <v>35</v>
      </c>
      <c r="AX174" s="11" t="s">
        <v>79</v>
      </c>
      <c r="AY174" s="213" t="s">
        <v>127</v>
      </c>
    </row>
    <row r="175" spans="2:65" s="1" customFormat="1" ht="25.5" customHeight="1">
      <c r="B175" s="39"/>
      <c r="C175" s="225" t="s">
        <v>806</v>
      </c>
      <c r="D175" s="225" t="s">
        <v>259</v>
      </c>
      <c r="E175" s="226" t="s">
        <v>807</v>
      </c>
      <c r="F175" s="227" t="s">
        <v>808</v>
      </c>
      <c r="G175" s="228" t="s">
        <v>172</v>
      </c>
      <c r="H175" s="229">
        <v>4.8</v>
      </c>
      <c r="I175" s="230"/>
      <c r="J175" s="231">
        <f>ROUND(I175*H175,2)</f>
        <v>0</v>
      </c>
      <c r="K175" s="227" t="s">
        <v>141</v>
      </c>
      <c r="L175" s="232"/>
      <c r="M175" s="233" t="s">
        <v>21</v>
      </c>
      <c r="N175" s="234" t="s">
        <v>42</v>
      </c>
      <c r="O175" s="40"/>
      <c r="P175" s="199">
        <f>O175*H175</f>
        <v>0</v>
      </c>
      <c r="Q175" s="199">
        <v>2.429</v>
      </c>
      <c r="R175" s="199">
        <f>Q175*H175</f>
        <v>11.659199999999998</v>
      </c>
      <c r="S175" s="199">
        <v>0</v>
      </c>
      <c r="T175" s="200">
        <f>S175*H175</f>
        <v>0</v>
      </c>
      <c r="AR175" s="22" t="s">
        <v>651</v>
      </c>
      <c r="AT175" s="22" t="s">
        <v>259</v>
      </c>
      <c r="AU175" s="22" t="s">
        <v>81</v>
      </c>
      <c r="AY175" s="22" t="s">
        <v>127</v>
      </c>
      <c r="BE175" s="201">
        <f>IF(N175="základní",J175,0)</f>
        <v>0</v>
      </c>
      <c r="BF175" s="201">
        <f>IF(N175="snížená",J175,0)</f>
        <v>0</v>
      </c>
      <c r="BG175" s="201">
        <f>IF(N175="zákl. přenesená",J175,0)</f>
        <v>0</v>
      </c>
      <c r="BH175" s="201">
        <f>IF(N175="sníž. přenesená",J175,0)</f>
        <v>0</v>
      </c>
      <c r="BI175" s="201">
        <f>IF(N175="nulová",J175,0)</f>
        <v>0</v>
      </c>
      <c r="BJ175" s="22" t="s">
        <v>79</v>
      </c>
      <c r="BK175" s="201">
        <f>ROUND(I175*H175,2)</f>
        <v>0</v>
      </c>
      <c r="BL175" s="22" t="s">
        <v>651</v>
      </c>
      <c r="BM175" s="22" t="s">
        <v>809</v>
      </c>
    </row>
    <row r="176" spans="2:51" s="11" customFormat="1" ht="13.5">
      <c r="B176" s="202"/>
      <c r="C176" s="203"/>
      <c r="D176" s="204" t="s">
        <v>135</v>
      </c>
      <c r="E176" s="205" t="s">
        <v>21</v>
      </c>
      <c r="F176" s="206" t="s">
        <v>810</v>
      </c>
      <c r="G176" s="203"/>
      <c r="H176" s="207">
        <v>4.8</v>
      </c>
      <c r="I176" s="208"/>
      <c r="J176" s="203"/>
      <c r="K176" s="203"/>
      <c r="L176" s="209"/>
      <c r="M176" s="210"/>
      <c r="N176" s="211"/>
      <c r="O176" s="211"/>
      <c r="P176" s="211"/>
      <c r="Q176" s="211"/>
      <c r="R176" s="211"/>
      <c r="S176" s="211"/>
      <c r="T176" s="212"/>
      <c r="AT176" s="213" t="s">
        <v>135</v>
      </c>
      <c r="AU176" s="213" t="s">
        <v>81</v>
      </c>
      <c r="AV176" s="11" t="s">
        <v>81</v>
      </c>
      <c r="AW176" s="11" t="s">
        <v>35</v>
      </c>
      <c r="AX176" s="11" t="s">
        <v>79</v>
      </c>
      <c r="AY176" s="213" t="s">
        <v>127</v>
      </c>
    </row>
    <row r="177" spans="2:65" s="1" customFormat="1" ht="25.5" customHeight="1">
      <c r="B177" s="39"/>
      <c r="C177" s="190" t="s">
        <v>484</v>
      </c>
      <c r="D177" s="190" t="s">
        <v>129</v>
      </c>
      <c r="E177" s="191" t="s">
        <v>811</v>
      </c>
      <c r="F177" s="192" t="s">
        <v>812</v>
      </c>
      <c r="G177" s="193" t="s">
        <v>165</v>
      </c>
      <c r="H177" s="194">
        <v>187.7</v>
      </c>
      <c r="I177" s="195"/>
      <c r="J177" s="196">
        <f>ROUND(I177*H177,2)</f>
        <v>0</v>
      </c>
      <c r="K177" s="192" t="s">
        <v>141</v>
      </c>
      <c r="L177" s="59"/>
      <c r="M177" s="197" t="s">
        <v>21</v>
      </c>
      <c r="N177" s="198" t="s">
        <v>42</v>
      </c>
      <c r="O177" s="40"/>
      <c r="P177" s="199">
        <f>O177*H177</f>
        <v>0</v>
      </c>
      <c r="Q177" s="199">
        <v>0</v>
      </c>
      <c r="R177" s="199">
        <f>Q177*H177</f>
        <v>0</v>
      </c>
      <c r="S177" s="199">
        <v>0</v>
      </c>
      <c r="T177" s="200">
        <f>S177*H177</f>
        <v>0</v>
      </c>
      <c r="AR177" s="22" t="s">
        <v>612</v>
      </c>
      <c r="AT177" s="22" t="s">
        <v>129</v>
      </c>
      <c r="AU177" s="22" t="s">
        <v>81</v>
      </c>
      <c r="AY177" s="22" t="s">
        <v>127</v>
      </c>
      <c r="BE177" s="201">
        <f>IF(N177="základní",J177,0)</f>
        <v>0</v>
      </c>
      <c r="BF177" s="201">
        <f>IF(N177="snížená",J177,0)</f>
        <v>0</v>
      </c>
      <c r="BG177" s="201">
        <f>IF(N177="zákl. přenesená",J177,0)</f>
        <v>0</v>
      </c>
      <c r="BH177" s="201">
        <f>IF(N177="sníž. přenesená",J177,0)</f>
        <v>0</v>
      </c>
      <c r="BI177" s="201">
        <f>IF(N177="nulová",J177,0)</f>
        <v>0</v>
      </c>
      <c r="BJ177" s="22" t="s">
        <v>79</v>
      </c>
      <c r="BK177" s="201">
        <f>ROUND(I177*H177,2)</f>
        <v>0</v>
      </c>
      <c r="BL177" s="22" t="s">
        <v>612</v>
      </c>
      <c r="BM177" s="22" t="s">
        <v>813</v>
      </c>
    </row>
    <row r="178" spans="2:51" s="11" customFormat="1" ht="13.5">
      <c r="B178" s="202"/>
      <c r="C178" s="203"/>
      <c r="D178" s="204" t="s">
        <v>135</v>
      </c>
      <c r="E178" s="205" t="s">
        <v>21</v>
      </c>
      <c r="F178" s="206" t="s">
        <v>814</v>
      </c>
      <c r="G178" s="203"/>
      <c r="H178" s="207">
        <v>187.7</v>
      </c>
      <c r="I178" s="208"/>
      <c r="J178" s="203"/>
      <c r="K178" s="203"/>
      <c r="L178" s="209"/>
      <c r="M178" s="210"/>
      <c r="N178" s="211"/>
      <c r="O178" s="211"/>
      <c r="P178" s="211"/>
      <c r="Q178" s="211"/>
      <c r="R178" s="211"/>
      <c r="S178" s="211"/>
      <c r="T178" s="212"/>
      <c r="AT178" s="213" t="s">
        <v>135</v>
      </c>
      <c r="AU178" s="213" t="s">
        <v>81</v>
      </c>
      <c r="AV178" s="11" t="s">
        <v>81</v>
      </c>
      <c r="AW178" s="11" t="s">
        <v>35</v>
      </c>
      <c r="AX178" s="11" t="s">
        <v>71</v>
      </c>
      <c r="AY178" s="213" t="s">
        <v>127</v>
      </c>
    </row>
    <row r="179" spans="2:65" s="1" customFormat="1" ht="16.5" customHeight="1">
      <c r="B179" s="39"/>
      <c r="C179" s="190" t="s">
        <v>496</v>
      </c>
      <c r="D179" s="190" t="s">
        <v>129</v>
      </c>
      <c r="E179" s="191" t="s">
        <v>815</v>
      </c>
      <c r="F179" s="192" t="s">
        <v>816</v>
      </c>
      <c r="G179" s="193" t="s">
        <v>165</v>
      </c>
      <c r="H179" s="194">
        <v>20</v>
      </c>
      <c r="I179" s="195"/>
      <c r="J179" s="196">
        <f>ROUND(I179*H179,2)</f>
        <v>0</v>
      </c>
      <c r="K179" s="192" t="s">
        <v>141</v>
      </c>
      <c r="L179" s="59"/>
      <c r="M179" s="197" t="s">
        <v>21</v>
      </c>
      <c r="N179" s="198" t="s">
        <v>42</v>
      </c>
      <c r="O179" s="40"/>
      <c r="P179" s="199">
        <f>O179*H179</f>
        <v>0</v>
      </c>
      <c r="Q179" s="199">
        <v>0</v>
      </c>
      <c r="R179" s="199">
        <f>Q179*H179</f>
        <v>0</v>
      </c>
      <c r="S179" s="199">
        <v>0</v>
      </c>
      <c r="T179" s="200">
        <f>S179*H179</f>
        <v>0</v>
      </c>
      <c r="AR179" s="22" t="s">
        <v>612</v>
      </c>
      <c r="AT179" s="22" t="s">
        <v>129</v>
      </c>
      <c r="AU179" s="22" t="s">
        <v>81</v>
      </c>
      <c r="AY179" s="22" t="s">
        <v>127</v>
      </c>
      <c r="BE179" s="201">
        <f>IF(N179="základní",J179,0)</f>
        <v>0</v>
      </c>
      <c r="BF179" s="201">
        <f>IF(N179="snížená",J179,0)</f>
        <v>0</v>
      </c>
      <c r="BG179" s="201">
        <f>IF(N179="zákl. přenesená",J179,0)</f>
        <v>0</v>
      </c>
      <c r="BH179" s="201">
        <f>IF(N179="sníž. přenesená",J179,0)</f>
        <v>0</v>
      </c>
      <c r="BI179" s="201">
        <f>IF(N179="nulová",J179,0)</f>
        <v>0</v>
      </c>
      <c r="BJ179" s="22" t="s">
        <v>79</v>
      </c>
      <c r="BK179" s="201">
        <f>ROUND(I179*H179,2)</f>
        <v>0</v>
      </c>
      <c r="BL179" s="22" t="s">
        <v>612</v>
      </c>
      <c r="BM179" s="22" t="s">
        <v>817</v>
      </c>
    </row>
    <row r="180" spans="2:51" s="11" customFormat="1" ht="13.5">
      <c r="B180" s="202"/>
      <c r="C180" s="203"/>
      <c r="D180" s="204" t="s">
        <v>135</v>
      </c>
      <c r="E180" s="205" t="s">
        <v>21</v>
      </c>
      <c r="F180" s="206" t="s">
        <v>316</v>
      </c>
      <c r="G180" s="203"/>
      <c r="H180" s="207">
        <v>20</v>
      </c>
      <c r="I180" s="208"/>
      <c r="J180" s="203"/>
      <c r="K180" s="203"/>
      <c r="L180" s="209"/>
      <c r="M180" s="210"/>
      <c r="N180" s="211"/>
      <c r="O180" s="211"/>
      <c r="P180" s="211"/>
      <c r="Q180" s="211"/>
      <c r="R180" s="211"/>
      <c r="S180" s="211"/>
      <c r="T180" s="212"/>
      <c r="AT180" s="213" t="s">
        <v>135</v>
      </c>
      <c r="AU180" s="213" t="s">
        <v>81</v>
      </c>
      <c r="AV180" s="11" t="s">
        <v>81</v>
      </c>
      <c r="AW180" s="11" t="s">
        <v>35</v>
      </c>
      <c r="AX180" s="11" t="s">
        <v>79</v>
      </c>
      <c r="AY180" s="213" t="s">
        <v>127</v>
      </c>
    </row>
    <row r="181" spans="2:65" s="1" customFormat="1" ht="38.25" customHeight="1">
      <c r="B181" s="39"/>
      <c r="C181" s="190" t="s">
        <v>500</v>
      </c>
      <c r="D181" s="190" t="s">
        <v>129</v>
      </c>
      <c r="E181" s="191" t="s">
        <v>818</v>
      </c>
      <c r="F181" s="192" t="s">
        <v>819</v>
      </c>
      <c r="G181" s="193" t="s">
        <v>172</v>
      </c>
      <c r="H181" s="194">
        <v>23.819</v>
      </c>
      <c r="I181" s="195"/>
      <c r="J181" s="196">
        <f>ROUND(I181*H181,2)</f>
        <v>0</v>
      </c>
      <c r="K181" s="192" t="s">
        <v>141</v>
      </c>
      <c r="L181" s="59"/>
      <c r="M181" s="197" t="s">
        <v>21</v>
      </c>
      <c r="N181" s="198" t="s">
        <v>42</v>
      </c>
      <c r="O181" s="40"/>
      <c r="P181" s="199">
        <f>O181*H181</f>
        <v>0</v>
      </c>
      <c r="Q181" s="199">
        <v>0</v>
      </c>
      <c r="R181" s="199">
        <f>Q181*H181</f>
        <v>0</v>
      </c>
      <c r="S181" s="199">
        <v>0</v>
      </c>
      <c r="T181" s="200">
        <f>S181*H181</f>
        <v>0</v>
      </c>
      <c r="AR181" s="22" t="s">
        <v>612</v>
      </c>
      <c r="AT181" s="22" t="s">
        <v>129</v>
      </c>
      <c r="AU181" s="22" t="s">
        <v>81</v>
      </c>
      <c r="AY181" s="22" t="s">
        <v>127</v>
      </c>
      <c r="BE181" s="201">
        <f>IF(N181="základní",J181,0)</f>
        <v>0</v>
      </c>
      <c r="BF181" s="201">
        <f>IF(N181="snížená",J181,0)</f>
        <v>0</v>
      </c>
      <c r="BG181" s="201">
        <f>IF(N181="zákl. přenesená",J181,0)</f>
        <v>0</v>
      </c>
      <c r="BH181" s="201">
        <f>IF(N181="sníž. přenesená",J181,0)</f>
        <v>0</v>
      </c>
      <c r="BI181" s="201">
        <f>IF(N181="nulová",J181,0)</f>
        <v>0</v>
      </c>
      <c r="BJ181" s="22" t="s">
        <v>79</v>
      </c>
      <c r="BK181" s="201">
        <f>ROUND(I181*H181,2)</f>
        <v>0</v>
      </c>
      <c r="BL181" s="22" t="s">
        <v>612</v>
      </c>
      <c r="BM181" s="22" t="s">
        <v>820</v>
      </c>
    </row>
    <row r="182" spans="2:51" s="11" customFormat="1" ht="13.5">
      <c r="B182" s="202"/>
      <c r="C182" s="203"/>
      <c r="D182" s="204" t="s">
        <v>135</v>
      </c>
      <c r="E182" s="205" t="s">
        <v>21</v>
      </c>
      <c r="F182" s="206" t="s">
        <v>751</v>
      </c>
      <c r="G182" s="203"/>
      <c r="H182" s="207">
        <v>7.68</v>
      </c>
      <c r="I182" s="208"/>
      <c r="J182" s="203"/>
      <c r="K182" s="203"/>
      <c r="L182" s="209"/>
      <c r="M182" s="210"/>
      <c r="N182" s="211"/>
      <c r="O182" s="211"/>
      <c r="P182" s="211"/>
      <c r="Q182" s="211"/>
      <c r="R182" s="211"/>
      <c r="S182" s="211"/>
      <c r="T182" s="212"/>
      <c r="AT182" s="213" t="s">
        <v>135</v>
      </c>
      <c r="AU182" s="213" t="s">
        <v>81</v>
      </c>
      <c r="AV182" s="11" t="s">
        <v>81</v>
      </c>
      <c r="AW182" s="11" t="s">
        <v>35</v>
      </c>
      <c r="AX182" s="11" t="s">
        <v>71</v>
      </c>
      <c r="AY182" s="213" t="s">
        <v>127</v>
      </c>
    </row>
    <row r="183" spans="2:51" s="11" customFormat="1" ht="13.5">
      <c r="B183" s="202"/>
      <c r="C183" s="203"/>
      <c r="D183" s="204" t="s">
        <v>135</v>
      </c>
      <c r="E183" s="205" t="s">
        <v>21</v>
      </c>
      <c r="F183" s="206" t="s">
        <v>821</v>
      </c>
      <c r="G183" s="203"/>
      <c r="H183" s="207">
        <v>3</v>
      </c>
      <c r="I183" s="208"/>
      <c r="J183" s="203"/>
      <c r="K183" s="203"/>
      <c r="L183" s="209"/>
      <c r="M183" s="210"/>
      <c r="N183" s="211"/>
      <c r="O183" s="211"/>
      <c r="P183" s="211"/>
      <c r="Q183" s="211"/>
      <c r="R183" s="211"/>
      <c r="S183" s="211"/>
      <c r="T183" s="212"/>
      <c r="AT183" s="213" t="s">
        <v>135</v>
      </c>
      <c r="AU183" s="213" t="s">
        <v>81</v>
      </c>
      <c r="AV183" s="11" t="s">
        <v>81</v>
      </c>
      <c r="AW183" s="11" t="s">
        <v>35</v>
      </c>
      <c r="AX183" s="11" t="s">
        <v>71</v>
      </c>
      <c r="AY183" s="213" t="s">
        <v>127</v>
      </c>
    </row>
    <row r="184" spans="2:51" s="11" customFormat="1" ht="13.5">
      <c r="B184" s="202"/>
      <c r="C184" s="203"/>
      <c r="D184" s="204" t="s">
        <v>135</v>
      </c>
      <c r="E184" s="205" t="s">
        <v>21</v>
      </c>
      <c r="F184" s="206" t="s">
        <v>822</v>
      </c>
      <c r="G184" s="203"/>
      <c r="H184" s="207">
        <v>13.139</v>
      </c>
      <c r="I184" s="208"/>
      <c r="J184" s="203"/>
      <c r="K184" s="203"/>
      <c r="L184" s="209"/>
      <c r="M184" s="210"/>
      <c r="N184" s="211"/>
      <c r="O184" s="211"/>
      <c r="P184" s="211"/>
      <c r="Q184" s="211"/>
      <c r="R184" s="211"/>
      <c r="S184" s="211"/>
      <c r="T184" s="212"/>
      <c r="AT184" s="213" t="s">
        <v>135</v>
      </c>
      <c r="AU184" s="213" t="s">
        <v>81</v>
      </c>
      <c r="AV184" s="11" t="s">
        <v>81</v>
      </c>
      <c r="AW184" s="11" t="s">
        <v>35</v>
      </c>
      <c r="AX184" s="11" t="s">
        <v>71</v>
      </c>
      <c r="AY184" s="213" t="s">
        <v>127</v>
      </c>
    </row>
    <row r="185" spans="2:65" s="1" customFormat="1" ht="38.25" customHeight="1">
      <c r="B185" s="39"/>
      <c r="C185" s="190" t="s">
        <v>509</v>
      </c>
      <c r="D185" s="190" t="s">
        <v>129</v>
      </c>
      <c r="E185" s="191" t="s">
        <v>823</v>
      </c>
      <c r="F185" s="192" t="s">
        <v>824</v>
      </c>
      <c r="G185" s="193" t="s">
        <v>172</v>
      </c>
      <c r="H185" s="194">
        <v>214.371</v>
      </c>
      <c r="I185" s="195"/>
      <c r="J185" s="196">
        <f>ROUND(I185*H185,2)</f>
        <v>0</v>
      </c>
      <c r="K185" s="192" t="s">
        <v>141</v>
      </c>
      <c r="L185" s="59"/>
      <c r="M185" s="197" t="s">
        <v>21</v>
      </c>
      <c r="N185" s="198" t="s">
        <v>42</v>
      </c>
      <c r="O185" s="40"/>
      <c r="P185" s="199">
        <f>O185*H185</f>
        <v>0</v>
      </c>
      <c r="Q185" s="199">
        <v>0</v>
      </c>
      <c r="R185" s="199">
        <f>Q185*H185</f>
        <v>0</v>
      </c>
      <c r="S185" s="199">
        <v>0</v>
      </c>
      <c r="T185" s="200">
        <f>S185*H185</f>
        <v>0</v>
      </c>
      <c r="AR185" s="22" t="s">
        <v>612</v>
      </c>
      <c r="AT185" s="22" t="s">
        <v>129</v>
      </c>
      <c r="AU185" s="22" t="s">
        <v>81</v>
      </c>
      <c r="AY185" s="22" t="s">
        <v>127</v>
      </c>
      <c r="BE185" s="201">
        <f>IF(N185="základní",J185,0)</f>
        <v>0</v>
      </c>
      <c r="BF185" s="201">
        <f>IF(N185="snížená",J185,0)</f>
        <v>0</v>
      </c>
      <c r="BG185" s="201">
        <f>IF(N185="zákl. přenesená",J185,0)</f>
        <v>0</v>
      </c>
      <c r="BH185" s="201">
        <f>IF(N185="sníž. přenesená",J185,0)</f>
        <v>0</v>
      </c>
      <c r="BI185" s="201">
        <f>IF(N185="nulová",J185,0)</f>
        <v>0</v>
      </c>
      <c r="BJ185" s="22" t="s">
        <v>79</v>
      </c>
      <c r="BK185" s="201">
        <f>ROUND(I185*H185,2)</f>
        <v>0</v>
      </c>
      <c r="BL185" s="22" t="s">
        <v>612</v>
      </c>
      <c r="BM185" s="22" t="s">
        <v>825</v>
      </c>
    </row>
    <row r="186" spans="2:47" s="1" customFormat="1" ht="27">
      <c r="B186" s="39"/>
      <c r="C186" s="61"/>
      <c r="D186" s="204" t="s">
        <v>393</v>
      </c>
      <c r="E186" s="61"/>
      <c r="F186" s="235" t="s">
        <v>826</v>
      </c>
      <c r="G186" s="61"/>
      <c r="H186" s="61"/>
      <c r="I186" s="161"/>
      <c r="J186" s="61"/>
      <c r="K186" s="61"/>
      <c r="L186" s="59"/>
      <c r="M186" s="236"/>
      <c r="N186" s="40"/>
      <c r="O186" s="40"/>
      <c r="P186" s="40"/>
      <c r="Q186" s="40"/>
      <c r="R186" s="40"/>
      <c r="S186" s="40"/>
      <c r="T186" s="76"/>
      <c r="AT186" s="22" t="s">
        <v>393</v>
      </c>
      <c r="AU186" s="22" t="s">
        <v>81</v>
      </c>
    </row>
    <row r="187" spans="2:51" s="11" customFormat="1" ht="13.5">
      <c r="B187" s="202"/>
      <c r="C187" s="203"/>
      <c r="D187" s="204" t="s">
        <v>135</v>
      </c>
      <c r="E187" s="205" t="s">
        <v>21</v>
      </c>
      <c r="F187" s="206" t="s">
        <v>827</v>
      </c>
      <c r="G187" s="203"/>
      <c r="H187" s="207">
        <v>214.371</v>
      </c>
      <c r="I187" s="208"/>
      <c r="J187" s="203"/>
      <c r="K187" s="203"/>
      <c r="L187" s="209"/>
      <c r="M187" s="241"/>
      <c r="N187" s="242"/>
      <c r="O187" s="242"/>
      <c r="P187" s="242"/>
      <c r="Q187" s="242"/>
      <c r="R187" s="242"/>
      <c r="S187" s="242"/>
      <c r="T187" s="243"/>
      <c r="AT187" s="213" t="s">
        <v>135</v>
      </c>
      <c r="AU187" s="213" t="s">
        <v>81</v>
      </c>
      <c r="AV187" s="11" t="s">
        <v>81</v>
      </c>
      <c r="AW187" s="11" t="s">
        <v>35</v>
      </c>
      <c r="AX187" s="11" t="s">
        <v>71</v>
      </c>
      <c r="AY187" s="213" t="s">
        <v>127</v>
      </c>
    </row>
    <row r="188" spans="2:12" s="1" customFormat="1" ht="6.95" customHeight="1">
      <c r="B188" s="54"/>
      <c r="C188" s="55"/>
      <c r="D188" s="55"/>
      <c r="E188" s="55"/>
      <c r="F188" s="55"/>
      <c r="G188" s="55"/>
      <c r="H188" s="55"/>
      <c r="I188" s="137"/>
      <c r="J188" s="55"/>
      <c r="K188" s="55"/>
      <c r="L188" s="59"/>
    </row>
  </sheetData>
  <sheetProtection algorithmName="SHA-512" hashValue="WZcYHXGvda9fZzbmtxmZdNNzkHEVNjo6JlUpttj2QZQTkNq2i4V+gT+qq4UEs+MN7bQueBzPo5Sgyk57yixmvw==" saltValue="XiYS6Upxu/mE/Z1QOYR+GpzkRqJVdfSTaOg1FfdIp83gVQPEse3rwlRghXbdQaFlZcLnl2ifuAIc5vAFPVySEw==" spinCount="100000" sheet="1" objects="1" scenarios="1" formatColumns="0" formatRows="0" autoFilter="0"/>
  <autoFilter ref="C80:K187"/>
  <mergeCells count="10">
    <mergeCell ref="J51:J52"/>
    <mergeCell ref="E71:H71"/>
    <mergeCell ref="E73:H73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91</v>
      </c>
      <c r="G1" s="370" t="s">
        <v>92</v>
      </c>
      <c r="H1" s="370"/>
      <c r="I1" s="113"/>
      <c r="J1" s="112" t="s">
        <v>93</v>
      </c>
      <c r="K1" s="111" t="s">
        <v>94</v>
      </c>
      <c r="L1" s="112" t="s">
        <v>95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AT2" s="22" t="s">
        <v>87</v>
      </c>
    </row>
    <row r="3" spans="2:46" ht="6.95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81</v>
      </c>
    </row>
    <row r="4" spans="2:46" ht="36.95" customHeight="1">
      <c r="B4" s="26"/>
      <c r="C4" s="27"/>
      <c r="D4" s="28" t="s">
        <v>96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2:11" ht="13.5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2:11" ht="16.5" customHeight="1">
      <c r="B7" s="26"/>
      <c r="C7" s="27"/>
      <c r="D7" s="27"/>
      <c r="E7" s="362" t="str">
        <f>'Rekapitulace stavby'!K6</f>
        <v>Místní komunikace K Pazderně</v>
      </c>
      <c r="F7" s="363"/>
      <c r="G7" s="363"/>
      <c r="H7" s="363"/>
      <c r="I7" s="115"/>
      <c r="J7" s="27"/>
      <c r="K7" s="29"/>
    </row>
    <row r="8" spans="2:11" s="1" customFormat="1" ht="13.5">
      <c r="B8" s="39"/>
      <c r="C8" s="40"/>
      <c r="D8" s="35" t="s">
        <v>97</v>
      </c>
      <c r="E8" s="40"/>
      <c r="F8" s="40"/>
      <c r="G8" s="40"/>
      <c r="H8" s="40"/>
      <c r="I8" s="116"/>
      <c r="J8" s="40"/>
      <c r="K8" s="43"/>
    </row>
    <row r="9" spans="2:11" s="1" customFormat="1" ht="36.95" customHeight="1">
      <c r="B9" s="39"/>
      <c r="C9" s="40"/>
      <c r="D9" s="40"/>
      <c r="E9" s="364" t="s">
        <v>828</v>
      </c>
      <c r="F9" s="365"/>
      <c r="G9" s="365"/>
      <c r="H9" s="365"/>
      <c r="I9" s="116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2:11" s="1" customFormat="1" ht="14.45" customHeight="1">
      <c r="B11" s="39"/>
      <c r="C11" s="40"/>
      <c r="D11" s="35" t="s">
        <v>20</v>
      </c>
      <c r="E11" s="40"/>
      <c r="F11" s="33" t="s">
        <v>21</v>
      </c>
      <c r="G11" s="40"/>
      <c r="H11" s="40"/>
      <c r="I11" s="117" t="s">
        <v>22</v>
      </c>
      <c r="J11" s="33" t="s">
        <v>21</v>
      </c>
      <c r="K11" s="43"/>
    </row>
    <row r="12" spans="2:11" s="1" customFormat="1" ht="14.45" customHeight="1">
      <c r="B12" s="39"/>
      <c r="C12" s="40"/>
      <c r="D12" s="35" t="s">
        <v>23</v>
      </c>
      <c r="E12" s="40"/>
      <c r="F12" s="33" t="s">
        <v>24</v>
      </c>
      <c r="G12" s="40"/>
      <c r="H12" s="40"/>
      <c r="I12" s="117" t="s">
        <v>25</v>
      </c>
      <c r="J12" s="118" t="str">
        <f>'Rekapitulace stavby'!AN8</f>
        <v>5. 3. 2018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2:11" s="1" customFormat="1" ht="14.45" customHeight="1">
      <c r="B14" s="39"/>
      <c r="C14" s="40"/>
      <c r="D14" s="35" t="s">
        <v>27</v>
      </c>
      <c r="E14" s="40"/>
      <c r="F14" s="40"/>
      <c r="G14" s="40"/>
      <c r="H14" s="40"/>
      <c r="I14" s="117" t="s">
        <v>28</v>
      </c>
      <c r="J14" s="33" t="s">
        <v>21</v>
      </c>
      <c r="K14" s="43"/>
    </row>
    <row r="15" spans="2:11" s="1" customFormat="1" ht="18" customHeight="1">
      <c r="B15" s="39"/>
      <c r="C15" s="40"/>
      <c r="D15" s="40"/>
      <c r="E15" s="33" t="s">
        <v>29</v>
      </c>
      <c r="F15" s="40"/>
      <c r="G15" s="40"/>
      <c r="H15" s="40"/>
      <c r="I15" s="117" t="s">
        <v>30</v>
      </c>
      <c r="J15" s="33" t="s">
        <v>21</v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5" t="s">
        <v>31</v>
      </c>
      <c r="E17" s="40"/>
      <c r="F17" s="40"/>
      <c r="G17" s="40"/>
      <c r="H17" s="40"/>
      <c r="I17" s="117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30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5" t="s">
        <v>33</v>
      </c>
      <c r="E20" s="40"/>
      <c r="F20" s="40"/>
      <c r="G20" s="40"/>
      <c r="H20" s="40"/>
      <c r="I20" s="117" t="s">
        <v>28</v>
      </c>
      <c r="J20" s="33" t="s">
        <v>21</v>
      </c>
      <c r="K20" s="43"/>
    </row>
    <row r="21" spans="2:11" s="1" customFormat="1" ht="18" customHeight="1">
      <c r="B21" s="39"/>
      <c r="C21" s="40"/>
      <c r="D21" s="40"/>
      <c r="E21" s="33" t="s">
        <v>34</v>
      </c>
      <c r="F21" s="40"/>
      <c r="G21" s="40"/>
      <c r="H21" s="40"/>
      <c r="I21" s="117" t="s">
        <v>30</v>
      </c>
      <c r="J21" s="33" t="s">
        <v>21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5" t="s">
        <v>36</v>
      </c>
      <c r="E23" s="40"/>
      <c r="F23" s="40"/>
      <c r="G23" s="40"/>
      <c r="H23" s="40"/>
      <c r="I23" s="116"/>
      <c r="J23" s="40"/>
      <c r="K23" s="43"/>
    </row>
    <row r="24" spans="2:11" s="6" customFormat="1" ht="16.5" customHeight="1">
      <c r="B24" s="119"/>
      <c r="C24" s="120"/>
      <c r="D24" s="120"/>
      <c r="E24" s="331" t="s">
        <v>21</v>
      </c>
      <c r="F24" s="331"/>
      <c r="G24" s="331"/>
      <c r="H24" s="331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37</v>
      </c>
      <c r="E27" s="40"/>
      <c r="F27" s="40"/>
      <c r="G27" s="40"/>
      <c r="H27" s="40"/>
      <c r="I27" s="116"/>
      <c r="J27" s="126">
        <f>ROUND(J78,2)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39</v>
      </c>
      <c r="G29" s="40"/>
      <c r="H29" s="40"/>
      <c r="I29" s="127" t="s">
        <v>38</v>
      </c>
      <c r="J29" s="44" t="s">
        <v>40</v>
      </c>
      <c r="K29" s="43"/>
    </row>
    <row r="30" spans="2:11" s="1" customFormat="1" ht="14.45" customHeight="1">
      <c r="B30" s="39"/>
      <c r="C30" s="40"/>
      <c r="D30" s="47" t="s">
        <v>41</v>
      </c>
      <c r="E30" s="47" t="s">
        <v>42</v>
      </c>
      <c r="F30" s="128">
        <f>ROUND(SUM(BE78:BE94),2)</f>
        <v>0</v>
      </c>
      <c r="G30" s="40"/>
      <c r="H30" s="40"/>
      <c r="I30" s="129">
        <v>0.21</v>
      </c>
      <c r="J30" s="128">
        <f>ROUND(ROUND((SUM(BE78:BE94)),2)*I30,2)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43</v>
      </c>
      <c r="F31" s="128">
        <f>ROUND(SUM(BF78:BF94),2)</f>
        <v>0</v>
      </c>
      <c r="G31" s="40"/>
      <c r="H31" s="40"/>
      <c r="I31" s="129">
        <v>0.15</v>
      </c>
      <c r="J31" s="128">
        <f>ROUND(ROUND((SUM(BF78:BF94)),2)*I31,2)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44</v>
      </c>
      <c r="F32" s="128">
        <f>ROUND(SUM(BG78:BG94),2)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45</v>
      </c>
      <c r="F33" s="128">
        <f>ROUND(SUM(BH78:BH94),2)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46</v>
      </c>
      <c r="F34" s="128">
        <f>ROUND(SUM(BI78:BI94),2)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47</v>
      </c>
      <c r="E36" s="77"/>
      <c r="F36" s="77"/>
      <c r="G36" s="132" t="s">
        <v>48</v>
      </c>
      <c r="H36" s="133" t="s">
        <v>49</v>
      </c>
      <c r="I36" s="134"/>
      <c r="J36" s="135">
        <f>SUM(J27:J34)</f>
        <v>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" customHeight="1">
      <c r="B42" s="39"/>
      <c r="C42" s="28" t="s">
        <v>99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16.5" customHeight="1">
      <c r="B45" s="39"/>
      <c r="C45" s="40"/>
      <c r="D45" s="40"/>
      <c r="E45" s="362" t="str">
        <f>E7</f>
        <v>Místní komunikace K Pazderně</v>
      </c>
      <c r="F45" s="363"/>
      <c r="G45" s="363"/>
      <c r="H45" s="363"/>
      <c r="I45" s="116"/>
      <c r="J45" s="40"/>
      <c r="K45" s="43"/>
    </row>
    <row r="46" spans="2:11" s="1" customFormat="1" ht="14.45" customHeight="1">
      <c r="B46" s="39"/>
      <c r="C46" s="35" t="s">
        <v>97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17.25" customHeight="1">
      <c r="B47" s="39"/>
      <c r="C47" s="40"/>
      <c r="D47" s="40"/>
      <c r="E47" s="364" t="str">
        <f>E9</f>
        <v>SO901 - DIO</v>
      </c>
      <c r="F47" s="365"/>
      <c r="G47" s="365"/>
      <c r="H47" s="365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11" s="1" customFormat="1" ht="18" customHeight="1">
      <c r="B49" s="39"/>
      <c r="C49" s="35" t="s">
        <v>23</v>
      </c>
      <c r="D49" s="40"/>
      <c r="E49" s="40"/>
      <c r="F49" s="33" t="str">
        <f>F12</f>
        <v xml:space="preserve">Benešov </v>
      </c>
      <c r="G49" s="40"/>
      <c r="H49" s="40"/>
      <c r="I49" s="117" t="s">
        <v>25</v>
      </c>
      <c r="J49" s="118" t="str">
        <f>IF(J12="","",J12)</f>
        <v>5. 3. 2018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11" s="1" customFormat="1" ht="13.5">
      <c r="B51" s="39"/>
      <c r="C51" s="35" t="s">
        <v>27</v>
      </c>
      <c r="D51" s="40"/>
      <c r="E51" s="40"/>
      <c r="F51" s="33" t="str">
        <f>E15</f>
        <v xml:space="preserve">Město Benešov </v>
      </c>
      <c r="G51" s="40"/>
      <c r="H51" s="40"/>
      <c r="I51" s="117" t="s">
        <v>33</v>
      </c>
      <c r="J51" s="331" t="str">
        <f>E21</f>
        <v xml:space="preserve">Ing. Roman Tichovský </v>
      </c>
      <c r="K51" s="43"/>
    </row>
    <row r="52" spans="2:11" s="1" customFormat="1" ht="14.45" customHeight="1">
      <c r="B52" s="39"/>
      <c r="C52" s="35" t="s">
        <v>31</v>
      </c>
      <c r="D52" s="40"/>
      <c r="E52" s="40"/>
      <c r="F52" s="33" t="str">
        <f>IF(E18="","",E18)</f>
        <v/>
      </c>
      <c r="G52" s="40"/>
      <c r="H52" s="40"/>
      <c r="I52" s="116"/>
      <c r="J52" s="366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11" s="1" customFormat="1" ht="29.25" customHeight="1">
      <c r="B54" s="39"/>
      <c r="C54" s="142" t="s">
        <v>100</v>
      </c>
      <c r="D54" s="130"/>
      <c r="E54" s="130"/>
      <c r="F54" s="130"/>
      <c r="G54" s="130"/>
      <c r="H54" s="130"/>
      <c r="I54" s="143"/>
      <c r="J54" s="144" t="s">
        <v>101</v>
      </c>
      <c r="K54" s="145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102</v>
      </c>
      <c r="D56" s="40"/>
      <c r="E56" s="40"/>
      <c r="F56" s="40"/>
      <c r="G56" s="40"/>
      <c r="H56" s="40"/>
      <c r="I56" s="116"/>
      <c r="J56" s="126">
        <f>J78</f>
        <v>0</v>
      </c>
      <c r="K56" s="43"/>
      <c r="AU56" s="22" t="s">
        <v>103</v>
      </c>
    </row>
    <row r="57" spans="2:11" s="7" customFormat="1" ht="24.95" customHeight="1">
      <c r="B57" s="147"/>
      <c r="C57" s="148"/>
      <c r="D57" s="149" t="s">
        <v>104</v>
      </c>
      <c r="E57" s="150"/>
      <c r="F57" s="150"/>
      <c r="G57" s="150"/>
      <c r="H57" s="150"/>
      <c r="I57" s="151"/>
      <c r="J57" s="152">
        <f>J79</f>
        <v>0</v>
      </c>
      <c r="K57" s="153"/>
    </row>
    <row r="58" spans="2:11" s="8" customFormat="1" ht="19.9" customHeight="1">
      <c r="B58" s="154"/>
      <c r="C58" s="155"/>
      <c r="D58" s="156" t="s">
        <v>109</v>
      </c>
      <c r="E58" s="157"/>
      <c r="F58" s="157"/>
      <c r="G58" s="157"/>
      <c r="H58" s="157"/>
      <c r="I58" s="158"/>
      <c r="J58" s="159">
        <f>J80</f>
        <v>0</v>
      </c>
      <c r="K58" s="160"/>
    </row>
    <row r="59" spans="2:11" s="1" customFormat="1" ht="21.75" customHeight="1">
      <c r="B59" s="39"/>
      <c r="C59" s="40"/>
      <c r="D59" s="40"/>
      <c r="E59" s="40"/>
      <c r="F59" s="40"/>
      <c r="G59" s="40"/>
      <c r="H59" s="40"/>
      <c r="I59" s="116"/>
      <c r="J59" s="40"/>
      <c r="K59" s="43"/>
    </row>
    <row r="60" spans="2:11" s="1" customFormat="1" ht="6.95" customHeight="1">
      <c r="B60" s="54"/>
      <c r="C60" s="55"/>
      <c r="D60" s="55"/>
      <c r="E60" s="55"/>
      <c r="F60" s="55"/>
      <c r="G60" s="55"/>
      <c r="H60" s="55"/>
      <c r="I60" s="137"/>
      <c r="J60" s="55"/>
      <c r="K60" s="56"/>
    </row>
    <row r="64" spans="2:12" s="1" customFormat="1" ht="6.95" customHeight="1">
      <c r="B64" s="57"/>
      <c r="C64" s="58"/>
      <c r="D64" s="58"/>
      <c r="E64" s="58"/>
      <c r="F64" s="58"/>
      <c r="G64" s="58"/>
      <c r="H64" s="58"/>
      <c r="I64" s="140"/>
      <c r="J64" s="58"/>
      <c r="K64" s="58"/>
      <c r="L64" s="59"/>
    </row>
    <row r="65" spans="2:12" s="1" customFormat="1" ht="36.95" customHeight="1">
      <c r="B65" s="39"/>
      <c r="C65" s="60" t="s">
        <v>111</v>
      </c>
      <c r="D65" s="61"/>
      <c r="E65" s="61"/>
      <c r="F65" s="61"/>
      <c r="G65" s="61"/>
      <c r="H65" s="61"/>
      <c r="I65" s="161"/>
      <c r="J65" s="61"/>
      <c r="K65" s="61"/>
      <c r="L65" s="59"/>
    </row>
    <row r="66" spans="2:12" s="1" customFormat="1" ht="6.95" customHeight="1">
      <c r="B66" s="39"/>
      <c r="C66" s="61"/>
      <c r="D66" s="61"/>
      <c r="E66" s="61"/>
      <c r="F66" s="61"/>
      <c r="G66" s="61"/>
      <c r="H66" s="61"/>
      <c r="I66" s="161"/>
      <c r="J66" s="61"/>
      <c r="K66" s="61"/>
      <c r="L66" s="59"/>
    </row>
    <row r="67" spans="2:12" s="1" customFormat="1" ht="14.45" customHeight="1">
      <c r="B67" s="39"/>
      <c r="C67" s="63" t="s">
        <v>18</v>
      </c>
      <c r="D67" s="61"/>
      <c r="E67" s="61"/>
      <c r="F67" s="61"/>
      <c r="G67" s="61"/>
      <c r="H67" s="61"/>
      <c r="I67" s="161"/>
      <c r="J67" s="61"/>
      <c r="K67" s="61"/>
      <c r="L67" s="59"/>
    </row>
    <row r="68" spans="2:12" s="1" customFormat="1" ht="16.5" customHeight="1">
      <c r="B68" s="39"/>
      <c r="C68" s="61"/>
      <c r="D68" s="61"/>
      <c r="E68" s="367" t="str">
        <f>E7</f>
        <v>Místní komunikace K Pazderně</v>
      </c>
      <c r="F68" s="368"/>
      <c r="G68" s="368"/>
      <c r="H68" s="368"/>
      <c r="I68" s="161"/>
      <c r="J68" s="61"/>
      <c r="K68" s="61"/>
      <c r="L68" s="59"/>
    </row>
    <row r="69" spans="2:12" s="1" customFormat="1" ht="14.45" customHeight="1">
      <c r="B69" s="39"/>
      <c r="C69" s="63" t="s">
        <v>97</v>
      </c>
      <c r="D69" s="61"/>
      <c r="E69" s="61"/>
      <c r="F69" s="61"/>
      <c r="G69" s="61"/>
      <c r="H69" s="61"/>
      <c r="I69" s="161"/>
      <c r="J69" s="61"/>
      <c r="K69" s="61"/>
      <c r="L69" s="59"/>
    </row>
    <row r="70" spans="2:12" s="1" customFormat="1" ht="17.25" customHeight="1">
      <c r="B70" s="39"/>
      <c r="C70" s="61"/>
      <c r="D70" s="61"/>
      <c r="E70" s="342" t="str">
        <f>E9</f>
        <v>SO901 - DIO</v>
      </c>
      <c r="F70" s="369"/>
      <c r="G70" s="369"/>
      <c r="H70" s="369"/>
      <c r="I70" s="161"/>
      <c r="J70" s="61"/>
      <c r="K70" s="61"/>
      <c r="L70" s="59"/>
    </row>
    <row r="71" spans="2:12" s="1" customFormat="1" ht="6.95" customHeight="1">
      <c r="B71" s="39"/>
      <c r="C71" s="61"/>
      <c r="D71" s="61"/>
      <c r="E71" s="61"/>
      <c r="F71" s="61"/>
      <c r="G71" s="61"/>
      <c r="H71" s="61"/>
      <c r="I71" s="161"/>
      <c r="J71" s="61"/>
      <c r="K71" s="61"/>
      <c r="L71" s="59"/>
    </row>
    <row r="72" spans="2:12" s="1" customFormat="1" ht="18" customHeight="1">
      <c r="B72" s="39"/>
      <c r="C72" s="63" t="s">
        <v>23</v>
      </c>
      <c r="D72" s="61"/>
      <c r="E72" s="61"/>
      <c r="F72" s="162" t="str">
        <f>F12</f>
        <v xml:space="preserve">Benešov </v>
      </c>
      <c r="G72" s="61"/>
      <c r="H72" s="61"/>
      <c r="I72" s="163" t="s">
        <v>25</v>
      </c>
      <c r="J72" s="71" t="str">
        <f>IF(J12="","",J12)</f>
        <v>5. 3. 2018</v>
      </c>
      <c r="K72" s="61"/>
      <c r="L72" s="59"/>
    </row>
    <row r="73" spans="2:12" s="1" customFormat="1" ht="6.95" customHeight="1">
      <c r="B73" s="39"/>
      <c r="C73" s="61"/>
      <c r="D73" s="61"/>
      <c r="E73" s="61"/>
      <c r="F73" s="61"/>
      <c r="G73" s="61"/>
      <c r="H73" s="61"/>
      <c r="I73" s="161"/>
      <c r="J73" s="61"/>
      <c r="K73" s="61"/>
      <c r="L73" s="59"/>
    </row>
    <row r="74" spans="2:12" s="1" customFormat="1" ht="13.5">
      <c r="B74" s="39"/>
      <c r="C74" s="63" t="s">
        <v>27</v>
      </c>
      <c r="D74" s="61"/>
      <c r="E74" s="61"/>
      <c r="F74" s="162" t="str">
        <f>E15</f>
        <v xml:space="preserve">Město Benešov </v>
      </c>
      <c r="G74" s="61"/>
      <c r="H74" s="61"/>
      <c r="I74" s="163" t="s">
        <v>33</v>
      </c>
      <c r="J74" s="162" t="str">
        <f>E21</f>
        <v xml:space="preserve">Ing. Roman Tichovský </v>
      </c>
      <c r="K74" s="61"/>
      <c r="L74" s="59"/>
    </row>
    <row r="75" spans="2:12" s="1" customFormat="1" ht="14.45" customHeight="1">
      <c r="B75" s="39"/>
      <c r="C75" s="63" t="s">
        <v>31</v>
      </c>
      <c r="D75" s="61"/>
      <c r="E75" s="61"/>
      <c r="F75" s="162" t="str">
        <f>IF(E18="","",E18)</f>
        <v/>
      </c>
      <c r="G75" s="61"/>
      <c r="H75" s="61"/>
      <c r="I75" s="161"/>
      <c r="J75" s="61"/>
      <c r="K75" s="61"/>
      <c r="L75" s="59"/>
    </row>
    <row r="76" spans="2:12" s="1" customFormat="1" ht="10.35" customHeight="1">
      <c r="B76" s="39"/>
      <c r="C76" s="61"/>
      <c r="D76" s="61"/>
      <c r="E76" s="61"/>
      <c r="F76" s="61"/>
      <c r="G76" s="61"/>
      <c r="H76" s="61"/>
      <c r="I76" s="161"/>
      <c r="J76" s="61"/>
      <c r="K76" s="61"/>
      <c r="L76" s="59"/>
    </row>
    <row r="77" spans="2:20" s="9" customFormat="1" ht="29.25" customHeight="1">
      <c r="B77" s="164"/>
      <c r="C77" s="165" t="s">
        <v>112</v>
      </c>
      <c r="D77" s="166" t="s">
        <v>56</v>
      </c>
      <c r="E77" s="166" t="s">
        <v>52</v>
      </c>
      <c r="F77" s="166" t="s">
        <v>113</v>
      </c>
      <c r="G77" s="166" t="s">
        <v>114</v>
      </c>
      <c r="H77" s="166" t="s">
        <v>115</v>
      </c>
      <c r="I77" s="167" t="s">
        <v>116</v>
      </c>
      <c r="J77" s="166" t="s">
        <v>101</v>
      </c>
      <c r="K77" s="168" t="s">
        <v>117</v>
      </c>
      <c r="L77" s="169"/>
      <c r="M77" s="79" t="s">
        <v>118</v>
      </c>
      <c r="N77" s="80" t="s">
        <v>41</v>
      </c>
      <c r="O77" s="80" t="s">
        <v>119</v>
      </c>
      <c r="P77" s="80" t="s">
        <v>120</v>
      </c>
      <c r="Q77" s="80" t="s">
        <v>121</v>
      </c>
      <c r="R77" s="80" t="s">
        <v>122</v>
      </c>
      <c r="S77" s="80" t="s">
        <v>123</v>
      </c>
      <c r="T77" s="81" t="s">
        <v>124</v>
      </c>
    </row>
    <row r="78" spans="2:63" s="1" customFormat="1" ht="29.25" customHeight="1">
      <c r="B78" s="39"/>
      <c r="C78" s="85" t="s">
        <v>102</v>
      </c>
      <c r="D78" s="61"/>
      <c r="E78" s="61"/>
      <c r="F78" s="61"/>
      <c r="G78" s="61"/>
      <c r="H78" s="61"/>
      <c r="I78" s="161"/>
      <c r="J78" s="170">
        <f>BK78</f>
        <v>0</v>
      </c>
      <c r="K78" s="61"/>
      <c r="L78" s="59"/>
      <c r="M78" s="82"/>
      <c r="N78" s="83"/>
      <c r="O78" s="83"/>
      <c r="P78" s="171">
        <f>P79</f>
        <v>0</v>
      </c>
      <c r="Q78" s="83"/>
      <c r="R78" s="171">
        <f>R79</f>
        <v>0</v>
      </c>
      <c r="S78" s="83"/>
      <c r="T78" s="172">
        <f>T79</f>
        <v>0</v>
      </c>
      <c r="AT78" s="22" t="s">
        <v>70</v>
      </c>
      <c r="AU78" s="22" t="s">
        <v>103</v>
      </c>
      <c r="BK78" s="173">
        <f>BK79</f>
        <v>0</v>
      </c>
    </row>
    <row r="79" spans="2:63" s="10" customFormat="1" ht="37.35" customHeight="1">
      <c r="B79" s="174"/>
      <c r="C79" s="175"/>
      <c r="D79" s="176" t="s">
        <v>70</v>
      </c>
      <c r="E79" s="177" t="s">
        <v>125</v>
      </c>
      <c r="F79" s="177" t="s">
        <v>126</v>
      </c>
      <c r="G79" s="175"/>
      <c r="H79" s="175"/>
      <c r="I79" s="178"/>
      <c r="J79" s="179">
        <f>BK79</f>
        <v>0</v>
      </c>
      <c r="K79" s="175"/>
      <c r="L79" s="180"/>
      <c r="M79" s="181"/>
      <c r="N79" s="182"/>
      <c r="O79" s="182"/>
      <c r="P79" s="183">
        <f>P80</f>
        <v>0</v>
      </c>
      <c r="Q79" s="182"/>
      <c r="R79" s="183">
        <f>R80</f>
        <v>0</v>
      </c>
      <c r="S79" s="182"/>
      <c r="T79" s="184">
        <f>T80</f>
        <v>0</v>
      </c>
      <c r="AR79" s="185" t="s">
        <v>79</v>
      </c>
      <c r="AT79" s="186" t="s">
        <v>70</v>
      </c>
      <c r="AU79" s="186" t="s">
        <v>71</v>
      </c>
      <c r="AY79" s="185" t="s">
        <v>127</v>
      </c>
      <c r="BK79" s="187">
        <f>BK80</f>
        <v>0</v>
      </c>
    </row>
    <row r="80" spans="2:63" s="10" customFormat="1" ht="19.9" customHeight="1">
      <c r="B80" s="174"/>
      <c r="C80" s="175"/>
      <c r="D80" s="176" t="s">
        <v>70</v>
      </c>
      <c r="E80" s="188" t="s">
        <v>187</v>
      </c>
      <c r="F80" s="188" t="s">
        <v>466</v>
      </c>
      <c r="G80" s="175"/>
      <c r="H80" s="175"/>
      <c r="I80" s="178"/>
      <c r="J80" s="189">
        <f>BK80</f>
        <v>0</v>
      </c>
      <c r="K80" s="175"/>
      <c r="L80" s="180"/>
      <c r="M80" s="181"/>
      <c r="N80" s="182"/>
      <c r="O80" s="182"/>
      <c r="P80" s="183">
        <f>SUM(P81:P94)</f>
        <v>0</v>
      </c>
      <c r="Q80" s="182"/>
      <c r="R80" s="183">
        <f>SUM(R81:R94)</f>
        <v>0</v>
      </c>
      <c r="S80" s="182"/>
      <c r="T80" s="184">
        <f>SUM(T81:T94)</f>
        <v>0</v>
      </c>
      <c r="AR80" s="185" t="s">
        <v>79</v>
      </c>
      <c r="AT80" s="186" t="s">
        <v>70</v>
      </c>
      <c r="AU80" s="186" t="s">
        <v>79</v>
      </c>
      <c r="AY80" s="185" t="s">
        <v>127</v>
      </c>
      <c r="BK80" s="187">
        <f>SUM(BK81:BK94)</f>
        <v>0</v>
      </c>
    </row>
    <row r="81" spans="2:65" s="1" customFormat="1" ht="16.5" customHeight="1">
      <c r="B81" s="39"/>
      <c r="C81" s="190" t="s">
        <v>79</v>
      </c>
      <c r="D81" s="190" t="s">
        <v>129</v>
      </c>
      <c r="E81" s="191" t="s">
        <v>829</v>
      </c>
      <c r="F81" s="192" t="s">
        <v>830</v>
      </c>
      <c r="G81" s="193" t="s">
        <v>415</v>
      </c>
      <c r="H81" s="194">
        <v>36</v>
      </c>
      <c r="I81" s="195"/>
      <c r="J81" s="196">
        <f>ROUND(I81*H81,2)</f>
        <v>0</v>
      </c>
      <c r="K81" s="192" t="s">
        <v>141</v>
      </c>
      <c r="L81" s="59"/>
      <c r="M81" s="197" t="s">
        <v>21</v>
      </c>
      <c r="N81" s="198" t="s">
        <v>42</v>
      </c>
      <c r="O81" s="40"/>
      <c r="P81" s="199">
        <f>O81*H81</f>
        <v>0</v>
      </c>
      <c r="Q81" s="199">
        <v>0</v>
      </c>
      <c r="R81" s="199">
        <f>Q81*H81</f>
        <v>0</v>
      </c>
      <c r="S81" s="199">
        <v>0</v>
      </c>
      <c r="T81" s="200">
        <f>S81*H81</f>
        <v>0</v>
      </c>
      <c r="AR81" s="22" t="s">
        <v>133</v>
      </c>
      <c r="AT81" s="22" t="s">
        <v>129</v>
      </c>
      <c r="AU81" s="22" t="s">
        <v>81</v>
      </c>
      <c r="AY81" s="22" t="s">
        <v>127</v>
      </c>
      <c r="BE81" s="201">
        <f>IF(N81="základní",J81,0)</f>
        <v>0</v>
      </c>
      <c r="BF81" s="201">
        <f>IF(N81="snížená",J81,0)</f>
        <v>0</v>
      </c>
      <c r="BG81" s="201">
        <f>IF(N81="zákl. přenesená",J81,0)</f>
        <v>0</v>
      </c>
      <c r="BH81" s="201">
        <f>IF(N81="sníž. přenesená",J81,0)</f>
        <v>0</v>
      </c>
      <c r="BI81" s="201">
        <f>IF(N81="nulová",J81,0)</f>
        <v>0</v>
      </c>
      <c r="BJ81" s="22" t="s">
        <v>79</v>
      </c>
      <c r="BK81" s="201">
        <f>ROUND(I81*H81,2)</f>
        <v>0</v>
      </c>
      <c r="BL81" s="22" t="s">
        <v>133</v>
      </c>
      <c r="BM81" s="22" t="s">
        <v>831</v>
      </c>
    </row>
    <row r="82" spans="2:51" s="11" customFormat="1" ht="13.5">
      <c r="B82" s="202"/>
      <c r="C82" s="203"/>
      <c r="D82" s="204" t="s">
        <v>135</v>
      </c>
      <c r="E82" s="205" t="s">
        <v>21</v>
      </c>
      <c r="F82" s="206" t="s">
        <v>457</v>
      </c>
      <c r="G82" s="203"/>
      <c r="H82" s="207">
        <v>36</v>
      </c>
      <c r="I82" s="208"/>
      <c r="J82" s="203"/>
      <c r="K82" s="203"/>
      <c r="L82" s="209"/>
      <c r="M82" s="210"/>
      <c r="N82" s="211"/>
      <c r="O82" s="211"/>
      <c r="P82" s="211"/>
      <c r="Q82" s="211"/>
      <c r="R82" s="211"/>
      <c r="S82" s="211"/>
      <c r="T82" s="212"/>
      <c r="AT82" s="213" t="s">
        <v>135</v>
      </c>
      <c r="AU82" s="213" t="s">
        <v>81</v>
      </c>
      <c r="AV82" s="11" t="s">
        <v>81</v>
      </c>
      <c r="AW82" s="11" t="s">
        <v>35</v>
      </c>
      <c r="AX82" s="11" t="s">
        <v>79</v>
      </c>
      <c r="AY82" s="213" t="s">
        <v>127</v>
      </c>
    </row>
    <row r="83" spans="2:65" s="1" customFormat="1" ht="25.5" customHeight="1">
      <c r="B83" s="39"/>
      <c r="C83" s="190" t="s">
        <v>81</v>
      </c>
      <c r="D83" s="190" t="s">
        <v>129</v>
      </c>
      <c r="E83" s="191" t="s">
        <v>832</v>
      </c>
      <c r="F83" s="192" t="s">
        <v>833</v>
      </c>
      <c r="G83" s="193" t="s">
        <v>415</v>
      </c>
      <c r="H83" s="194">
        <v>2700</v>
      </c>
      <c r="I83" s="195"/>
      <c r="J83" s="196">
        <f>ROUND(I83*H83,2)</f>
        <v>0</v>
      </c>
      <c r="K83" s="192" t="s">
        <v>141</v>
      </c>
      <c r="L83" s="59"/>
      <c r="M83" s="197" t="s">
        <v>21</v>
      </c>
      <c r="N83" s="198" t="s">
        <v>42</v>
      </c>
      <c r="O83" s="40"/>
      <c r="P83" s="199">
        <f>O83*H83</f>
        <v>0</v>
      </c>
      <c r="Q83" s="199">
        <v>0</v>
      </c>
      <c r="R83" s="199">
        <f>Q83*H83</f>
        <v>0</v>
      </c>
      <c r="S83" s="199">
        <v>0</v>
      </c>
      <c r="T83" s="200">
        <f>S83*H83</f>
        <v>0</v>
      </c>
      <c r="AR83" s="22" t="s">
        <v>133</v>
      </c>
      <c r="AT83" s="22" t="s">
        <v>129</v>
      </c>
      <c r="AU83" s="22" t="s">
        <v>81</v>
      </c>
      <c r="AY83" s="22" t="s">
        <v>127</v>
      </c>
      <c r="BE83" s="201">
        <f>IF(N83="základní",J83,0)</f>
        <v>0</v>
      </c>
      <c r="BF83" s="201">
        <f>IF(N83="snížená",J83,0)</f>
        <v>0</v>
      </c>
      <c r="BG83" s="201">
        <f>IF(N83="zákl. přenesená",J83,0)</f>
        <v>0</v>
      </c>
      <c r="BH83" s="201">
        <f>IF(N83="sníž. přenesená",J83,0)</f>
        <v>0</v>
      </c>
      <c r="BI83" s="201">
        <f>IF(N83="nulová",J83,0)</f>
        <v>0</v>
      </c>
      <c r="BJ83" s="22" t="s">
        <v>79</v>
      </c>
      <c r="BK83" s="201">
        <f>ROUND(I83*H83,2)</f>
        <v>0</v>
      </c>
      <c r="BL83" s="22" t="s">
        <v>133</v>
      </c>
      <c r="BM83" s="22" t="s">
        <v>834</v>
      </c>
    </row>
    <row r="84" spans="2:51" s="11" customFormat="1" ht="13.5">
      <c r="B84" s="202"/>
      <c r="C84" s="203"/>
      <c r="D84" s="204" t="s">
        <v>135</v>
      </c>
      <c r="E84" s="205" t="s">
        <v>21</v>
      </c>
      <c r="F84" s="206" t="s">
        <v>835</v>
      </c>
      <c r="G84" s="203"/>
      <c r="H84" s="207">
        <v>2700</v>
      </c>
      <c r="I84" s="208"/>
      <c r="J84" s="203"/>
      <c r="K84" s="203"/>
      <c r="L84" s="209"/>
      <c r="M84" s="210"/>
      <c r="N84" s="211"/>
      <c r="O84" s="211"/>
      <c r="P84" s="211"/>
      <c r="Q84" s="211"/>
      <c r="R84" s="211"/>
      <c r="S84" s="211"/>
      <c r="T84" s="212"/>
      <c r="AT84" s="213" t="s">
        <v>135</v>
      </c>
      <c r="AU84" s="213" t="s">
        <v>81</v>
      </c>
      <c r="AV84" s="11" t="s">
        <v>81</v>
      </c>
      <c r="AW84" s="11" t="s">
        <v>35</v>
      </c>
      <c r="AX84" s="11" t="s">
        <v>79</v>
      </c>
      <c r="AY84" s="213" t="s">
        <v>127</v>
      </c>
    </row>
    <row r="85" spans="2:65" s="1" customFormat="1" ht="16.5" customHeight="1">
      <c r="B85" s="39"/>
      <c r="C85" s="190" t="s">
        <v>145</v>
      </c>
      <c r="D85" s="190" t="s">
        <v>129</v>
      </c>
      <c r="E85" s="191" t="s">
        <v>836</v>
      </c>
      <c r="F85" s="192" t="s">
        <v>837</v>
      </c>
      <c r="G85" s="193" t="s">
        <v>415</v>
      </c>
      <c r="H85" s="194">
        <v>4</v>
      </c>
      <c r="I85" s="195"/>
      <c r="J85" s="196">
        <f>ROUND(I85*H85,2)</f>
        <v>0</v>
      </c>
      <c r="K85" s="192" t="s">
        <v>838</v>
      </c>
      <c r="L85" s="59"/>
      <c r="M85" s="197" t="s">
        <v>21</v>
      </c>
      <c r="N85" s="198" t="s">
        <v>42</v>
      </c>
      <c r="O85" s="40"/>
      <c r="P85" s="199">
        <f>O85*H85</f>
        <v>0</v>
      </c>
      <c r="Q85" s="199">
        <v>0</v>
      </c>
      <c r="R85" s="199">
        <f>Q85*H85</f>
        <v>0</v>
      </c>
      <c r="S85" s="199">
        <v>0</v>
      </c>
      <c r="T85" s="200">
        <f>S85*H85</f>
        <v>0</v>
      </c>
      <c r="AR85" s="22" t="s">
        <v>133</v>
      </c>
      <c r="AT85" s="22" t="s">
        <v>129</v>
      </c>
      <c r="AU85" s="22" t="s">
        <v>81</v>
      </c>
      <c r="AY85" s="22" t="s">
        <v>127</v>
      </c>
      <c r="BE85" s="201">
        <f>IF(N85="základní",J85,0)</f>
        <v>0</v>
      </c>
      <c r="BF85" s="201">
        <f>IF(N85="snížená",J85,0)</f>
        <v>0</v>
      </c>
      <c r="BG85" s="201">
        <f>IF(N85="zákl. přenesená",J85,0)</f>
        <v>0</v>
      </c>
      <c r="BH85" s="201">
        <f>IF(N85="sníž. přenesená",J85,0)</f>
        <v>0</v>
      </c>
      <c r="BI85" s="201">
        <f>IF(N85="nulová",J85,0)</f>
        <v>0</v>
      </c>
      <c r="BJ85" s="22" t="s">
        <v>79</v>
      </c>
      <c r="BK85" s="201">
        <f>ROUND(I85*H85,2)</f>
        <v>0</v>
      </c>
      <c r="BL85" s="22" t="s">
        <v>133</v>
      </c>
      <c r="BM85" s="22" t="s">
        <v>839</v>
      </c>
    </row>
    <row r="86" spans="2:51" s="11" customFormat="1" ht="13.5">
      <c r="B86" s="202"/>
      <c r="C86" s="203"/>
      <c r="D86" s="204" t="s">
        <v>135</v>
      </c>
      <c r="E86" s="205" t="s">
        <v>21</v>
      </c>
      <c r="F86" s="206" t="s">
        <v>133</v>
      </c>
      <c r="G86" s="203"/>
      <c r="H86" s="207">
        <v>4</v>
      </c>
      <c r="I86" s="208"/>
      <c r="J86" s="203"/>
      <c r="K86" s="203"/>
      <c r="L86" s="209"/>
      <c r="M86" s="210"/>
      <c r="N86" s="211"/>
      <c r="O86" s="211"/>
      <c r="P86" s="211"/>
      <c r="Q86" s="211"/>
      <c r="R86" s="211"/>
      <c r="S86" s="211"/>
      <c r="T86" s="212"/>
      <c r="AT86" s="213" t="s">
        <v>135</v>
      </c>
      <c r="AU86" s="213" t="s">
        <v>81</v>
      </c>
      <c r="AV86" s="11" t="s">
        <v>81</v>
      </c>
      <c r="AW86" s="11" t="s">
        <v>35</v>
      </c>
      <c r="AX86" s="11" t="s">
        <v>79</v>
      </c>
      <c r="AY86" s="213" t="s">
        <v>127</v>
      </c>
    </row>
    <row r="87" spans="2:65" s="1" customFormat="1" ht="25.5" customHeight="1">
      <c r="B87" s="39"/>
      <c r="C87" s="190" t="s">
        <v>133</v>
      </c>
      <c r="D87" s="190" t="s">
        <v>129</v>
      </c>
      <c r="E87" s="191" t="s">
        <v>840</v>
      </c>
      <c r="F87" s="192" t="s">
        <v>841</v>
      </c>
      <c r="G87" s="193" t="s">
        <v>415</v>
      </c>
      <c r="H87" s="194">
        <v>300</v>
      </c>
      <c r="I87" s="195"/>
      <c r="J87" s="196">
        <f>ROUND(I87*H87,2)</f>
        <v>0</v>
      </c>
      <c r="K87" s="192" t="s">
        <v>838</v>
      </c>
      <c r="L87" s="59"/>
      <c r="M87" s="197" t="s">
        <v>21</v>
      </c>
      <c r="N87" s="198" t="s">
        <v>42</v>
      </c>
      <c r="O87" s="40"/>
      <c r="P87" s="199">
        <f>O87*H87</f>
        <v>0</v>
      </c>
      <c r="Q87" s="199">
        <v>0</v>
      </c>
      <c r="R87" s="199">
        <f>Q87*H87</f>
        <v>0</v>
      </c>
      <c r="S87" s="199">
        <v>0</v>
      </c>
      <c r="T87" s="200">
        <f>S87*H87</f>
        <v>0</v>
      </c>
      <c r="AR87" s="22" t="s">
        <v>133</v>
      </c>
      <c r="AT87" s="22" t="s">
        <v>129</v>
      </c>
      <c r="AU87" s="22" t="s">
        <v>81</v>
      </c>
      <c r="AY87" s="22" t="s">
        <v>127</v>
      </c>
      <c r="BE87" s="201">
        <f>IF(N87="základní",J87,0)</f>
        <v>0</v>
      </c>
      <c r="BF87" s="201">
        <f>IF(N87="snížená",J87,0)</f>
        <v>0</v>
      </c>
      <c r="BG87" s="201">
        <f>IF(N87="zákl. přenesená",J87,0)</f>
        <v>0</v>
      </c>
      <c r="BH87" s="201">
        <f>IF(N87="sníž. přenesená",J87,0)</f>
        <v>0</v>
      </c>
      <c r="BI87" s="201">
        <f>IF(N87="nulová",J87,0)</f>
        <v>0</v>
      </c>
      <c r="BJ87" s="22" t="s">
        <v>79</v>
      </c>
      <c r="BK87" s="201">
        <f>ROUND(I87*H87,2)</f>
        <v>0</v>
      </c>
      <c r="BL87" s="22" t="s">
        <v>133</v>
      </c>
      <c r="BM87" s="22" t="s">
        <v>842</v>
      </c>
    </row>
    <row r="88" spans="2:51" s="11" customFormat="1" ht="13.5">
      <c r="B88" s="202"/>
      <c r="C88" s="203"/>
      <c r="D88" s="204" t="s">
        <v>135</v>
      </c>
      <c r="E88" s="205" t="s">
        <v>21</v>
      </c>
      <c r="F88" s="206" t="s">
        <v>843</v>
      </c>
      <c r="G88" s="203"/>
      <c r="H88" s="207">
        <v>300</v>
      </c>
      <c r="I88" s="208"/>
      <c r="J88" s="203"/>
      <c r="K88" s="203"/>
      <c r="L88" s="209"/>
      <c r="M88" s="210"/>
      <c r="N88" s="211"/>
      <c r="O88" s="211"/>
      <c r="P88" s="211"/>
      <c r="Q88" s="211"/>
      <c r="R88" s="211"/>
      <c r="S88" s="211"/>
      <c r="T88" s="212"/>
      <c r="AT88" s="213" t="s">
        <v>135</v>
      </c>
      <c r="AU88" s="213" t="s">
        <v>81</v>
      </c>
      <c r="AV88" s="11" t="s">
        <v>81</v>
      </c>
      <c r="AW88" s="11" t="s">
        <v>35</v>
      </c>
      <c r="AX88" s="11" t="s">
        <v>79</v>
      </c>
      <c r="AY88" s="213" t="s">
        <v>127</v>
      </c>
    </row>
    <row r="89" spans="2:65" s="1" customFormat="1" ht="25.5" customHeight="1">
      <c r="B89" s="39"/>
      <c r="C89" s="190" t="s">
        <v>162</v>
      </c>
      <c r="D89" s="190" t="s">
        <v>129</v>
      </c>
      <c r="E89" s="191" t="s">
        <v>844</v>
      </c>
      <c r="F89" s="192" t="s">
        <v>845</v>
      </c>
      <c r="G89" s="193" t="s">
        <v>415</v>
      </c>
      <c r="H89" s="194">
        <v>2</v>
      </c>
      <c r="I89" s="195"/>
      <c r="J89" s="196">
        <f>ROUND(I89*H89,2)</f>
        <v>0</v>
      </c>
      <c r="K89" s="192" t="s">
        <v>159</v>
      </c>
      <c r="L89" s="59"/>
      <c r="M89" s="197" t="s">
        <v>21</v>
      </c>
      <c r="N89" s="198" t="s">
        <v>42</v>
      </c>
      <c r="O89" s="40"/>
      <c r="P89" s="199">
        <f>O89*H89</f>
        <v>0</v>
      </c>
      <c r="Q89" s="199">
        <v>0</v>
      </c>
      <c r="R89" s="199">
        <f>Q89*H89</f>
        <v>0</v>
      </c>
      <c r="S89" s="199">
        <v>0</v>
      </c>
      <c r="T89" s="200">
        <f>S89*H89</f>
        <v>0</v>
      </c>
      <c r="AR89" s="22" t="s">
        <v>133</v>
      </c>
      <c r="AT89" s="22" t="s">
        <v>129</v>
      </c>
      <c r="AU89" s="22" t="s">
        <v>81</v>
      </c>
      <c r="AY89" s="22" t="s">
        <v>127</v>
      </c>
      <c r="BE89" s="201">
        <f>IF(N89="základní",J89,0)</f>
        <v>0</v>
      </c>
      <c r="BF89" s="201">
        <f>IF(N89="snížená",J89,0)</f>
        <v>0</v>
      </c>
      <c r="BG89" s="201">
        <f>IF(N89="zákl. přenesená",J89,0)</f>
        <v>0</v>
      </c>
      <c r="BH89" s="201">
        <f>IF(N89="sníž. přenesená",J89,0)</f>
        <v>0</v>
      </c>
      <c r="BI89" s="201">
        <f>IF(N89="nulová",J89,0)</f>
        <v>0</v>
      </c>
      <c r="BJ89" s="22" t="s">
        <v>79</v>
      </c>
      <c r="BK89" s="201">
        <f>ROUND(I89*H89,2)</f>
        <v>0</v>
      </c>
      <c r="BL89" s="22" t="s">
        <v>133</v>
      </c>
      <c r="BM89" s="22" t="s">
        <v>846</v>
      </c>
    </row>
    <row r="90" spans="2:65" s="1" customFormat="1" ht="38.25" customHeight="1">
      <c r="B90" s="39"/>
      <c r="C90" s="190" t="s">
        <v>169</v>
      </c>
      <c r="D90" s="190" t="s">
        <v>129</v>
      </c>
      <c r="E90" s="191" t="s">
        <v>847</v>
      </c>
      <c r="F90" s="192" t="s">
        <v>848</v>
      </c>
      <c r="G90" s="193" t="s">
        <v>415</v>
      </c>
      <c r="H90" s="194">
        <v>60</v>
      </c>
      <c r="I90" s="195"/>
      <c r="J90" s="196">
        <f>ROUND(I90*H90,2)</f>
        <v>0</v>
      </c>
      <c r="K90" s="192" t="s">
        <v>159</v>
      </c>
      <c r="L90" s="59"/>
      <c r="M90" s="197" t="s">
        <v>21</v>
      </c>
      <c r="N90" s="198" t="s">
        <v>42</v>
      </c>
      <c r="O90" s="40"/>
      <c r="P90" s="199">
        <f>O90*H90</f>
        <v>0</v>
      </c>
      <c r="Q90" s="199">
        <v>0</v>
      </c>
      <c r="R90" s="199">
        <f>Q90*H90</f>
        <v>0</v>
      </c>
      <c r="S90" s="199">
        <v>0</v>
      </c>
      <c r="T90" s="200">
        <f>S90*H90</f>
        <v>0</v>
      </c>
      <c r="AR90" s="22" t="s">
        <v>133</v>
      </c>
      <c r="AT90" s="22" t="s">
        <v>129</v>
      </c>
      <c r="AU90" s="22" t="s">
        <v>81</v>
      </c>
      <c r="AY90" s="22" t="s">
        <v>127</v>
      </c>
      <c r="BE90" s="201">
        <f>IF(N90="základní",J90,0)</f>
        <v>0</v>
      </c>
      <c r="BF90" s="201">
        <f>IF(N90="snížená",J90,0)</f>
        <v>0</v>
      </c>
      <c r="BG90" s="201">
        <f>IF(N90="zákl. přenesená",J90,0)</f>
        <v>0</v>
      </c>
      <c r="BH90" s="201">
        <f>IF(N90="sníž. přenesená",J90,0)</f>
        <v>0</v>
      </c>
      <c r="BI90" s="201">
        <f>IF(N90="nulová",J90,0)</f>
        <v>0</v>
      </c>
      <c r="BJ90" s="22" t="s">
        <v>79</v>
      </c>
      <c r="BK90" s="201">
        <f>ROUND(I90*H90,2)</f>
        <v>0</v>
      </c>
      <c r="BL90" s="22" t="s">
        <v>133</v>
      </c>
      <c r="BM90" s="22" t="s">
        <v>849</v>
      </c>
    </row>
    <row r="91" spans="2:51" s="11" customFormat="1" ht="13.5">
      <c r="B91" s="202"/>
      <c r="C91" s="203"/>
      <c r="D91" s="204" t="s">
        <v>135</v>
      </c>
      <c r="E91" s="205" t="s">
        <v>21</v>
      </c>
      <c r="F91" s="206" t="s">
        <v>850</v>
      </c>
      <c r="G91" s="203"/>
      <c r="H91" s="207">
        <v>60</v>
      </c>
      <c r="I91" s="208"/>
      <c r="J91" s="203"/>
      <c r="K91" s="203"/>
      <c r="L91" s="209"/>
      <c r="M91" s="210"/>
      <c r="N91" s="211"/>
      <c r="O91" s="211"/>
      <c r="P91" s="211"/>
      <c r="Q91" s="211"/>
      <c r="R91" s="211"/>
      <c r="S91" s="211"/>
      <c r="T91" s="212"/>
      <c r="AT91" s="213" t="s">
        <v>135</v>
      </c>
      <c r="AU91" s="213" t="s">
        <v>81</v>
      </c>
      <c r="AV91" s="11" t="s">
        <v>81</v>
      </c>
      <c r="AW91" s="11" t="s">
        <v>35</v>
      </c>
      <c r="AX91" s="11" t="s">
        <v>79</v>
      </c>
      <c r="AY91" s="213" t="s">
        <v>127</v>
      </c>
    </row>
    <row r="92" spans="2:65" s="1" customFormat="1" ht="16.5" customHeight="1">
      <c r="B92" s="39"/>
      <c r="C92" s="190" t="s">
        <v>176</v>
      </c>
      <c r="D92" s="190" t="s">
        <v>129</v>
      </c>
      <c r="E92" s="191" t="s">
        <v>851</v>
      </c>
      <c r="F92" s="192" t="s">
        <v>852</v>
      </c>
      <c r="G92" s="193" t="s">
        <v>415</v>
      </c>
      <c r="H92" s="194">
        <v>1</v>
      </c>
      <c r="I92" s="195"/>
      <c r="J92" s="196">
        <f>ROUND(I92*H92,2)</f>
        <v>0</v>
      </c>
      <c r="K92" s="192" t="s">
        <v>159</v>
      </c>
      <c r="L92" s="59"/>
      <c r="M92" s="197" t="s">
        <v>21</v>
      </c>
      <c r="N92" s="198" t="s">
        <v>42</v>
      </c>
      <c r="O92" s="40"/>
      <c r="P92" s="199">
        <f>O92*H92</f>
        <v>0</v>
      </c>
      <c r="Q92" s="199">
        <v>0</v>
      </c>
      <c r="R92" s="199">
        <f>Q92*H92</f>
        <v>0</v>
      </c>
      <c r="S92" s="199">
        <v>0</v>
      </c>
      <c r="T92" s="200">
        <f>S92*H92</f>
        <v>0</v>
      </c>
      <c r="AR92" s="22" t="s">
        <v>133</v>
      </c>
      <c r="AT92" s="22" t="s">
        <v>129</v>
      </c>
      <c r="AU92" s="22" t="s">
        <v>81</v>
      </c>
      <c r="AY92" s="22" t="s">
        <v>127</v>
      </c>
      <c r="BE92" s="201">
        <f>IF(N92="základní",J92,0)</f>
        <v>0</v>
      </c>
      <c r="BF92" s="201">
        <f>IF(N92="snížená",J92,0)</f>
        <v>0</v>
      </c>
      <c r="BG92" s="201">
        <f>IF(N92="zákl. přenesená",J92,0)</f>
        <v>0</v>
      </c>
      <c r="BH92" s="201">
        <f>IF(N92="sníž. přenesená",J92,0)</f>
        <v>0</v>
      </c>
      <c r="BI92" s="201">
        <f>IF(N92="nulová",J92,0)</f>
        <v>0</v>
      </c>
      <c r="BJ92" s="22" t="s">
        <v>79</v>
      </c>
      <c r="BK92" s="201">
        <f>ROUND(I92*H92,2)</f>
        <v>0</v>
      </c>
      <c r="BL92" s="22" t="s">
        <v>133</v>
      </c>
      <c r="BM92" s="22" t="s">
        <v>853</v>
      </c>
    </row>
    <row r="93" spans="2:65" s="1" customFormat="1" ht="25.5" customHeight="1">
      <c r="B93" s="39"/>
      <c r="C93" s="190" t="s">
        <v>181</v>
      </c>
      <c r="D93" s="190" t="s">
        <v>129</v>
      </c>
      <c r="E93" s="191" t="s">
        <v>854</v>
      </c>
      <c r="F93" s="192" t="s">
        <v>855</v>
      </c>
      <c r="G93" s="193" t="s">
        <v>415</v>
      </c>
      <c r="H93" s="194">
        <v>14</v>
      </c>
      <c r="I93" s="195"/>
      <c r="J93" s="196">
        <f>ROUND(I93*H93,2)</f>
        <v>0</v>
      </c>
      <c r="K93" s="192" t="s">
        <v>159</v>
      </c>
      <c r="L93" s="59"/>
      <c r="M93" s="197" t="s">
        <v>21</v>
      </c>
      <c r="N93" s="198" t="s">
        <v>42</v>
      </c>
      <c r="O93" s="40"/>
      <c r="P93" s="199">
        <f>O93*H93</f>
        <v>0</v>
      </c>
      <c r="Q93" s="199">
        <v>0</v>
      </c>
      <c r="R93" s="199">
        <f>Q93*H93</f>
        <v>0</v>
      </c>
      <c r="S93" s="199">
        <v>0</v>
      </c>
      <c r="T93" s="200">
        <f>S93*H93</f>
        <v>0</v>
      </c>
      <c r="AR93" s="22" t="s">
        <v>133</v>
      </c>
      <c r="AT93" s="22" t="s">
        <v>129</v>
      </c>
      <c r="AU93" s="22" t="s">
        <v>81</v>
      </c>
      <c r="AY93" s="22" t="s">
        <v>127</v>
      </c>
      <c r="BE93" s="201">
        <f>IF(N93="základní",J93,0)</f>
        <v>0</v>
      </c>
      <c r="BF93" s="201">
        <f>IF(N93="snížená",J93,0)</f>
        <v>0</v>
      </c>
      <c r="BG93" s="201">
        <f>IF(N93="zákl. přenesená",J93,0)</f>
        <v>0</v>
      </c>
      <c r="BH93" s="201">
        <f>IF(N93="sníž. přenesená",J93,0)</f>
        <v>0</v>
      </c>
      <c r="BI93" s="201">
        <f>IF(N93="nulová",J93,0)</f>
        <v>0</v>
      </c>
      <c r="BJ93" s="22" t="s">
        <v>79</v>
      </c>
      <c r="BK93" s="201">
        <f>ROUND(I93*H93,2)</f>
        <v>0</v>
      </c>
      <c r="BL93" s="22" t="s">
        <v>133</v>
      </c>
      <c r="BM93" s="22" t="s">
        <v>856</v>
      </c>
    </row>
    <row r="94" spans="2:51" s="11" customFormat="1" ht="13.5">
      <c r="B94" s="202"/>
      <c r="C94" s="203"/>
      <c r="D94" s="204" t="s">
        <v>135</v>
      </c>
      <c r="E94" s="205" t="s">
        <v>21</v>
      </c>
      <c r="F94" s="206" t="s">
        <v>857</v>
      </c>
      <c r="G94" s="203"/>
      <c r="H94" s="207">
        <v>14</v>
      </c>
      <c r="I94" s="208"/>
      <c r="J94" s="203"/>
      <c r="K94" s="203"/>
      <c r="L94" s="209"/>
      <c r="M94" s="241"/>
      <c r="N94" s="242"/>
      <c r="O94" s="242"/>
      <c r="P94" s="242"/>
      <c r="Q94" s="242"/>
      <c r="R94" s="242"/>
      <c r="S94" s="242"/>
      <c r="T94" s="243"/>
      <c r="AT94" s="213" t="s">
        <v>135</v>
      </c>
      <c r="AU94" s="213" t="s">
        <v>81</v>
      </c>
      <c r="AV94" s="11" t="s">
        <v>81</v>
      </c>
      <c r="AW94" s="11" t="s">
        <v>35</v>
      </c>
      <c r="AX94" s="11" t="s">
        <v>79</v>
      </c>
      <c r="AY94" s="213" t="s">
        <v>127</v>
      </c>
    </row>
    <row r="95" spans="2:12" s="1" customFormat="1" ht="6.95" customHeight="1">
      <c r="B95" s="54"/>
      <c r="C95" s="55"/>
      <c r="D95" s="55"/>
      <c r="E95" s="55"/>
      <c r="F95" s="55"/>
      <c r="G95" s="55"/>
      <c r="H95" s="55"/>
      <c r="I95" s="137"/>
      <c r="J95" s="55"/>
      <c r="K95" s="55"/>
      <c r="L95" s="59"/>
    </row>
  </sheetData>
  <sheetProtection algorithmName="SHA-512" hashValue="I552EGKXS3C7QRGnGyLkyAWqegiNGbKp3uGz/7IjUqEI0GV5iqT8tyHpYiuxltZb9RHiNCt6YU0YmATgcvuhww==" saltValue="RiJuE5m+qy5VjwjlO4jsYuDnrWadGwnuhTnLy/G9Tvy9aen70jHG0E3My1QPPyltVqyff36yCMqgJjmOfFe6Yg==" spinCount="100000" sheet="1" objects="1" scenarios="1" formatColumns="0" formatRows="0" autoFilter="0"/>
  <autoFilter ref="C77:K94"/>
  <mergeCells count="10">
    <mergeCell ref="J51:J52"/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93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9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110"/>
      <c r="C1" s="110"/>
      <c r="D1" s="111" t="s">
        <v>1</v>
      </c>
      <c r="E1" s="110"/>
      <c r="F1" s="112" t="s">
        <v>91</v>
      </c>
      <c r="G1" s="370" t="s">
        <v>92</v>
      </c>
      <c r="H1" s="370"/>
      <c r="I1" s="113"/>
      <c r="J1" s="112" t="s">
        <v>93</v>
      </c>
      <c r="K1" s="111" t="s">
        <v>94</v>
      </c>
      <c r="L1" s="112" t="s">
        <v>95</v>
      </c>
      <c r="M1" s="112"/>
      <c r="N1" s="112"/>
      <c r="O1" s="112"/>
      <c r="P1" s="112"/>
      <c r="Q1" s="112"/>
      <c r="R1" s="112"/>
      <c r="S1" s="112"/>
      <c r="T1" s="112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61"/>
      <c r="M2" s="361"/>
      <c r="N2" s="361"/>
      <c r="O2" s="361"/>
      <c r="P2" s="361"/>
      <c r="Q2" s="361"/>
      <c r="R2" s="361"/>
      <c r="S2" s="361"/>
      <c r="T2" s="361"/>
      <c r="U2" s="361"/>
      <c r="V2" s="361"/>
      <c r="AT2" s="22" t="s">
        <v>90</v>
      </c>
    </row>
    <row r="3" spans="2:46" ht="6.95" customHeight="1">
      <c r="B3" s="23"/>
      <c r="C3" s="24"/>
      <c r="D3" s="24"/>
      <c r="E3" s="24"/>
      <c r="F3" s="24"/>
      <c r="G3" s="24"/>
      <c r="H3" s="24"/>
      <c r="I3" s="114"/>
      <c r="J3" s="24"/>
      <c r="K3" s="25"/>
      <c r="AT3" s="22" t="s">
        <v>81</v>
      </c>
    </row>
    <row r="4" spans="2:46" ht="36.95" customHeight="1">
      <c r="B4" s="26"/>
      <c r="C4" s="27"/>
      <c r="D4" s="28" t="s">
        <v>96</v>
      </c>
      <c r="E4" s="27"/>
      <c r="F4" s="27"/>
      <c r="G4" s="27"/>
      <c r="H4" s="27"/>
      <c r="I4" s="115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15"/>
      <c r="J5" s="27"/>
      <c r="K5" s="29"/>
    </row>
    <row r="6" spans="2:11" ht="13.5">
      <c r="B6" s="26"/>
      <c r="C6" s="27"/>
      <c r="D6" s="35" t="s">
        <v>18</v>
      </c>
      <c r="E6" s="27"/>
      <c r="F6" s="27"/>
      <c r="G6" s="27"/>
      <c r="H6" s="27"/>
      <c r="I6" s="115"/>
      <c r="J6" s="27"/>
      <c r="K6" s="29"/>
    </row>
    <row r="7" spans="2:11" ht="16.5" customHeight="1">
      <c r="B7" s="26"/>
      <c r="C7" s="27"/>
      <c r="D7" s="27"/>
      <c r="E7" s="362" t="str">
        <f>'Rekapitulace stavby'!K6</f>
        <v>Místní komunikace K Pazderně</v>
      </c>
      <c r="F7" s="363"/>
      <c r="G7" s="363"/>
      <c r="H7" s="363"/>
      <c r="I7" s="115"/>
      <c r="J7" s="27"/>
      <c r="K7" s="29"/>
    </row>
    <row r="8" spans="2:11" s="1" customFormat="1" ht="13.5">
      <c r="B8" s="39"/>
      <c r="C8" s="40"/>
      <c r="D8" s="35" t="s">
        <v>97</v>
      </c>
      <c r="E8" s="40"/>
      <c r="F8" s="40"/>
      <c r="G8" s="40"/>
      <c r="H8" s="40"/>
      <c r="I8" s="116"/>
      <c r="J8" s="40"/>
      <c r="K8" s="43"/>
    </row>
    <row r="9" spans="2:11" s="1" customFormat="1" ht="36.95" customHeight="1">
      <c r="B9" s="39"/>
      <c r="C9" s="40"/>
      <c r="D9" s="40"/>
      <c r="E9" s="364" t="s">
        <v>858</v>
      </c>
      <c r="F9" s="365"/>
      <c r="G9" s="365"/>
      <c r="H9" s="365"/>
      <c r="I9" s="116"/>
      <c r="J9" s="40"/>
      <c r="K9" s="43"/>
    </row>
    <row r="10" spans="2:11" s="1" customFormat="1" ht="13.5">
      <c r="B10" s="39"/>
      <c r="C10" s="40"/>
      <c r="D10" s="40"/>
      <c r="E10" s="40"/>
      <c r="F10" s="40"/>
      <c r="G10" s="40"/>
      <c r="H10" s="40"/>
      <c r="I10" s="116"/>
      <c r="J10" s="40"/>
      <c r="K10" s="43"/>
    </row>
    <row r="11" spans="2:11" s="1" customFormat="1" ht="14.45" customHeight="1">
      <c r="B11" s="39"/>
      <c r="C11" s="40"/>
      <c r="D11" s="35" t="s">
        <v>20</v>
      </c>
      <c r="E11" s="40"/>
      <c r="F11" s="33" t="s">
        <v>21</v>
      </c>
      <c r="G11" s="40"/>
      <c r="H11" s="40"/>
      <c r="I11" s="117" t="s">
        <v>22</v>
      </c>
      <c r="J11" s="33" t="s">
        <v>21</v>
      </c>
      <c r="K11" s="43"/>
    </row>
    <row r="12" spans="2:11" s="1" customFormat="1" ht="14.45" customHeight="1">
      <c r="B12" s="39"/>
      <c r="C12" s="40"/>
      <c r="D12" s="35" t="s">
        <v>23</v>
      </c>
      <c r="E12" s="40"/>
      <c r="F12" s="33" t="s">
        <v>24</v>
      </c>
      <c r="G12" s="40"/>
      <c r="H12" s="40"/>
      <c r="I12" s="117" t="s">
        <v>25</v>
      </c>
      <c r="J12" s="118" t="str">
        <f>'Rekapitulace stavby'!AN8</f>
        <v>5. 3. 2018</v>
      </c>
      <c r="K12" s="43"/>
    </row>
    <row r="13" spans="2:11" s="1" customFormat="1" ht="10.9" customHeight="1">
      <c r="B13" s="39"/>
      <c r="C13" s="40"/>
      <c r="D13" s="40"/>
      <c r="E13" s="40"/>
      <c r="F13" s="40"/>
      <c r="G13" s="40"/>
      <c r="H13" s="40"/>
      <c r="I13" s="116"/>
      <c r="J13" s="40"/>
      <c r="K13" s="43"/>
    </row>
    <row r="14" spans="2:11" s="1" customFormat="1" ht="14.45" customHeight="1">
      <c r="B14" s="39"/>
      <c r="C14" s="40"/>
      <c r="D14" s="35" t="s">
        <v>27</v>
      </c>
      <c r="E14" s="40"/>
      <c r="F14" s="40"/>
      <c r="G14" s="40"/>
      <c r="H14" s="40"/>
      <c r="I14" s="117" t="s">
        <v>28</v>
      </c>
      <c r="J14" s="33" t="s">
        <v>21</v>
      </c>
      <c r="K14" s="43"/>
    </row>
    <row r="15" spans="2:11" s="1" customFormat="1" ht="18" customHeight="1">
      <c r="B15" s="39"/>
      <c r="C15" s="40"/>
      <c r="D15" s="40"/>
      <c r="E15" s="33" t="s">
        <v>29</v>
      </c>
      <c r="F15" s="40"/>
      <c r="G15" s="40"/>
      <c r="H15" s="40"/>
      <c r="I15" s="117" t="s">
        <v>30</v>
      </c>
      <c r="J15" s="33" t="s">
        <v>21</v>
      </c>
      <c r="K15" s="43"/>
    </row>
    <row r="16" spans="2:11" s="1" customFormat="1" ht="6.95" customHeight="1">
      <c r="B16" s="39"/>
      <c r="C16" s="40"/>
      <c r="D16" s="40"/>
      <c r="E16" s="40"/>
      <c r="F16" s="40"/>
      <c r="G16" s="40"/>
      <c r="H16" s="40"/>
      <c r="I16" s="116"/>
      <c r="J16" s="40"/>
      <c r="K16" s="43"/>
    </row>
    <row r="17" spans="2:11" s="1" customFormat="1" ht="14.45" customHeight="1">
      <c r="B17" s="39"/>
      <c r="C17" s="40"/>
      <c r="D17" s="35" t="s">
        <v>31</v>
      </c>
      <c r="E17" s="40"/>
      <c r="F17" s="40"/>
      <c r="G17" s="40"/>
      <c r="H17" s="40"/>
      <c r="I17" s="117" t="s">
        <v>28</v>
      </c>
      <c r="J17" s="33" t="str">
        <f>IF('Rekapitulace stavby'!AN13="Vyplň údaj","",IF('Rekapitulace stavby'!AN13="","",'Rekapitulace stavby'!AN13))</f>
        <v/>
      </c>
      <c r="K17" s="43"/>
    </row>
    <row r="18" spans="2:11" s="1" customFormat="1" ht="18" customHeight="1">
      <c r="B18" s="39"/>
      <c r="C18" s="40"/>
      <c r="D18" s="40"/>
      <c r="E18" s="33" t="str">
        <f>IF('Rekapitulace stavby'!E14="Vyplň údaj","",IF('Rekapitulace stavby'!E14="","",'Rekapitulace stavby'!E14))</f>
        <v/>
      </c>
      <c r="F18" s="40"/>
      <c r="G18" s="40"/>
      <c r="H18" s="40"/>
      <c r="I18" s="117" t="s">
        <v>30</v>
      </c>
      <c r="J18" s="33" t="str">
        <f>IF('Rekapitulace stavby'!AN14="Vyplň údaj","",IF('Rekapitulace stavby'!AN14="","",'Rekapitulace stavby'!AN14))</f>
        <v/>
      </c>
      <c r="K18" s="43"/>
    </row>
    <row r="19" spans="2:11" s="1" customFormat="1" ht="6.95" customHeight="1">
      <c r="B19" s="39"/>
      <c r="C19" s="40"/>
      <c r="D19" s="40"/>
      <c r="E19" s="40"/>
      <c r="F19" s="40"/>
      <c r="G19" s="40"/>
      <c r="H19" s="40"/>
      <c r="I19" s="116"/>
      <c r="J19" s="40"/>
      <c r="K19" s="43"/>
    </row>
    <row r="20" spans="2:11" s="1" customFormat="1" ht="14.45" customHeight="1">
      <c r="B20" s="39"/>
      <c r="C20" s="40"/>
      <c r="D20" s="35" t="s">
        <v>33</v>
      </c>
      <c r="E20" s="40"/>
      <c r="F20" s="40"/>
      <c r="G20" s="40"/>
      <c r="H20" s="40"/>
      <c r="I20" s="117" t="s">
        <v>28</v>
      </c>
      <c r="J20" s="33" t="s">
        <v>21</v>
      </c>
      <c r="K20" s="43"/>
    </row>
    <row r="21" spans="2:11" s="1" customFormat="1" ht="18" customHeight="1">
      <c r="B21" s="39"/>
      <c r="C21" s="40"/>
      <c r="D21" s="40"/>
      <c r="E21" s="33" t="s">
        <v>34</v>
      </c>
      <c r="F21" s="40"/>
      <c r="G21" s="40"/>
      <c r="H21" s="40"/>
      <c r="I21" s="117" t="s">
        <v>30</v>
      </c>
      <c r="J21" s="33" t="s">
        <v>21</v>
      </c>
      <c r="K21" s="43"/>
    </row>
    <row r="22" spans="2:11" s="1" customFormat="1" ht="6.95" customHeight="1">
      <c r="B22" s="39"/>
      <c r="C22" s="40"/>
      <c r="D22" s="40"/>
      <c r="E22" s="40"/>
      <c r="F22" s="40"/>
      <c r="G22" s="40"/>
      <c r="H22" s="40"/>
      <c r="I22" s="116"/>
      <c r="J22" s="40"/>
      <c r="K22" s="43"/>
    </row>
    <row r="23" spans="2:11" s="1" customFormat="1" ht="14.45" customHeight="1">
      <c r="B23" s="39"/>
      <c r="C23" s="40"/>
      <c r="D23" s="35" t="s">
        <v>36</v>
      </c>
      <c r="E23" s="40"/>
      <c r="F23" s="40"/>
      <c r="G23" s="40"/>
      <c r="H23" s="40"/>
      <c r="I23" s="116"/>
      <c r="J23" s="40"/>
      <c r="K23" s="43"/>
    </row>
    <row r="24" spans="2:11" s="6" customFormat="1" ht="16.5" customHeight="1">
      <c r="B24" s="119"/>
      <c r="C24" s="120"/>
      <c r="D24" s="120"/>
      <c r="E24" s="331" t="s">
        <v>21</v>
      </c>
      <c r="F24" s="331"/>
      <c r="G24" s="331"/>
      <c r="H24" s="331"/>
      <c r="I24" s="121"/>
      <c r="J24" s="120"/>
      <c r="K24" s="122"/>
    </row>
    <row r="25" spans="2:11" s="1" customFormat="1" ht="6.95" customHeight="1">
      <c r="B25" s="39"/>
      <c r="C25" s="40"/>
      <c r="D25" s="40"/>
      <c r="E25" s="40"/>
      <c r="F25" s="40"/>
      <c r="G25" s="40"/>
      <c r="H25" s="40"/>
      <c r="I25" s="116"/>
      <c r="J25" s="40"/>
      <c r="K25" s="43"/>
    </row>
    <row r="26" spans="2:11" s="1" customFormat="1" ht="6.95" customHeight="1">
      <c r="B26" s="39"/>
      <c r="C26" s="40"/>
      <c r="D26" s="83"/>
      <c r="E26" s="83"/>
      <c r="F26" s="83"/>
      <c r="G26" s="83"/>
      <c r="H26" s="83"/>
      <c r="I26" s="123"/>
      <c r="J26" s="83"/>
      <c r="K26" s="124"/>
    </row>
    <row r="27" spans="2:11" s="1" customFormat="1" ht="25.35" customHeight="1">
      <c r="B27" s="39"/>
      <c r="C27" s="40"/>
      <c r="D27" s="125" t="s">
        <v>37</v>
      </c>
      <c r="E27" s="40"/>
      <c r="F27" s="40"/>
      <c r="G27" s="40"/>
      <c r="H27" s="40"/>
      <c r="I27" s="116"/>
      <c r="J27" s="126">
        <f>ROUND(J78,2)</f>
        <v>0</v>
      </c>
      <c r="K27" s="43"/>
    </row>
    <row r="28" spans="2:11" s="1" customFormat="1" ht="6.95" customHeight="1">
      <c r="B28" s="39"/>
      <c r="C28" s="40"/>
      <c r="D28" s="83"/>
      <c r="E28" s="83"/>
      <c r="F28" s="83"/>
      <c r="G28" s="83"/>
      <c r="H28" s="83"/>
      <c r="I28" s="123"/>
      <c r="J28" s="83"/>
      <c r="K28" s="124"/>
    </row>
    <row r="29" spans="2:11" s="1" customFormat="1" ht="14.45" customHeight="1">
      <c r="B29" s="39"/>
      <c r="C29" s="40"/>
      <c r="D29" s="40"/>
      <c r="E29" s="40"/>
      <c r="F29" s="44" t="s">
        <v>39</v>
      </c>
      <c r="G29" s="40"/>
      <c r="H29" s="40"/>
      <c r="I29" s="127" t="s">
        <v>38</v>
      </c>
      <c r="J29" s="44" t="s">
        <v>40</v>
      </c>
      <c r="K29" s="43"/>
    </row>
    <row r="30" spans="2:11" s="1" customFormat="1" ht="14.45" customHeight="1">
      <c r="B30" s="39"/>
      <c r="C30" s="40"/>
      <c r="D30" s="47" t="s">
        <v>41</v>
      </c>
      <c r="E30" s="47" t="s">
        <v>42</v>
      </c>
      <c r="F30" s="128">
        <f>ROUND(SUM(BE78:BE92),2)</f>
        <v>0</v>
      </c>
      <c r="G30" s="40"/>
      <c r="H30" s="40"/>
      <c r="I30" s="129">
        <v>0.21</v>
      </c>
      <c r="J30" s="128">
        <f>ROUND(ROUND((SUM(BE78:BE92)),2)*I30,2)</f>
        <v>0</v>
      </c>
      <c r="K30" s="43"/>
    </row>
    <row r="31" spans="2:11" s="1" customFormat="1" ht="14.45" customHeight="1">
      <c r="B31" s="39"/>
      <c r="C31" s="40"/>
      <c r="D31" s="40"/>
      <c r="E31" s="47" t="s">
        <v>43</v>
      </c>
      <c r="F31" s="128">
        <f>ROUND(SUM(BF78:BF92),2)</f>
        <v>0</v>
      </c>
      <c r="G31" s="40"/>
      <c r="H31" s="40"/>
      <c r="I31" s="129">
        <v>0.15</v>
      </c>
      <c r="J31" s="128">
        <f>ROUND(ROUND((SUM(BF78:BF92)),2)*I31,2)</f>
        <v>0</v>
      </c>
      <c r="K31" s="43"/>
    </row>
    <row r="32" spans="2:11" s="1" customFormat="1" ht="14.45" customHeight="1" hidden="1">
      <c r="B32" s="39"/>
      <c r="C32" s="40"/>
      <c r="D32" s="40"/>
      <c r="E32" s="47" t="s">
        <v>44</v>
      </c>
      <c r="F32" s="128">
        <f>ROUND(SUM(BG78:BG92),2)</f>
        <v>0</v>
      </c>
      <c r="G32" s="40"/>
      <c r="H32" s="40"/>
      <c r="I32" s="129">
        <v>0.21</v>
      </c>
      <c r="J32" s="128">
        <v>0</v>
      </c>
      <c r="K32" s="43"/>
    </row>
    <row r="33" spans="2:11" s="1" customFormat="1" ht="14.45" customHeight="1" hidden="1">
      <c r="B33" s="39"/>
      <c r="C33" s="40"/>
      <c r="D33" s="40"/>
      <c r="E33" s="47" t="s">
        <v>45</v>
      </c>
      <c r="F33" s="128">
        <f>ROUND(SUM(BH78:BH92),2)</f>
        <v>0</v>
      </c>
      <c r="G33" s="40"/>
      <c r="H33" s="40"/>
      <c r="I33" s="129">
        <v>0.15</v>
      </c>
      <c r="J33" s="128">
        <v>0</v>
      </c>
      <c r="K33" s="43"/>
    </row>
    <row r="34" spans="2:11" s="1" customFormat="1" ht="14.45" customHeight="1" hidden="1">
      <c r="B34" s="39"/>
      <c r="C34" s="40"/>
      <c r="D34" s="40"/>
      <c r="E34" s="47" t="s">
        <v>46</v>
      </c>
      <c r="F34" s="128">
        <f>ROUND(SUM(BI78:BI92),2)</f>
        <v>0</v>
      </c>
      <c r="G34" s="40"/>
      <c r="H34" s="40"/>
      <c r="I34" s="129">
        <v>0</v>
      </c>
      <c r="J34" s="128">
        <v>0</v>
      </c>
      <c r="K34" s="43"/>
    </row>
    <row r="35" spans="2:11" s="1" customFormat="1" ht="6.95" customHeight="1">
      <c r="B35" s="39"/>
      <c r="C35" s="40"/>
      <c r="D35" s="40"/>
      <c r="E35" s="40"/>
      <c r="F35" s="40"/>
      <c r="G35" s="40"/>
      <c r="H35" s="40"/>
      <c r="I35" s="116"/>
      <c r="J35" s="40"/>
      <c r="K35" s="43"/>
    </row>
    <row r="36" spans="2:11" s="1" customFormat="1" ht="25.35" customHeight="1">
      <c r="B36" s="39"/>
      <c r="C36" s="130"/>
      <c r="D36" s="131" t="s">
        <v>47</v>
      </c>
      <c r="E36" s="77"/>
      <c r="F36" s="77"/>
      <c r="G36" s="132" t="s">
        <v>48</v>
      </c>
      <c r="H36" s="133" t="s">
        <v>49</v>
      </c>
      <c r="I36" s="134"/>
      <c r="J36" s="135">
        <f>SUM(J27:J34)</f>
        <v>0</v>
      </c>
      <c r="K36" s="136"/>
    </row>
    <row r="37" spans="2:11" s="1" customFormat="1" ht="14.45" customHeight="1">
      <c r="B37" s="54"/>
      <c r="C37" s="55"/>
      <c r="D37" s="55"/>
      <c r="E37" s="55"/>
      <c r="F37" s="55"/>
      <c r="G37" s="55"/>
      <c r="H37" s="55"/>
      <c r="I37" s="137"/>
      <c r="J37" s="55"/>
      <c r="K37" s="56"/>
    </row>
    <row r="41" spans="2:11" s="1" customFormat="1" ht="6.95" customHeight="1">
      <c r="B41" s="138"/>
      <c r="C41" s="139"/>
      <c r="D41" s="139"/>
      <c r="E41" s="139"/>
      <c r="F41" s="139"/>
      <c r="G41" s="139"/>
      <c r="H41" s="139"/>
      <c r="I41" s="140"/>
      <c r="J41" s="139"/>
      <c r="K41" s="141"/>
    </row>
    <row r="42" spans="2:11" s="1" customFormat="1" ht="36.95" customHeight="1">
      <c r="B42" s="39"/>
      <c r="C42" s="28" t="s">
        <v>99</v>
      </c>
      <c r="D42" s="40"/>
      <c r="E42" s="40"/>
      <c r="F42" s="40"/>
      <c r="G42" s="40"/>
      <c r="H42" s="40"/>
      <c r="I42" s="116"/>
      <c r="J42" s="40"/>
      <c r="K42" s="43"/>
    </row>
    <row r="43" spans="2:11" s="1" customFormat="1" ht="6.95" customHeight="1">
      <c r="B43" s="39"/>
      <c r="C43" s="40"/>
      <c r="D43" s="40"/>
      <c r="E43" s="40"/>
      <c r="F43" s="40"/>
      <c r="G43" s="40"/>
      <c r="H43" s="40"/>
      <c r="I43" s="116"/>
      <c r="J43" s="40"/>
      <c r="K43" s="43"/>
    </row>
    <row r="44" spans="2:11" s="1" customFormat="1" ht="14.45" customHeight="1">
      <c r="B44" s="39"/>
      <c r="C44" s="35" t="s">
        <v>18</v>
      </c>
      <c r="D44" s="40"/>
      <c r="E44" s="40"/>
      <c r="F44" s="40"/>
      <c r="G44" s="40"/>
      <c r="H44" s="40"/>
      <c r="I44" s="116"/>
      <c r="J44" s="40"/>
      <c r="K44" s="43"/>
    </row>
    <row r="45" spans="2:11" s="1" customFormat="1" ht="16.5" customHeight="1">
      <c r="B45" s="39"/>
      <c r="C45" s="40"/>
      <c r="D45" s="40"/>
      <c r="E45" s="362" t="str">
        <f>E7</f>
        <v>Místní komunikace K Pazderně</v>
      </c>
      <c r="F45" s="363"/>
      <c r="G45" s="363"/>
      <c r="H45" s="363"/>
      <c r="I45" s="116"/>
      <c r="J45" s="40"/>
      <c r="K45" s="43"/>
    </row>
    <row r="46" spans="2:11" s="1" customFormat="1" ht="14.45" customHeight="1">
      <c r="B46" s="39"/>
      <c r="C46" s="35" t="s">
        <v>97</v>
      </c>
      <c r="D46" s="40"/>
      <c r="E46" s="40"/>
      <c r="F46" s="40"/>
      <c r="G46" s="40"/>
      <c r="H46" s="40"/>
      <c r="I46" s="116"/>
      <c r="J46" s="40"/>
      <c r="K46" s="43"/>
    </row>
    <row r="47" spans="2:11" s="1" customFormat="1" ht="17.25" customHeight="1">
      <c r="B47" s="39"/>
      <c r="C47" s="40"/>
      <c r="D47" s="40"/>
      <c r="E47" s="364" t="str">
        <f>E9</f>
        <v xml:space="preserve">VRN01 - Vedlejší a ostatní náklady stavby </v>
      </c>
      <c r="F47" s="365"/>
      <c r="G47" s="365"/>
      <c r="H47" s="365"/>
      <c r="I47" s="116"/>
      <c r="J47" s="40"/>
      <c r="K47" s="43"/>
    </row>
    <row r="48" spans="2:11" s="1" customFormat="1" ht="6.95" customHeight="1">
      <c r="B48" s="39"/>
      <c r="C48" s="40"/>
      <c r="D48" s="40"/>
      <c r="E48" s="40"/>
      <c r="F48" s="40"/>
      <c r="G48" s="40"/>
      <c r="H48" s="40"/>
      <c r="I48" s="116"/>
      <c r="J48" s="40"/>
      <c r="K48" s="43"/>
    </row>
    <row r="49" spans="2:11" s="1" customFormat="1" ht="18" customHeight="1">
      <c r="B49" s="39"/>
      <c r="C49" s="35" t="s">
        <v>23</v>
      </c>
      <c r="D49" s="40"/>
      <c r="E49" s="40"/>
      <c r="F49" s="33" t="str">
        <f>F12</f>
        <v xml:space="preserve">Benešov </v>
      </c>
      <c r="G49" s="40"/>
      <c r="H49" s="40"/>
      <c r="I49" s="117" t="s">
        <v>25</v>
      </c>
      <c r="J49" s="118" t="str">
        <f>IF(J12="","",J12)</f>
        <v>5. 3. 2018</v>
      </c>
      <c r="K49" s="43"/>
    </row>
    <row r="50" spans="2:11" s="1" customFormat="1" ht="6.95" customHeight="1">
      <c r="B50" s="39"/>
      <c r="C50" s="40"/>
      <c r="D50" s="40"/>
      <c r="E50" s="40"/>
      <c r="F50" s="40"/>
      <c r="G50" s="40"/>
      <c r="H50" s="40"/>
      <c r="I50" s="116"/>
      <c r="J50" s="40"/>
      <c r="K50" s="43"/>
    </row>
    <row r="51" spans="2:11" s="1" customFormat="1" ht="13.5">
      <c r="B51" s="39"/>
      <c r="C51" s="35" t="s">
        <v>27</v>
      </c>
      <c r="D51" s="40"/>
      <c r="E51" s="40"/>
      <c r="F51" s="33" t="str">
        <f>E15</f>
        <v xml:space="preserve">Město Benešov </v>
      </c>
      <c r="G51" s="40"/>
      <c r="H51" s="40"/>
      <c r="I51" s="117" t="s">
        <v>33</v>
      </c>
      <c r="J51" s="331" t="str">
        <f>E21</f>
        <v xml:space="preserve">Ing. Roman Tichovský </v>
      </c>
      <c r="K51" s="43"/>
    </row>
    <row r="52" spans="2:11" s="1" customFormat="1" ht="14.45" customHeight="1">
      <c r="B52" s="39"/>
      <c r="C52" s="35" t="s">
        <v>31</v>
      </c>
      <c r="D52" s="40"/>
      <c r="E52" s="40"/>
      <c r="F52" s="33" t="str">
        <f>IF(E18="","",E18)</f>
        <v/>
      </c>
      <c r="G52" s="40"/>
      <c r="H52" s="40"/>
      <c r="I52" s="116"/>
      <c r="J52" s="366"/>
      <c r="K52" s="43"/>
    </row>
    <row r="53" spans="2:11" s="1" customFormat="1" ht="10.35" customHeight="1">
      <c r="B53" s="39"/>
      <c r="C53" s="40"/>
      <c r="D53" s="40"/>
      <c r="E53" s="40"/>
      <c r="F53" s="40"/>
      <c r="G53" s="40"/>
      <c r="H53" s="40"/>
      <c r="I53" s="116"/>
      <c r="J53" s="40"/>
      <c r="K53" s="43"/>
    </row>
    <row r="54" spans="2:11" s="1" customFormat="1" ht="29.25" customHeight="1">
      <c r="B54" s="39"/>
      <c r="C54" s="142" t="s">
        <v>100</v>
      </c>
      <c r="D54" s="130"/>
      <c r="E54" s="130"/>
      <c r="F54" s="130"/>
      <c r="G54" s="130"/>
      <c r="H54" s="130"/>
      <c r="I54" s="143"/>
      <c r="J54" s="144" t="s">
        <v>101</v>
      </c>
      <c r="K54" s="145"/>
    </row>
    <row r="55" spans="2:11" s="1" customFormat="1" ht="10.35" customHeight="1">
      <c r="B55" s="39"/>
      <c r="C55" s="40"/>
      <c r="D55" s="40"/>
      <c r="E55" s="40"/>
      <c r="F55" s="40"/>
      <c r="G55" s="40"/>
      <c r="H55" s="40"/>
      <c r="I55" s="116"/>
      <c r="J55" s="40"/>
      <c r="K55" s="43"/>
    </row>
    <row r="56" spans="2:47" s="1" customFormat="1" ht="29.25" customHeight="1">
      <c r="B56" s="39"/>
      <c r="C56" s="146" t="s">
        <v>102</v>
      </c>
      <c r="D56" s="40"/>
      <c r="E56" s="40"/>
      <c r="F56" s="40"/>
      <c r="G56" s="40"/>
      <c r="H56" s="40"/>
      <c r="I56" s="116"/>
      <c r="J56" s="126">
        <f>J78</f>
        <v>0</v>
      </c>
      <c r="K56" s="43"/>
      <c r="AU56" s="22" t="s">
        <v>103</v>
      </c>
    </row>
    <row r="57" spans="2:11" s="7" customFormat="1" ht="24.95" customHeight="1">
      <c r="B57" s="147"/>
      <c r="C57" s="148"/>
      <c r="D57" s="149" t="s">
        <v>859</v>
      </c>
      <c r="E57" s="150"/>
      <c r="F57" s="150"/>
      <c r="G57" s="150"/>
      <c r="H57" s="150"/>
      <c r="I57" s="151"/>
      <c r="J57" s="152">
        <f>J79</f>
        <v>0</v>
      </c>
      <c r="K57" s="153"/>
    </row>
    <row r="58" spans="2:11" s="8" customFormat="1" ht="19.9" customHeight="1">
      <c r="B58" s="154"/>
      <c r="C58" s="155"/>
      <c r="D58" s="156" t="s">
        <v>860</v>
      </c>
      <c r="E58" s="157"/>
      <c r="F58" s="157"/>
      <c r="G58" s="157"/>
      <c r="H58" s="157"/>
      <c r="I58" s="158"/>
      <c r="J58" s="159">
        <f>J90</f>
        <v>0</v>
      </c>
      <c r="K58" s="160"/>
    </row>
    <row r="59" spans="2:11" s="1" customFormat="1" ht="21.75" customHeight="1">
      <c r="B59" s="39"/>
      <c r="C59" s="40"/>
      <c r="D59" s="40"/>
      <c r="E59" s="40"/>
      <c r="F59" s="40"/>
      <c r="G59" s="40"/>
      <c r="H59" s="40"/>
      <c r="I59" s="116"/>
      <c r="J59" s="40"/>
      <c r="K59" s="43"/>
    </row>
    <row r="60" spans="2:11" s="1" customFormat="1" ht="6.95" customHeight="1">
      <c r="B60" s="54"/>
      <c r="C60" s="55"/>
      <c r="D60" s="55"/>
      <c r="E60" s="55"/>
      <c r="F60" s="55"/>
      <c r="G60" s="55"/>
      <c r="H60" s="55"/>
      <c r="I60" s="137"/>
      <c r="J60" s="55"/>
      <c r="K60" s="56"/>
    </row>
    <row r="64" spans="2:12" s="1" customFormat="1" ht="6.95" customHeight="1">
      <c r="B64" s="57"/>
      <c r="C64" s="58"/>
      <c r="D64" s="58"/>
      <c r="E64" s="58"/>
      <c r="F64" s="58"/>
      <c r="G64" s="58"/>
      <c r="H64" s="58"/>
      <c r="I64" s="140"/>
      <c r="J64" s="58"/>
      <c r="K64" s="58"/>
      <c r="L64" s="59"/>
    </row>
    <row r="65" spans="2:12" s="1" customFormat="1" ht="36.95" customHeight="1">
      <c r="B65" s="39"/>
      <c r="C65" s="60" t="s">
        <v>111</v>
      </c>
      <c r="D65" s="61"/>
      <c r="E65" s="61"/>
      <c r="F65" s="61"/>
      <c r="G65" s="61"/>
      <c r="H65" s="61"/>
      <c r="I65" s="161"/>
      <c r="J65" s="61"/>
      <c r="K65" s="61"/>
      <c r="L65" s="59"/>
    </row>
    <row r="66" spans="2:12" s="1" customFormat="1" ht="6.95" customHeight="1">
      <c r="B66" s="39"/>
      <c r="C66" s="61"/>
      <c r="D66" s="61"/>
      <c r="E66" s="61"/>
      <c r="F66" s="61"/>
      <c r="G66" s="61"/>
      <c r="H66" s="61"/>
      <c r="I66" s="161"/>
      <c r="J66" s="61"/>
      <c r="K66" s="61"/>
      <c r="L66" s="59"/>
    </row>
    <row r="67" spans="2:12" s="1" customFormat="1" ht="14.45" customHeight="1">
      <c r="B67" s="39"/>
      <c r="C67" s="63" t="s">
        <v>18</v>
      </c>
      <c r="D67" s="61"/>
      <c r="E67" s="61"/>
      <c r="F67" s="61"/>
      <c r="G67" s="61"/>
      <c r="H67" s="61"/>
      <c r="I67" s="161"/>
      <c r="J67" s="61"/>
      <c r="K67" s="61"/>
      <c r="L67" s="59"/>
    </row>
    <row r="68" spans="2:12" s="1" customFormat="1" ht="16.5" customHeight="1">
      <c r="B68" s="39"/>
      <c r="C68" s="61"/>
      <c r="D68" s="61"/>
      <c r="E68" s="367" t="str">
        <f>E7</f>
        <v>Místní komunikace K Pazderně</v>
      </c>
      <c r="F68" s="368"/>
      <c r="G68" s="368"/>
      <c r="H68" s="368"/>
      <c r="I68" s="161"/>
      <c r="J68" s="61"/>
      <c r="K68" s="61"/>
      <c r="L68" s="59"/>
    </row>
    <row r="69" spans="2:12" s="1" customFormat="1" ht="14.45" customHeight="1">
      <c r="B69" s="39"/>
      <c r="C69" s="63" t="s">
        <v>97</v>
      </c>
      <c r="D69" s="61"/>
      <c r="E69" s="61"/>
      <c r="F69" s="61"/>
      <c r="G69" s="61"/>
      <c r="H69" s="61"/>
      <c r="I69" s="161"/>
      <c r="J69" s="61"/>
      <c r="K69" s="61"/>
      <c r="L69" s="59"/>
    </row>
    <row r="70" spans="2:12" s="1" customFormat="1" ht="17.25" customHeight="1">
      <c r="B70" s="39"/>
      <c r="C70" s="61"/>
      <c r="D70" s="61"/>
      <c r="E70" s="342" t="str">
        <f>E9</f>
        <v xml:space="preserve">VRN01 - Vedlejší a ostatní náklady stavby </v>
      </c>
      <c r="F70" s="369"/>
      <c r="G70" s="369"/>
      <c r="H70" s="369"/>
      <c r="I70" s="161"/>
      <c r="J70" s="61"/>
      <c r="K70" s="61"/>
      <c r="L70" s="59"/>
    </row>
    <row r="71" spans="2:12" s="1" customFormat="1" ht="6.95" customHeight="1">
      <c r="B71" s="39"/>
      <c r="C71" s="61"/>
      <c r="D71" s="61"/>
      <c r="E71" s="61"/>
      <c r="F71" s="61"/>
      <c r="G71" s="61"/>
      <c r="H71" s="61"/>
      <c r="I71" s="161"/>
      <c r="J71" s="61"/>
      <c r="K71" s="61"/>
      <c r="L71" s="59"/>
    </row>
    <row r="72" spans="2:12" s="1" customFormat="1" ht="18" customHeight="1">
      <c r="B72" s="39"/>
      <c r="C72" s="63" t="s">
        <v>23</v>
      </c>
      <c r="D72" s="61"/>
      <c r="E72" s="61"/>
      <c r="F72" s="162" t="str">
        <f>F12</f>
        <v xml:space="preserve">Benešov </v>
      </c>
      <c r="G72" s="61"/>
      <c r="H72" s="61"/>
      <c r="I72" s="163" t="s">
        <v>25</v>
      </c>
      <c r="J72" s="71" t="str">
        <f>IF(J12="","",J12)</f>
        <v>5. 3. 2018</v>
      </c>
      <c r="K72" s="61"/>
      <c r="L72" s="59"/>
    </row>
    <row r="73" spans="2:12" s="1" customFormat="1" ht="6.95" customHeight="1">
      <c r="B73" s="39"/>
      <c r="C73" s="61"/>
      <c r="D73" s="61"/>
      <c r="E73" s="61"/>
      <c r="F73" s="61"/>
      <c r="G73" s="61"/>
      <c r="H73" s="61"/>
      <c r="I73" s="161"/>
      <c r="J73" s="61"/>
      <c r="K73" s="61"/>
      <c r="L73" s="59"/>
    </row>
    <row r="74" spans="2:12" s="1" customFormat="1" ht="13.5">
      <c r="B74" s="39"/>
      <c r="C74" s="63" t="s">
        <v>27</v>
      </c>
      <c r="D74" s="61"/>
      <c r="E74" s="61"/>
      <c r="F74" s="162" t="str">
        <f>E15</f>
        <v xml:space="preserve">Město Benešov </v>
      </c>
      <c r="G74" s="61"/>
      <c r="H74" s="61"/>
      <c r="I74" s="163" t="s">
        <v>33</v>
      </c>
      <c r="J74" s="162" t="str">
        <f>E21</f>
        <v xml:space="preserve">Ing. Roman Tichovský </v>
      </c>
      <c r="K74" s="61"/>
      <c r="L74" s="59"/>
    </row>
    <row r="75" spans="2:12" s="1" customFormat="1" ht="14.45" customHeight="1">
      <c r="B75" s="39"/>
      <c r="C75" s="63" t="s">
        <v>31</v>
      </c>
      <c r="D75" s="61"/>
      <c r="E75" s="61"/>
      <c r="F75" s="162" t="str">
        <f>IF(E18="","",E18)</f>
        <v/>
      </c>
      <c r="G75" s="61"/>
      <c r="H75" s="61"/>
      <c r="I75" s="161"/>
      <c r="J75" s="61"/>
      <c r="K75" s="61"/>
      <c r="L75" s="59"/>
    </row>
    <row r="76" spans="2:12" s="1" customFormat="1" ht="10.35" customHeight="1">
      <c r="B76" s="39"/>
      <c r="C76" s="61"/>
      <c r="D76" s="61"/>
      <c r="E76" s="61"/>
      <c r="F76" s="61"/>
      <c r="G76" s="61"/>
      <c r="H76" s="61"/>
      <c r="I76" s="161"/>
      <c r="J76" s="61"/>
      <c r="K76" s="61"/>
      <c r="L76" s="59"/>
    </row>
    <row r="77" spans="2:20" s="9" customFormat="1" ht="29.25" customHeight="1">
      <c r="B77" s="164"/>
      <c r="C77" s="165" t="s">
        <v>112</v>
      </c>
      <c r="D77" s="166" t="s">
        <v>56</v>
      </c>
      <c r="E77" s="166" t="s">
        <v>52</v>
      </c>
      <c r="F77" s="166" t="s">
        <v>113</v>
      </c>
      <c r="G77" s="166" t="s">
        <v>114</v>
      </c>
      <c r="H77" s="166" t="s">
        <v>115</v>
      </c>
      <c r="I77" s="167" t="s">
        <v>116</v>
      </c>
      <c r="J77" s="166" t="s">
        <v>101</v>
      </c>
      <c r="K77" s="168" t="s">
        <v>117</v>
      </c>
      <c r="L77" s="169"/>
      <c r="M77" s="79" t="s">
        <v>118</v>
      </c>
      <c r="N77" s="80" t="s">
        <v>41</v>
      </c>
      <c r="O77" s="80" t="s">
        <v>119</v>
      </c>
      <c r="P77" s="80" t="s">
        <v>120</v>
      </c>
      <c r="Q77" s="80" t="s">
        <v>121</v>
      </c>
      <c r="R77" s="80" t="s">
        <v>122</v>
      </c>
      <c r="S77" s="80" t="s">
        <v>123</v>
      </c>
      <c r="T77" s="81" t="s">
        <v>124</v>
      </c>
    </row>
    <row r="78" spans="2:63" s="1" customFormat="1" ht="29.25" customHeight="1">
      <c r="B78" s="39"/>
      <c r="C78" s="85" t="s">
        <v>102</v>
      </c>
      <c r="D78" s="61"/>
      <c r="E78" s="61"/>
      <c r="F78" s="61"/>
      <c r="G78" s="61"/>
      <c r="H78" s="61"/>
      <c r="I78" s="161"/>
      <c r="J78" s="170">
        <f>BK78</f>
        <v>0</v>
      </c>
      <c r="K78" s="61"/>
      <c r="L78" s="59"/>
      <c r="M78" s="82"/>
      <c r="N78" s="83"/>
      <c r="O78" s="83"/>
      <c r="P78" s="171">
        <f>P79</f>
        <v>0</v>
      </c>
      <c r="Q78" s="83"/>
      <c r="R78" s="171">
        <f>R79</f>
        <v>0</v>
      </c>
      <c r="S78" s="83"/>
      <c r="T78" s="172">
        <f>T79</f>
        <v>0</v>
      </c>
      <c r="AT78" s="22" t="s">
        <v>70</v>
      </c>
      <c r="AU78" s="22" t="s">
        <v>103</v>
      </c>
      <c r="BK78" s="173">
        <f>BK79</f>
        <v>0</v>
      </c>
    </row>
    <row r="79" spans="2:63" s="10" customFormat="1" ht="37.35" customHeight="1">
      <c r="B79" s="174"/>
      <c r="C79" s="175"/>
      <c r="D79" s="176" t="s">
        <v>70</v>
      </c>
      <c r="E79" s="177" t="s">
        <v>861</v>
      </c>
      <c r="F79" s="177" t="s">
        <v>862</v>
      </c>
      <c r="G79" s="175"/>
      <c r="H79" s="175"/>
      <c r="I79" s="178"/>
      <c r="J79" s="179">
        <f>BK79</f>
        <v>0</v>
      </c>
      <c r="K79" s="175"/>
      <c r="L79" s="180"/>
      <c r="M79" s="181"/>
      <c r="N79" s="182"/>
      <c r="O79" s="182"/>
      <c r="P79" s="183">
        <f>P80+SUM(P81:P90)</f>
        <v>0</v>
      </c>
      <c r="Q79" s="182"/>
      <c r="R79" s="183">
        <f>R80+SUM(R81:R90)</f>
        <v>0</v>
      </c>
      <c r="S79" s="182"/>
      <c r="T79" s="184">
        <f>T80+SUM(T81:T90)</f>
        <v>0</v>
      </c>
      <c r="AR79" s="185" t="s">
        <v>162</v>
      </c>
      <c r="AT79" s="186" t="s">
        <v>70</v>
      </c>
      <c r="AU79" s="186" t="s">
        <v>71</v>
      </c>
      <c r="AY79" s="185" t="s">
        <v>127</v>
      </c>
      <c r="BK79" s="187">
        <f>BK80+SUM(BK81:BK90)</f>
        <v>0</v>
      </c>
    </row>
    <row r="80" spans="2:65" s="1" customFormat="1" ht="38.25" customHeight="1">
      <c r="B80" s="39"/>
      <c r="C80" s="190" t="s">
        <v>79</v>
      </c>
      <c r="D80" s="190" t="s">
        <v>129</v>
      </c>
      <c r="E80" s="191" t="s">
        <v>863</v>
      </c>
      <c r="F80" s="192" t="s">
        <v>864</v>
      </c>
      <c r="G80" s="193" t="s">
        <v>865</v>
      </c>
      <c r="H80" s="194">
        <v>1</v>
      </c>
      <c r="I80" s="195"/>
      <c r="J80" s="196">
        <f aca="true" t="shared" si="0" ref="J80:J85">ROUND(I80*H80,2)</f>
        <v>0</v>
      </c>
      <c r="K80" s="192" t="s">
        <v>21</v>
      </c>
      <c r="L80" s="59"/>
      <c r="M80" s="197" t="s">
        <v>21</v>
      </c>
      <c r="N80" s="198" t="s">
        <v>42</v>
      </c>
      <c r="O80" s="40"/>
      <c r="P80" s="199">
        <f aca="true" t="shared" si="1" ref="P80:P85">O80*H80</f>
        <v>0</v>
      </c>
      <c r="Q80" s="199">
        <v>0</v>
      </c>
      <c r="R80" s="199">
        <f aca="true" t="shared" si="2" ref="R80:R85">Q80*H80</f>
        <v>0</v>
      </c>
      <c r="S80" s="199">
        <v>0</v>
      </c>
      <c r="T80" s="200">
        <f aca="true" t="shared" si="3" ref="T80:T85">S80*H80</f>
        <v>0</v>
      </c>
      <c r="AR80" s="22" t="s">
        <v>133</v>
      </c>
      <c r="AT80" s="22" t="s">
        <v>129</v>
      </c>
      <c r="AU80" s="22" t="s">
        <v>79</v>
      </c>
      <c r="AY80" s="22" t="s">
        <v>127</v>
      </c>
      <c r="BE80" s="201">
        <f aca="true" t="shared" si="4" ref="BE80:BE85">IF(N80="základní",J80,0)</f>
        <v>0</v>
      </c>
      <c r="BF80" s="201">
        <f aca="true" t="shared" si="5" ref="BF80:BF85">IF(N80="snížená",J80,0)</f>
        <v>0</v>
      </c>
      <c r="BG80" s="201">
        <f aca="true" t="shared" si="6" ref="BG80:BG85">IF(N80="zákl. přenesená",J80,0)</f>
        <v>0</v>
      </c>
      <c r="BH80" s="201">
        <f aca="true" t="shared" si="7" ref="BH80:BH85">IF(N80="sníž. přenesená",J80,0)</f>
        <v>0</v>
      </c>
      <c r="BI80" s="201">
        <f aca="true" t="shared" si="8" ref="BI80:BI85">IF(N80="nulová",J80,0)</f>
        <v>0</v>
      </c>
      <c r="BJ80" s="22" t="s">
        <v>79</v>
      </c>
      <c r="BK80" s="201">
        <f aca="true" t="shared" si="9" ref="BK80:BK85">ROUND(I80*H80,2)</f>
        <v>0</v>
      </c>
      <c r="BL80" s="22" t="s">
        <v>133</v>
      </c>
      <c r="BM80" s="22" t="s">
        <v>866</v>
      </c>
    </row>
    <row r="81" spans="2:65" s="1" customFormat="1" ht="89.25" customHeight="1">
      <c r="B81" s="39"/>
      <c r="C81" s="190" t="s">
        <v>81</v>
      </c>
      <c r="D81" s="190" t="s">
        <v>129</v>
      </c>
      <c r="E81" s="191" t="s">
        <v>867</v>
      </c>
      <c r="F81" s="192" t="s">
        <v>868</v>
      </c>
      <c r="G81" s="193" t="s">
        <v>865</v>
      </c>
      <c r="H81" s="194">
        <v>1</v>
      </c>
      <c r="I81" s="195"/>
      <c r="J81" s="196">
        <f t="shared" si="0"/>
        <v>0</v>
      </c>
      <c r="K81" s="192" t="s">
        <v>21</v>
      </c>
      <c r="L81" s="59"/>
      <c r="M81" s="197" t="s">
        <v>21</v>
      </c>
      <c r="N81" s="198" t="s">
        <v>42</v>
      </c>
      <c r="O81" s="40"/>
      <c r="P81" s="199">
        <f t="shared" si="1"/>
        <v>0</v>
      </c>
      <c r="Q81" s="199">
        <v>0</v>
      </c>
      <c r="R81" s="199">
        <f t="shared" si="2"/>
        <v>0</v>
      </c>
      <c r="S81" s="199">
        <v>0</v>
      </c>
      <c r="T81" s="200">
        <f t="shared" si="3"/>
        <v>0</v>
      </c>
      <c r="AR81" s="22" t="s">
        <v>133</v>
      </c>
      <c r="AT81" s="22" t="s">
        <v>129</v>
      </c>
      <c r="AU81" s="22" t="s">
        <v>79</v>
      </c>
      <c r="AY81" s="22" t="s">
        <v>127</v>
      </c>
      <c r="BE81" s="201">
        <f t="shared" si="4"/>
        <v>0</v>
      </c>
      <c r="BF81" s="201">
        <f t="shared" si="5"/>
        <v>0</v>
      </c>
      <c r="BG81" s="201">
        <f t="shared" si="6"/>
        <v>0</v>
      </c>
      <c r="BH81" s="201">
        <f t="shared" si="7"/>
        <v>0</v>
      </c>
      <c r="BI81" s="201">
        <f t="shared" si="8"/>
        <v>0</v>
      </c>
      <c r="BJ81" s="22" t="s">
        <v>79</v>
      </c>
      <c r="BK81" s="201">
        <f t="shared" si="9"/>
        <v>0</v>
      </c>
      <c r="BL81" s="22" t="s">
        <v>133</v>
      </c>
      <c r="BM81" s="22" t="s">
        <v>869</v>
      </c>
    </row>
    <row r="82" spans="2:65" s="1" customFormat="1" ht="25.5" customHeight="1">
      <c r="B82" s="39"/>
      <c r="C82" s="190" t="s">
        <v>145</v>
      </c>
      <c r="D82" s="190" t="s">
        <v>129</v>
      </c>
      <c r="E82" s="191" t="s">
        <v>870</v>
      </c>
      <c r="F82" s="192" t="s">
        <v>871</v>
      </c>
      <c r="G82" s="193" t="s">
        <v>865</v>
      </c>
      <c r="H82" s="194">
        <v>1</v>
      </c>
      <c r="I82" s="195"/>
      <c r="J82" s="196">
        <f t="shared" si="0"/>
        <v>0</v>
      </c>
      <c r="K82" s="192" t="s">
        <v>21</v>
      </c>
      <c r="L82" s="59"/>
      <c r="M82" s="197" t="s">
        <v>21</v>
      </c>
      <c r="N82" s="198" t="s">
        <v>42</v>
      </c>
      <c r="O82" s="40"/>
      <c r="P82" s="199">
        <f t="shared" si="1"/>
        <v>0</v>
      </c>
      <c r="Q82" s="199">
        <v>0</v>
      </c>
      <c r="R82" s="199">
        <f t="shared" si="2"/>
        <v>0</v>
      </c>
      <c r="S82" s="199">
        <v>0</v>
      </c>
      <c r="T82" s="200">
        <f t="shared" si="3"/>
        <v>0</v>
      </c>
      <c r="AR82" s="22" t="s">
        <v>133</v>
      </c>
      <c r="AT82" s="22" t="s">
        <v>129</v>
      </c>
      <c r="AU82" s="22" t="s">
        <v>79</v>
      </c>
      <c r="AY82" s="22" t="s">
        <v>127</v>
      </c>
      <c r="BE82" s="201">
        <f t="shared" si="4"/>
        <v>0</v>
      </c>
      <c r="BF82" s="201">
        <f t="shared" si="5"/>
        <v>0</v>
      </c>
      <c r="BG82" s="201">
        <f t="shared" si="6"/>
        <v>0</v>
      </c>
      <c r="BH82" s="201">
        <f t="shared" si="7"/>
        <v>0</v>
      </c>
      <c r="BI82" s="201">
        <f t="shared" si="8"/>
        <v>0</v>
      </c>
      <c r="BJ82" s="22" t="s">
        <v>79</v>
      </c>
      <c r="BK82" s="201">
        <f t="shared" si="9"/>
        <v>0</v>
      </c>
      <c r="BL82" s="22" t="s">
        <v>133</v>
      </c>
      <c r="BM82" s="22" t="s">
        <v>872</v>
      </c>
    </row>
    <row r="83" spans="2:65" s="1" customFormat="1" ht="25.5" customHeight="1">
      <c r="B83" s="39"/>
      <c r="C83" s="190" t="s">
        <v>133</v>
      </c>
      <c r="D83" s="190" t="s">
        <v>129</v>
      </c>
      <c r="E83" s="191" t="s">
        <v>873</v>
      </c>
      <c r="F83" s="192" t="s">
        <v>874</v>
      </c>
      <c r="G83" s="193" t="s">
        <v>865</v>
      </c>
      <c r="H83" s="194">
        <v>1</v>
      </c>
      <c r="I83" s="195"/>
      <c r="J83" s="196">
        <f t="shared" si="0"/>
        <v>0</v>
      </c>
      <c r="K83" s="192" t="s">
        <v>21</v>
      </c>
      <c r="L83" s="59"/>
      <c r="M83" s="197" t="s">
        <v>21</v>
      </c>
      <c r="N83" s="198" t="s">
        <v>42</v>
      </c>
      <c r="O83" s="40"/>
      <c r="P83" s="199">
        <f t="shared" si="1"/>
        <v>0</v>
      </c>
      <c r="Q83" s="199">
        <v>0</v>
      </c>
      <c r="R83" s="199">
        <f t="shared" si="2"/>
        <v>0</v>
      </c>
      <c r="S83" s="199">
        <v>0</v>
      </c>
      <c r="T83" s="200">
        <f t="shared" si="3"/>
        <v>0</v>
      </c>
      <c r="AR83" s="22" t="s">
        <v>133</v>
      </c>
      <c r="AT83" s="22" t="s">
        <v>129</v>
      </c>
      <c r="AU83" s="22" t="s">
        <v>79</v>
      </c>
      <c r="AY83" s="22" t="s">
        <v>127</v>
      </c>
      <c r="BE83" s="201">
        <f t="shared" si="4"/>
        <v>0</v>
      </c>
      <c r="BF83" s="201">
        <f t="shared" si="5"/>
        <v>0</v>
      </c>
      <c r="BG83" s="201">
        <f t="shared" si="6"/>
        <v>0</v>
      </c>
      <c r="BH83" s="201">
        <f t="shared" si="7"/>
        <v>0</v>
      </c>
      <c r="BI83" s="201">
        <f t="shared" si="8"/>
        <v>0</v>
      </c>
      <c r="BJ83" s="22" t="s">
        <v>79</v>
      </c>
      <c r="BK83" s="201">
        <f t="shared" si="9"/>
        <v>0</v>
      </c>
      <c r="BL83" s="22" t="s">
        <v>133</v>
      </c>
      <c r="BM83" s="22" t="s">
        <v>875</v>
      </c>
    </row>
    <row r="84" spans="2:65" s="1" customFormat="1" ht="38.25" customHeight="1">
      <c r="B84" s="39"/>
      <c r="C84" s="190" t="s">
        <v>162</v>
      </c>
      <c r="D84" s="190" t="s">
        <v>129</v>
      </c>
      <c r="E84" s="191" t="s">
        <v>876</v>
      </c>
      <c r="F84" s="192" t="s">
        <v>877</v>
      </c>
      <c r="G84" s="193" t="s">
        <v>865</v>
      </c>
      <c r="H84" s="194">
        <v>1</v>
      </c>
      <c r="I84" s="195"/>
      <c r="J84" s="196">
        <f t="shared" si="0"/>
        <v>0</v>
      </c>
      <c r="K84" s="192" t="s">
        <v>21</v>
      </c>
      <c r="L84" s="59"/>
      <c r="M84" s="197" t="s">
        <v>21</v>
      </c>
      <c r="N84" s="198" t="s">
        <v>42</v>
      </c>
      <c r="O84" s="40"/>
      <c r="P84" s="199">
        <f t="shared" si="1"/>
        <v>0</v>
      </c>
      <c r="Q84" s="199">
        <v>0</v>
      </c>
      <c r="R84" s="199">
        <f t="shared" si="2"/>
        <v>0</v>
      </c>
      <c r="S84" s="199">
        <v>0</v>
      </c>
      <c r="T84" s="200">
        <f t="shared" si="3"/>
        <v>0</v>
      </c>
      <c r="AR84" s="22" t="s">
        <v>133</v>
      </c>
      <c r="AT84" s="22" t="s">
        <v>129</v>
      </c>
      <c r="AU84" s="22" t="s">
        <v>79</v>
      </c>
      <c r="AY84" s="22" t="s">
        <v>127</v>
      </c>
      <c r="BE84" s="201">
        <f t="shared" si="4"/>
        <v>0</v>
      </c>
      <c r="BF84" s="201">
        <f t="shared" si="5"/>
        <v>0</v>
      </c>
      <c r="BG84" s="201">
        <f t="shared" si="6"/>
        <v>0</v>
      </c>
      <c r="BH84" s="201">
        <f t="shared" si="7"/>
        <v>0</v>
      </c>
      <c r="BI84" s="201">
        <f t="shared" si="8"/>
        <v>0</v>
      </c>
      <c r="BJ84" s="22" t="s">
        <v>79</v>
      </c>
      <c r="BK84" s="201">
        <f t="shared" si="9"/>
        <v>0</v>
      </c>
      <c r="BL84" s="22" t="s">
        <v>133</v>
      </c>
      <c r="BM84" s="22" t="s">
        <v>878</v>
      </c>
    </row>
    <row r="85" spans="2:65" s="1" customFormat="1" ht="38.25" customHeight="1">
      <c r="B85" s="39"/>
      <c r="C85" s="190" t="s">
        <v>169</v>
      </c>
      <c r="D85" s="190" t="s">
        <v>129</v>
      </c>
      <c r="E85" s="191" t="s">
        <v>879</v>
      </c>
      <c r="F85" s="192" t="s">
        <v>880</v>
      </c>
      <c r="G85" s="193" t="s">
        <v>865</v>
      </c>
      <c r="H85" s="194">
        <v>1</v>
      </c>
      <c r="I85" s="195"/>
      <c r="J85" s="196">
        <f t="shared" si="0"/>
        <v>0</v>
      </c>
      <c r="K85" s="192" t="s">
        <v>21</v>
      </c>
      <c r="L85" s="59"/>
      <c r="M85" s="197" t="s">
        <v>21</v>
      </c>
      <c r="N85" s="198" t="s">
        <v>42</v>
      </c>
      <c r="O85" s="40"/>
      <c r="P85" s="199">
        <f t="shared" si="1"/>
        <v>0</v>
      </c>
      <c r="Q85" s="199">
        <v>0</v>
      </c>
      <c r="R85" s="199">
        <f t="shared" si="2"/>
        <v>0</v>
      </c>
      <c r="S85" s="199">
        <v>0</v>
      </c>
      <c r="T85" s="200">
        <f t="shared" si="3"/>
        <v>0</v>
      </c>
      <c r="AR85" s="22" t="s">
        <v>133</v>
      </c>
      <c r="AT85" s="22" t="s">
        <v>129</v>
      </c>
      <c r="AU85" s="22" t="s">
        <v>79</v>
      </c>
      <c r="AY85" s="22" t="s">
        <v>127</v>
      </c>
      <c r="BE85" s="201">
        <f t="shared" si="4"/>
        <v>0</v>
      </c>
      <c r="BF85" s="201">
        <f t="shared" si="5"/>
        <v>0</v>
      </c>
      <c r="BG85" s="201">
        <f t="shared" si="6"/>
        <v>0</v>
      </c>
      <c r="BH85" s="201">
        <f t="shared" si="7"/>
        <v>0</v>
      </c>
      <c r="BI85" s="201">
        <f t="shared" si="8"/>
        <v>0</v>
      </c>
      <c r="BJ85" s="22" t="s">
        <v>79</v>
      </c>
      <c r="BK85" s="201">
        <f t="shared" si="9"/>
        <v>0</v>
      </c>
      <c r="BL85" s="22" t="s">
        <v>133</v>
      </c>
      <c r="BM85" s="22" t="s">
        <v>881</v>
      </c>
    </row>
    <row r="86" spans="2:47" s="1" customFormat="1" ht="27">
      <c r="B86" s="39"/>
      <c r="C86" s="61"/>
      <c r="D86" s="204" t="s">
        <v>393</v>
      </c>
      <c r="E86" s="61"/>
      <c r="F86" s="235" t="s">
        <v>882</v>
      </c>
      <c r="G86" s="61"/>
      <c r="H86" s="61"/>
      <c r="I86" s="161"/>
      <c r="J86" s="61"/>
      <c r="K86" s="61"/>
      <c r="L86" s="59"/>
      <c r="M86" s="236"/>
      <c r="N86" s="40"/>
      <c r="O86" s="40"/>
      <c r="P86" s="40"/>
      <c r="Q86" s="40"/>
      <c r="R86" s="40"/>
      <c r="S86" s="40"/>
      <c r="T86" s="76"/>
      <c r="AT86" s="22" t="s">
        <v>393</v>
      </c>
      <c r="AU86" s="22" t="s">
        <v>79</v>
      </c>
    </row>
    <row r="87" spans="2:65" s="1" customFormat="1" ht="51" customHeight="1">
      <c r="B87" s="39"/>
      <c r="C87" s="190" t="s">
        <v>176</v>
      </c>
      <c r="D87" s="190" t="s">
        <v>129</v>
      </c>
      <c r="E87" s="191" t="s">
        <v>883</v>
      </c>
      <c r="F87" s="192" t="s">
        <v>884</v>
      </c>
      <c r="G87" s="193" t="s">
        <v>865</v>
      </c>
      <c r="H87" s="194">
        <v>1</v>
      </c>
      <c r="I87" s="195"/>
      <c r="J87" s="196">
        <f>ROUND(I87*H87,2)</f>
        <v>0</v>
      </c>
      <c r="K87" s="192" t="s">
        <v>21</v>
      </c>
      <c r="L87" s="59"/>
      <c r="M87" s="197" t="s">
        <v>21</v>
      </c>
      <c r="N87" s="198" t="s">
        <v>42</v>
      </c>
      <c r="O87" s="40"/>
      <c r="P87" s="199">
        <f>O87*H87</f>
        <v>0</v>
      </c>
      <c r="Q87" s="199">
        <v>0</v>
      </c>
      <c r="R87" s="199">
        <f>Q87*H87</f>
        <v>0</v>
      </c>
      <c r="S87" s="199">
        <v>0</v>
      </c>
      <c r="T87" s="200">
        <f>S87*H87</f>
        <v>0</v>
      </c>
      <c r="AR87" s="22" t="s">
        <v>133</v>
      </c>
      <c r="AT87" s="22" t="s">
        <v>129</v>
      </c>
      <c r="AU87" s="22" t="s">
        <v>79</v>
      </c>
      <c r="AY87" s="22" t="s">
        <v>127</v>
      </c>
      <c r="BE87" s="201">
        <f>IF(N87="základní",J87,0)</f>
        <v>0</v>
      </c>
      <c r="BF87" s="201">
        <f>IF(N87="snížená",J87,0)</f>
        <v>0</v>
      </c>
      <c r="BG87" s="201">
        <f>IF(N87="zákl. přenesená",J87,0)</f>
        <v>0</v>
      </c>
      <c r="BH87" s="201">
        <f>IF(N87="sníž. přenesená",J87,0)</f>
        <v>0</v>
      </c>
      <c r="BI87" s="201">
        <f>IF(N87="nulová",J87,0)</f>
        <v>0</v>
      </c>
      <c r="BJ87" s="22" t="s">
        <v>79</v>
      </c>
      <c r="BK87" s="201">
        <f>ROUND(I87*H87,2)</f>
        <v>0</v>
      </c>
      <c r="BL87" s="22" t="s">
        <v>133</v>
      </c>
      <c r="BM87" s="22" t="s">
        <v>885</v>
      </c>
    </row>
    <row r="88" spans="2:47" s="1" customFormat="1" ht="67.5">
      <c r="B88" s="39"/>
      <c r="C88" s="61"/>
      <c r="D88" s="204" t="s">
        <v>393</v>
      </c>
      <c r="E88" s="61"/>
      <c r="F88" s="235" t="s">
        <v>886</v>
      </c>
      <c r="G88" s="61"/>
      <c r="H88" s="61"/>
      <c r="I88" s="161"/>
      <c r="J88" s="61"/>
      <c r="K88" s="61"/>
      <c r="L88" s="59"/>
      <c r="M88" s="236"/>
      <c r="N88" s="40"/>
      <c r="O88" s="40"/>
      <c r="P88" s="40"/>
      <c r="Q88" s="40"/>
      <c r="R88" s="40"/>
      <c r="S88" s="40"/>
      <c r="T88" s="76"/>
      <c r="AT88" s="22" t="s">
        <v>393</v>
      </c>
      <c r="AU88" s="22" t="s">
        <v>79</v>
      </c>
    </row>
    <row r="89" spans="2:65" s="1" customFormat="1" ht="25.5" customHeight="1">
      <c r="B89" s="39"/>
      <c r="C89" s="190" t="s">
        <v>181</v>
      </c>
      <c r="D89" s="190" t="s">
        <v>129</v>
      </c>
      <c r="E89" s="191" t="s">
        <v>887</v>
      </c>
      <c r="F89" s="192" t="s">
        <v>888</v>
      </c>
      <c r="G89" s="193" t="s">
        <v>415</v>
      </c>
      <c r="H89" s="194">
        <v>1</v>
      </c>
      <c r="I89" s="195"/>
      <c r="J89" s="196">
        <f>ROUND(I89*H89,2)</f>
        <v>0</v>
      </c>
      <c r="K89" s="192" t="s">
        <v>21</v>
      </c>
      <c r="L89" s="59"/>
      <c r="M89" s="197" t="s">
        <v>21</v>
      </c>
      <c r="N89" s="198" t="s">
        <v>42</v>
      </c>
      <c r="O89" s="40"/>
      <c r="P89" s="199">
        <f>O89*H89</f>
        <v>0</v>
      </c>
      <c r="Q89" s="199">
        <v>0</v>
      </c>
      <c r="R89" s="199">
        <f>Q89*H89</f>
        <v>0</v>
      </c>
      <c r="S89" s="199">
        <v>0</v>
      </c>
      <c r="T89" s="200">
        <f>S89*H89</f>
        <v>0</v>
      </c>
      <c r="AR89" s="22" t="s">
        <v>133</v>
      </c>
      <c r="AT89" s="22" t="s">
        <v>129</v>
      </c>
      <c r="AU89" s="22" t="s">
        <v>79</v>
      </c>
      <c r="AY89" s="22" t="s">
        <v>127</v>
      </c>
      <c r="BE89" s="201">
        <f>IF(N89="základní",J89,0)</f>
        <v>0</v>
      </c>
      <c r="BF89" s="201">
        <f>IF(N89="snížená",J89,0)</f>
        <v>0</v>
      </c>
      <c r="BG89" s="201">
        <f>IF(N89="zákl. přenesená",J89,0)</f>
        <v>0</v>
      </c>
      <c r="BH89" s="201">
        <f>IF(N89="sníž. přenesená",J89,0)</f>
        <v>0</v>
      </c>
      <c r="BI89" s="201">
        <f>IF(N89="nulová",J89,0)</f>
        <v>0</v>
      </c>
      <c r="BJ89" s="22" t="s">
        <v>79</v>
      </c>
      <c r="BK89" s="201">
        <f>ROUND(I89*H89,2)</f>
        <v>0</v>
      </c>
      <c r="BL89" s="22" t="s">
        <v>133</v>
      </c>
      <c r="BM89" s="22" t="s">
        <v>889</v>
      </c>
    </row>
    <row r="90" spans="2:63" s="10" customFormat="1" ht="29.85" customHeight="1">
      <c r="B90" s="174"/>
      <c r="C90" s="175"/>
      <c r="D90" s="176" t="s">
        <v>70</v>
      </c>
      <c r="E90" s="188" t="s">
        <v>890</v>
      </c>
      <c r="F90" s="188" t="s">
        <v>891</v>
      </c>
      <c r="G90" s="175"/>
      <c r="H90" s="175"/>
      <c r="I90" s="178"/>
      <c r="J90" s="189">
        <f>BK90</f>
        <v>0</v>
      </c>
      <c r="K90" s="175"/>
      <c r="L90" s="180"/>
      <c r="M90" s="181"/>
      <c r="N90" s="182"/>
      <c r="O90" s="182"/>
      <c r="P90" s="183">
        <f>SUM(P91:P92)</f>
        <v>0</v>
      </c>
      <c r="Q90" s="182"/>
      <c r="R90" s="183">
        <f>SUM(R91:R92)</f>
        <v>0</v>
      </c>
      <c r="S90" s="182"/>
      <c r="T90" s="184">
        <f>SUM(T91:T92)</f>
        <v>0</v>
      </c>
      <c r="AR90" s="185" t="s">
        <v>162</v>
      </c>
      <c r="AT90" s="186" t="s">
        <v>70</v>
      </c>
      <c r="AU90" s="186" t="s">
        <v>79</v>
      </c>
      <c r="AY90" s="185" t="s">
        <v>127</v>
      </c>
      <c r="BK90" s="187">
        <f>SUM(BK91:BK92)</f>
        <v>0</v>
      </c>
    </row>
    <row r="91" spans="2:65" s="1" customFormat="1" ht="16.5" customHeight="1">
      <c r="B91" s="39"/>
      <c r="C91" s="190" t="s">
        <v>187</v>
      </c>
      <c r="D91" s="190" t="s">
        <v>129</v>
      </c>
      <c r="E91" s="191" t="s">
        <v>892</v>
      </c>
      <c r="F91" s="192" t="s">
        <v>893</v>
      </c>
      <c r="G91" s="193" t="s">
        <v>894</v>
      </c>
      <c r="H91" s="194">
        <v>1</v>
      </c>
      <c r="I91" s="195"/>
      <c r="J91" s="196">
        <f>ROUND(I91*H91,2)</f>
        <v>0</v>
      </c>
      <c r="K91" s="192" t="s">
        <v>21</v>
      </c>
      <c r="L91" s="59"/>
      <c r="M91" s="197" t="s">
        <v>21</v>
      </c>
      <c r="N91" s="198" t="s">
        <v>42</v>
      </c>
      <c r="O91" s="40"/>
      <c r="P91" s="199">
        <f>O91*H91</f>
        <v>0</v>
      </c>
      <c r="Q91" s="199">
        <v>0</v>
      </c>
      <c r="R91" s="199">
        <f>Q91*H91</f>
        <v>0</v>
      </c>
      <c r="S91" s="199">
        <v>0</v>
      </c>
      <c r="T91" s="200">
        <f>S91*H91</f>
        <v>0</v>
      </c>
      <c r="AR91" s="22" t="s">
        <v>895</v>
      </c>
      <c r="AT91" s="22" t="s">
        <v>129</v>
      </c>
      <c r="AU91" s="22" t="s">
        <v>81</v>
      </c>
      <c r="AY91" s="22" t="s">
        <v>127</v>
      </c>
      <c r="BE91" s="201">
        <f>IF(N91="základní",J91,0)</f>
        <v>0</v>
      </c>
      <c r="BF91" s="201">
        <f>IF(N91="snížená",J91,0)</f>
        <v>0</v>
      </c>
      <c r="BG91" s="201">
        <f>IF(N91="zákl. přenesená",J91,0)</f>
        <v>0</v>
      </c>
      <c r="BH91" s="201">
        <f>IF(N91="sníž. přenesená",J91,0)</f>
        <v>0</v>
      </c>
      <c r="BI91" s="201">
        <f>IF(N91="nulová",J91,0)</f>
        <v>0</v>
      </c>
      <c r="BJ91" s="22" t="s">
        <v>79</v>
      </c>
      <c r="BK91" s="201">
        <f>ROUND(I91*H91,2)</f>
        <v>0</v>
      </c>
      <c r="BL91" s="22" t="s">
        <v>895</v>
      </c>
      <c r="BM91" s="22" t="s">
        <v>896</v>
      </c>
    </row>
    <row r="92" spans="2:47" s="1" customFormat="1" ht="67.5">
      <c r="B92" s="39"/>
      <c r="C92" s="61"/>
      <c r="D92" s="204" t="s">
        <v>393</v>
      </c>
      <c r="E92" s="61"/>
      <c r="F92" s="235" t="s">
        <v>897</v>
      </c>
      <c r="G92" s="61"/>
      <c r="H92" s="61"/>
      <c r="I92" s="161"/>
      <c r="J92" s="61"/>
      <c r="K92" s="61"/>
      <c r="L92" s="59"/>
      <c r="M92" s="244"/>
      <c r="N92" s="238"/>
      <c r="O92" s="238"/>
      <c r="P92" s="238"/>
      <c r="Q92" s="238"/>
      <c r="R92" s="238"/>
      <c r="S92" s="238"/>
      <c r="T92" s="245"/>
      <c r="AT92" s="22" t="s">
        <v>393</v>
      </c>
      <c r="AU92" s="22" t="s">
        <v>81</v>
      </c>
    </row>
    <row r="93" spans="2:12" s="1" customFormat="1" ht="6.95" customHeight="1">
      <c r="B93" s="54"/>
      <c r="C93" s="55"/>
      <c r="D93" s="55"/>
      <c r="E93" s="55"/>
      <c r="F93" s="55"/>
      <c r="G93" s="55"/>
      <c r="H93" s="55"/>
      <c r="I93" s="137"/>
      <c r="J93" s="55"/>
      <c r="K93" s="55"/>
      <c r="L93" s="59"/>
    </row>
  </sheetData>
  <sheetProtection algorithmName="SHA-512" hashValue="oJ5B/RFq5XkwX6JGkobJnXPAbvuYgmBId+ul+Jiquu8ajiyEteOw4kzt7PuUbyRI3Sy3sqFAnSjgEWxxkIYZUQ==" saltValue="ltMErcLf8mvd1AN32Ivrf9paJp2voJjlc/t0ZfBxZuvlNK4pa0+K6lDBBua5/xrdTmGO0NZ4Z6Jz09xoh6J52g==" spinCount="100000" sheet="1" objects="1" scenarios="1" formatColumns="0" formatRows="0" autoFilter="0"/>
  <autoFilter ref="C77:K92"/>
  <mergeCells count="10">
    <mergeCell ref="J51:J52"/>
    <mergeCell ref="E68:H68"/>
    <mergeCell ref="E70:H7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46" customWidth="1"/>
    <col min="2" max="2" width="1.66796875" style="246" customWidth="1"/>
    <col min="3" max="4" width="5" style="246" customWidth="1"/>
    <col min="5" max="5" width="11.66015625" style="246" customWidth="1"/>
    <col min="6" max="6" width="9.16015625" style="246" customWidth="1"/>
    <col min="7" max="7" width="5" style="246" customWidth="1"/>
    <col min="8" max="8" width="77.83203125" style="246" customWidth="1"/>
    <col min="9" max="10" width="20" style="246" customWidth="1"/>
    <col min="11" max="11" width="1.66796875" style="246" customWidth="1"/>
  </cols>
  <sheetData>
    <row r="1" ht="37.5" customHeight="1"/>
    <row r="2" spans="2:11" ht="7.5" customHeight="1">
      <c r="B2" s="247"/>
      <c r="C2" s="248"/>
      <c r="D2" s="248"/>
      <c r="E2" s="248"/>
      <c r="F2" s="248"/>
      <c r="G2" s="248"/>
      <c r="H2" s="248"/>
      <c r="I2" s="248"/>
      <c r="J2" s="248"/>
      <c r="K2" s="249"/>
    </row>
    <row r="3" spans="2:11" s="13" customFormat="1" ht="45" customHeight="1">
      <c r="B3" s="250"/>
      <c r="C3" s="374" t="s">
        <v>898</v>
      </c>
      <c r="D3" s="374"/>
      <c r="E3" s="374"/>
      <c r="F3" s="374"/>
      <c r="G3" s="374"/>
      <c r="H3" s="374"/>
      <c r="I3" s="374"/>
      <c r="J3" s="374"/>
      <c r="K3" s="251"/>
    </row>
    <row r="4" spans="2:11" ht="25.5" customHeight="1">
      <c r="B4" s="252"/>
      <c r="C4" s="378" t="s">
        <v>899</v>
      </c>
      <c r="D4" s="378"/>
      <c r="E4" s="378"/>
      <c r="F4" s="378"/>
      <c r="G4" s="378"/>
      <c r="H4" s="378"/>
      <c r="I4" s="378"/>
      <c r="J4" s="378"/>
      <c r="K4" s="253"/>
    </row>
    <row r="5" spans="2:11" ht="5.25" customHeight="1">
      <c r="B5" s="252"/>
      <c r="C5" s="254"/>
      <c r="D5" s="254"/>
      <c r="E5" s="254"/>
      <c r="F5" s="254"/>
      <c r="G5" s="254"/>
      <c r="H5" s="254"/>
      <c r="I5" s="254"/>
      <c r="J5" s="254"/>
      <c r="K5" s="253"/>
    </row>
    <row r="6" spans="2:11" ht="15" customHeight="1">
      <c r="B6" s="252"/>
      <c r="C6" s="377" t="s">
        <v>900</v>
      </c>
      <c r="D6" s="377"/>
      <c r="E6" s="377"/>
      <c r="F6" s="377"/>
      <c r="G6" s="377"/>
      <c r="H6" s="377"/>
      <c r="I6" s="377"/>
      <c r="J6" s="377"/>
      <c r="K6" s="253"/>
    </row>
    <row r="7" spans="2:11" ht="15" customHeight="1">
      <c r="B7" s="256"/>
      <c r="C7" s="377" t="s">
        <v>901</v>
      </c>
      <c r="D7" s="377"/>
      <c r="E7" s="377"/>
      <c r="F7" s="377"/>
      <c r="G7" s="377"/>
      <c r="H7" s="377"/>
      <c r="I7" s="377"/>
      <c r="J7" s="377"/>
      <c r="K7" s="253"/>
    </row>
    <row r="8" spans="2:11" ht="12.75" customHeight="1">
      <c r="B8" s="256"/>
      <c r="C8" s="255"/>
      <c r="D8" s="255"/>
      <c r="E8" s="255"/>
      <c r="F8" s="255"/>
      <c r="G8" s="255"/>
      <c r="H8" s="255"/>
      <c r="I8" s="255"/>
      <c r="J8" s="255"/>
      <c r="K8" s="253"/>
    </row>
    <row r="9" spans="2:11" ht="15" customHeight="1">
      <c r="B9" s="256"/>
      <c r="C9" s="377" t="s">
        <v>902</v>
      </c>
      <c r="D9" s="377"/>
      <c r="E9" s="377"/>
      <c r="F9" s="377"/>
      <c r="G9" s="377"/>
      <c r="H9" s="377"/>
      <c r="I9" s="377"/>
      <c r="J9" s="377"/>
      <c r="K9" s="253"/>
    </row>
    <row r="10" spans="2:11" ht="15" customHeight="1">
      <c r="B10" s="256"/>
      <c r="C10" s="255"/>
      <c r="D10" s="377" t="s">
        <v>903</v>
      </c>
      <c r="E10" s="377"/>
      <c r="F10" s="377"/>
      <c r="G10" s="377"/>
      <c r="H10" s="377"/>
      <c r="I10" s="377"/>
      <c r="J10" s="377"/>
      <c r="K10" s="253"/>
    </row>
    <row r="11" spans="2:11" ht="15" customHeight="1">
      <c r="B11" s="256"/>
      <c r="C11" s="257"/>
      <c r="D11" s="377" t="s">
        <v>904</v>
      </c>
      <c r="E11" s="377"/>
      <c r="F11" s="377"/>
      <c r="G11" s="377"/>
      <c r="H11" s="377"/>
      <c r="I11" s="377"/>
      <c r="J11" s="377"/>
      <c r="K11" s="253"/>
    </row>
    <row r="12" spans="2:11" ht="12.75" customHeight="1">
      <c r="B12" s="256"/>
      <c r="C12" s="257"/>
      <c r="D12" s="257"/>
      <c r="E12" s="257"/>
      <c r="F12" s="257"/>
      <c r="G12" s="257"/>
      <c r="H12" s="257"/>
      <c r="I12" s="257"/>
      <c r="J12" s="257"/>
      <c r="K12" s="253"/>
    </row>
    <row r="13" spans="2:11" ht="15" customHeight="1">
      <c r="B13" s="256"/>
      <c r="C13" s="257"/>
      <c r="D13" s="377" t="s">
        <v>905</v>
      </c>
      <c r="E13" s="377"/>
      <c r="F13" s="377"/>
      <c r="G13" s="377"/>
      <c r="H13" s="377"/>
      <c r="I13" s="377"/>
      <c r="J13" s="377"/>
      <c r="K13" s="253"/>
    </row>
    <row r="14" spans="2:11" ht="15" customHeight="1">
      <c r="B14" s="256"/>
      <c r="C14" s="257"/>
      <c r="D14" s="377" t="s">
        <v>906</v>
      </c>
      <c r="E14" s="377"/>
      <c r="F14" s="377"/>
      <c r="G14" s="377"/>
      <c r="H14" s="377"/>
      <c r="I14" s="377"/>
      <c r="J14" s="377"/>
      <c r="K14" s="253"/>
    </row>
    <row r="15" spans="2:11" ht="15" customHeight="1">
      <c r="B15" s="256"/>
      <c r="C15" s="257"/>
      <c r="D15" s="377" t="s">
        <v>907</v>
      </c>
      <c r="E15" s="377"/>
      <c r="F15" s="377"/>
      <c r="G15" s="377"/>
      <c r="H15" s="377"/>
      <c r="I15" s="377"/>
      <c r="J15" s="377"/>
      <c r="K15" s="253"/>
    </row>
    <row r="16" spans="2:11" ht="15" customHeight="1">
      <c r="B16" s="256"/>
      <c r="C16" s="257"/>
      <c r="D16" s="257"/>
      <c r="E16" s="258" t="s">
        <v>78</v>
      </c>
      <c r="F16" s="377" t="s">
        <v>908</v>
      </c>
      <c r="G16" s="377"/>
      <c r="H16" s="377"/>
      <c r="I16" s="377"/>
      <c r="J16" s="377"/>
      <c r="K16" s="253"/>
    </row>
    <row r="17" spans="2:11" ht="15" customHeight="1">
      <c r="B17" s="256"/>
      <c r="C17" s="257"/>
      <c r="D17" s="257"/>
      <c r="E17" s="258" t="s">
        <v>909</v>
      </c>
      <c r="F17" s="377" t="s">
        <v>910</v>
      </c>
      <c r="G17" s="377"/>
      <c r="H17" s="377"/>
      <c r="I17" s="377"/>
      <c r="J17" s="377"/>
      <c r="K17" s="253"/>
    </row>
    <row r="18" spans="2:11" ht="15" customHeight="1">
      <c r="B18" s="256"/>
      <c r="C18" s="257"/>
      <c r="D18" s="257"/>
      <c r="E18" s="258" t="s">
        <v>911</v>
      </c>
      <c r="F18" s="377" t="s">
        <v>912</v>
      </c>
      <c r="G18" s="377"/>
      <c r="H18" s="377"/>
      <c r="I18" s="377"/>
      <c r="J18" s="377"/>
      <c r="K18" s="253"/>
    </row>
    <row r="19" spans="2:11" ht="15" customHeight="1">
      <c r="B19" s="256"/>
      <c r="C19" s="257"/>
      <c r="D19" s="257"/>
      <c r="E19" s="258" t="s">
        <v>913</v>
      </c>
      <c r="F19" s="377" t="s">
        <v>914</v>
      </c>
      <c r="G19" s="377"/>
      <c r="H19" s="377"/>
      <c r="I19" s="377"/>
      <c r="J19" s="377"/>
      <c r="K19" s="253"/>
    </row>
    <row r="20" spans="2:11" ht="15" customHeight="1">
      <c r="B20" s="256"/>
      <c r="C20" s="257"/>
      <c r="D20" s="257"/>
      <c r="E20" s="258" t="s">
        <v>915</v>
      </c>
      <c r="F20" s="377" t="s">
        <v>916</v>
      </c>
      <c r="G20" s="377"/>
      <c r="H20" s="377"/>
      <c r="I20" s="377"/>
      <c r="J20" s="377"/>
      <c r="K20" s="253"/>
    </row>
    <row r="21" spans="2:11" ht="15" customHeight="1">
      <c r="B21" s="256"/>
      <c r="C21" s="257"/>
      <c r="D21" s="257"/>
      <c r="E21" s="258" t="s">
        <v>917</v>
      </c>
      <c r="F21" s="377" t="s">
        <v>918</v>
      </c>
      <c r="G21" s="377"/>
      <c r="H21" s="377"/>
      <c r="I21" s="377"/>
      <c r="J21" s="377"/>
      <c r="K21" s="253"/>
    </row>
    <row r="22" spans="2:11" ht="12.75" customHeight="1">
      <c r="B22" s="256"/>
      <c r="C22" s="257"/>
      <c r="D22" s="257"/>
      <c r="E22" s="257"/>
      <c r="F22" s="257"/>
      <c r="G22" s="257"/>
      <c r="H22" s="257"/>
      <c r="I22" s="257"/>
      <c r="J22" s="257"/>
      <c r="K22" s="253"/>
    </row>
    <row r="23" spans="2:11" ht="15" customHeight="1">
      <c r="B23" s="256"/>
      <c r="C23" s="377" t="s">
        <v>919</v>
      </c>
      <c r="D23" s="377"/>
      <c r="E23" s="377"/>
      <c r="F23" s="377"/>
      <c r="G23" s="377"/>
      <c r="H23" s="377"/>
      <c r="I23" s="377"/>
      <c r="J23" s="377"/>
      <c r="K23" s="253"/>
    </row>
    <row r="24" spans="2:11" ht="15" customHeight="1">
      <c r="B24" s="256"/>
      <c r="C24" s="377" t="s">
        <v>920</v>
      </c>
      <c r="D24" s="377"/>
      <c r="E24" s="377"/>
      <c r="F24" s="377"/>
      <c r="G24" s="377"/>
      <c r="H24" s="377"/>
      <c r="I24" s="377"/>
      <c r="J24" s="377"/>
      <c r="K24" s="253"/>
    </row>
    <row r="25" spans="2:11" ht="15" customHeight="1">
      <c r="B25" s="256"/>
      <c r="C25" s="255"/>
      <c r="D25" s="377" t="s">
        <v>921</v>
      </c>
      <c r="E25" s="377"/>
      <c r="F25" s="377"/>
      <c r="G25" s="377"/>
      <c r="H25" s="377"/>
      <c r="I25" s="377"/>
      <c r="J25" s="377"/>
      <c r="K25" s="253"/>
    </row>
    <row r="26" spans="2:11" ht="15" customHeight="1">
      <c r="B26" s="256"/>
      <c r="C26" s="257"/>
      <c r="D26" s="377" t="s">
        <v>922</v>
      </c>
      <c r="E26" s="377"/>
      <c r="F26" s="377"/>
      <c r="G26" s="377"/>
      <c r="H26" s="377"/>
      <c r="I26" s="377"/>
      <c r="J26" s="377"/>
      <c r="K26" s="253"/>
    </row>
    <row r="27" spans="2:11" ht="12.75" customHeight="1">
      <c r="B27" s="256"/>
      <c r="C27" s="257"/>
      <c r="D27" s="257"/>
      <c r="E27" s="257"/>
      <c r="F27" s="257"/>
      <c r="G27" s="257"/>
      <c r="H27" s="257"/>
      <c r="I27" s="257"/>
      <c r="J27" s="257"/>
      <c r="K27" s="253"/>
    </row>
    <row r="28" spans="2:11" ht="15" customHeight="1">
      <c r="B28" s="256"/>
      <c r="C28" s="257"/>
      <c r="D28" s="377" t="s">
        <v>923</v>
      </c>
      <c r="E28" s="377"/>
      <c r="F28" s="377"/>
      <c r="G28" s="377"/>
      <c r="H28" s="377"/>
      <c r="I28" s="377"/>
      <c r="J28" s="377"/>
      <c r="K28" s="253"/>
    </row>
    <row r="29" spans="2:11" ht="15" customHeight="1">
      <c r="B29" s="256"/>
      <c r="C29" s="257"/>
      <c r="D29" s="377" t="s">
        <v>924</v>
      </c>
      <c r="E29" s="377"/>
      <c r="F29" s="377"/>
      <c r="G29" s="377"/>
      <c r="H29" s="377"/>
      <c r="I29" s="377"/>
      <c r="J29" s="377"/>
      <c r="K29" s="253"/>
    </row>
    <row r="30" spans="2:11" ht="12.75" customHeight="1">
      <c r="B30" s="256"/>
      <c r="C30" s="257"/>
      <c r="D30" s="257"/>
      <c r="E30" s="257"/>
      <c r="F30" s="257"/>
      <c r="G30" s="257"/>
      <c r="H30" s="257"/>
      <c r="I30" s="257"/>
      <c r="J30" s="257"/>
      <c r="K30" s="253"/>
    </row>
    <row r="31" spans="2:11" ht="15" customHeight="1">
      <c r="B31" s="256"/>
      <c r="C31" s="257"/>
      <c r="D31" s="377" t="s">
        <v>925</v>
      </c>
      <c r="E31" s="377"/>
      <c r="F31" s="377"/>
      <c r="G31" s="377"/>
      <c r="H31" s="377"/>
      <c r="I31" s="377"/>
      <c r="J31" s="377"/>
      <c r="K31" s="253"/>
    </row>
    <row r="32" spans="2:11" ht="15" customHeight="1">
      <c r="B32" s="256"/>
      <c r="C32" s="257"/>
      <c r="D32" s="377" t="s">
        <v>926</v>
      </c>
      <c r="E32" s="377"/>
      <c r="F32" s="377"/>
      <c r="G32" s="377"/>
      <c r="H32" s="377"/>
      <c r="I32" s="377"/>
      <c r="J32" s="377"/>
      <c r="K32" s="253"/>
    </row>
    <row r="33" spans="2:11" ht="15" customHeight="1">
      <c r="B33" s="256"/>
      <c r="C33" s="257"/>
      <c r="D33" s="377" t="s">
        <v>927</v>
      </c>
      <c r="E33" s="377"/>
      <c r="F33" s="377"/>
      <c r="G33" s="377"/>
      <c r="H33" s="377"/>
      <c r="I33" s="377"/>
      <c r="J33" s="377"/>
      <c r="K33" s="253"/>
    </row>
    <row r="34" spans="2:11" ht="15" customHeight="1">
      <c r="B34" s="256"/>
      <c r="C34" s="257"/>
      <c r="D34" s="255"/>
      <c r="E34" s="259" t="s">
        <v>112</v>
      </c>
      <c r="F34" s="255"/>
      <c r="G34" s="377" t="s">
        <v>928</v>
      </c>
      <c r="H34" s="377"/>
      <c r="I34" s="377"/>
      <c r="J34" s="377"/>
      <c r="K34" s="253"/>
    </row>
    <row r="35" spans="2:11" ht="30.75" customHeight="1">
      <c r="B35" s="256"/>
      <c r="C35" s="257"/>
      <c r="D35" s="255"/>
      <c r="E35" s="259" t="s">
        <v>929</v>
      </c>
      <c r="F35" s="255"/>
      <c r="G35" s="377" t="s">
        <v>930</v>
      </c>
      <c r="H35" s="377"/>
      <c r="I35" s="377"/>
      <c r="J35" s="377"/>
      <c r="K35" s="253"/>
    </row>
    <row r="36" spans="2:11" ht="15" customHeight="1">
      <c r="B36" s="256"/>
      <c r="C36" s="257"/>
      <c r="D36" s="255"/>
      <c r="E36" s="259" t="s">
        <v>52</v>
      </c>
      <c r="F36" s="255"/>
      <c r="G36" s="377" t="s">
        <v>931</v>
      </c>
      <c r="H36" s="377"/>
      <c r="I36" s="377"/>
      <c r="J36" s="377"/>
      <c r="K36" s="253"/>
    </row>
    <row r="37" spans="2:11" ht="15" customHeight="1">
      <c r="B37" s="256"/>
      <c r="C37" s="257"/>
      <c r="D37" s="255"/>
      <c r="E37" s="259" t="s">
        <v>113</v>
      </c>
      <c r="F37" s="255"/>
      <c r="G37" s="377" t="s">
        <v>932</v>
      </c>
      <c r="H37" s="377"/>
      <c r="I37" s="377"/>
      <c r="J37" s="377"/>
      <c r="K37" s="253"/>
    </row>
    <row r="38" spans="2:11" ht="15" customHeight="1">
      <c r="B38" s="256"/>
      <c r="C38" s="257"/>
      <c r="D38" s="255"/>
      <c r="E38" s="259" t="s">
        <v>114</v>
      </c>
      <c r="F38" s="255"/>
      <c r="G38" s="377" t="s">
        <v>933</v>
      </c>
      <c r="H38" s="377"/>
      <c r="I38" s="377"/>
      <c r="J38" s="377"/>
      <c r="K38" s="253"/>
    </row>
    <row r="39" spans="2:11" ht="15" customHeight="1">
      <c r="B39" s="256"/>
      <c r="C39" s="257"/>
      <c r="D39" s="255"/>
      <c r="E39" s="259" t="s">
        <v>115</v>
      </c>
      <c r="F39" s="255"/>
      <c r="G39" s="377" t="s">
        <v>934</v>
      </c>
      <c r="H39" s="377"/>
      <c r="I39" s="377"/>
      <c r="J39" s="377"/>
      <c r="K39" s="253"/>
    </row>
    <row r="40" spans="2:11" ht="15" customHeight="1">
      <c r="B40" s="256"/>
      <c r="C40" s="257"/>
      <c r="D40" s="255"/>
      <c r="E40" s="259" t="s">
        <v>935</v>
      </c>
      <c r="F40" s="255"/>
      <c r="G40" s="377" t="s">
        <v>936</v>
      </c>
      <c r="H40" s="377"/>
      <c r="I40" s="377"/>
      <c r="J40" s="377"/>
      <c r="K40" s="253"/>
    </row>
    <row r="41" spans="2:11" ht="15" customHeight="1">
      <c r="B41" s="256"/>
      <c r="C41" s="257"/>
      <c r="D41" s="255"/>
      <c r="E41" s="259"/>
      <c r="F41" s="255"/>
      <c r="G41" s="377" t="s">
        <v>937</v>
      </c>
      <c r="H41" s="377"/>
      <c r="I41" s="377"/>
      <c r="J41" s="377"/>
      <c r="K41" s="253"/>
    </row>
    <row r="42" spans="2:11" ht="15" customHeight="1">
      <c r="B42" s="256"/>
      <c r="C42" s="257"/>
      <c r="D42" s="255"/>
      <c r="E42" s="259" t="s">
        <v>938</v>
      </c>
      <c r="F42" s="255"/>
      <c r="G42" s="377" t="s">
        <v>939</v>
      </c>
      <c r="H42" s="377"/>
      <c r="I42" s="377"/>
      <c r="J42" s="377"/>
      <c r="K42" s="253"/>
    </row>
    <row r="43" spans="2:11" ht="15" customHeight="1">
      <c r="B43" s="256"/>
      <c r="C43" s="257"/>
      <c r="D43" s="255"/>
      <c r="E43" s="259" t="s">
        <v>117</v>
      </c>
      <c r="F43" s="255"/>
      <c r="G43" s="377" t="s">
        <v>940</v>
      </c>
      <c r="H43" s="377"/>
      <c r="I43" s="377"/>
      <c r="J43" s="377"/>
      <c r="K43" s="253"/>
    </row>
    <row r="44" spans="2:11" ht="12.75" customHeight="1">
      <c r="B44" s="256"/>
      <c r="C44" s="257"/>
      <c r="D44" s="255"/>
      <c r="E44" s="255"/>
      <c r="F44" s="255"/>
      <c r="G44" s="255"/>
      <c r="H44" s="255"/>
      <c r="I44" s="255"/>
      <c r="J44" s="255"/>
      <c r="K44" s="253"/>
    </row>
    <row r="45" spans="2:11" ht="15" customHeight="1">
      <c r="B45" s="256"/>
      <c r="C45" s="257"/>
      <c r="D45" s="377" t="s">
        <v>941</v>
      </c>
      <c r="E45" s="377"/>
      <c r="F45" s="377"/>
      <c r="G45" s="377"/>
      <c r="H45" s="377"/>
      <c r="I45" s="377"/>
      <c r="J45" s="377"/>
      <c r="K45" s="253"/>
    </row>
    <row r="46" spans="2:11" ht="15" customHeight="1">
      <c r="B46" s="256"/>
      <c r="C46" s="257"/>
      <c r="D46" s="257"/>
      <c r="E46" s="377" t="s">
        <v>942</v>
      </c>
      <c r="F46" s="377"/>
      <c r="G46" s="377"/>
      <c r="H46" s="377"/>
      <c r="I46" s="377"/>
      <c r="J46" s="377"/>
      <c r="K46" s="253"/>
    </row>
    <row r="47" spans="2:11" ht="15" customHeight="1">
      <c r="B47" s="256"/>
      <c r="C47" s="257"/>
      <c r="D47" s="257"/>
      <c r="E47" s="377" t="s">
        <v>943</v>
      </c>
      <c r="F47" s="377"/>
      <c r="G47" s="377"/>
      <c r="H47" s="377"/>
      <c r="I47" s="377"/>
      <c r="J47" s="377"/>
      <c r="K47" s="253"/>
    </row>
    <row r="48" spans="2:11" ht="15" customHeight="1">
      <c r="B48" s="256"/>
      <c r="C48" s="257"/>
      <c r="D48" s="257"/>
      <c r="E48" s="377" t="s">
        <v>944</v>
      </c>
      <c r="F48" s="377"/>
      <c r="G48" s="377"/>
      <c r="H48" s="377"/>
      <c r="I48" s="377"/>
      <c r="J48" s="377"/>
      <c r="K48" s="253"/>
    </row>
    <row r="49" spans="2:11" ht="15" customHeight="1">
      <c r="B49" s="256"/>
      <c r="C49" s="257"/>
      <c r="D49" s="377" t="s">
        <v>945</v>
      </c>
      <c r="E49" s="377"/>
      <c r="F49" s="377"/>
      <c r="G49" s="377"/>
      <c r="H49" s="377"/>
      <c r="I49" s="377"/>
      <c r="J49" s="377"/>
      <c r="K49" s="253"/>
    </row>
    <row r="50" spans="2:11" ht="25.5" customHeight="1">
      <c r="B50" s="252"/>
      <c r="C50" s="378" t="s">
        <v>946</v>
      </c>
      <c r="D50" s="378"/>
      <c r="E50" s="378"/>
      <c r="F50" s="378"/>
      <c r="G50" s="378"/>
      <c r="H50" s="378"/>
      <c r="I50" s="378"/>
      <c r="J50" s="378"/>
      <c r="K50" s="253"/>
    </row>
    <row r="51" spans="2:11" ht="5.25" customHeight="1">
      <c r="B51" s="252"/>
      <c r="C51" s="254"/>
      <c r="D51" s="254"/>
      <c r="E51" s="254"/>
      <c r="F51" s="254"/>
      <c r="G51" s="254"/>
      <c r="H51" s="254"/>
      <c r="I51" s="254"/>
      <c r="J51" s="254"/>
      <c r="K51" s="253"/>
    </row>
    <row r="52" spans="2:11" ht="15" customHeight="1">
      <c r="B52" s="252"/>
      <c r="C52" s="377" t="s">
        <v>947</v>
      </c>
      <c r="D52" s="377"/>
      <c r="E52" s="377"/>
      <c r="F52" s="377"/>
      <c r="G52" s="377"/>
      <c r="H52" s="377"/>
      <c r="I52" s="377"/>
      <c r="J52" s="377"/>
      <c r="K52" s="253"/>
    </row>
    <row r="53" spans="2:11" ht="15" customHeight="1">
      <c r="B53" s="252"/>
      <c r="C53" s="377" t="s">
        <v>948</v>
      </c>
      <c r="D53" s="377"/>
      <c r="E53" s="377"/>
      <c r="F53" s="377"/>
      <c r="G53" s="377"/>
      <c r="H53" s="377"/>
      <c r="I53" s="377"/>
      <c r="J53" s="377"/>
      <c r="K53" s="253"/>
    </row>
    <row r="54" spans="2:11" ht="12.75" customHeight="1">
      <c r="B54" s="252"/>
      <c r="C54" s="255"/>
      <c r="D54" s="255"/>
      <c r="E54" s="255"/>
      <c r="F54" s="255"/>
      <c r="G54" s="255"/>
      <c r="H54" s="255"/>
      <c r="I54" s="255"/>
      <c r="J54" s="255"/>
      <c r="K54" s="253"/>
    </row>
    <row r="55" spans="2:11" ht="15" customHeight="1">
      <c r="B55" s="252"/>
      <c r="C55" s="377" t="s">
        <v>949</v>
      </c>
      <c r="D55" s="377"/>
      <c r="E55" s="377"/>
      <c r="F55" s="377"/>
      <c r="G55" s="377"/>
      <c r="H55" s="377"/>
      <c r="I55" s="377"/>
      <c r="J55" s="377"/>
      <c r="K55" s="253"/>
    </row>
    <row r="56" spans="2:11" ht="15" customHeight="1">
      <c r="B56" s="252"/>
      <c r="C56" s="257"/>
      <c r="D56" s="377" t="s">
        <v>950</v>
      </c>
      <c r="E56" s="377"/>
      <c r="F56" s="377"/>
      <c r="G56" s="377"/>
      <c r="H56" s="377"/>
      <c r="I56" s="377"/>
      <c r="J56" s="377"/>
      <c r="K56" s="253"/>
    </row>
    <row r="57" spans="2:11" ht="15" customHeight="1">
      <c r="B57" s="252"/>
      <c r="C57" s="257"/>
      <c r="D57" s="377" t="s">
        <v>951</v>
      </c>
      <c r="E57" s="377"/>
      <c r="F57" s="377"/>
      <c r="G57" s="377"/>
      <c r="H57" s="377"/>
      <c r="I57" s="377"/>
      <c r="J57" s="377"/>
      <c r="K57" s="253"/>
    </row>
    <row r="58" spans="2:11" ht="15" customHeight="1">
      <c r="B58" s="252"/>
      <c r="C58" s="257"/>
      <c r="D58" s="377" t="s">
        <v>952</v>
      </c>
      <c r="E58" s="377"/>
      <c r="F58" s="377"/>
      <c r="G58" s="377"/>
      <c r="H58" s="377"/>
      <c r="I58" s="377"/>
      <c r="J58" s="377"/>
      <c r="K58" s="253"/>
    </row>
    <row r="59" spans="2:11" ht="15" customHeight="1">
      <c r="B59" s="252"/>
      <c r="C59" s="257"/>
      <c r="D59" s="377" t="s">
        <v>953</v>
      </c>
      <c r="E59" s="377"/>
      <c r="F59" s="377"/>
      <c r="G59" s="377"/>
      <c r="H59" s="377"/>
      <c r="I59" s="377"/>
      <c r="J59" s="377"/>
      <c r="K59" s="253"/>
    </row>
    <row r="60" spans="2:11" ht="15" customHeight="1">
      <c r="B60" s="252"/>
      <c r="C60" s="257"/>
      <c r="D60" s="376" t="s">
        <v>954</v>
      </c>
      <c r="E60" s="376"/>
      <c r="F60" s="376"/>
      <c r="G60" s="376"/>
      <c r="H60" s="376"/>
      <c r="I60" s="376"/>
      <c r="J60" s="376"/>
      <c r="K60" s="253"/>
    </row>
    <row r="61" spans="2:11" ht="15" customHeight="1">
      <c r="B61" s="252"/>
      <c r="C61" s="257"/>
      <c r="D61" s="377" t="s">
        <v>955</v>
      </c>
      <c r="E61" s="377"/>
      <c r="F61" s="377"/>
      <c r="G61" s="377"/>
      <c r="H61" s="377"/>
      <c r="I61" s="377"/>
      <c r="J61" s="377"/>
      <c r="K61" s="253"/>
    </row>
    <row r="62" spans="2:11" ht="12.75" customHeight="1">
      <c r="B62" s="252"/>
      <c r="C62" s="257"/>
      <c r="D62" s="257"/>
      <c r="E62" s="260"/>
      <c r="F62" s="257"/>
      <c r="G62" s="257"/>
      <c r="H62" s="257"/>
      <c r="I62" s="257"/>
      <c r="J62" s="257"/>
      <c r="K62" s="253"/>
    </row>
    <row r="63" spans="2:11" ht="15" customHeight="1">
      <c r="B63" s="252"/>
      <c r="C63" s="257"/>
      <c r="D63" s="377" t="s">
        <v>956</v>
      </c>
      <c r="E63" s="377"/>
      <c r="F63" s="377"/>
      <c r="G63" s="377"/>
      <c r="H63" s="377"/>
      <c r="I63" s="377"/>
      <c r="J63" s="377"/>
      <c r="K63" s="253"/>
    </row>
    <row r="64" spans="2:11" ht="15" customHeight="1">
      <c r="B64" s="252"/>
      <c r="C64" s="257"/>
      <c r="D64" s="376" t="s">
        <v>957</v>
      </c>
      <c r="E64" s="376"/>
      <c r="F64" s="376"/>
      <c r="G64" s="376"/>
      <c r="H64" s="376"/>
      <c r="I64" s="376"/>
      <c r="J64" s="376"/>
      <c r="K64" s="253"/>
    </row>
    <row r="65" spans="2:11" ht="15" customHeight="1">
      <c r="B65" s="252"/>
      <c r="C65" s="257"/>
      <c r="D65" s="377" t="s">
        <v>958</v>
      </c>
      <c r="E65" s="377"/>
      <c r="F65" s="377"/>
      <c r="G65" s="377"/>
      <c r="H65" s="377"/>
      <c r="I65" s="377"/>
      <c r="J65" s="377"/>
      <c r="K65" s="253"/>
    </row>
    <row r="66" spans="2:11" ht="15" customHeight="1">
      <c r="B66" s="252"/>
      <c r="C66" s="257"/>
      <c r="D66" s="377" t="s">
        <v>959</v>
      </c>
      <c r="E66" s="377"/>
      <c r="F66" s="377"/>
      <c r="G66" s="377"/>
      <c r="H66" s="377"/>
      <c r="I66" s="377"/>
      <c r="J66" s="377"/>
      <c r="K66" s="253"/>
    </row>
    <row r="67" spans="2:11" ht="15" customHeight="1">
      <c r="B67" s="252"/>
      <c r="C67" s="257"/>
      <c r="D67" s="377" t="s">
        <v>960</v>
      </c>
      <c r="E67" s="377"/>
      <c r="F67" s="377"/>
      <c r="G67" s="377"/>
      <c r="H67" s="377"/>
      <c r="I67" s="377"/>
      <c r="J67" s="377"/>
      <c r="K67" s="253"/>
    </row>
    <row r="68" spans="2:11" ht="15" customHeight="1">
      <c r="B68" s="252"/>
      <c r="C68" s="257"/>
      <c r="D68" s="377" t="s">
        <v>961</v>
      </c>
      <c r="E68" s="377"/>
      <c r="F68" s="377"/>
      <c r="G68" s="377"/>
      <c r="H68" s="377"/>
      <c r="I68" s="377"/>
      <c r="J68" s="377"/>
      <c r="K68" s="253"/>
    </row>
    <row r="69" spans="2:11" ht="12.75" customHeight="1">
      <c r="B69" s="261"/>
      <c r="C69" s="262"/>
      <c r="D69" s="262"/>
      <c r="E69" s="262"/>
      <c r="F69" s="262"/>
      <c r="G69" s="262"/>
      <c r="H69" s="262"/>
      <c r="I69" s="262"/>
      <c r="J69" s="262"/>
      <c r="K69" s="263"/>
    </row>
    <row r="70" spans="2:11" ht="18.75" customHeight="1">
      <c r="B70" s="264"/>
      <c r="C70" s="264"/>
      <c r="D70" s="264"/>
      <c r="E70" s="264"/>
      <c r="F70" s="264"/>
      <c r="G70" s="264"/>
      <c r="H70" s="264"/>
      <c r="I70" s="264"/>
      <c r="J70" s="264"/>
      <c r="K70" s="265"/>
    </row>
    <row r="71" spans="2:11" ht="18.75" customHeight="1">
      <c r="B71" s="265"/>
      <c r="C71" s="265"/>
      <c r="D71" s="265"/>
      <c r="E71" s="265"/>
      <c r="F71" s="265"/>
      <c r="G71" s="265"/>
      <c r="H71" s="265"/>
      <c r="I71" s="265"/>
      <c r="J71" s="265"/>
      <c r="K71" s="265"/>
    </row>
    <row r="72" spans="2:11" ht="7.5" customHeight="1">
      <c r="B72" s="266"/>
      <c r="C72" s="267"/>
      <c r="D72" s="267"/>
      <c r="E72" s="267"/>
      <c r="F72" s="267"/>
      <c r="G72" s="267"/>
      <c r="H72" s="267"/>
      <c r="I72" s="267"/>
      <c r="J72" s="267"/>
      <c r="K72" s="268"/>
    </row>
    <row r="73" spans="2:11" ht="45" customHeight="1">
      <c r="B73" s="269"/>
      <c r="C73" s="375" t="s">
        <v>95</v>
      </c>
      <c r="D73" s="375"/>
      <c r="E73" s="375"/>
      <c r="F73" s="375"/>
      <c r="G73" s="375"/>
      <c r="H73" s="375"/>
      <c r="I73" s="375"/>
      <c r="J73" s="375"/>
      <c r="K73" s="270"/>
    </row>
    <row r="74" spans="2:11" ht="17.25" customHeight="1">
      <c r="B74" s="269"/>
      <c r="C74" s="271" t="s">
        <v>962</v>
      </c>
      <c r="D74" s="271"/>
      <c r="E74" s="271"/>
      <c r="F74" s="271" t="s">
        <v>963</v>
      </c>
      <c r="G74" s="272"/>
      <c r="H74" s="271" t="s">
        <v>113</v>
      </c>
      <c r="I74" s="271" t="s">
        <v>56</v>
      </c>
      <c r="J74" s="271" t="s">
        <v>964</v>
      </c>
      <c r="K74" s="270"/>
    </row>
    <row r="75" spans="2:11" ht="17.25" customHeight="1">
      <c r="B75" s="269"/>
      <c r="C75" s="273" t="s">
        <v>965</v>
      </c>
      <c r="D75" s="273"/>
      <c r="E75" s="273"/>
      <c r="F75" s="274" t="s">
        <v>966</v>
      </c>
      <c r="G75" s="275"/>
      <c r="H75" s="273"/>
      <c r="I75" s="273"/>
      <c r="J75" s="273" t="s">
        <v>967</v>
      </c>
      <c r="K75" s="270"/>
    </row>
    <row r="76" spans="2:11" ht="5.25" customHeight="1">
      <c r="B76" s="269"/>
      <c r="C76" s="276"/>
      <c r="D76" s="276"/>
      <c r="E76" s="276"/>
      <c r="F76" s="276"/>
      <c r="G76" s="277"/>
      <c r="H76" s="276"/>
      <c r="I76" s="276"/>
      <c r="J76" s="276"/>
      <c r="K76" s="270"/>
    </row>
    <row r="77" spans="2:11" ht="15" customHeight="1">
      <c r="B77" s="269"/>
      <c r="C77" s="259" t="s">
        <v>52</v>
      </c>
      <c r="D77" s="276"/>
      <c r="E77" s="276"/>
      <c r="F77" s="278" t="s">
        <v>968</v>
      </c>
      <c r="G77" s="277"/>
      <c r="H77" s="259" t="s">
        <v>969</v>
      </c>
      <c r="I77" s="259" t="s">
        <v>970</v>
      </c>
      <c r="J77" s="259">
        <v>20</v>
      </c>
      <c r="K77" s="270"/>
    </row>
    <row r="78" spans="2:11" ht="15" customHeight="1">
      <c r="B78" s="269"/>
      <c r="C78" s="259" t="s">
        <v>971</v>
      </c>
      <c r="D78" s="259"/>
      <c r="E78" s="259"/>
      <c r="F78" s="278" t="s">
        <v>968</v>
      </c>
      <c r="G78" s="277"/>
      <c r="H78" s="259" t="s">
        <v>972</v>
      </c>
      <c r="I78" s="259" t="s">
        <v>970</v>
      </c>
      <c r="J78" s="259">
        <v>120</v>
      </c>
      <c r="K78" s="270"/>
    </row>
    <row r="79" spans="2:11" ht="15" customHeight="1">
      <c r="B79" s="279"/>
      <c r="C79" s="259" t="s">
        <v>973</v>
      </c>
      <c r="D79" s="259"/>
      <c r="E79" s="259"/>
      <c r="F79" s="278" t="s">
        <v>974</v>
      </c>
      <c r="G79" s="277"/>
      <c r="H79" s="259" t="s">
        <v>975</v>
      </c>
      <c r="I79" s="259" t="s">
        <v>970</v>
      </c>
      <c r="J79" s="259">
        <v>50</v>
      </c>
      <c r="K79" s="270"/>
    </row>
    <row r="80" spans="2:11" ht="15" customHeight="1">
      <c r="B80" s="279"/>
      <c r="C80" s="259" t="s">
        <v>976</v>
      </c>
      <c r="D80" s="259"/>
      <c r="E80" s="259"/>
      <c r="F80" s="278" t="s">
        <v>968</v>
      </c>
      <c r="G80" s="277"/>
      <c r="H80" s="259" t="s">
        <v>977</v>
      </c>
      <c r="I80" s="259" t="s">
        <v>978</v>
      </c>
      <c r="J80" s="259"/>
      <c r="K80" s="270"/>
    </row>
    <row r="81" spans="2:11" ht="15" customHeight="1">
      <c r="B81" s="279"/>
      <c r="C81" s="280" t="s">
        <v>979</v>
      </c>
      <c r="D81" s="280"/>
      <c r="E81" s="280"/>
      <c r="F81" s="281" t="s">
        <v>974</v>
      </c>
      <c r="G81" s="280"/>
      <c r="H81" s="280" t="s">
        <v>980</v>
      </c>
      <c r="I81" s="280" t="s">
        <v>970</v>
      </c>
      <c r="J81" s="280">
        <v>15</v>
      </c>
      <c r="K81" s="270"/>
    </row>
    <row r="82" spans="2:11" ht="15" customHeight="1">
      <c r="B82" s="279"/>
      <c r="C82" s="280" t="s">
        <v>981</v>
      </c>
      <c r="D82" s="280"/>
      <c r="E82" s="280"/>
      <c r="F82" s="281" t="s">
        <v>974</v>
      </c>
      <c r="G82" s="280"/>
      <c r="H82" s="280" t="s">
        <v>982</v>
      </c>
      <c r="I82" s="280" t="s">
        <v>970</v>
      </c>
      <c r="J82" s="280">
        <v>15</v>
      </c>
      <c r="K82" s="270"/>
    </row>
    <row r="83" spans="2:11" ht="15" customHeight="1">
      <c r="B83" s="279"/>
      <c r="C83" s="280" t="s">
        <v>983</v>
      </c>
      <c r="D83" s="280"/>
      <c r="E83" s="280"/>
      <c r="F83" s="281" t="s">
        <v>974</v>
      </c>
      <c r="G83" s="280"/>
      <c r="H83" s="280" t="s">
        <v>984</v>
      </c>
      <c r="I83" s="280" t="s">
        <v>970</v>
      </c>
      <c r="J83" s="280">
        <v>20</v>
      </c>
      <c r="K83" s="270"/>
    </row>
    <row r="84" spans="2:11" ht="15" customHeight="1">
      <c r="B84" s="279"/>
      <c r="C84" s="280" t="s">
        <v>985</v>
      </c>
      <c r="D84" s="280"/>
      <c r="E84" s="280"/>
      <c r="F84" s="281" t="s">
        <v>974</v>
      </c>
      <c r="G84" s="280"/>
      <c r="H84" s="280" t="s">
        <v>986</v>
      </c>
      <c r="I84" s="280" t="s">
        <v>970</v>
      </c>
      <c r="J84" s="280">
        <v>20</v>
      </c>
      <c r="K84" s="270"/>
    </row>
    <row r="85" spans="2:11" ht="15" customHeight="1">
      <c r="B85" s="279"/>
      <c r="C85" s="259" t="s">
        <v>987</v>
      </c>
      <c r="D85" s="259"/>
      <c r="E85" s="259"/>
      <c r="F85" s="278" t="s">
        <v>974</v>
      </c>
      <c r="G85" s="277"/>
      <c r="H85" s="259" t="s">
        <v>988</v>
      </c>
      <c r="I85" s="259" t="s">
        <v>970</v>
      </c>
      <c r="J85" s="259">
        <v>50</v>
      </c>
      <c r="K85" s="270"/>
    </row>
    <row r="86" spans="2:11" ht="15" customHeight="1">
      <c r="B86" s="279"/>
      <c r="C86" s="259" t="s">
        <v>989</v>
      </c>
      <c r="D86" s="259"/>
      <c r="E86" s="259"/>
      <c r="F86" s="278" t="s">
        <v>974</v>
      </c>
      <c r="G86" s="277"/>
      <c r="H86" s="259" t="s">
        <v>990</v>
      </c>
      <c r="I86" s="259" t="s">
        <v>970</v>
      </c>
      <c r="J86" s="259">
        <v>20</v>
      </c>
      <c r="K86" s="270"/>
    </row>
    <row r="87" spans="2:11" ht="15" customHeight="1">
      <c r="B87" s="279"/>
      <c r="C87" s="259" t="s">
        <v>991</v>
      </c>
      <c r="D87" s="259"/>
      <c r="E87" s="259"/>
      <c r="F87" s="278" t="s">
        <v>974</v>
      </c>
      <c r="G87" s="277"/>
      <c r="H87" s="259" t="s">
        <v>992</v>
      </c>
      <c r="I87" s="259" t="s">
        <v>970</v>
      </c>
      <c r="J87" s="259">
        <v>20</v>
      </c>
      <c r="K87" s="270"/>
    </row>
    <row r="88" spans="2:11" ht="15" customHeight="1">
      <c r="B88" s="279"/>
      <c r="C88" s="259" t="s">
        <v>993</v>
      </c>
      <c r="D88" s="259"/>
      <c r="E88" s="259"/>
      <c r="F88" s="278" t="s">
        <v>974</v>
      </c>
      <c r="G88" s="277"/>
      <c r="H88" s="259" t="s">
        <v>994</v>
      </c>
      <c r="I88" s="259" t="s">
        <v>970</v>
      </c>
      <c r="J88" s="259">
        <v>50</v>
      </c>
      <c r="K88" s="270"/>
    </row>
    <row r="89" spans="2:11" ht="15" customHeight="1">
      <c r="B89" s="279"/>
      <c r="C89" s="259" t="s">
        <v>995</v>
      </c>
      <c r="D89" s="259"/>
      <c r="E89" s="259"/>
      <c r="F89" s="278" t="s">
        <v>974</v>
      </c>
      <c r="G89" s="277"/>
      <c r="H89" s="259" t="s">
        <v>995</v>
      </c>
      <c r="I89" s="259" t="s">
        <v>970</v>
      </c>
      <c r="J89" s="259">
        <v>50</v>
      </c>
      <c r="K89" s="270"/>
    </row>
    <row r="90" spans="2:11" ht="15" customHeight="1">
      <c r="B90" s="279"/>
      <c r="C90" s="259" t="s">
        <v>118</v>
      </c>
      <c r="D90" s="259"/>
      <c r="E90" s="259"/>
      <c r="F90" s="278" t="s">
        <v>974</v>
      </c>
      <c r="G90" s="277"/>
      <c r="H90" s="259" t="s">
        <v>996</v>
      </c>
      <c r="I90" s="259" t="s">
        <v>970</v>
      </c>
      <c r="J90" s="259">
        <v>255</v>
      </c>
      <c r="K90" s="270"/>
    </row>
    <row r="91" spans="2:11" ht="15" customHeight="1">
      <c r="B91" s="279"/>
      <c r="C91" s="259" t="s">
        <v>997</v>
      </c>
      <c r="D91" s="259"/>
      <c r="E91" s="259"/>
      <c r="F91" s="278" t="s">
        <v>968</v>
      </c>
      <c r="G91" s="277"/>
      <c r="H91" s="259" t="s">
        <v>998</v>
      </c>
      <c r="I91" s="259" t="s">
        <v>999</v>
      </c>
      <c r="J91" s="259"/>
      <c r="K91" s="270"/>
    </row>
    <row r="92" spans="2:11" ht="15" customHeight="1">
      <c r="B92" s="279"/>
      <c r="C92" s="259" t="s">
        <v>1000</v>
      </c>
      <c r="D92" s="259"/>
      <c r="E92" s="259"/>
      <c r="F92" s="278" t="s">
        <v>968</v>
      </c>
      <c r="G92" s="277"/>
      <c r="H92" s="259" t="s">
        <v>1001</v>
      </c>
      <c r="I92" s="259" t="s">
        <v>1002</v>
      </c>
      <c r="J92" s="259"/>
      <c r="K92" s="270"/>
    </row>
    <row r="93" spans="2:11" ht="15" customHeight="1">
      <c r="B93" s="279"/>
      <c r="C93" s="259" t="s">
        <v>1003</v>
      </c>
      <c r="D93" s="259"/>
      <c r="E93" s="259"/>
      <c r="F93" s="278" t="s">
        <v>968</v>
      </c>
      <c r="G93" s="277"/>
      <c r="H93" s="259" t="s">
        <v>1003</v>
      </c>
      <c r="I93" s="259" t="s">
        <v>1002</v>
      </c>
      <c r="J93" s="259"/>
      <c r="K93" s="270"/>
    </row>
    <row r="94" spans="2:11" ht="15" customHeight="1">
      <c r="B94" s="279"/>
      <c r="C94" s="259" t="s">
        <v>37</v>
      </c>
      <c r="D94" s="259"/>
      <c r="E94" s="259"/>
      <c r="F94" s="278" t="s">
        <v>968</v>
      </c>
      <c r="G94" s="277"/>
      <c r="H94" s="259" t="s">
        <v>1004</v>
      </c>
      <c r="I94" s="259" t="s">
        <v>1002</v>
      </c>
      <c r="J94" s="259"/>
      <c r="K94" s="270"/>
    </row>
    <row r="95" spans="2:11" ht="15" customHeight="1">
      <c r="B95" s="279"/>
      <c r="C95" s="259" t="s">
        <v>47</v>
      </c>
      <c r="D95" s="259"/>
      <c r="E95" s="259"/>
      <c r="F95" s="278" t="s">
        <v>968</v>
      </c>
      <c r="G95" s="277"/>
      <c r="H95" s="259" t="s">
        <v>1005</v>
      </c>
      <c r="I95" s="259" t="s">
        <v>1002</v>
      </c>
      <c r="J95" s="259"/>
      <c r="K95" s="270"/>
    </row>
    <row r="96" spans="2:11" ht="15" customHeight="1">
      <c r="B96" s="282"/>
      <c r="C96" s="283"/>
      <c r="D96" s="283"/>
      <c r="E96" s="283"/>
      <c r="F96" s="283"/>
      <c r="G96" s="283"/>
      <c r="H96" s="283"/>
      <c r="I96" s="283"/>
      <c r="J96" s="283"/>
      <c r="K96" s="284"/>
    </row>
    <row r="97" spans="2:11" ht="18.75" customHeight="1">
      <c r="B97" s="285"/>
      <c r="C97" s="286"/>
      <c r="D97" s="286"/>
      <c r="E97" s="286"/>
      <c r="F97" s="286"/>
      <c r="G97" s="286"/>
      <c r="H97" s="286"/>
      <c r="I97" s="286"/>
      <c r="J97" s="286"/>
      <c r="K97" s="285"/>
    </row>
    <row r="98" spans="2:11" ht="18.75" customHeight="1">
      <c r="B98" s="265"/>
      <c r="C98" s="265"/>
      <c r="D98" s="265"/>
      <c r="E98" s="265"/>
      <c r="F98" s="265"/>
      <c r="G98" s="265"/>
      <c r="H98" s="265"/>
      <c r="I98" s="265"/>
      <c r="J98" s="265"/>
      <c r="K98" s="265"/>
    </row>
    <row r="99" spans="2:11" ht="7.5" customHeight="1">
      <c r="B99" s="266"/>
      <c r="C99" s="267"/>
      <c r="D99" s="267"/>
      <c r="E99" s="267"/>
      <c r="F99" s="267"/>
      <c r="G99" s="267"/>
      <c r="H99" s="267"/>
      <c r="I99" s="267"/>
      <c r="J99" s="267"/>
      <c r="K99" s="268"/>
    </row>
    <row r="100" spans="2:11" ht="45" customHeight="1">
      <c r="B100" s="269"/>
      <c r="C100" s="375" t="s">
        <v>1006</v>
      </c>
      <c r="D100" s="375"/>
      <c r="E100" s="375"/>
      <c r="F100" s="375"/>
      <c r="G100" s="375"/>
      <c r="H100" s="375"/>
      <c r="I100" s="375"/>
      <c r="J100" s="375"/>
      <c r="K100" s="270"/>
    </row>
    <row r="101" spans="2:11" ht="17.25" customHeight="1">
      <c r="B101" s="269"/>
      <c r="C101" s="271" t="s">
        <v>962</v>
      </c>
      <c r="D101" s="271"/>
      <c r="E101" s="271"/>
      <c r="F101" s="271" t="s">
        <v>963</v>
      </c>
      <c r="G101" s="272"/>
      <c r="H101" s="271" t="s">
        <v>113</v>
      </c>
      <c r="I101" s="271" t="s">
        <v>56</v>
      </c>
      <c r="J101" s="271" t="s">
        <v>964</v>
      </c>
      <c r="K101" s="270"/>
    </row>
    <row r="102" spans="2:11" ht="17.25" customHeight="1">
      <c r="B102" s="269"/>
      <c r="C102" s="273" t="s">
        <v>965</v>
      </c>
      <c r="D102" s="273"/>
      <c r="E102" s="273"/>
      <c r="F102" s="274" t="s">
        <v>966</v>
      </c>
      <c r="G102" s="275"/>
      <c r="H102" s="273"/>
      <c r="I102" s="273"/>
      <c r="J102" s="273" t="s">
        <v>967</v>
      </c>
      <c r="K102" s="270"/>
    </row>
    <row r="103" spans="2:11" ht="5.25" customHeight="1">
      <c r="B103" s="269"/>
      <c r="C103" s="271"/>
      <c r="D103" s="271"/>
      <c r="E103" s="271"/>
      <c r="F103" s="271"/>
      <c r="G103" s="287"/>
      <c r="H103" s="271"/>
      <c r="I103" s="271"/>
      <c r="J103" s="271"/>
      <c r="K103" s="270"/>
    </row>
    <row r="104" spans="2:11" ht="15" customHeight="1">
      <c r="B104" s="269"/>
      <c r="C104" s="259" t="s">
        <v>52</v>
      </c>
      <c r="D104" s="276"/>
      <c r="E104" s="276"/>
      <c r="F104" s="278" t="s">
        <v>968</v>
      </c>
      <c r="G104" s="287"/>
      <c r="H104" s="259" t="s">
        <v>1007</v>
      </c>
      <c r="I104" s="259" t="s">
        <v>970</v>
      </c>
      <c r="J104" s="259">
        <v>20</v>
      </c>
      <c r="K104" s="270"/>
    </row>
    <row r="105" spans="2:11" ht="15" customHeight="1">
      <c r="B105" s="269"/>
      <c r="C105" s="259" t="s">
        <v>971</v>
      </c>
      <c r="D105" s="259"/>
      <c r="E105" s="259"/>
      <c r="F105" s="278" t="s">
        <v>968</v>
      </c>
      <c r="G105" s="259"/>
      <c r="H105" s="259" t="s">
        <v>1007</v>
      </c>
      <c r="I105" s="259" t="s">
        <v>970</v>
      </c>
      <c r="J105" s="259">
        <v>120</v>
      </c>
      <c r="K105" s="270"/>
    </row>
    <row r="106" spans="2:11" ht="15" customHeight="1">
      <c r="B106" s="279"/>
      <c r="C106" s="259" t="s">
        <v>973</v>
      </c>
      <c r="D106" s="259"/>
      <c r="E106" s="259"/>
      <c r="F106" s="278" t="s">
        <v>974</v>
      </c>
      <c r="G106" s="259"/>
      <c r="H106" s="259" t="s">
        <v>1007</v>
      </c>
      <c r="I106" s="259" t="s">
        <v>970</v>
      </c>
      <c r="J106" s="259">
        <v>50</v>
      </c>
      <c r="K106" s="270"/>
    </row>
    <row r="107" spans="2:11" ht="15" customHeight="1">
      <c r="B107" s="279"/>
      <c r="C107" s="259" t="s">
        <v>976</v>
      </c>
      <c r="D107" s="259"/>
      <c r="E107" s="259"/>
      <c r="F107" s="278" t="s">
        <v>968</v>
      </c>
      <c r="G107" s="259"/>
      <c r="H107" s="259" t="s">
        <v>1007</v>
      </c>
      <c r="I107" s="259" t="s">
        <v>978</v>
      </c>
      <c r="J107" s="259"/>
      <c r="K107" s="270"/>
    </row>
    <row r="108" spans="2:11" ht="15" customHeight="1">
      <c r="B108" s="279"/>
      <c r="C108" s="259" t="s">
        <v>987</v>
      </c>
      <c r="D108" s="259"/>
      <c r="E108" s="259"/>
      <c r="F108" s="278" t="s">
        <v>974</v>
      </c>
      <c r="G108" s="259"/>
      <c r="H108" s="259" t="s">
        <v>1007</v>
      </c>
      <c r="I108" s="259" t="s">
        <v>970</v>
      </c>
      <c r="J108" s="259">
        <v>50</v>
      </c>
      <c r="K108" s="270"/>
    </row>
    <row r="109" spans="2:11" ht="15" customHeight="1">
      <c r="B109" s="279"/>
      <c r="C109" s="259" t="s">
        <v>995</v>
      </c>
      <c r="D109" s="259"/>
      <c r="E109" s="259"/>
      <c r="F109" s="278" t="s">
        <v>974</v>
      </c>
      <c r="G109" s="259"/>
      <c r="H109" s="259" t="s">
        <v>1007</v>
      </c>
      <c r="I109" s="259" t="s">
        <v>970</v>
      </c>
      <c r="J109" s="259">
        <v>50</v>
      </c>
      <c r="K109" s="270"/>
    </row>
    <row r="110" spans="2:11" ht="15" customHeight="1">
      <c r="B110" s="279"/>
      <c r="C110" s="259" t="s">
        <v>993</v>
      </c>
      <c r="D110" s="259"/>
      <c r="E110" s="259"/>
      <c r="F110" s="278" t="s">
        <v>974</v>
      </c>
      <c r="G110" s="259"/>
      <c r="H110" s="259" t="s">
        <v>1007</v>
      </c>
      <c r="I110" s="259" t="s">
        <v>970</v>
      </c>
      <c r="J110" s="259">
        <v>50</v>
      </c>
      <c r="K110" s="270"/>
    </row>
    <row r="111" spans="2:11" ht="15" customHeight="1">
      <c r="B111" s="279"/>
      <c r="C111" s="259" t="s">
        <v>52</v>
      </c>
      <c r="D111" s="259"/>
      <c r="E111" s="259"/>
      <c r="F111" s="278" t="s">
        <v>968</v>
      </c>
      <c r="G111" s="259"/>
      <c r="H111" s="259" t="s">
        <v>1008</v>
      </c>
      <c r="I111" s="259" t="s">
        <v>970</v>
      </c>
      <c r="J111" s="259">
        <v>20</v>
      </c>
      <c r="K111" s="270"/>
    </row>
    <row r="112" spans="2:11" ht="15" customHeight="1">
      <c r="B112" s="279"/>
      <c r="C112" s="259" t="s">
        <v>1009</v>
      </c>
      <c r="D112" s="259"/>
      <c r="E112" s="259"/>
      <c r="F112" s="278" t="s">
        <v>968</v>
      </c>
      <c r="G112" s="259"/>
      <c r="H112" s="259" t="s">
        <v>1010</v>
      </c>
      <c r="I112" s="259" t="s">
        <v>970</v>
      </c>
      <c r="J112" s="259">
        <v>120</v>
      </c>
      <c r="K112" s="270"/>
    </row>
    <row r="113" spans="2:11" ht="15" customHeight="1">
      <c r="B113" s="279"/>
      <c r="C113" s="259" t="s">
        <v>37</v>
      </c>
      <c r="D113" s="259"/>
      <c r="E113" s="259"/>
      <c r="F113" s="278" t="s">
        <v>968</v>
      </c>
      <c r="G113" s="259"/>
      <c r="H113" s="259" t="s">
        <v>1011</v>
      </c>
      <c r="I113" s="259" t="s">
        <v>1002</v>
      </c>
      <c r="J113" s="259"/>
      <c r="K113" s="270"/>
    </row>
    <row r="114" spans="2:11" ht="15" customHeight="1">
      <c r="B114" s="279"/>
      <c r="C114" s="259" t="s">
        <v>47</v>
      </c>
      <c r="D114" s="259"/>
      <c r="E114" s="259"/>
      <c r="F114" s="278" t="s">
        <v>968</v>
      </c>
      <c r="G114" s="259"/>
      <c r="H114" s="259" t="s">
        <v>1012</v>
      </c>
      <c r="I114" s="259" t="s">
        <v>1002</v>
      </c>
      <c r="J114" s="259"/>
      <c r="K114" s="270"/>
    </row>
    <row r="115" spans="2:11" ht="15" customHeight="1">
      <c r="B115" s="279"/>
      <c r="C115" s="259" t="s">
        <v>56</v>
      </c>
      <c r="D115" s="259"/>
      <c r="E115" s="259"/>
      <c r="F115" s="278" t="s">
        <v>968</v>
      </c>
      <c r="G115" s="259"/>
      <c r="H115" s="259" t="s">
        <v>1013</v>
      </c>
      <c r="I115" s="259" t="s">
        <v>1014</v>
      </c>
      <c r="J115" s="259"/>
      <c r="K115" s="270"/>
    </row>
    <row r="116" spans="2:11" ht="15" customHeight="1">
      <c r="B116" s="282"/>
      <c r="C116" s="288"/>
      <c r="D116" s="288"/>
      <c r="E116" s="288"/>
      <c r="F116" s="288"/>
      <c r="G116" s="288"/>
      <c r="H116" s="288"/>
      <c r="I116" s="288"/>
      <c r="J116" s="288"/>
      <c r="K116" s="284"/>
    </row>
    <row r="117" spans="2:11" ht="18.75" customHeight="1">
      <c r="B117" s="289"/>
      <c r="C117" s="255"/>
      <c r="D117" s="255"/>
      <c r="E117" s="255"/>
      <c r="F117" s="290"/>
      <c r="G117" s="255"/>
      <c r="H117" s="255"/>
      <c r="I117" s="255"/>
      <c r="J117" s="255"/>
      <c r="K117" s="289"/>
    </row>
    <row r="118" spans="2:11" ht="18.75" customHeight="1">
      <c r="B118" s="265"/>
      <c r="C118" s="265"/>
      <c r="D118" s="265"/>
      <c r="E118" s="265"/>
      <c r="F118" s="265"/>
      <c r="G118" s="265"/>
      <c r="H118" s="265"/>
      <c r="I118" s="265"/>
      <c r="J118" s="265"/>
      <c r="K118" s="265"/>
    </row>
    <row r="119" spans="2:11" ht="7.5" customHeight="1">
      <c r="B119" s="291"/>
      <c r="C119" s="292"/>
      <c r="D119" s="292"/>
      <c r="E119" s="292"/>
      <c r="F119" s="292"/>
      <c r="G119" s="292"/>
      <c r="H119" s="292"/>
      <c r="I119" s="292"/>
      <c r="J119" s="292"/>
      <c r="K119" s="293"/>
    </row>
    <row r="120" spans="2:11" ht="45" customHeight="1">
      <c r="B120" s="294"/>
      <c r="C120" s="374" t="s">
        <v>1015</v>
      </c>
      <c r="D120" s="374"/>
      <c r="E120" s="374"/>
      <c r="F120" s="374"/>
      <c r="G120" s="374"/>
      <c r="H120" s="374"/>
      <c r="I120" s="374"/>
      <c r="J120" s="374"/>
      <c r="K120" s="295"/>
    </row>
    <row r="121" spans="2:11" ht="17.25" customHeight="1">
      <c r="B121" s="296"/>
      <c r="C121" s="271" t="s">
        <v>962</v>
      </c>
      <c r="D121" s="271"/>
      <c r="E121" s="271"/>
      <c r="F121" s="271" t="s">
        <v>963</v>
      </c>
      <c r="G121" s="272"/>
      <c r="H121" s="271" t="s">
        <v>113</v>
      </c>
      <c r="I121" s="271" t="s">
        <v>56</v>
      </c>
      <c r="J121" s="271" t="s">
        <v>964</v>
      </c>
      <c r="K121" s="297"/>
    </row>
    <row r="122" spans="2:11" ht="17.25" customHeight="1">
      <c r="B122" s="296"/>
      <c r="C122" s="273" t="s">
        <v>965</v>
      </c>
      <c r="D122" s="273"/>
      <c r="E122" s="273"/>
      <c r="F122" s="274" t="s">
        <v>966</v>
      </c>
      <c r="G122" s="275"/>
      <c r="H122" s="273"/>
      <c r="I122" s="273"/>
      <c r="J122" s="273" t="s">
        <v>967</v>
      </c>
      <c r="K122" s="297"/>
    </row>
    <row r="123" spans="2:11" ht="5.25" customHeight="1">
      <c r="B123" s="298"/>
      <c r="C123" s="276"/>
      <c r="D123" s="276"/>
      <c r="E123" s="276"/>
      <c r="F123" s="276"/>
      <c r="G123" s="259"/>
      <c r="H123" s="276"/>
      <c r="I123" s="276"/>
      <c r="J123" s="276"/>
      <c r="K123" s="299"/>
    </row>
    <row r="124" spans="2:11" ht="15" customHeight="1">
      <c r="B124" s="298"/>
      <c r="C124" s="259" t="s">
        <v>971</v>
      </c>
      <c r="D124" s="276"/>
      <c r="E124" s="276"/>
      <c r="F124" s="278" t="s">
        <v>968</v>
      </c>
      <c r="G124" s="259"/>
      <c r="H124" s="259" t="s">
        <v>1007</v>
      </c>
      <c r="I124" s="259" t="s">
        <v>970</v>
      </c>
      <c r="J124" s="259">
        <v>120</v>
      </c>
      <c r="K124" s="300"/>
    </row>
    <row r="125" spans="2:11" ht="15" customHeight="1">
      <c r="B125" s="298"/>
      <c r="C125" s="259" t="s">
        <v>1016</v>
      </c>
      <c r="D125" s="259"/>
      <c r="E125" s="259"/>
      <c r="F125" s="278" t="s">
        <v>968</v>
      </c>
      <c r="G125" s="259"/>
      <c r="H125" s="259" t="s">
        <v>1017</v>
      </c>
      <c r="I125" s="259" t="s">
        <v>970</v>
      </c>
      <c r="J125" s="259" t="s">
        <v>1018</v>
      </c>
      <c r="K125" s="300"/>
    </row>
    <row r="126" spans="2:11" ht="15" customHeight="1">
      <c r="B126" s="298"/>
      <c r="C126" s="259" t="s">
        <v>917</v>
      </c>
      <c r="D126" s="259"/>
      <c r="E126" s="259"/>
      <c r="F126" s="278" t="s">
        <v>968</v>
      </c>
      <c r="G126" s="259"/>
      <c r="H126" s="259" t="s">
        <v>1019</v>
      </c>
      <c r="I126" s="259" t="s">
        <v>970</v>
      </c>
      <c r="J126" s="259" t="s">
        <v>1018</v>
      </c>
      <c r="K126" s="300"/>
    </row>
    <row r="127" spans="2:11" ht="15" customHeight="1">
      <c r="B127" s="298"/>
      <c r="C127" s="259" t="s">
        <v>979</v>
      </c>
      <c r="D127" s="259"/>
      <c r="E127" s="259"/>
      <c r="F127" s="278" t="s">
        <v>974</v>
      </c>
      <c r="G127" s="259"/>
      <c r="H127" s="259" t="s">
        <v>980</v>
      </c>
      <c r="I127" s="259" t="s">
        <v>970</v>
      </c>
      <c r="J127" s="259">
        <v>15</v>
      </c>
      <c r="K127" s="300"/>
    </row>
    <row r="128" spans="2:11" ht="15" customHeight="1">
      <c r="B128" s="298"/>
      <c r="C128" s="280" t="s">
        <v>981</v>
      </c>
      <c r="D128" s="280"/>
      <c r="E128" s="280"/>
      <c r="F128" s="281" t="s">
        <v>974</v>
      </c>
      <c r="G128" s="280"/>
      <c r="H128" s="280" t="s">
        <v>982</v>
      </c>
      <c r="I128" s="280" t="s">
        <v>970</v>
      </c>
      <c r="J128" s="280">
        <v>15</v>
      </c>
      <c r="K128" s="300"/>
    </row>
    <row r="129" spans="2:11" ht="15" customHeight="1">
      <c r="B129" s="298"/>
      <c r="C129" s="280" t="s">
        <v>983</v>
      </c>
      <c r="D129" s="280"/>
      <c r="E129" s="280"/>
      <c r="F129" s="281" t="s">
        <v>974</v>
      </c>
      <c r="G129" s="280"/>
      <c r="H129" s="280" t="s">
        <v>984</v>
      </c>
      <c r="I129" s="280" t="s">
        <v>970</v>
      </c>
      <c r="J129" s="280">
        <v>20</v>
      </c>
      <c r="K129" s="300"/>
    </row>
    <row r="130" spans="2:11" ht="15" customHeight="1">
      <c r="B130" s="298"/>
      <c r="C130" s="280" t="s">
        <v>985</v>
      </c>
      <c r="D130" s="280"/>
      <c r="E130" s="280"/>
      <c r="F130" s="281" t="s">
        <v>974</v>
      </c>
      <c r="G130" s="280"/>
      <c r="H130" s="280" t="s">
        <v>986</v>
      </c>
      <c r="I130" s="280" t="s">
        <v>970</v>
      </c>
      <c r="J130" s="280">
        <v>20</v>
      </c>
      <c r="K130" s="300"/>
    </row>
    <row r="131" spans="2:11" ht="15" customHeight="1">
      <c r="B131" s="298"/>
      <c r="C131" s="259" t="s">
        <v>973</v>
      </c>
      <c r="D131" s="259"/>
      <c r="E131" s="259"/>
      <c r="F131" s="278" t="s">
        <v>974</v>
      </c>
      <c r="G131" s="259"/>
      <c r="H131" s="259" t="s">
        <v>1007</v>
      </c>
      <c r="I131" s="259" t="s">
        <v>970</v>
      </c>
      <c r="J131" s="259">
        <v>50</v>
      </c>
      <c r="K131" s="300"/>
    </row>
    <row r="132" spans="2:11" ht="15" customHeight="1">
      <c r="B132" s="298"/>
      <c r="C132" s="259" t="s">
        <v>987</v>
      </c>
      <c r="D132" s="259"/>
      <c r="E132" s="259"/>
      <c r="F132" s="278" t="s">
        <v>974</v>
      </c>
      <c r="G132" s="259"/>
      <c r="H132" s="259" t="s">
        <v>1007</v>
      </c>
      <c r="I132" s="259" t="s">
        <v>970</v>
      </c>
      <c r="J132" s="259">
        <v>50</v>
      </c>
      <c r="K132" s="300"/>
    </row>
    <row r="133" spans="2:11" ht="15" customHeight="1">
      <c r="B133" s="298"/>
      <c r="C133" s="259" t="s">
        <v>993</v>
      </c>
      <c r="D133" s="259"/>
      <c r="E133" s="259"/>
      <c r="F133" s="278" t="s">
        <v>974</v>
      </c>
      <c r="G133" s="259"/>
      <c r="H133" s="259" t="s">
        <v>1007</v>
      </c>
      <c r="I133" s="259" t="s">
        <v>970</v>
      </c>
      <c r="J133" s="259">
        <v>50</v>
      </c>
      <c r="K133" s="300"/>
    </row>
    <row r="134" spans="2:11" ht="15" customHeight="1">
      <c r="B134" s="298"/>
      <c r="C134" s="259" t="s">
        <v>995</v>
      </c>
      <c r="D134" s="259"/>
      <c r="E134" s="259"/>
      <c r="F134" s="278" t="s">
        <v>974</v>
      </c>
      <c r="G134" s="259"/>
      <c r="H134" s="259" t="s">
        <v>1007</v>
      </c>
      <c r="I134" s="259" t="s">
        <v>970</v>
      </c>
      <c r="J134" s="259">
        <v>50</v>
      </c>
      <c r="K134" s="300"/>
    </row>
    <row r="135" spans="2:11" ht="15" customHeight="1">
      <c r="B135" s="298"/>
      <c r="C135" s="259" t="s">
        <v>118</v>
      </c>
      <c r="D135" s="259"/>
      <c r="E135" s="259"/>
      <c r="F135" s="278" t="s">
        <v>974</v>
      </c>
      <c r="G135" s="259"/>
      <c r="H135" s="259" t="s">
        <v>1020</v>
      </c>
      <c r="I135" s="259" t="s">
        <v>970</v>
      </c>
      <c r="J135" s="259">
        <v>255</v>
      </c>
      <c r="K135" s="300"/>
    </row>
    <row r="136" spans="2:11" ht="15" customHeight="1">
      <c r="B136" s="298"/>
      <c r="C136" s="259" t="s">
        <v>997</v>
      </c>
      <c r="D136" s="259"/>
      <c r="E136" s="259"/>
      <c r="F136" s="278" t="s">
        <v>968</v>
      </c>
      <c r="G136" s="259"/>
      <c r="H136" s="259" t="s">
        <v>1021</v>
      </c>
      <c r="I136" s="259" t="s">
        <v>999</v>
      </c>
      <c r="J136" s="259"/>
      <c r="K136" s="300"/>
    </row>
    <row r="137" spans="2:11" ht="15" customHeight="1">
      <c r="B137" s="298"/>
      <c r="C137" s="259" t="s">
        <v>1000</v>
      </c>
      <c r="D137" s="259"/>
      <c r="E137" s="259"/>
      <c r="F137" s="278" t="s">
        <v>968</v>
      </c>
      <c r="G137" s="259"/>
      <c r="H137" s="259" t="s">
        <v>1022</v>
      </c>
      <c r="I137" s="259" t="s">
        <v>1002</v>
      </c>
      <c r="J137" s="259"/>
      <c r="K137" s="300"/>
    </row>
    <row r="138" spans="2:11" ht="15" customHeight="1">
      <c r="B138" s="298"/>
      <c r="C138" s="259" t="s">
        <v>1003</v>
      </c>
      <c r="D138" s="259"/>
      <c r="E138" s="259"/>
      <c r="F138" s="278" t="s">
        <v>968</v>
      </c>
      <c r="G138" s="259"/>
      <c r="H138" s="259" t="s">
        <v>1003</v>
      </c>
      <c r="I138" s="259" t="s">
        <v>1002</v>
      </c>
      <c r="J138" s="259"/>
      <c r="K138" s="300"/>
    </row>
    <row r="139" spans="2:11" ht="15" customHeight="1">
      <c r="B139" s="298"/>
      <c r="C139" s="259" t="s">
        <v>37</v>
      </c>
      <c r="D139" s="259"/>
      <c r="E139" s="259"/>
      <c r="F139" s="278" t="s">
        <v>968</v>
      </c>
      <c r="G139" s="259"/>
      <c r="H139" s="259" t="s">
        <v>1023</v>
      </c>
      <c r="I139" s="259" t="s">
        <v>1002</v>
      </c>
      <c r="J139" s="259"/>
      <c r="K139" s="300"/>
    </row>
    <row r="140" spans="2:11" ht="15" customHeight="1">
      <c r="B140" s="298"/>
      <c r="C140" s="259" t="s">
        <v>1024</v>
      </c>
      <c r="D140" s="259"/>
      <c r="E140" s="259"/>
      <c r="F140" s="278" t="s">
        <v>968</v>
      </c>
      <c r="G140" s="259"/>
      <c r="H140" s="259" t="s">
        <v>1025</v>
      </c>
      <c r="I140" s="259" t="s">
        <v>1002</v>
      </c>
      <c r="J140" s="259"/>
      <c r="K140" s="300"/>
    </row>
    <row r="141" spans="2:11" ht="15" customHeight="1">
      <c r="B141" s="301"/>
      <c r="C141" s="302"/>
      <c r="D141" s="302"/>
      <c r="E141" s="302"/>
      <c r="F141" s="302"/>
      <c r="G141" s="302"/>
      <c r="H141" s="302"/>
      <c r="I141" s="302"/>
      <c r="J141" s="302"/>
      <c r="K141" s="303"/>
    </row>
    <row r="142" spans="2:11" ht="18.75" customHeight="1">
      <c r="B142" s="255"/>
      <c r="C142" s="255"/>
      <c r="D142" s="255"/>
      <c r="E142" s="255"/>
      <c r="F142" s="290"/>
      <c r="G142" s="255"/>
      <c r="H142" s="255"/>
      <c r="I142" s="255"/>
      <c r="J142" s="255"/>
      <c r="K142" s="255"/>
    </row>
    <row r="143" spans="2:11" ht="18.75" customHeight="1">
      <c r="B143" s="265"/>
      <c r="C143" s="265"/>
      <c r="D143" s="265"/>
      <c r="E143" s="265"/>
      <c r="F143" s="265"/>
      <c r="G143" s="265"/>
      <c r="H143" s="265"/>
      <c r="I143" s="265"/>
      <c r="J143" s="265"/>
      <c r="K143" s="265"/>
    </row>
    <row r="144" spans="2:11" ht="7.5" customHeight="1">
      <c r="B144" s="266"/>
      <c r="C144" s="267"/>
      <c r="D144" s="267"/>
      <c r="E144" s="267"/>
      <c r="F144" s="267"/>
      <c r="G144" s="267"/>
      <c r="H144" s="267"/>
      <c r="I144" s="267"/>
      <c r="J144" s="267"/>
      <c r="K144" s="268"/>
    </row>
    <row r="145" spans="2:11" ht="45" customHeight="1">
      <c r="B145" s="269"/>
      <c r="C145" s="375" t="s">
        <v>1026</v>
      </c>
      <c r="D145" s="375"/>
      <c r="E145" s="375"/>
      <c r="F145" s="375"/>
      <c r="G145" s="375"/>
      <c r="H145" s="375"/>
      <c r="I145" s="375"/>
      <c r="J145" s="375"/>
      <c r="K145" s="270"/>
    </row>
    <row r="146" spans="2:11" ht="17.25" customHeight="1">
      <c r="B146" s="269"/>
      <c r="C146" s="271" t="s">
        <v>962</v>
      </c>
      <c r="D146" s="271"/>
      <c r="E146" s="271"/>
      <c r="F146" s="271" t="s">
        <v>963</v>
      </c>
      <c r="G146" s="272"/>
      <c r="H146" s="271" t="s">
        <v>113</v>
      </c>
      <c r="I146" s="271" t="s">
        <v>56</v>
      </c>
      <c r="J146" s="271" t="s">
        <v>964</v>
      </c>
      <c r="K146" s="270"/>
    </row>
    <row r="147" spans="2:11" ht="17.25" customHeight="1">
      <c r="B147" s="269"/>
      <c r="C147" s="273" t="s">
        <v>965</v>
      </c>
      <c r="D147" s="273"/>
      <c r="E147" s="273"/>
      <c r="F147" s="274" t="s">
        <v>966</v>
      </c>
      <c r="G147" s="275"/>
      <c r="H147" s="273"/>
      <c r="I147" s="273"/>
      <c r="J147" s="273" t="s">
        <v>967</v>
      </c>
      <c r="K147" s="270"/>
    </row>
    <row r="148" spans="2:11" ht="5.25" customHeight="1">
      <c r="B148" s="279"/>
      <c r="C148" s="276"/>
      <c r="D148" s="276"/>
      <c r="E148" s="276"/>
      <c r="F148" s="276"/>
      <c r="G148" s="277"/>
      <c r="H148" s="276"/>
      <c r="I148" s="276"/>
      <c r="J148" s="276"/>
      <c r="K148" s="300"/>
    </row>
    <row r="149" spans="2:11" ht="15" customHeight="1">
      <c r="B149" s="279"/>
      <c r="C149" s="304" t="s">
        <v>971</v>
      </c>
      <c r="D149" s="259"/>
      <c r="E149" s="259"/>
      <c r="F149" s="305" t="s">
        <v>968</v>
      </c>
      <c r="G149" s="259"/>
      <c r="H149" s="304" t="s">
        <v>1007</v>
      </c>
      <c r="I149" s="304" t="s">
        <v>970</v>
      </c>
      <c r="J149" s="304">
        <v>120</v>
      </c>
      <c r="K149" s="300"/>
    </row>
    <row r="150" spans="2:11" ht="15" customHeight="1">
      <c r="B150" s="279"/>
      <c r="C150" s="304" t="s">
        <v>1016</v>
      </c>
      <c r="D150" s="259"/>
      <c r="E150" s="259"/>
      <c r="F150" s="305" t="s">
        <v>968</v>
      </c>
      <c r="G150" s="259"/>
      <c r="H150" s="304" t="s">
        <v>1027</v>
      </c>
      <c r="I150" s="304" t="s">
        <v>970</v>
      </c>
      <c r="J150" s="304" t="s">
        <v>1018</v>
      </c>
      <c r="K150" s="300"/>
    </row>
    <row r="151" spans="2:11" ht="15" customHeight="1">
      <c r="B151" s="279"/>
      <c r="C151" s="304" t="s">
        <v>917</v>
      </c>
      <c r="D151" s="259"/>
      <c r="E151" s="259"/>
      <c r="F151" s="305" t="s">
        <v>968</v>
      </c>
      <c r="G151" s="259"/>
      <c r="H151" s="304" t="s">
        <v>1028</v>
      </c>
      <c r="I151" s="304" t="s">
        <v>970</v>
      </c>
      <c r="J151" s="304" t="s">
        <v>1018</v>
      </c>
      <c r="K151" s="300"/>
    </row>
    <row r="152" spans="2:11" ht="15" customHeight="1">
      <c r="B152" s="279"/>
      <c r="C152" s="304" t="s">
        <v>973</v>
      </c>
      <c r="D152" s="259"/>
      <c r="E152" s="259"/>
      <c r="F152" s="305" t="s">
        <v>974</v>
      </c>
      <c r="G152" s="259"/>
      <c r="H152" s="304" t="s">
        <v>1007</v>
      </c>
      <c r="I152" s="304" t="s">
        <v>970</v>
      </c>
      <c r="J152" s="304">
        <v>50</v>
      </c>
      <c r="K152" s="300"/>
    </row>
    <row r="153" spans="2:11" ht="15" customHeight="1">
      <c r="B153" s="279"/>
      <c r="C153" s="304" t="s">
        <v>976</v>
      </c>
      <c r="D153" s="259"/>
      <c r="E153" s="259"/>
      <c r="F153" s="305" t="s">
        <v>968</v>
      </c>
      <c r="G153" s="259"/>
      <c r="H153" s="304" t="s">
        <v>1007</v>
      </c>
      <c r="I153" s="304" t="s">
        <v>978</v>
      </c>
      <c r="J153" s="304"/>
      <c r="K153" s="300"/>
    </row>
    <row r="154" spans="2:11" ht="15" customHeight="1">
      <c r="B154" s="279"/>
      <c r="C154" s="304" t="s">
        <v>987</v>
      </c>
      <c r="D154" s="259"/>
      <c r="E154" s="259"/>
      <c r="F154" s="305" t="s">
        <v>974</v>
      </c>
      <c r="G154" s="259"/>
      <c r="H154" s="304" t="s">
        <v>1007</v>
      </c>
      <c r="I154" s="304" t="s">
        <v>970</v>
      </c>
      <c r="J154" s="304">
        <v>50</v>
      </c>
      <c r="K154" s="300"/>
    </row>
    <row r="155" spans="2:11" ht="15" customHeight="1">
      <c r="B155" s="279"/>
      <c r="C155" s="304" t="s">
        <v>995</v>
      </c>
      <c r="D155" s="259"/>
      <c r="E155" s="259"/>
      <c r="F155" s="305" t="s">
        <v>974</v>
      </c>
      <c r="G155" s="259"/>
      <c r="H155" s="304" t="s">
        <v>1007</v>
      </c>
      <c r="I155" s="304" t="s">
        <v>970</v>
      </c>
      <c r="J155" s="304">
        <v>50</v>
      </c>
      <c r="K155" s="300"/>
    </row>
    <row r="156" spans="2:11" ht="15" customHeight="1">
      <c r="B156" s="279"/>
      <c r="C156" s="304" t="s">
        <v>993</v>
      </c>
      <c r="D156" s="259"/>
      <c r="E156" s="259"/>
      <c r="F156" s="305" t="s">
        <v>974</v>
      </c>
      <c r="G156" s="259"/>
      <c r="H156" s="304" t="s">
        <v>1007</v>
      </c>
      <c r="I156" s="304" t="s">
        <v>970</v>
      </c>
      <c r="J156" s="304">
        <v>50</v>
      </c>
      <c r="K156" s="300"/>
    </row>
    <row r="157" spans="2:11" ht="15" customHeight="1">
      <c r="B157" s="279"/>
      <c r="C157" s="304" t="s">
        <v>100</v>
      </c>
      <c r="D157" s="259"/>
      <c r="E157" s="259"/>
      <c r="F157" s="305" t="s">
        <v>968</v>
      </c>
      <c r="G157" s="259"/>
      <c r="H157" s="304" t="s">
        <v>1029</v>
      </c>
      <c r="I157" s="304" t="s">
        <v>970</v>
      </c>
      <c r="J157" s="304" t="s">
        <v>1030</v>
      </c>
      <c r="K157" s="300"/>
    </row>
    <row r="158" spans="2:11" ht="15" customHeight="1">
      <c r="B158" s="279"/>
      <c r="C158" s="304" t="s">
        <v>1031</v>
      </c>
      <c r="D158" s="259"/>
      <c r="E158" s="259"/>
      <c r="F158" s="305" t="s">
        <v>968</v>
      </c>
      <c r="G158" s="259"/>
      <c r="H158" s="304" t="s">
        <v>1032</v>
      </c>
      <c r="I158" s="304" t="s">
        <v>1002</v>
      </c>
      <c r="J158" s="304"/>
      <c r="K158" s="300"/>
    </row>
    <row r="159" spans="2:11" ht="15" customHeight="1">
      <c r="B159" s="306"/>
      <c r="C159" s="288"/>
      <c r="D159" s="288"/>
      <c r="E159" s="288"/>
      <c r="F159" s="288"/>
      <c r="G159" s="288"/>
      <c r="H159" s="288"/>
      <c r="I159" s="288"/>
      <c r="J159" s="288"/>
      <c r="K159" s="307"/>
    </row>
    <row r="160" spans="2:11" ht="18.75" customHeight="1">
      <c r="B160" s="255"/>
      <c r="C160" s="259"/>
      <c r="D160" s="259"/>
      <c r="E160" s="259"/>
      <c r="F160" s="278"/>
      <c r="G160" s="259"/>
      <c r="H160" s="259"/>
      <c r="I160" s="259"/>
      <c r="J160" s="259"/>
      <c r="K160" s="255"/>
    </row>
    <row r="161" spans="2:11" ht="18.75" customHeight="1">
      <c r="B161" s="265"/>
      <c r="C161" s="265"/>
      <c r="D161" s="265"/>
      <c r="E161" s="265"/>
      <c r="F161" s="265"/>
      <c r="G161" s="265"/>
      <c r="H161" s="265"/>
      <c r="I161" s="265"/>
      <c r="J161" s="265"/>
      <c r="K161" s="265"/>
    </row>
    <row r="162" spans="2:11" ht="7.5" customHeight="1">
      <c r="B162" s="247"/>
      <c r="C162" s="248"/>
      <c r="D162" s="248"/>
      <c r="E162" s="248"/>
      <c r="F162" s="248"/>
      <c r="G162" s="248"/>
      <c r="H162" s="248"/>
      <c r="I162" s="248"/>
      <c r="J162" s="248"/>
      <c r="K162" s="249"/>
    </row>
    <row r="163" spans="2:11" ht="45" customHeight="1">
      <c r="B163" s="250"/>
      <c r="C163" s="374" t="s">
        <v>1033</v>
      </c>
      <c r="D163" s="374"/>
      <c r="E163" s="374"/>
      <c r="F163" s="374"/>
      <c r="G163" s="374"/>
      <c r="H163" s="374"/>
      <c r="I163" s="374"/>
      <c r="J163" s="374"/>
      <c r="K163" s="251"/>
    </row>
    <row r="164" spans="2:11" ht="17.25" customHeight="1">
      <c r="B164" s="250"/>
      <c r="C164" s="271" t="s">
        <v>962</v>
      </c>
      <c r="D164" s="271"/>
      <c r="E164" s="271"/>
      <c r="F164" s="271" t="s">
        <v>963</v>
      </c>
      <c r="G164" s="308"/>
      <c r="H164" s="309" t="s">
        <v>113</v>
      </c>
      <c r="I164" s="309" t="s">
        <v>56</v>
      </c>
      <c r="J164" s="271" t="s">
        <v>964</v>
      </c>
      <c r="K164" s="251"/>
    </row>
    <row r="165" spans="2:11" ht="17.25" customHeight="1">
      <c r="B165" s="252"/>
      <c r="C165" s="273" t="s">
        <v>965</v>
      </c>
      <c r="D165" s="273"/>
      <c r="E165" s="273"/>
      <c r="F165" s="274" t="s">
        <v>966</v>
      </c>
      <c r="G165" s="310"/>
      <c r="H165" s="311"/>
      <c r="I165" s="311"/>
      <c r="J165" s="273" t="s">
        <v>967</v>
      </c>
      <c r="K165" s="253"/>
    </row>
    <row r="166" spans="2:11" ht="5.25" customHeight="1">
      <c r="B166" s="279"/>
      <c r="C166" s="276"/>
      <c r="D166" s="276"/>
      <c r="E166" s="276"/>
      <c r="F166" s="276"/>
      <c r="G166" s="277"/>
      <c r="H166" s="276"/>
      <c r="I166" s="276"/>
      <c r="J166" s="276"/>
      <c r="K166" s="300"/>
    </row>
    <row r="167" spans="2:11" ht="15" customHeight="1">
      <c r="B167" s="279"/>
      <c r="C167" s="259" t="s">
        <v>971</v>
      </c>
      <c r="D167" s="259"/>
      <c r="E167" s="259"/>
      <c r="F167" s="278" t="s">
        <v>968</v>
      </c>
      <c r="G167" s="259"/>
      <c r="H167" s="259" t="s">
        <v>1007</v>
      </c>
      <c r="I167" s="259" t="s">
        <v>970</v>
      </c>
      <c r="J167" s="259">
        <v>120</v>
      </c>
      <c r="K167" s="300"/>
    </row>
    <row r="168" spans="2:11" ht="15" customHeight="1">
      <c r="B168" s="279"/>
      <c r="C168" s="259" t="s">
        <v>1016</v>
      </c>
      <c r="D168" s="259"/>
      <c r="E168" s="259"/>
      <c r="F168" s="278" t="s">
        <v>968</v>
      </c>
      <c r="G168" s="259"/>
      <c r="H168" s="259" t="s">
        <v>1017</v>
      </c>
      <c r="I168" s="259" t="s">
        <v>970</v>
      </c>
      <c r="J168" s="259" t="s">
        <v>1018</v>
      </c>
      <c r="K168" s="300"/>
    </row>
    <row r="169" spans="2:11" ht="15" customHeight="1">
      <c r="B169" s="279"/>
      <c r="C169" s="259" t="s">
        <v>917</v>
      </c>
      <c r="D169" s="259"/>
      <c r="E169" s="259"/>
      <c r="F169" s="278" t="s">
        <v>968</v>
      </c>
      <c r="G169" s="259"/>
      <c r="H169" s="259" t="s">
        <v>1034</v>
      </c>
      <c r="I169" s="259" t="s">
        <v>970</v>
      </c>
      <c r="J169" s="259" t="s">
        <v>1018</v>
      </c>
      <c r="K169" s="300"/>
    </row>
    <row r="170" spans="2:11" ht="15" customHeight="1">
      <c r="B170" s="279"/>
      <c r="C170" s="259" t="s">
        <v>973</v>
      </c>
      <c r="D170" s="259"/>
      <c r="E170" s="259"/>
      <c r="F170" s="278" t="s">
        <v>974</v>
      </c>
      <c r="G170" s="259"/>
      <c r="H170" s="259" t="s">
        <v>1034</v>
      </c>
      <c r="I170" s="259" t="s">
        <v>970</v>
      </c>
      <c r="J170" s="259">
        <v>50</v>
      </c>
      <c r="K170" s="300"/>
    </row>
    <row r="171" spans="2:11" ht="15" customHeight="1">
      <c r="B171" s="279"/>
      <c r="C171" s="259" t="s">
        <v>976</v>
      </c>
      <c r="D171" s="259"/>
      <c r="E171" s="259"/>
      <c r="F171" s="278" t="s">
        <v>968</v>
      </c>
      <c r="G171" s="259"/>
      <c r="H171" s="259" t="s">
        <v>1034</v>
      </c>
      <c r="I171" s="259" t="s">
        <v>978</v>
      </c>
      <c r="J171" s="259"/>
      <c r="K171" s="300"/>
    </row>
    <row r="172" spans="2:11" ht="15" customHeight="1">
      <c r="B172" s="279"/>
      <c r="C172" s="259" t="s">
        <v>987</v>
      </c>
      <c r="D172" s="259"/>
      <c r="E172" s="259"/>
      <c r="F172" s="278" t="s">
        <v>974</v>
      </c>
      <c r="G172" s="259"/>
      <c r="H172" s="259" t="s">
        <v>1034</v>
      </c>
      <c r="I172" s="259" t="s">
        <v>970</v>
      </c>
      <c r="J172" s="259">
        <v>50</v>
      </c>
      <c r="K172" s="300"/>
    </row>
    <row r="173" spans="2:11" ht="15" customHeight="1">
      <c r="B173" s="279"/>
      <c r="C173" s="259" t="s">
        <v>995</v>
      </c>
      <c r="D173" s="259"/>
      <c r="E173" s="259"/>
      <c r="F173" s="278" t="s">
        <v>974</v>
      </c>
      <c r="G173" s="259"/>
      <c r="H173" s="259" t="s">
        <v>1034</v>
      </c>
      <c r="I173" s="259" t="s">
        <v>970</v>
      </c>
      <c r="J173" s="259">
        <v>50</v>
      </c>
      <c r="K173" s="300"/>
    </row>
    <row r="174" spans="2:11" ht="15" customHeight="1">
      <c r="B174" s="279"/>
      <c r="C174" s="259" t="s">
        <v>993</v>
      </c>
      <c r="D174" s="259"/>
      <c r="E174" s="259"/>
      <c r="F174" s="278" t="s">
        <v>974</v>
      </c>
      <c r="G174" s="259"/>
      <c r="H174" s="259" t="s">
        <v>1034</v>
      </c>
      <c r="I174" s="259" t="s">
        <v>970</v>
      </c>
      <c r="J174" s="259">
        <v>50</v>
      </c>
      <c r="K174" s="300"/>
    </row>
    <row r="175" spans="2:11" ht="15" customHeight="1">
      <c r="B175" s="279"/>
      <c r="C175" s="259" t="s">
        <v>112</v>
      </c>
      <c r="D175" s="259"/>
      <c r="E175" s="259"/>
      <c r="F175" s="278" t="s">
        <v>968</v>
      </c>
      <c r="G175" s="259"/>
      <c r="H175" s="259" t="s">
        <v>1035</v>
      </c>
      <c r="I175" s="259" t="s">
        <v>1036</v>
      </c>
      <c r="J175" s="259"/>
      <c r="K175" s="300"/>
    </row>
    <row r="176" spans="2:11" ht="15" customHeight="1">
      <c r="B176" s="279"/>
      <c r="C176" s="259" t="s">
        <v>56</v>
      </c>
      <c r="D176" s="259"/>
      <c r="E176" s="259"/>
      <c r="F176" s="278" t="s">
        <v>968</v>
      </c>
      <c r="G176" s="259"/>
      <c r="H176" s="259" t="s">
        <v>1037</v>
      </c>
      <c r="I176" s="259" t="s">
        <v>1038</v>
      </c>
      <c r="J176" s="259">
        <v>1</v>
      </c>
      <c r="K176" s="300"/>
    </row>
    <row r="177" spans="2:11" ht="15" customHeight="1">
      <c r="B177" s="279"/>
      <c r="C177" s="259" t="s">
        <v>52</v>
      </c>
      <c r="D177" s="259"/>
      <c r="E177" s="259"/>
      <c r="F177" s="278" t="s">
        <v>968</v>
      </c>
      <c r="G177" s="259"/>
      <c r="H177" s="259" t="s">
        <v>1039</v>
      </c>
      <c r="I177" s="259" t="s">
        <v>970</v>
      </c>
      <c r="J177" s="259">
        <v>20</v>
      </c>
      <c r="K177" s="300"/>
    </row>
    <row r="178" spans="2:11" ht="15" customHeight="1">
      <c r="B178" s="279"/>
      <c r="C178" s="259" t="s">
        <v>113</v>
      </c>
      <c r="D178" s="259"/>
      <c r="E178" s="259"/>
      <c r="F178" s="278" t="s">
        <v>968</v>
      </c>
      <c r="G178" s="259"/>
      <c r="H178" s="259" t="s">
        <v>1040</v>
      </c>
      <c r="I178" s="259" t="s">
        <v>970</v>
      </c>
      <c r="J178" s="259">
        <v>255</v>
      </c>
      <c r="K178" s="300"/>
    </row>
    <row r="179" spans="2:11" ht="15" customHeight="1">
      <c r="B179" s="279"/>
      <c r="C179" s="259" t="s">
        <v>114</v>
      </c>
      <c r="D179" s="259"/>
      <c r="E179" s="259"/>
      <c r="F179" s="278" t="s">
        <v>968</v>
      </c>
      <c r="G179" s="259"/>
      <c r="H179" s="259" t="s">
        <v>933</v>
      </c>
      <c r="I179" s="259" t="s">
        <v>970</v>
      </c>
      <c r="J179" s="259">
        <v>10</v>
      </c>
      <c r="K179" s="300"/>
    </row>
    <row r="180" spans="2:11" ht="15" customHeight="1">
      <c r="B180" s="279"/>
      <c r="C180" s="259" t="s">
        <v>115</v>
      </c>
      <c r="D180" s="259"/>
      <c r="E180" s="259"/>
      <c r="F180" s="278" t="s">
        <v>968</v>
      </c>
      <c r="G180" s="259"/>
      <c r="H180" s="259" t="s">
        <v>1041</v>
      </c>
      <c r="I180" s="259" t="s">
        <v>1002</v>
      </c>
      <c r="J180" s="259"/>
      <c r="K180" s="300"/>
    </row>
    <row r="181" spans="2:11" ht="15" customHeight="1">
      <c r="B181" s="279"/>
      <c r="C181" s="259" t="s">
        <v>1042</v>
      </c>
      <c r="D181" s="259"/>
      <c r="E181" s="259"/>
      <c r="F181" s="278" t="s">
        <v>968</v>
      </c>
      <c r="G181" s="259"/>
      <c r="H181" s="259" t="s">
        <v>1043</v>
      </c>
      <c r="I181" s="259" t="s">
        <v>1002</v>
      </c>
      <c r="J181" s="259"/>
      <c r="K181" s="300"/>
    </row>
    <row r="182" spans="2:11" ht="15" customHeight="1">
      <c r="B182" s="279"/>
      <c r="C182" s="259" t="s">
        <v>1031</v>
      </c>
      <c r="D182" s="259"/>
      <c r="E182" s="259"/>
      <c r="F182" s="278" t="s">
        <v>968</v>
      </c>
      <c r="G182" s="259"/>
      <c r="H182" s="259" t="s">
        <v>1044</v>
      </c>
      <c r="I182" s="259" t="s">
        <v>1002</v>
      </c>
      <c r="J182" s="259"/>
      <c r="K182" s="300"/>
    </row>
    <row r="183" spans="2:11" ht="15" customHeight="1">
      <c r="B183" s="279"/>
      <c r="C183" s="259" t="s">
        <v>117</v>
      </c>
      <c r="D183" s="259"/>
      <c r="E183" s="259"/>
      <c r="F183" s="278" t="s">
        <v>974</v>
      </c>
      <c r="G183" s="259"/>
      <c r="H183" s="259" t="s">
        <v>1045</v>
      </c>
      <c r="I183" s="259" t="s">
        <v>970</v>
      </c>
      <c r="J183" s="259">
        <v>50</v>
      </c>
      <c r="K183" s="300"/>
    </row>
    <row r="184" spans="2:11" ht="15" customHeight="1">
      <c r="B184" s="279"/>
      <c r="C184" s="259" t="s">
        <v>1046</v>
      </c>
      <c r="D184" s="259"/>
      <c r="E184" s="259"/>
      <c r="F184" s="278" t="s">
        <v>974</v>
      </c>
      <c r="G184" s="259"/>
      <c r="H184" s="259" t="s">
        <v>1047</v>
      </c>
      <c r="I184" s="259" t="s">
        <v>1048</v>
      </c>
      <c r="J184" s="259"/>
      <c r="K184" s="300"/>
    </row>
    <row r="185" spans="2:11" ht="15" customHeight="1">
      <c r="B185" s="279"/>
      <c r="C185" s="259" t="s">
        <v>1049</v>
      </c>
      <c r="D185" s="259"/>
      <c r="E185" s="259"/>
      <c r="F185" s="278" t="s">
        <v>974</v>
      </c>
      <c r="G185" s="259"/>
      <c r="H185" s="259" t="s">
        <v>1050</v>
      </c>
      <c r="I185" s="259" t="s">
        <v>1048</v>
      </c>
      <c r="J185" s="259"/>
      <c r="K185" s="300"/>
    </row>
    <row r="186" spans="2:11" ht="15" customHeight="1">
      <c r="B186" s="279"/>
      <c r="C186" s="259" t="s">
        <v>1051</v>
      </c>
      <c r="D186" s="259"/>
      <c r="E186" s="259"/>
      <c r="F186" s="278" t="s">
        <v>974</v>
      </c>
      <c r="G186" s="259"/>
      <c r="H186" s="259" t="s">
        <v>1052</v>
      </c>
      <c r="I186" s="259" t="s">
        <v>1048</v>
      </c>
      <c r="J186" s="259"/>
      <c r="K186" s="300"/>
    </row>
    <row r="187" spans="2:11" ht="15" customHeight="1">
      <c r="B187" s="279"/>
      <c r="C187" s="312" t="s">
        <v>1053</v>
      </c>
      <c r="D187" s="259"/>
      <c r="E187" s="259"/>
      <c r="F187" s="278" t="s">
        <v>974</v>
      </c>
      <c r="G187" s="259"/>
      <c r="H187" s="259" t="s">
        <v>1054</v>
      </c>
      <c r="I187" s="259" t="s">
        <v>1055</v>
      </c>
      <c r="J187" s="313" t="s">
        <v>1056</v>
      </c>
      <c r="K187" s="300"/>
    </row>
    <row r="188" spans="2:11" ht="15" customHeight="1">
      <c r="B188" s="279"/>
      <c r="C188" s="264" t="s">
        <v>41</v>
      </c>
      <c r="D188" s="259"/>
      <c r="E188" s="259"/>
      <c r="F188" s="278" t="s">
        <v>968</v>
      </c>
      <c r="G188" s="259"/>
      <c r="H188" s="255" t="s">
        <v>1057</v>
      </c>
      <c r="I188" s="259" t="s">
        <v>1058</v>
      </c>
      <c r="J188" s="259"/>
      <c r="K188" s="300"/>
    </row>
    <row r="189" spans="2:11" ht="15" customHeight="1">
      <c r="B189" s="279"/>
      <c r="C189" s="264" t="s">
        <v>1059</v>
      </c>
      <c r="D189" s="259"/>
      <c r="E189" s="259"/>
      <c r="F189" s="278" t="s">
        <v>968</v>
      </c>
      <c r="G189" s="259"/>
      <c r="H189" s="259" t="s">
        <v>1060</v>
      </c>
      <c r="I189" s="259" t="s">
        <v>1002</v>
      </c>
      <c r="J189" s="259"/>
      <c r="K189" s="300"/>
    </row>
    <row r="190" spans="2:11" ht="15" customHeight="1">
      <c r="B190" s="279"/>
      <c r="C190" s="264" t="s">
        <v>1061</v>
      </c>
      <c r="D190" s="259"/>
      <c r="E190" s="259"/>
      <c r="F190" s="278" t="s">
        <v>968</v>
      </c>
      <c r="G190" s="259"/>
      <c r="H190" s="259" t="s">
        <v>1062</v>
      </c>
      <c r="I190" s="259" t="s">
        <v>1002</v>
      </c>
      <c r="J190" s="259"/>
      <c r="K190" s="300"/>
    </row>
    <row r="191" spans="2:11" ht="15" customHeight="1">
      <c r="B191" s="279"/>
      <c r="C191" s="264" t="s">
        <v>1063</v>
      </c>
      <c r="D191" s="259"/>
      <c r="E191" s="259"/>
      <c r="F191" s="278" t="s">
        <v>974</v>
      </c>
      <c r="G191" s="259"/>
      <c r="H191" s="259" t="s">
        <v>1064</v>
      </c>
      <c r="I191" s="259" t="s">
        <v>1002</v>
      </c>
      <c r="J191" s="259"/>
      <c r="K191" s="300"/>
    </row>
    <row r="192" spans="2:11" ht="15" customHeight="1">
      <c r="B192" s="306"/>
      <c r="C192" s="314"/>
      <c r="D192" s="288"/>
      <c r="E192" s="288"/>
      <c r="F192" s="288"/>
      <c r="G192" s="288"/>
      <c r="H192" s="288"/>
      <c r="I192" s="288"/>
      <c r="J192" s="288"/>
      <c r="K192" s="307"/>
    </row>
    <row r="193" spans="2:11" ht="18.75" customHeight="1">
      <c r="B193" s="255"/>
      <c r="C193" s="259"/>
      <c r="D193" s="259"/>
      <c r="E193" s="259"/>
      <c r="F193" s="278"/>
      <c r="G193" s="259"/>
      <c r="H193" s="259"/>
      <c r="I193" s="259"/>
      <c r="J193" s="259"/>
      <c r="K193" s="255"/>
    </row>
    <row r="194" spans="2:11" ht="18.75" customHeight="1">
      <c r="B194" s="255"/>
      <c r="C194" s="259"/>
      <c r="D194" s="259"/>
      <c r="E194" s="259"/>
      <c r="F194" s="278"/>
      <c r="G194" s="259"/>
      <c r="H194" s="259"/>
      <c r="I194" s="259"/>
      <c r="J194" s="259"/>
      <c r="K194" s="255"/>
    </row>
    <row r="195" spans="2:11" ht="18.75" customHeight="1">
      <c r="B195" s="265"/>
      <c r="C195" s="265"/>
      <c r="D195" s="265"/>
      <c r="E195" s="265"/>
      <c r="F195" s="265"/>
      <c r="G195" s="265"/>
      <c r="H195" s="265"/>
      <c r="I195" s="265"/>
      <c r="J195" s="265"/>
      <c r="K195" s="265"/>
    </row>
    <row r="196" spans="2:11" ht="13.5">
      <c r="B196" s="247"/>
      <c r="C196" s="248"/>
      <c r="D196" s="248"/>
      <c r="E196" s="248"/>
      <c r="F196" s="248"/>
      <c r="G196" s="248"/>
      <c r="H196" s="248"/>
      <c r="I196" s="248"/>
      <c r="J196" s="248"/>
      <c r="K196" s="249"/>
    </row>
    <row r="197" spans="2:11" ht="21">
      <c r="B197" s="250"/>
      <c r="C197" s="374" t="s">
        <v>1065</v>
      </c>
      <c r="D197" s="374"/>
      <c r="E197" s="374"/>
      <c r="F197" s="374"/>
      <c r="G197" s="374"/>
      <c r="H197" s="374"/>
      <c r="I197" s="374"/>
      <c r="J197" s="374"/>
      <c r="K197" s="251"/>
    </row>
    <row r="198" spans="2:11" ht="25.5" customHeight="1">
      <c r="B198" s="250"/>
      <c r="C198" s="315" t="s">
        <v>1066</v>
      </c>
      <c r="D198" s="315"/>
      <c r="E198" s="315"/>
      <c r="F198" s="315" t="s">
        <v>1067</v>
      </c>
      <c r="G198" s="316"/>
      <c r="H198" s="373" t="s">
        <v>1068</v>
      </c>
      <c r="I198" s="373"/>
      <c r="J198" s="373"/>
      <c r="K198" s="251"/>
    </row>
    <row r="199" spans="2:11" ht="5.25" customHeight="1">
      <c r="B199" s="279"/>
      <c r="C199" s="276"/>
      <c r="D199" s="276"/>
      <c r="E199" s="276"/>
      <c r="F199" s="276"/>
      <c r="G199" s="259"/>
      <c r="H199" s="276"/>
      <c r="I199" s="276"/>
      <c r="J199" s="276"/>
      <c r="K199" s="300"/>
    </row>
    <row r="200" spans="2:11" ht="15" customHeight="1">
      <c r="B200" s="279"/>
      <c r="C200" s="259" t="s">
        <v>1058</v>
      </c>
      <c r="D200" s="259"/>
      <c r="E200" s="259"/>
      <c r="F200" s="278" t="s">
        <v>42</v>
      </c>
      <c r="G200" s="259"/>
      <c r="H200" s="371" t="s">
        <v>1069</v>
      </c>
      <c r="I200" s="371"/>
      <c r="J200" s="371"/>
      <c r="K200" s="300"/>
    </row>
    <row r="201" spans="2:11" ht="15" customHeight="1">
      <c r="B201" s="279"/>
      <c r="C201" s="285"/>
      <c r="D201" s="259"/>
      <c r="E201" s="259"/>
      <c r="F201" s="278" t="s">
        <v>43</v>
      </c>
      <c r="G201" s="259"/>
      <c r="H201" s="371" t="s">
        <v>1070</v>
      </c>
      <c r="I201" s="371"/>
      <c r="J201" s="371"/>
      <c r="K201" s="300"/>
    </row>
    <row r="202" spans="2:11" ht="15" customHeight="1">
      <c r="B202" s="279"/>
      <c r="C202" s="285"/>
      <c r="D202" s="259"/>
      <c r="E202" s="259"/>
      <c r="F202" s="278" t="s">
        <v>46</v>
      </c>
      <c r="G202" s="259"/>
      <c r="H202" s="371" t="s">
        <v>1071</v>
      </c>
      <c r="I202" s="371"/>
      <c r="J202" s="371"/>
      <c r="K202" s="300"/>
    </row>
    <row r="203" spans="2:11" ht="15" customHeight="1">
      <c r="B203" s="279"/>
      <c r="C203" s="259"/>
      <c r="D203" s="259"/>
      <c r="E203" s="259"/>
      <c r="F203" s="278" t="s">
        <v>44</v>
      </c>
      <c r="G203" s="259"/>
      <c r="H203" s="371" t="s">
        <v>1072</v>
      </c>
      <c r="I203" s="371"/>
      <c r="J203" s="371"/>
      <c r="K203" s="300"/>
    </row>
    <row r="204" spans="2:11" ht="15" customHeight="1">
      <c r="B204" s="279"/>
      <c r="C204" s="259"/>
      <c r="D204" s="259"/>
      <c r="E204" s="259"/>
      <c r="F204" s="278" t="s">
        <v>45</v>
      </c>
      <c r="G204" s="259"/>
      <c r="H204" s="371" t="s">
        <v>1073</v>
      </c>
      <c r="I204" s="371"/>
      <c r="J204" s="371"/>
      <c r="K204" s="300"/>
    </row>
    <row r="205" spans="2:11" ht="15" customHeight="1">
      <c r="B205" s="279"/>
      <c r="C205" s="259"/>
      <c r="D205" s="259"/>
      <c r="E205" s="259"/>
      <c r="F205" s="278"/>
      <c r="G205" s="259"/>
      <c r="H205" s="259"/>
      <c r="I205" s="259"/>
      <c r="J205" s="259"/>
      <c r="K205" s="300"/>
    </row>
    <row r="206" spans="2:11" ht="15" customHeight="1">
      <c r="B206" s="279"/>
      <c r="C206" s="259" t="s">
        <v>1014</v>
      </c>
      <c r="D206" s="259"/>
      <c r="E206" s="259"/>
      <c r="F206" s="278" t="s">
        <v>78</v>
      </c>
      <c r="G206" s="259"/>
      <c r="H206" s="371" t="s">
        <v>1074</v>
      </c>
      <c r="I206" s="371"/>
      <c r="J206" s="371"/>
      <c r="K206" s="300"/>
    </row>
    <row r="207" spans="2:11" ht="15" customHeight="1">
      <c r="B207" s="279"/>
      <c r="C207" s="285"/>
      <c r="D207" s="259"/>
      <c r="E207" s="259"/>
      <c r="F207" s="278" t="s">
        <v>911</v>
      </c>
      <c r="G207" s="259"/>
      <c r="H207" s="371" t="s">
        <v>912</v>
      </c>
      <c r="I207" s="371"/>
      <c r="J207" s="371"/>
      <c r="K207" s="300"/>
    </row>
    <row r="208" spans="2:11" ht="15" customHeight="1">
      <c r="B208" s="279"/>
      <c r="C208" s="259"/>
      <c r="D208" s="259"/>
      <c r="E208" s="259"/>
      <c r="F208" s="278" t="s">
        <v>909</v>
      </c>
      <c r="G208" s="259"/>
      <c r="H208" s="371" t="s">
        <v>1075</v>
      </c>
      <c r="I208" s="371"/>
      <c r="J208" s="371"/>
      <c r="K208" s="300"/>
    </row>
    <row r="209" spans="2:11" ht="15" customHeight="1">
      <c r="B209" s="317"/>
      <c r="C209" s="285"/>
      <c r="D209" s="285"/>
      <c r="E209" s="285"/>
      <c r="F209" s="278" t="s">
        <v>913</v>
      </c>
      <c r="G209" s="264"/>
      <c r="H209" s="372" t="s">
        <v>914</v>
      </c>
      <c r="I209" s="372"/>
      <c r="J209" s="372"/>
      <c r="K209" s="318"/>
    </row>
    <row r="210" spans="2:11" ht="15" customHeight="1">
      <c r="B210" s="317"/>
      <c r="C210" s="285"/>
      <c r="D210" s="285"/>
      <c r="E210" s="285"/>
      <c r="F210" s="278" t="s">
        <v>915</v>
      </c>
      <c r="G210" s="264"/>
      <c r="H210" s="372" t="s">
        <v>891</v>
      </c>
      <c r="I210" s="372"/>
      <c r="J210" s="372"/>
      <c r="K210" s="318"/>
    </row>
    <row r="211" spans="2:11" ht="15" customHeight="1">
      <c r="B211" s="317"/>
      <c r="C211" s="285"/>
      <c r="D211" s="285"/>
      <c r="E211" s="285"/>
      <c r="F211" s="319"/>
      <c r="G211" s="264"/>
      <c r="H211" s="320"/>
      <c r="I211" s="320"/>
      <c r="J211" s="320"/>
      <c r="K211" s="318"/>
    </row>
    <row r="212" spans="2:11" ht="15" customHeight="1">
      <c r="B212" s="317"/>
      <c r="C212" s="259" t="s">
        <v>1038</v>
      </c>
      <c r="D212" s="285"/>
      <c r="E212" s="285"/>
      <c r="F212" s="278">
        <v>1</v>
      </c>
      <c r="G212" s="264"/>
      <c r="H212" s="372" t="s">
        <v>1076</v>
      </c>
      <c r="I212" s="372"/>
      <c r="J212" s="372"/>
      <c r="K212" s="318"/>
    </row>
    <row r="213" spans="2:11" ht="15" customHeight="1">
      <c r="B213" s="317"/>
      <c r="C213" s="285"/>
      <c r="D213" s="285"/>
      <c r="E213" s="285"/>
      <c r="F213" s="278">
        <v>2</v>
      </c>
      <c r="G213" s="264"/>
      <c r="H213" s="372" t="s">
        <v>1077</v>
      </c>
      <c r="I213" s="372"/>
      <c r="J213" s="372"/>
      <c r="K213" s="318"/>
    </row>
    <row r="214" spans="2:11" ht="15" customHeight="1">
      <c r="B214" s="317"/>
      <c r="C214" s="285"/>
      <c r="D214" s="285"/>
      <c r="E214" s="285"/>
      <c r="F214" s="278">
        <v>3</v>
      </c>
      <c r="G214" s="264"/>
      <c r="H214" s="372" t="s">
        <v>1078</v>
      </c>
      <c r="I214" s="372"/>
      <c r="J214" s="372"/>
      <c r="K214" s="318"/>
    </row>
    <row r="215" spans="2:11" ht="15" customHeight="1">
      <c r="B215" s="317"/>
      <c r="C215" s="285"/>
      <c r="D215" s="285"/>
      <c r="E215" s="285"/>
      <c r="F215" s="278">
        <v>4</v>
      </c>
      <c r="G215" s="264"/>
      <c r="H215" s="372" t="s">
        <v>1079</v>
      </c>
      <c r="I215" s="372"/>
      <c r="J215" s="372"/>
      <c r="K215" s="318"/>
    </row>
    <row r="216" spans="2:11" ht="12.75" customHeight="1">
      <c r="B216" s="321"/>
      <c r="C216" s="322"/>
      <c r="D216" s="322"/>
      <c r="E216" s="322"/>
      <c r="F216" s="322"/>
      <c r="G216" s="322"/>
      <c r="H216" s="322"/>
      <c r="I216" s="322"/>
      <c r="J216" s="322"/>
      <c r="K216" s="323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tichovsky-PC\tichovsky</dc:creator>
  <cp:keywords/>
  <dc:description/>
  <cp:lastModifiedBy>Pavlína Tůmová</cp:lastModifiedBy>
  <dcterms:created xsi:type="dcterms:W3CDTF">2018-06-03T10:29:25Z</dcterms:created>
  <dcterms:modified xsi:type="dcterms:W3CDTF">2018-06-18T10:19:19Z</dcterms:modified>
  <cp:category/>
  <cp:version/>
  <cp:contentType/>
  <cp:contentStatus/>
</cp:coreProperties>
</file>