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700" activeTab="0"/>
  </bookViews>
  <sheets>
    <sheet name="Rekapitulace stavby" sheetId="1" r:id="rId1"/>
    <sheet name="SO101 - Komunikace " sheetId="2" r:id="rId2"/>
    <sheet name="SO 901 - Dopravně inženýr..." sheetId="3" r:id="rId3"/>
    <sheet name="VRN 01 - Vedlejší a ostat..." sheetId="4" r:id="rId4"/>
    <sheet name="Pokyny pro vyplnění" sheetId="5" r:id="rId5"/>
  </sheets>
  <definedNames>
    <definedName name="_xlnm._FilterDatabase" localSheetId="2" hidden="1">'SO 901 - Dopravně inženýr...'!$C$77:$K$88</definedName>
    <definedName name="_xlnm._FilterDatabase" localSheetId="1" hidden="1">'SO101 - Komunikace '!$C$88:$K$188</definedName>
    <definedName name="_xlnm._FilterDatabase" localSheetId="3" hidden="1">'VRN 01 - Vedlejší a ostat...'!$C$77:$K$101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2">'SO 901 - Dopravně inženýr...'!$C$4:$J$36,'SO 901 - Dopravně inženýr...'!$C$42:$J$59,'SO 901 - Dopravně inženýr...'!$C$65:$K$88</definedName>
    <definedName name="_xlnm.Print_Area" localSheetId="1">'SO101 - Komunikace '!$C$4:$J$36,'SO101 - Komunikace '!$C$42:$J$70,'SO101 - Komunikace '!$C$76:$K$188</definedName>
    <definedName name="_xlnm.Print_Area" localSheetId="3">'VRN 01 - Vedlejší a ostat...'!$C$4:$J$36,'VRN 01 - Vedlejší a ostat...'!$C$42:$J$59,'VRN 01 - Vedlejší a ostat...'!$C$65:$K$101</definedName>
    <definedName name="_xlnm.Print_Titles" localSheetId="0">'Rekapitulace stavby'!$49:$49</definedName>
    <definedName name="_xlnm.Print_Titles" localSheetId="1">'SO101 - Komunikace '!$88:$88</definedName>
    <definedName name="_xlnm.Print_Titles" localSheetId="2">'SO 901 - Dopravně inženýr...'!$77:$77</definedName>
    <definedName name="_xlnm.Print_Titles" localSheetId="3">'VRN 01 - Vedlejší a ostat...'!$77:$77</definedName>
  </definedNames>
  <calcPr calcId="162913"/>
</workbook>
</file>

<file path=xl/sharedStrings.xml><?xml version="1.0" encoding="utf-8"?>
<sst xmlns="http://schemas.openxmlformats.org/spreadsheetml/2006/main" count="2420" uniqueCount="618">
  <si>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</si>
  <si>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</si>
  <si>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</si>
  <si>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</si>
  <si>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</si>
  <si>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</si>
  <si>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</si>
  <si>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{72fbe4a0-6594-4e83-9bd1-bbc9e2936d95}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</si>
  <si>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</si>
  <si>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</si>
  <si>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</si>
  <si>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</si>
  <si>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</si>
  <si>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</si>
  <si>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</si>
  <si>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</si>
  <si>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101_2016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</si>
  <si>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</si>
  <si>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</si>
  <si>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Místní komunikace v osadě Bedrč</t>
  </si>
  <si>
    <t>KSO:</t>
  </si>
  <si>
    <t/>
  </si>
  <si>
    <t>CC-CZ:</t>
  </si>
  <si>
    <t>Místo:</t>
  </si>
  <si>
    <t>Bedrč</t>
  </si>
  <si>
    <t>Datum:</t>
  </si>
  <si>
    <t>29. 1. 2017</t>
  </si>
  <si>
    <t>Zadavatel:</t>
  </si>
  <si>
    <t>IČ:</t>
  </si>
  <si>
    <t>00231401</t>
  </si>
  <si>
    <t xml:space="preserve">Město Benešov </t>
  </si>
  <si>
    <t>DIČ:</t>
  </si>
  <si>
    <t>Uchazeč:</t>
  </si>
  <si>
    <t>Vyplň údaj</t>
  </si>
  <si>
    <t>Projektant:</t>
  </si>
  <si>
    <t>45061319</t>
  </si>
  <si>
    <t xml:space="preserve">Ing. Roman Tichovský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</si>
  <si>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</si>
  <si>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</si>
  <si>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</si>
  <si>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</si>
  <si>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</si>
  <si>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</si>
  <si>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</si>
  <si>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</si>
  <si>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</si>
  <si>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</si>
  <si>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</si>
  <si>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</si>
  <si>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</si>
  <si>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</si>
  <si>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</si>
  <si>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</si>
  <si>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</si>
  <si>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</si>
  <si>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</si>
  <si>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</si>
  <si>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</si>
  <si>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</si>
  <si>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</si>
  <si>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</si>
  <si>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</si>
  <si>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</si>
  <si>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</si>
  <si>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</si>
  <si>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</si>
  <si>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</si>
  <si>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</si>
  <si>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</si>
  <si>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</si>
  <si>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</si>
  <si>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</si>
  <si>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</si>
  <si>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</si>
  <si>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</si>
  <si>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</si>
  <si>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</si>
  <si>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</si>
  <si>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</si>
  <si>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 xml:space="preserve">Komunikace </t>
  </si>
  <si>
    <t>STA</t>
  </si>
  <si>
    <t>1</t>
  </si>
  <si>
    <t>{8a44c408-7e92-45fc-b44c-17786bb92ffd}</t>
  </si>
  <si>
    <t>2</t>
  </si>
  <si>
    <t>SO 901</t>
  </si>
  <si>
    <t xml:space="preserve">Dopravně inženýrské opatření </t>
  </si>
  <si>
    <t>{8072aee8-adf7-4c58-bf1e-34224aba3304}</t>
  </si>
  <si>
    <t>VRN 01</t>
  </si>
  <si>
    <t xml:space="preserve">Vedlejší a ostatní náklady </t>
  </si>
  <si>
    <t>{d20a7b99-bbe7-46e5-bd9e-ca9f33026378}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</si>
  <si>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</si>
  <si>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</si>
  <si>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</si>
  <si>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</si>
  <si>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</si>
  <si>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</si>
  <si>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</si>
  <si>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SO101 - Komunikace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</si>
  <si>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</si>
  <si>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</si>
  <si>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</si>
  <si>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</si>
  <si>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</si>
  <si>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</si>
  <si>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</si>
  <si>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</si>
  <si>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</si>
  <si>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</si>
  <si>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</si>
  <si>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</si>
  <si>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</si>
  <si>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</si>
  <si>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</si>
  <si>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</si>
  <si>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</si>
  <si>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</si>
  <si>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</si>
  <si>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</si>
  <si>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</si>
  <si>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</si>
  <si>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</si>
  <si>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</si>
  <si>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</si>
  <si>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</si>
  <si>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</si>
  <si>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</si>
  <si>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</si>
  <si>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</si>
  <si>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</si>
  <si>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</si>
  <si>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</si>
  <si>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</si>
  <si>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</si>
  <si>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</si>
  <si>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12</t>
  </si>
  <si>
    <t>K</t>
  </si>
  <si>
    <t>111111411</t>
  </si>
  <si>
    <t>Odstranění stařiny ze souvislé plochy do 100 m2 v rovině nebo na svahu do 1:5</t>
  </si>
  <si>
    <t>m2</t>
  </si>
  <si>
    <t>CS ÚRS 2016 01</t>
  </si>
  <si>
    <t>4</t>
  </si>
  <si>
    <t>1530240484</t>
  </si>
  <si>
    <t>VV</t>
  </si>
  <si>
    <t>152,6*3,2</t>
  </si>
  <si>
    <t>13</t>
  </si>
  <si>
    <t>111201102</t>
  </si>
  <si>
    <t>Odstranění křovin a stromů s odstraněním kořenů průměru kmene do 100 mm do sklonu terénu 1 : 5, při celkové ploše přes 1 000 do 10 000 m2</t>
  </si>
  <si>
    <t>1210546414</t>
  </si>
  <si>
    <t>20,8*3,8+12,6</t>
  </si>
  <si>
    <t>14</t>
  </si>
  <si>
    <t>111201401</t>
  </si>
  <si>
    <t>Spálení odstraněných křovin a stromů na hromadách průměru kmene do 100 mm pro jakoukoliv plochu</t>
  </si>
  <si>
    <t>-1484178744</t>
  </si>
  <si>
    <t>91,64</t>
  </si>
  <si>
    <t>17</t>
  </si>
  <si>
    <t>113107223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</si>
  <si>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</si>
  <si>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-1661326858</t>
  </si>
  <si>
    <t>348,42</t>
  </si>
  <si>
    <t>103</t>
  </si>
  <si>
    <t>113154112</t>
  </si>
  <si>
    <t>Frézování živičného podkladu nebo krytu s naložením na dopravní prostředek plochy do 500 m2 bez překážek v trase pruhu šířky do 0,5 m, tloušťky vrstvy 40 mm</t>
  </si>
  <si>
    <t>CS ÚRS 2017 01</t>
  </si>
  <si>
    <t>-1295697711</t>
  </si>
  <si>
    <t>71,35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</si>
  <si>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</si>
  <si>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</si>
  <si>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</si>
  <si>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-799175680</t>
  </si>
  <si>
    <t>63,3*0,15+99,61*0,15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</si>
  <si>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</si>
  <si>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</si>
  <si>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-296224347</t>
  </si>
  <si>
    <t>604,10*0,3</t>
  </si>
  <si>
    <t>22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</si>
  <si>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</si>
  <si>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</si>
  <si>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-1011489908</t>
  </si>
  <si>
    <t>181,230</t>
  </si>
  <si>
    <t>132103301</t>
  </si>
  <si>
    <t>Hloubení rýh pro drény ve sklonu terénu do 15 st. v jakémkoliv množství, s úpravou do předepsaného spádu, v suchu, mokru i ve vodě sběrné i svodné DN do 200 hloubky do 1,10 m v horninách tř. 1 a 2</t>
  </si>
  <si>
    <t>m</t>
  </si>
  <si>
    <t>674270995</t>
  </si>
  <si>
    <t>87,5</t>
  </si>
  <si>
    <t>29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</si>
  <si>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</si>
  <si>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</si>
  <si>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-1605408426</t>
  </si>
  <si>
    <t>181,23+87,5*0,5*0,5</t>
  </si>
  <si>
    <t>33</t>
  </si>
  <si>
    <t>162701104</t>
  </si>
  <si>
    <t>Vodorovné přemístění výkopku nebo sypaniny po suchu na obvyklém dopravním prostředku, bez naložení výkopku, avšak se složením bez rozhrnutí z horniny tř. 1 až 4 na vzdálenost přes 8 000 do 9 000 m</t>
  </si>
  <si>
    <t>-748564557</t>
  </si>
  <si>
    <t>203,105</t>
  </si>
  <si>
    <t>34</t>
  </si>
  <si>
    <t>167101102</t>
  </si>
  <si>
    <t>Nakládání, skládání a překládání neulehlého výkopku nebo sypaniny nakládání, množství přes 100 m3, z hornin tř. 1 až 4</t>
  </si>
  <si>
    <t>-39879819</t>
  </si>
  <si>
    <t>36</t>
  </si>
  <si>
    <t>171201201</t>
  </si>
  <si>
    <t>Uložení sypaniny na skládky</t>
  </si>
  <si>
    <t>1268637366</t>
  </si>
  <si>
    <t>37</t>
  </si>
  <si>
    <t>171201211</t>
  </si>
  <si>
    <t>Uložení sypaniny poplatek za uložení sypaniny na skládce (skládkovné)</t>
  </si>
  <si>
    <t>t</t>
  </si>
  <si>
    <t>-892722767</t>
  </si>
  <si>
    <t>203,105*1,8</t>
  </si>
  <si>
    <t>3</t>
  </si>
  <si>
    <t>174203301</t>
  </si>
  <si>
    <t>Zásyp rýh pro drény bez zhutnění, pro jakékoliv množství sběrné a svodné drény hloubky do 1,10 m</t>
  </si>
  <si>
    <t>1794420239</t>
  </si>
  <si>
    <t>87,50</t>
  </si>
  <si>
    <t>M</t>
  </si>
  <si>
    <t>583336520</t>
  </si>
  <si>
    <t>Kamenivo přírodní těžené pro stavební účely  PTK  (drobné, hrubé, štěrkopísky) kamenivo těžené hrubé frakce   8-16 Tovačov</t>
  </si>
  <si>
    <t>8</t>
  </si>
  <si>
    <t>-1038165064</t>
  </si>
  <si>
    <t>87,5*0,5*0,5*2,4</t>
  </si>
  <si>
    <t>41</t>
  </si>
  <si>
    <t>181202305</t>
  </si>
  <si>
    <t>Úprava pláně na stavbách dálnic na násypech se zhutněním</t>
  </si>
  <si>
    <t>-545303750</t>
  </si>
  <si>
    <t>604,10</t>
  </si>
  <si>
    <t>5</t>
  </si>
  <si>
    <t>181301112</t>
  </si>
  <si>
    <t>Rozprostření a urovnání ornice v rovině nebo ve svahu sklonu do 1:5 při souvislé ploše přes 500 m2, tl. vrstvy přes 100 do 150 mm</t>
  </si>
  <si>
    <t>2041273483</t>
  </si>
  <si>
    <t>100,5*1+50,1*1,75+23,5*3</t>
  </si>
  <si>
    <t>6</t>
  </si>
  <si>
    <t>183405211</t>
  </si>
  <si>
    <t>Výsev trávníku hydroosevem na ornici</t>
  </si>
  <si>
    <t>-1792760271</t>
  </si>
  <si>
    <t>258,675</t>
  </si>
  <si>
    <t>7</t>
  </si>
  <si>
    <t>005724100</t>
  </si>
  <si>
    <t>Osiva pícnin směsi travní balení obvykle 25 kg parková</t>
  </si>
  <si>
    <t>kg</t>
  </si>
  <si>
    <t>-270741423</t>
  </si>
  <si>
    <t>258,675*0,12</t>
  </si>
  <si>
    <t>Zakládání</t>
  </si>
  <si>
    <t>211971110</t>
  </si>
  <si>
    <t>Zřízení opláštění výplně z geotextilie odvodňovacích žeber nebo trativodů v rýze nebo zářezu se stěnami šikmými o sklonu do 1:2</t>
  </si>
  <si>
    <t>-1311790751</t>
  </si>
  <si>
    <t>87,5*0,5*4</t>
  </si>
  <si>
    <t>9</t>
  </si>
  <si>
    <t>693111320</t>
  </si>
  <si>
    <t>Geotextilie geotextilie netkané GETEX ( (vlna, viskóza, syntetika)) barva pestrá použití: jako separační a oddělovací vrstva šíře max. 400 cm GETEX     250g/m2</t>
  </si>
  <si>
    <t>1232977150</t>
  </si>
  <si>
    <t>175</t>
  </si>
  <si>
    <t>10</t>
  </si>
  <si>
    <t>212572111</t>
  </si>
  <si>
    <t>Lože pro trativody ze štěrkopísku tříděného</t>
  </si>
  <si>
    <t>1812625289</t>
  </si>
  <si>
    <t>87,5*0,15*0,5</t>
  </si>
  <si>
    <t>11</t>
  </si>
  <si>
    <t>212755214</t>
  </si>
  <si>
    <t>Trativody bez lože z drenážních trubek plastových flexibilních D 100 mm</t>
  </si>
  <si>
    <t>1152419191</t>
  </si>
  <si>
    <t>Svislé a kompletní konstrukce</t>
  </si>
  <si>
    <t>Vodorovné konstrukce</t>
  </si>
  <si>
    <t>Komunikace pozemní</t>
  </si>
  <si>
    <t>61</t>
  </si>
  <si>
    <t>564851111</t>
  </si>
  <si>
    <t>Podklad ze štěrkodrti ŠD s rozprostřením a zhutněním, po zhutnění tl. 150 mm</t>
  </si>
  <si>
    <t>CS ÚRS 2016 02</t>
  </si>
  <si>
    <t>-848908629</t>
  </si>
  <si>
    <t>63</t>
  </si>
  <si>
    <t>564851114</t>
  </si>
  <si>
    <t>Podklad ze štěrkodrti ŠD s rozprostřením a zhutněním, po zhutnění tl. 180 mm</t>
  </si>
  <si>
    <t>507337509</t>
  </si>
  <si>
    <t>495,9</t>
  </si>
  <si>
    <t>66</t>
  </si>
  <si>
    <t>569851111</t>
  </si>
  <si>
    <t>Zpevnění krajnic nebo komunikací pro pěší s rozprostřením a zhutněním, po zhutnění štěrkodrtí tl. 150 mm</t>
  </si>
  <si>
    <t>832780557</t>
  </si>
  <si>
    <t>97,7*0,25+106,5*0,25+17,8*0,5</t>
  </si>
  <si>
    <t>67</t>
  </si>
  <si>
    <t>569903311</t>
  </si>
  <si>
    <t>Zřízení zemních krajnic z hornin jakékoliv třídy se zhutněním</t>
  </si>
  <si>
    <t>1678901419</t>
  </si>
  <si>
    <t>59,95*0,2</t>
  </si>
  <si>
    <t>68</t>
  </si>
  <si>
    <t>573191111</t>
  </si>
  <si>
    <t>Postřik infiltrační kationaktivní emulzí v množství 1,00 kg/m2</t>
  </si>
  <si>
    <t>1120948254</t>
  </si>
  <si>
    <t>495,90</t>
  </si>
  <si>
    <t>70</t>
  </si>
  <si>
    <t>577134121</t>
  </si>
  <si>
    <t>Asfaltový beton vrstva obrusná ACO 11 (ABS) s rozprostřením a se zhutněním z nemodifikovaného asfaltu v pruhu šířky přes 3 m tř. I, po zhutnění tl. 40 mm</t>
  </si>
  <si>
    <t>-1204939908</t>
  </si>
  <si>
    <t>479,95</t>
  </si>
  <si>
    <t>71</t>
  </si>
  <si>
    <t>577155122</t>
  </si>
  <si>
    <t>Asfaltový beton vrstva ložní ACL 16 (ABH) s rozprostřením a zhutněním z nemodifikovaného asfaltu v pruhu šířky přes 3 m, po zhutnění tl. 60 mm</t>
  </si>
  <si>
    <t>866602254</t>
  </si>
  <si>
    <t>479,95*1,03</t>
  </si>
  <si>
    <t>Úpravy povrchů, podlahy a osazování výplní</t>
  </si>
  <si>
    <t>Ostatní konstrukce a práce, bourání</t>
  </si>
  <si>
    <t>75</t>
  </si>
  <si>
    <t>914111111</t>
  </si>
  <si>
    <t>Montáž svislé dopravní značky základní velikosti do 1 m2 objímkami na sloupky nebo konzoly</t>
  </si>
  <si>
    <t>kus</t>
  </si>
  <si>
    <t>-1689752144</t>
  </si>
  <si>
    <t>76</t>
  </si>
  <si>
    <t>404440040</t>
  </si>
  <si>
    <t>výrobky a tabule orientační pro návěstí a zabezpečovací zařízení silniční značky dopravní svislé FeZn  plech FeZn AL     plech Al NK, 3M   povrchová úprava reflexní fólií tř.1 trojúhelníkové značky A1 - A30, P1,P4 rozměr 700 mm AL- 3M  reflexní tř.1</t>
  </si>
  <si>
    <t>-98292049</t>
  </si>
  <si>
    <t>78</t>
  </si>
  <si>
    <t>404452350</t>
  </si>
  <si>
    <t>výrobky a tabule orientační pro návěstí a zabezpečovací zařízení silniční značky dopravní svislé sloupky Al 60 - 350</t>
  </si>
  <si>
    <t>1212966927</t>
  </si>
  <si>
    <t>79</t>
  </si>
  <si>
    <t>404452400</t>
  </si>
  <si>
    <t>výrobky a tabule orientační pro návěstí a zabezpečovací zařízení silniční značky dopravní svislé patky hliníkové HP 60</t>
  </si>
  <si>
    <t>-298085352</t>
  </si>
  <si>
    <t>98</t>
  </si>
  <si>
    <t>914511112</t>
  </si>
  <si>
    <t>Montáž sloupku dopravních značek délky do 3,5 m do hliníkové patky</t>
  </si>
  <si>
    <t>-528436149</t>
  </si>
  <si>
    <t>104</t>
  </si>
  <si>
    <t>919735111</t>
  </si>
  <si>
    <t>Řezání stávajícího živičného krytu nebo podkladu hloubky do 50 mm</t>
  </si>
  <si>
    <t>-562152939</t>
  </si>
  <si>
    <t>997</t>
  </si>
  <si>
    <t>Přesun sutě</t>
  </si>
  <si>
    <t>93</t>
  </si>
  <si>
    <t>997002611</t>
  </si>
  <si>
    <t>Nakládání suti a vybouraných hmot na dopravní prostředek pro vodorovné přemístění</t>
  </si>
  <si>
    <t>1776034861</t>
  </si>
  <si>
    <t>94</t>
  </si>
  <si>
    <t>997013803</t>
  </si>
  <si>
    <t>Poplatek za uložení stavebního odpadu na skládce (skládkovné) z keramických materiálů</t>
  </si>
  <si>
    <t>114527289</t>
  </si>
  <si>
    <t>95</t>
  </si>
  <si>
    <t>997211511</t>
  </si>
  <si>
    <t>Vodorovná doprava suti nebo vybouraných hmot suti se složením a hrubým urovnáním, na vzdálenost do 1 km</t>
  </si>
  <si>
    <t>-373576785</t>
  </si>
  <si>
    <t>96</t>
  </si>
  <si>
    <t>997211519</t>
  </si>
  <si>
    <t>Vodorovná doprava suti nebo vybouraných hmot suti se složením a hrubým urovnáním, na vzdálenost Příplatek k ceně za každý další i započatý 1 km přes 1 km</t>
  </si>
  <si>
    <t>-1349879021</t>
  </si>
  <si>
    <t>146,717*9</t>
  </si>
  <si>
    <t>998</t>
  </si>
  <si>
    <t>Přesun hmot</t>
  </si>
  <si>
    <t>97</t>
  </si>
  <si>
    <t>998225111</t>
  </si>
  <si>
    <t>Přesun hmot pro komunikace s krytem z kameniva, monolitickým betonovým nebo živičným dopravní vzdálenost do 200 m jakékoliv délky objektu</t>
  </si>
  <si>
    <t>1157436268</t>
  </si>
  <si>
    <t>Práce a dodávky M</t>
  </si>
  <si>
    <t>21-M</t>
  </si>
  <si>
    <t>Elektromontáže</t>
  </si>
  <si>
    <t>105</t>
  </si>
  <si>
    <t>210021063</t>
  </si>
  <si>
    <t>Ostatní elektromontážní doplňkové práce osazení výstražné fólie z PVC</t>
  </si>
  <si>
    <t>64</t>
  </si>
  <si>
    <t>-395686123</t>
  </si>
  <si>
    <t>46-M</t>
  </si>
  <si>
    <t>Zemní práce při extr.mont.pracích</t>
  </si>
  <si>
    <t>99</t>
  </si>
  <si>
    <t>460200574</t>
  </si>
  <si>
    <t>Hloubení kabelových rýh ručně včetně urovnání dna s přemístěním výkopku do vzdálenosti 3 m od okraje jámy nebo naložením na dopravní prostředek šířky 60 cm, hloubky 120 cm, v hornině třídy 4</t>
  </si>
  <si>
    <t>CS ÚRS 2013 01</t>
  </si>
  <si>
    <t>1687941511</t>
  </si>
  <si>
    <t>49,5</t>
  </si>
  <si>
    <t>100</t>
  </si>
  <si>
    <t>460421182</t>
  </si>
  <si>
    <t>Kabelové lože včetně podsypu, zhutnění a urovnání povrchu z písku nebo štěrkopísku tloušťky 10 cm nad kabel zakryté plastovou fólií, šířky lože přes 25 do 50 cm</t>
  </si>
  <si>
    <t>1854210611</t>
  </si>
  <si>
    <t>102</t>
  </si>
  <si>
    <t>460510074</t>
  </si>
  <si>
    <t>Kabelové prostupy, kanály a multikanály kabelové prostupy z trub plastových včetně osazení, utěsnění a spárování do rýhy, bez výkopových prací s obetonováním, vnitřního průměru do 10 cm</t>
  </si>
  <si>
    <t>1768314205</t>
  </si>
  <si>
    <t>101</t>
  </si>
  <si>
    <t>460560544</t>
  </si>
  <si>
    <t>Zásyp kabelových rýh ručně šířky 40 cm hloubky 90 cm, v hornině třídy 4</t>
  </si>
  <si>
    <t>1015456861</t>
  </si>
  <si>
    <t xml:space="preserve">SO 901 - Dopravně inženýrské opatření </t>
  </si>
  <si>
    <t xml:space="preserve">    9 - Ostatní konstrukce a práce-bourání</t>
  </si>
  <si>
    <t>Ostatní konstrukce a práce-bourání</t>
  </si>
  <si>
    <t>913121111</t>
  </si>
  <si>
    <t>Montáž a demontáž dočasné dopravní značky kompletní základní</t>
  </si>
  <si>
    <t>-514554508</t>
  </si>
  <si>
    <t>"SDZ dle DIO C901" 10</t>
  </si>
  <si>
    <t>913121211</t>
  </si>
  <si>
    <t>Příplatek k dočasné dopravní značce kompletní základní za první a ZKD den použití</t>
  </si>
  <si>
    <t>-187934705</t>
  </si>
  <si>
    <t>"10 týdnů"  (10)*3*7</t>
  </si>
  <si>
    <t>913211113</t>
  </si>
  <si>
    <t>Montáž a demontáž dočasných dopravních zábran reflexních, šířky 3 m</t>
  </si>
  <si>
    <t>418800276</t>
  </si>
  <si>
    <t>913211213</t>
  </si>
  <si>
    <t>Montáž a demontáž dočasných dopravních zábran Příplatek za první a každý další den použití dočasných dopravních zábran k ceně 21-1113</t>
  </si>
  <si>
    <t>-28573057</t>
  </si>
  <si>
    <t>1*7*3</t>
  </si>
  <si>
    <t xml:space="preserve">VRN 01 - Vedlejší a ostatní náklady </t>
  </si>
  <si>
    <t>VRN - Vedlejší rozpočtové náklady</t>
  </si>
  <si>
    <t xml:space="preserve">    VRN9 - Ostatní náklady</t>
  </si>
  <si>
    <t>VRN</t>
  </si>
  <si>
    <t>Vedlejší rozpočtové náklady</t>
  </si>
  <si>
    <t>01 R</t>
  </si>
  <si>
    <t>Vytyčení inženýrských sítí a zařízení, včetně zajištění případné aktualizace vyjádření správců sítí, která pozbudou platnosti v období mezi předáním staveniště a vytyčením sítí.</t>
  </si>
  <si>
    <t>soubor</t>
  </si>
  <si>
    <t>-70118672</t>
  </si>
  <si>
    <t>02 R</t>
  </si>
  <si>
    <t>Náklady zhotovitele, související s prováděním zkoušek a revizí předepsaných technickými normami, a které jsou pro provedení díla nezbytné, vč. stanovení receptury pro zvýšení únosnosti podloží.
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</si>
  <si>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1072549425</t>
  </si>
  <si>
    <t>03 R</t>
  </si>
  <si>
    <t>Vytyčení stavby (případně pozemků nebo provedení jiných geodetických prací*) odborně způsobilou osobou v oboru zeměměřictví.</t>
  </si>
  <si>
    <t>1395669590</t>
  </si>
  <si>
    <t>04 R</t>
  </si>
  <si>
    <t>Zajištění a zabezpečení staveniště, zřízení a likvidace zařízení staveniště, včetně případných přípojek, přístupů, skládek, deponií apod.</t>
  </si>
  <si>
    <t>-1850496804</t>
  </si>
  <si>
    <t>05 R</t>
  </si>
  <si>
    <t>Zajištění umístění štítku o povolení stavby a stejnopisu oznámení o zahájení prací oblastnímu inspektorátu práce na viditelném místě u vstupu na staveniště.</t>
  </si>
  <si>
    <t>1444469563</t>
  </si>
  <si>
    <t>09 R</t>
  </si>
  <si>
    <t>Projednání a zajištění zvláštního užívání komunikací a veřejných ploch, včetně zajištění dopravního značení, a to v rozsahu nezbytném pro řádné a bezpečné provádění stavby.</t>
  </si>
  <si>
    <t>-917644253</t>
  </si>
  <si>
    <t>P</t>
  </si>
  <si>
    <t>Poznámka k položce:
Protokolární předání stavbou dotčených pozemků.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</si>
  <si>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</si>
  <si>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</si>
  <si>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1973636963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</si>
  <si>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</t>
  </si>
  <si>
    <t>16 R</t>
  </si>
  <si>
    <t>Zpracování geometrického plánu.</t>
  </si>
  <si>
    <t>-87995499</t>
  </si>
  <si>
    <t>VRN9</t>
  </si>
  <si>
    <t>Ostatní náklady</t>
  </si>
  <si>
    <t>091504000</t>
  </si>
  <si>
    <t>Ostatní náklady související s objektem náklady související s publikační činností</t>
  </si>
  <si>
    <t>…</t>
  </si>
  <si>
    <t>1024</t>
  </si>
  <si>
    <t>1377578276</t>
  </si>
  <si>
    <t>Poznámka k položce:
Náklady spojené s povinnou publicitou zahrnuje náklady na propagační cedule. Na stavbě budou osazeny 2 informační plechové cedule velikosti A3. Každá bude osazena na AL sloupku. Součástí také budou šrouby, objímky a kotvící prvky. Materiál cedule bude voděodolný. Cena včetně grafického zpracování a potisku.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</si>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</sst>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44" t="s">
        <v>16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26"/>
      <c r="AQ5" s="28"/>
      <c r="BE5" s="342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46" t="s">
        <v>19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26"/>
      <c r="AQ6" s="28"/>
      <c r="BE6" s="343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43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43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43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29</v>
      </c>
      <c r="AO10" s="26"/>
      <c r="AP10" s="26"/>
      <c r="AQ10" s="28"/>
      <c r="BE10" s="343"/>
      <c r="BS10" s="21" t="s">
        <v>8</v>
      </c>
    </row>
    <row r="11" spans="2:71" ht="18.4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31</v>
      </c>
      <c r="AL11" s="26"/>
      <c r="AM11" s="26"/>
      <c r="AN11" s="32" t="s">
        <v>21</v>
      </c>
      <c r="AO11" s="26"/>
      <c r="AP11" s="26"/>
      <c r="AQ11" s="28"/>
      <c r="BE11" s="343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43"/>
      <c r="BS12" s="21" t="s">
        <v>8</v>
      </c>
    </row>
    <row r="13" spans="2:71" ht="14.45" customHeight="1">
      <c r="B13" s="25"/>
      <c r="C13" s="26"/>
      <c r="D13" s="34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33</v>
      </c>
      <c r="AO13" s="26"/>
      <c r="AP13" s="26"/>
      <c r="AQ13" s="28"/>
      <c r="BE13" s="343"/>
      <c r="BS13" s="21" t="s">
        <v>8</v>
      </c>
    </row>
    <row r="14" spans="2:71" ht="15">
      <c r="B14" s="25"/>
      <c r="C14" s="26"/>
      <c r="D14" s="26"/>
      <c r="E14" s="347" t="s">
        <v>33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" t="s">
        <v>31</v>
      </c>
      <c r="AL14" s="26"/>
      <c r="AM14" s="26"/>
      <c r="AN14" s="36" t="s">
        <v>33</v>
      </c>
      <c r="AO14" s="26"/>
      <c r="AP14" s="26"/>
      <c r="AQ14" s="28"/>
      <c r="BE14" s="343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43"/>
      <c r="BS15" s="21" t="s">
        <v>6</v>
      </c>
    </row>
    <row r="16" spans="2:71" ht="14.45" customHeight="1">
      <c r="B16" s="25"/>
      <c r="C16" s="26"/>
      <c r="D16" s="34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35</v>
      </c>
      <c r="AO16" s="26"/>
      <c r="AP16" s="26"/>
      <c r="AQ16" s="28"/>
      <c r="BE16" s="343"/>
      <c r="BS16" s="21" t="s">
        <v>6</v>
      </c>
    </row>
    <row r="17" spans="2:71" ht="18.4" customHeight="1">
      <c r="B17" s="25"/>
      <c r="C17" s="26"/>
      <c r="D17" s="26"/>
      <c r="E17" s="32" t="s">
        <v>36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31</v>
      </c>
      <c r="AL17" s="26"/>
      <c r="AM17" s="26"/>
      <c r="AN17" s="32" t="s">
        <v>21</v>
      </c>
      <c r="AO17" s="26"/>
      <c r="AP17" s="26"/>
      <c r="AQ17" s="28"/>
      <c r="BE17" s="343"/>
      <c r="BS17" s="21" t="s">
        <v>37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43"/>
      <c r="BS18" s="21" t="s">
        <v>8</v>
      </c>
    </row>
    <row r="19" spans="2:71" ht="14.45" customHeight="1">
      <c r="B19" s="25"/>
      <c r="C19" s="26"/>
      <c r="D19" s="34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43"/>
      <c r="BS19" s="21" t="s">
        <v>8</v>
      </c>
    </row>
    <row r="20" spans="2:71" ht="22.5" customHeight="1">
      <c r="B20" s="25"/>
      <c r="C20" s="26"/>
      <c r="D20" s="26"/>
      <c r="E20" s="349" t="s">
        <v>21</v>
      </c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26"/>
      <c r="AP20" s="26"/>
      <c r="AQ20" s="28"/>
      <c r="BE20" s="343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43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43"/>
    </row>
    <row r="23" spans="2:57" s="1" customFormat="1" ht="25.9" customHeight="1">
      <c r="B23" s="38"/>
      <c r="C23" s="39"/>
      <c r="D23" s="40" t="s">
        <v>39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50">
        <f>ROUND(AG51,2)</f>
        <v>0</v>
      </c>
      <c r="AL23" s="351"/>
      <c r="AM23" s="351"/>
      <c r="AN23" s="351"/>
      <c r="AO23" s="351"/>
      <c r="AP23" s="39"/>
      <c r="AQ23" s="42"/>
      <c r="BE23" s="343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43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52" t="s">
        <v>40</v>
      </c>
      <c r="M25" s="352"/>
      <c r="N25" s="352"/>
      <c r="O25" s="352"/>
      <c r="P25" s="39"/>
      <c r="Q25" s="39"/>
      <c r="R25" s="39"/>
      <c r="S25" s="39"/>
      <c r="T25" s="39"/>
      <c r="U25" s="39"/>
      <c r="V25" s="39"/>
      <c r="W25" s="352" t="s">
        <v>41</v>
      </c>
      <c r="X25" s="352"/>
      <c r="Y25" s="352"/>
      <c r="Z25" s="352"/>
      <c r="AA25" s="352"/>
      <c r="AB25" s="352"/>
      <c r="AC25" s="352"/>
      <c r="AD25" s="352"/>
      <c r="AE25" s="352"/>
      <c r="AF25" s="39"/>
      <c r="AG25" s="39"/>
      <c r="AH25" s="39"/>
      <c r="AI25" s="39"/>
      <c r="AJ25" s="39"/>
      <c r="AK25" s="352" t="s">
        <v>42</v>
      </c>
      <c r="AL25" s="352"/>
      <c r="AM25" s="352"/>
      <c r="AN25" s="352"/>
      <c r="AO25" s="352"/>
      <c r="AP25" s="39"/>
      <c r="AQ25" s="42"/>
      <c r="BE25" s="343"/>
    </row>
    <row r="26" spans="2:57" s="2" customFormat="1" ht="14.45" customHeight="1">
      <c r="B26" s="44"/>
      <c r="C26" s="45"/>
      <c r="D26" s="46" t="s">
        <v>43</v>
      </c>
      <c r="E26" s="45"/>
      <c r="F26" s="46" t="s">
        <v>44</v>
      </c>
      <c r="G26" s="45"/>
      <c r="H26" s="45"/>
      <c r="I26" s="45"/>
      <c r="J26" s="45"/>
      <c r="K26" s="45"/>
      <c r="L26" s="335">
        <v>0.21</v>
      </c>
      <c r="M26" s="336"/>
      <c r="N26" s="336"/>
      <c r="O26" s="336"/>
      <c r="P26" s="45"/>
      <c r="Q26" s="45"/>
      <c r="R26" s="45"/>
      <c r="S26" s="45"/>
      <c r="T26" s="45"/>
      <c r="U26" s="45"/>
      <c r="V26" s="45"/>
      <c r="W26" s="337">
        <f>ROUND(AZ51,2)</f>
        <v>0</v>
      </c>
      <c r="X26" s="336"/>
      <c r="Y26" s="336"/>
      <c r="Z26" s="336"/>
      <c r="AA26" s="336"/>
      <c r="AB26" s="336"/>
      <c r="AC26" s="336"/>
      <c r="AD26" s="336"/>
      <c r="AE26" s="336"/>
      <c r="AF26" s="45"/>
      <c r="AG26" s="45"/>
      <c r="AH26" s="45"/>
      <c r="AI26" s="45"/>
      <c r="AJ26" s="45"/>
      <c r="AK26" s="337">
        <f>ROUND(AV51,2)</f>
        <v>0</v>
      </c>
      <c r="AL26" s="336"/>
      <c r="AM26" s="336"/>
      <c r="AN26" s="336"/>
      <c r="AO26" s="336"/>
      <c r="AP26" s="45"/>
      <c r="AQ26" s="47"/>
      <c r="BE26" s="343"/>
    </row>
    <row r="27" spans="2:57" s="2" customFormat="1" ht="14.45" customHeight="1">
      <c r="B27" s="44"/>
      <c r="C27" s="45"/>
      <c r="D27" s="45"/>
      <c r="E27" s="45"/>
      <c r="F27" s="46" t="s">
        <v>45</v>
      </c>
      <c r="G27" s="45"/>
      <c r="H27" s="45"/>
      <c r="I27" s="45"/>
      <c r="J27" s="45"/>
      <c r="K27" s="45"/>
      <c r="L27" s="335">
        <v>0.15</v>
      </c>
      <c r="M27" s="336"/>
      <c r="N27" s="336"/>
      <c r="O27" s="336"/>
      <c r="P27" s="45"/>
      <c r="Q27" s="45"/>
      <c r="R27" s="45"/>
      <c r="S27" s="45"/>
      <c r="T27" s="45"/>
      <c r="U27" s="45"/>
      <c r="V27" s="45"/>
      <c r="W27" s="337">
        <f>ROUND(BA51,2)</f>
        <v>0</v>
      </c>
      <c r="X27" s="336"/>
      <c r="Y27" s="336"/>
      <c r="Z27" s="336"/>
      <c r="AA27" s="336"/>
      <c r="AB27" s="336"/>
      <c r="AC27" s="336"/>
      <c r="AD27" s="336"/>
      <c r="AE27" s="336"/>
      <c r="AF27" s="45"/>
      <c r="AG27" s="45"/>
      <c r="AH27" s="45"/>
      <c r="AI27" s="45"/>
      <c r="AJ27" s="45"/>
      <c r="AK27" s="337">
        <f>ROUND(AW51,2)</f>
        <v>0</v>
      </c>
      <c r="AL27" s="336"/>
      <c r="AM27" s="336"/>
      <c r="AN27" s="336"/>
      <c r="AO27" s="336"/>
      <c r="AP27" s="45"/>
      <c r="AQ27" s="47"/>
      <c r="BE27" s="343"/>
    </row>
    <row r="28" spans="2:57" s="2" customFormat="1" ht="14.45" customHeight="1" hidden="1">
      <c r="B28" s="44"/>
      <c r="C28" s="45"/>
      <c r="D28" s="45"/>
      <c r="E28" s="45"/>
      <c r="F28" s="46" t="s">
        <v>46</v>
      </c>
      <c r="G28" s="45"/>
      <c r="H28" s="45"/>
      <c r="I28" s="45"/>
      <c r="J28" s="45"/>
      <c r="K28" s="45"/>
      <c r="L28" s="335">
        <v>0.21</v>
      </c>
      <c r="M28" s="336"/>
      <c r="N28" s="336"/>
      <c r="O28" s="336"/>
      <c r="P28" s="45"/>
      <c r="Q28" s="45"/>
      <c r="R28" s="45"/>
      <c r="S28" s="45"/>
      <c r="T28" s="45"/>
      <c r="U28" s="45"/>
      <c r="V28" s="45"/>
      <c r="W28" s="337">
        <f>ROUND(BB51,2)</f>
        <v>0</v>
      </c>
      <c r="X28" s="336"/>
      <c r="Y28" s="336"/>
      <c r="Z28" s="336"/>
      <c r="AA28" s="336"/>
      <c r="AB28" s="336"/>
      <c r="AC28" s="336"/>
      <c r="AD28" s="336"/>
      <c r="AE28" s="336"/>
      <c r="AF28" s="45"/>
      <c r="AG28" s="45"/>
      <c r="AH28" s="45"/>
      <c r="AI28" s="45"/>
      <c r="AJ28" s="45"/>
      <c r="AK28" s="337">
        <v>0</v>
      </c>
      <c r="AL28" s="336"/>
      <c r="AM28" s="336"/>
      <c r="AN28" s="336"/>
      <c r="AO28" s="336"/>
      <c r="AP28" s="45"/>
      <c r="AQ28" s="47"/>
      <c r="BE28" s="343"/>
    </row>
    <row r="29" spans="2:57" s="2" customFormat="1" ht="14.45" customHeight="1" hidden="1">
      <c r="B29" s="44"/>
      <c r="C29" s="45"/>
      <c r="D29" s="45"/>
      <c r="E29" s="45"/>
      <c r="F29" s="46" t="s">
        <v>47</v>
      </c>
      <c r="G29" s="45"/>
      <c r="H29" s="45"/>
      <c r="I29" s="45"/>
      <c r="J29" s="45"/>
      <c r="K29" s="45"/>
      <c r="L29" s="335">
        <v>0.15</v>
      </c>
      <c r="M29" s="336"/>
      <c r="N29" s="336"/>
      <c r="O29" s="336"/>
      <c r="P29" s="45"/>
      <c r="Q29" s="45"/>
      <c r="R29" s="45"/>
      <c r="S29" s="45"/>
      <c r="T29" s="45"/>
      <c r="U29" s="45"/>
      <c r="V29" s="45"/>
      <c r="W29" s="337">
        <f>ROUND(BC51,2)</f>
        <v>0</v>
      </c>
      <c r="X29" s="336"/>
      <c r="Y29" s="336"/>
      <c r="Z29" s="336"/>
      <c r="AA29" s="336"/>
      <c r="AB29" s="336"/>
      <c r="AC29" s="336"/>
      <c r="AD29" s="336"/>
      <c r="AE29" s="336"/>
      <c r="AF29" s="45"/>
      <c r="AG29" s="45"/>
      <c r="AH29" s="45"/>
      <c r="AI29" s="45"/>
      <c r="AJ29" s="45"/>
      <c r="AK29" s="337">
        <v>0</v>
      </c>
      <c r="AL29" s="336"/>
      <c r="AM29" s="336"/>
      <c r="AN29" s="336"/>
      <c r="AO29" s="336"/>
      <c r="AP29" s="45"/>
      <c r="AQ29" s="47"/>
      <c r="BE29" s="343"/>
    </row>
    <row r="30" spans="2:57" s="2" customFormat="1" ht="14.45" customHeight="1" hidden="1">
      <c r="B30" s="44"/>
      <c r="C30" s="45"/>
      <c r="D30" s="45"/>
      <c r="E30" s="45"/>
      <c r="F30" s="46" t="s">
        <v>48</v>
      </c>
      <c r="G30" s="45"/>
      <c r="H30" s="45"/>
      <c r="I30" s="45"/>
      <c r="J30" s="45"/>
      <c r="K30" s="45"/>
      <c r="L30" s="335">
        <v>0</v>
      </c>
      <c r="M30" s="336"/>
      <c r="N30" s="336"/>
      <c r="O30" s="336"/>
      <c r="P30" s="45"/>
      <c r="Q30" s="45"/>
      <c r="R30" s="45"/>
      <c r="S30" s="45"/>
      <c r="T30" s="45"/>
      <c r="U30" s="45"/>
      <c r="V30" s="45"/>
      <c r="W30" s="337">
        <f>ROUND(BD51,2)</f>
        <v>0</v>
      </c>
      <c r="X30" s="336"/>
      <c r="Y30" s="336"/>
      <c r="Z30" s="336"/>
      <c r="AA30" s="336"/>
      <c r="AB30" s="336"/>
      <c r="AC30" s="336"/>
      <c r="AD30" s="336"/>
      <c r="AE30" s="336"/>
      <c r="AF30" s="45"/>
      <c r="AG30" s="45"/>
      <c r="AH30" s="45"/>
      <c r="AI30" s="45"/>
      <c r="AJ30" s="45"/>
      <c r="AK30" s="337">
        <v>0</v>
      </c>
      <c r="AL30" s="336"/>
      <c r="AM30" s="336"/>
      <c r="AN30" s="336"/>
      <c r="AO30" s="336"/>
      <c r="AP30" s="45"/>
      <c r="AQ30" s="47"/>
      <c r="BE30" s="343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43"/>
    </row>
    <row r="32" spans="2:57" s="1" customFormat="1" ht="25.9" customHeight="1">
      <c r="B32" s="38"/>
      <c r="C32" s="48"/>
      <c r="D32" s="49" t="s">
        <v>49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50</v>
      </c>
      <c r="U32" s="50"/>
      <c r="V32" s="50"/>
      <c r="W32" s="50"/>
      <c r="X32" s="338" t="s">
        <v>51</v>
      </c>
      <c r="Y32" s="339"/>
      <c r="Z32" s="339"/>
      <c r="AA32" s="339"/>
      <c r="AB32" s="339"/>
      <c r="AC32" s="50"/>
      <c r="AD32" s="50"/>
      <c r="AE32" s="50"/>
      <c r="AF32" s="50"/>
      <c r="AG32" s="50"/>
      <c r="AH32" s="50"/>
      <c r="AI32" s="50"/>
      <c r="AJ32" s="50"/>
      <c r="AK32" s="340">
        <f>SUM(AK23:AK30)</f>
        <v>0</v>
      </c>
      <c r="AL32" s="339"/>
      <c r="AM32" s="339"/>
      <c r="AN32" s="339"/>
      <c r="AO32" s="341"/>
      <c r="AP32" s="48"/>
      <c r="AQ32" s="52"/>
      <c r="BE32" s="343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52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101_2016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1" t="str">
        <f>K6</f>
        <v>Místní komunikace v osadě Bedrč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Bedrč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3" t="str">
        <f>IF(AN8="","",AN8)</f>
        <v>29. 1. 2017</v>
      </c>
      <c r="AN44" s="323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Město Benešov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34</v>
      </c>
      <c r="AJ46" s="60"/>
      <c r="AK46" s="60"/>
      <c r="AL46" s="60"/>
      <c r="AM46" s="324" t="str">
        <f>IF(E17="","",E17)</f>
        <v xml:space="preserve">Ing. Roman Tichovský </v>
      </c>
      <c r="AN46" s="324"/>
      <c r="AO46" s="324"/>
      <c r="AP46" s="324"/>
      <c r="AQ46" s="60"/>
      <c r="AR46" s="58"/>
      <c r="AS46" s="325" t="s">
        <v>53</v>
      </c>
      <c r="AT46" s="326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32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7"/>
      <c r="AT47" s="328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9"/>
      <c r="AT48" s="330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1" t="s">
        <v>54</v>
      </c>
      <c r="D49" s="332"/>
      <c r="E49" s="332"/>
      <c r="F49" s="332"/>
      <c r="G49" s="332"/>
      <c r="H49" s="76"/>
      <c r="I49" s="333" t="s">
        <v>55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4" t="s">
        <v>56</v>
      </c>
      <c r="AH49" s="332"/>
      <c r="AI49" s="332"/>
      <c r="AJ49" s="332"/>
      <c r="AK49" s="332"/>
      <c r="AL49" s="332"/>
      <c r="AM49" s="332"/>
      <c r="AN49" s="333" t="s">
        <v>57</v>
      </c>
      <c r="AO49" s="332"/>
      <c r="AP49" s="332"/>
      <c r="AQ49" s="77" t="s">
        <v>58</v>
      </c>
      <c r="AR49" s="58"/>
      <c r="AS49" s="78" t="s">
        <v>59</v>
      </c>
      <c r="AT49" s="79" t="s">
        <v>60</v>
      </c>
      <c r="AU49" s="79" t="s">
        <v>61</v>
      </c>
      <c r="AV49" s="79" t="s">
        <v>62</v>
      </c>
      <c r="AW49" s="79" t="s">
        <v>63</v>
      </c>
      <c r="AX49" s="79" t="s">
        <v>64</v>
      </c>
      <c r="AY49" s="79" t="s">
        <v>65</v>
      </c>
      <c r="AZ49" s="79" t="s">
        <v>66</v>
      </c>
      <c r="BA49" s="79" t="s">
        <v>67</v>
      </c>
      <c r="BB49" s="79" t="s">
        <v>68</v>
      </c>
      <c r="BC49" s="79" t="s">
        <v>69</v>
      </c>
      <c r="BD49" s="80" t="s">
        <v>70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71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19">
        <f>ROUND(SUM(AG52:AG54),2)</f>
        <v>0</v>
      </c>
      <c r="AH51" s="319"/>
      <c r="AI51" s="319"/>
      <c r="AJ51" s="319"/>
      <c r="AK51" s="319"/>
      <c r="AL51" s="319"/>
      <c r="AM51" s="319"/>
      <c r="AN51" s="320">
        <f>SUM(AG51,AT51)</f>
        <v>0</v>
      </c>
      <c r="AO51" s="320"/>
      <c r="AP51" s="320"/>
      <c r="AQ51" s="86" t="s">
        <v>21</v>
      </c>
      <c r="AR51" s="68"/>
      <c r="AS51" s="87">
        <f>ROUND(SUM(AS52:AS54),2)</f>
        <v>0</v>
      </c>
      <c r="AT51" s="88">
        <f>ROUND(SUM(AV51:AW51),2)</f>
        <v>0</v>
      </c>
      <c r="AU51" s="89">
        <f>ROUND(SUM(AU52:AU54),5)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ROUND(SUM(AZ52:AZ54),2)</f>
        <v>0</v>
      </c>
      <c r="BA51" s="88">
        <f>ROUND(SUM(BA52:BA54),2)</f>
        <v>0</v>
      </c>
      <c r="BB51" s="88">
        <f>ROUND(SUM(BB52:BB54),2)</f>
        <v>0</v>
      </c>
      <c r="BC51" s="88">
        <f>ROUND(SUM(BC52:BC54),2)</f>
        <v>0</v>
      </c>
      <c r="BD51" s="90">
        <f>ROUND(SUM(BD52:BD54),2)</f>
        <v>0</v>
      </c>
      <c r="BS51" s="91" t="s">
        <v>72</v>
      </c>
      <c r="BT51" s="91" t="s">
        <v>73</v>
      </c>
      <c r="BU51" s="92" t="s">
        <v>74</v>
      </c>
      <c r="BV51" s="91" t="s">
        <v>75</v>
      </c>
      <c r="BW51" s="91" t="s">
        <v>7</v>
      </c>
      <c r="BX51" s="91" t="s">
        <v>76</v>
      </c>
      <c r="CL51" s="91" t="s">
        <v>21</v>
      </c>
    </row>
    <row r="52" spans="1:91" s="5" customFormat="1" ht="22.5" customHeight="1">
      <c r="A52" s="93" t="s">
        <v>77</v>
      </c>
      <c r="B52" s="94"/>
      <c r="C52" s="95"/>
      <c r="D52" s="318" t="s">
        <v>78</v>
      </c>
      <c r="E52" s="318"/>
      <c r="F52" s="318"/>
      <c r="G52" s="318"/>
      <c r="H52" s="318"/>
      <c r="I52" s="96"/>
      <c r="J52" s="318" t="s">
        <v>79</v>
      </c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6">
        <f>'SO101 - Komunikace '!J27</f>
        <v>0</v>
      </c>
      <c r="AH52" s="317"/>
      <c r="AI52" s="317"/>
      <c r="AJ52" s="317"/>
      <c r="AK52" s="317"/>
      <c r="AL52" s="317"/>
      <c r="AM52" s="317"/>
      <c r="AN52" s="316">
        <f>SUM(AG52,AT52)</f>
        <v>0</v>
      </c>
      <c r="AO52" s="317"/>
      <c r="AP52" s="317"/>
      <c r="AQ52" s="97" t="s">
        <v>80</v>
      </c>
      <c r="AR52" s="98"/>
      <c r="AS52" s="99">
        <v>0</v>
      </c>
      <c r="AT52" s="100">
        <f>ROUND(SUM(AV52:AW52),2)</f>
        <v>0</v>
      </c>
      <c r="AU52" s="101">
        <f>'SO101 - Komunikace '!P89</f>
        <v>0</v>
      </c>
      <c r="AV52" s="100">
        <f>'SO101 - Komunikace '!J30</f>
        <v>0</v>
      </c>
      <c r="AW52" s="100">
        <f>'SO101 - Komunikace '!J31</f>
        <v>0</v>
      </c>
      <c r="AX52" s="100">
        <f>'SO101 - Komunikace '!J32</f>
        <v>0</v>
      </c>
      <c r="AY52" s="100">
        <f>'SO101 - Komunikace '!J33</f>
        <v>0</v>
      </c>
      <c r="AZ52" s="100">
        <f>'SO101 - Komunikace '!F30</f>
        <v>0</v>
      </c>
      <c r="BA52" s="100">
        <f>'SO101 - Komunikace '!F31</f>
        <v>0</v>
      </c>
      <c r="BB52" s="100">
        <f>'SO101 - Komunikace '!F32</f>
        <v>0</v>
      </c>
      <c r="BC52" s="100">
        <f>'SO101 - Komunikace '!F33</f>
        <v>0</v>
      </c>
      <c r="BD52" s="102">
        <f>'SO101 - Komunikace '!F34</f>
        <v>0</v>
      </c>
      <c r="BT52" s="103" t="s">
        <v>81</v>
      </c>
      <c r="BV52" s="103" t="s">
        <v>75</v>
      </c>
      <c r="BW52" s="103" t="s">
        <v>82</v>
      </c>
      <c r="BX52" s="103" t="s">
        <v>7</v>
      </c>
      <c r="CL52" s="103" t="s">
        <v>21</v>
      </c>
      <c r="CM52" s="103" t="s">
        <v>83</v>
      </c>
    </row>
    <row r="53" spans="1:91" s="5" customFormat="1" ht="22.5" customHeight="1">
      <c r="A53" s="93" t="s">
        <v>77</v>
      </c>
      <c r="B53" s="94"/>
      <c r="C53" s="95"/>
      <c r="D53" s="318" t="s">
        <v>84</v>
      </c>
      <c r="E53" s="318"/>
      <c r="F53" s="318"/>
      <c r="G53" s="318"/>
      <c r="H53" s="318"/>
      <c r="I53" s="96"/>
      <c r="J53" s="318" t="s">
        <v>85</v>
      </c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6">
        <f>'SO 901 - Dopravně inženýr...'!J27</f>
        <v>0</v>
      </c>
      <c r="AH53" s="317"/>
      <c r="AI53" s="317"/>
      <c r="AJ53" s="317"/>
      <c r="AK53" s="317"/>
      <c r="AL53" s="317"/>
      <c r="AM53" s="317"/>
      <c r="AN53" s="316">
        <f>SUM(AG53,AT53)</f>
        <v>0</v>
      </c>
      <c r="AO53" s="317"/>
      <c r="AP53" s="317"/>
      <c r="AQ53" s="97" t="s">
        <v>80</v>
      </c>
      <c r="AR53" s="98"/>
      <c r="AS53" s="99">
        <v>0</v>
      </c>
      <c r="AT53" s="100">
        <f>ROUND(SUM(AV53:AW53),2)</f>
        <v>0</v>
      </c>
      <c r="AU53" s="101">
        <f>'SO 901 - Dopravně inženýr...'!P78</f>
        <v>0</v>
      </c>
      <c r="AV53" s="100">
        <f>'SO 901 - Dopravně inženýr...'!J30</f>
        <v>0</v>
      </c>
      <c r="AW53" s="100">
        <f>'SO 901 - Dopravně inženýr...'!J31</f>
        <v>0</v>
      </c>
      <c r="AX53" s="100">
        <f>'SO 901 - Dopravně inženýr...'!J32</f>
        <v>0</v>
      </c>
      <c r="AY53" s="100">
        <f>'SO 901 - Dopravně inženýr...'!J33</f>
        <v>0</v>
      </c>
      <c r="AZ53" s="100">
        <f>'SO 901 - Dopravně inženýr...'!F30</f>
        <v>0</v>
      </c>
      <c r="BA53" s="100">
        <f>'SO 901 - Dopravně inženýr...'!F31</f>
        <v>0</v>
      </c>
      <c r="BB53" s="100">
        <f>'SO 901 - Dopravně inženýr...'!F32</f>
        <v>0</v>
      </c>
      <c r="BC53" s="100">
        <f>'SO 901 - Dopravně inženýr...'!F33</f>
        <v>0</v>
      </c>
      <c r="BD53" s="102">
        <f>'SO 901 - Dopravně inženýr...'!F34</f>
        <v>0</v>
      </c>
      <c r="BT53" s="103" t="s">
        <v>81</v>
      </c>
      <c r="BV53" s="103" t="s">
        <v>75</v>
      </c>
      <c r="BW53" s="103" t="s">
        <v>86</v>
      </c>
      <c r="BX53" s="103" t="s">
        <v>7</v>
      </c>
      <c r="CL53" s="103" t="s">
        <v>21</v>
      </c>
      <c r="CM53" s="103" t="s">
        <v>83</v>
      </c>
    </row>
    <row r="54" spans="1:91" s="5" customFormat="1" ht="22.5" customHeight="1">
      <c r="A54" s="93" t="s">
        <v>77</v>
      </c>
      <c r="B54" s="94"/>
      <c r="C54" s="95"/>
      <c r="D54" s="318" t="s">
        <v>87</v>
      </c>
      <c r="E54" s="318"/>
      <c r="F54" s="318"/>
      <c r="G54" s="318"/>
      <c r="H54" s="318"/>
      <c r="I54" s="96"/>
      <c r="J54" s="318" t="s">
        <v>88</v>
      </c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6">
        <f>'VRN 01 - Vedlejší a ostat...'!J27</f>
        <v>0</v>
      </c>
      <c r="AH54" s="317"/>
      <c r="AI54" s="317"/>
      <c r="AJ54" s="317"/>
      <c r="AK54" s="317"/>
      <c r="AL54" s="317"/>
      <c r="AM54" s="317"/>
      <c r="AN54" s="316">
        <f>SUM(AG54,AT54)</f>
        <v>0</v>
      </c>
      <c r="AO54" s="317"/>
      <c r="AP54" s="317"/>
      <c r="AQ54" s="97" t="s">
        <v>80</v>
      </c>
      <c r="AR54" s="98"/>
      <c r="AS54" s="104">
        <v>0</v>
      </c>
      <c r="AT54" s="105">
        <f>ROUND(SUM(AV54:AW54),2)</f>
        <v>0</v>
      </c>
      <c r="AU54" s="106">
        <f>'VRN 01 - Vedlejší a ostat...'!P78</f>
        <v>0</v>
      </c>
      <c r="AV54" s="105">
        <f>'VRN 01 - Vedlejší a ostat...'!J30</f>
        <v>0</v>
      </c>
      <c r="AW54" s="105">
        <f>'VRN 01 - Vedlejší a ostat...'!J31</f>
        <v>0</v>
      </c>
      <c r="AX54" s="105">
        <f>'VRN 01 - Vedlejší a ostat...'!J32</f>
        <v>0</v>
      </c>
      <c r="AY54" s="105">
        <f>'VRN 01 - Vedlejší a ostat...'!J33</f>
        <v>0</v>
      </c>
      <c r="AZ54" s="105">
        <f>'VRN 01 - Vedlejší a ostat...'!F30</f>
        <v>0</v>
      </c>
      <c r="BA54" s="105">
        <f>'VRN 01 - Vedlejší a ostat...'!F31</f>
        <v>0</v>
      </c>
      <c r="BB54" s="105">
        <f>'VRN 01 - Vedlejší a ostat...'!F32</f>
        <v>0</v>
      </c>
      <c r="BC54" s="105">
        <f>'VRN 01 - Vedlejší a ostat...'!F33</f>
        <v>0</v>
      </c>
      <c r="BD54" s="107">
        <f>'VRN 01 - Vedlejší a ostat...'!F34</f>
        <v>0</v>
      </c>
      <c r="BT54" s="103" t="s">
        <v>81</v>
      </c>
      <c r="BV54" s="103" t="s">
        <v>75</v>
      </c>
      <c r="BW54" s="103" t="s">
        <v>89</v>
      </c>
      <c r="BX54" s="103" t="s">
        <v>7</v>
      </c>
      <c r="CL54" s="103" t="s">
        <v>21</v>
      </c>
      <c r="CM54" s="103" t="s">
        <v>83</v>
      </c>
    </row>
    <row r="55" spans="2:44" s="1" customFormat="1" ht="30" customHeight="1">
      <c r="B55" s="3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58"/>
    </row>
    <row r="56" spans="2:44" s="1" customFormat="1" ht="6.95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8"/>
    </row>
  </sheetData>
  <sheetProtection password="CC35" sheet="1" objects="1" scenarios="1" formatCells="0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SO101 - Komunikace '!C2" display="/"/>
    <hyperlink ref="A53" location="'SO 901 - Dopravně inženýr...'!C2" display="/"/>
    <hyperlink ref="A54" location="'VRN 01 - Vedlejší a ostat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90</v>
      </c>
      <c r="G1" s="356" t="s">
        <v>91</v>
      </c>
      <c r="H1" s="356"/>
      <c r="I1" s="112"/>
      <c r="J1" s="111" t="s">
        <v>92</v>
      </c>
      <c r="K1" s="110" t="s">
        <v>93</v>
      </c>
      <c r="L1" s="111" t="s">
        <v>94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21" t="s">
        <v>82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83</v>
      </c>
    </row>
    <row r="4" spans="2:46" ht="36.95" customHeight="1">
      <c r="B4" s="25"/>
      <c r="C4" s="26"/>
      <c r="D4" s="27" t="s">
        <v>95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7" t="str">
        <f>'Rekapitulace stavby'!K6</f>
        <v>Místní komunikace v osadě Bedrč</v>
      </c>
      <c r="F7" s="358"/>
      <c r="G7" s="358"/>
      <c r="H7" s="358"/>
      <c r="I7" s="114"/>
      <c r="J7" s="26"/>
      <c r="K7" s="28"/>
    </row>
    <row r="8" spans="2:11" s="1" customFormat="1" ht="15">
      <c r="B8" s="38"/>
      <c r="C8" s="39"/>
      <c r="D8" s="34" t="s">
        <v>96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9" t="s">
        <v>97</v>
      </c>
      <c r="F9" s="360"/>
      <c r="G9" s="360"/>
      <c r="H9" s="36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29. 1. 2017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">
        <v>35</v>
      </c>
      <c r="K20" s="42"/>
    </row>
    <row r="21" spans="2:11" s="1" customFormat="1" ht="18" customHeight="1">
      <c r="B21" s="38"/>
      <c r="C21" s="39"/>
      <c r="D21" s="39"/>
      <c r="E21" s="32" t="s">
        <v>36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38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49" t="s">
        <v>21</v>
      </c>
      <c r="F24" s="349"/>
      <c r="G24" s="349"/>
      <c r="H24" s="349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39</v>
      </c>
      <c r="E27" s="39"/>
      <c r="F27" s="39"/>
      <c r="G27" s="39"/>
      <c r="H27" s="39"/>
      <c r="I27" s="115"/>
      <c r="J27" s="125">
        <f>ROUND(J89,2)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41</v>
      </c>
      <c r="G29" s="39"/>
      <c r="H29" s="39"/>
      <c r="I29" s="126" t="s">
        <v>40</v>
      </c>
      <c r="J29" s="43" t="s">
        <v>42</v>
      </c>
      <c r="K29" s="42"/>
    </row>
    <row r="30" spans="2:11" s="1" customFormat="1" ht="14.45" customHeight="1">
      <c r="B30" s="38"/>
      <c r="C30" s="39"/>
      <c r="D30" s="46" t="s">
        <v>43</v>
      </c>
      <c r="E30" s="46" t="s">
        <v>44</v>
      </c>
      <c r="F30" s="127">
        <f>ROUND(SUM(BE89:BE188),2)</f>
        <v>0</v>
      </c>
      <c r="G30" s="39"/>
      <c r="H30" s="39"/>
      <c r="I30" s="128">
        <v>0.21</v>
      </c>
      <c r="J30" s="127">
        <f>ROUND(ROUND((SUM(BE89:BE188)),2)*I30,2)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45</v>
      </c>
      <c r="F31" s="127">
        <f>ROUND(SUM(BF89:BF188),2)</f>
        <v>0</v>
      </c>
      <c r="G31" s="39"/>
      <c r="H31" s="39"/>
      <c r="I31" s="128">
        <v>0.15</v>
      </c>
      <c r="J31" s="127">
        <f>ROUND(ROUND((SUM(BF89:BF188)),2)*I31,2)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46</v>
      </c>
      <c r="F32" s="127">
        <f>ROUND(SUM(BG89:BG188),2)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47</v>
      </c>
      <c r="F33" s="127">
        <f>ROUND(SUM(BH89:BH188),2)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48</v>
      </c>
      <c r="F34" s="127">
        <f>ROUND(SUM(BI89:BI188),2)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49</v>
      </c>
      <c r="E36" s="76"/>
      <c r="F36" s="76"/>
      <c r="G36" s="131" t="s">
        <v>50</v>
      </c>
      <c r="H36" s="132" t="s">
        <v>51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98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7" t="str">
        <f>E7</f>
        <v>Místní komunikace v osadě Bedrč</v>
      </c>
      <c r="F45" s="358"/>
      <c r="G45" s="358"/>
      <c r="H45" s="358"/>
      <c r="I45" s="115"/>
      <c r="J45" s="39"/>
      <c r="K45" s="42"/>
    </row>
    <row r="46" spans="2:11" s="1" customFormat="1" ht="14.45" customHeight="1">
      <c r="B46" s="38"/>
      <c r="C46" s="34" t="s">
        <v>96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9" t="str">
        <f>E9</f>
        <v xml:space="preserve">SO101 - Komunikace </v>
      </c>
      <c r="F47" s="360"/>
      <c r="G47" s="360"/>
      <c r="H47" s="36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Bedrč</v>
      </c>
      <c r="G49" s="39"/>
      <c r="H49" s="39"/>
      <c r="I49" s="116" t="s">
        <v>25</v>
      </c>
      <c r="J49" s="117" t="str">
        <f>IF(J12="","",J12)</f>
        <v>29. 1. 2017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 xml:space="preserve">Město Benešov </v>
      </c>
      <c r="G51" s="39"/>
      <c r="H51" s="39"/>
      <c r="I51" s="116" t="s">
        <v>34</v>
      </c>
      <c r="J51" s="32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99</v>
      </c>
      <c r="D54" s="129"/>
      <c r="E54" s="129"/>
      <c r="F54" s="129"/>
      <c r="G54" s="129"/>
      <c r="H54" s="129"/>
      <c r="I54" s="142"/>
      <c r="J54" s="143" t="s">
        <v>100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101</v>
      </c>
      <c r="D56" s="39"/>
      <c r="E56" s="39"/>
      <c r="F56" s="39"/>
      <c r="G56" s="39"/>
      <c r="H56" s="39"/>
      <c r="I56" s="115"/>
      <c r="J56" s="125">
        <f>J89</f>
        <v>0</v>
      </c>
      <c r="K56" s="42"/>
      <c r="AU56" s="21" t="s">
        <v>102</v>
      </c>
    </row>
    <row r="57" spans="2:11" s="7" customFormat="1" ht="24.95" customHeight="1">
      <c r="B57" s="146"/>
      <c r="C57" s="147"/>
      <c r="D57" s="148" t="s">
        <v>103</v>
      </c>
      <c r="E57" s="149"/>
      <c r="F57" s="149"/>
      <c r="G57" s="149"/>
      <c r="H57" s="149"/>
      <c r="I57" s="150"/>
      <c r="J57" s="151">
        <f>J90</f>
        <v>0</v>
      </c>
      <c r="K57" s="152"/>
    </row>
    <row r="58" spans="2:11" s="8" customFormat="1" ht="19.9" customHeight="1">
      <c r="B58" s="153"/>
      <c r="C58" s="154"/>
      <c r="D58" s="155" t="s">
        <v>104</v>
      </c>
      <c r="E58" s="156"/>
      <c r="F58" s="156"/>
      <c r="G58" s="156"/>
      <c r="H58" s="156"/>
      <c r="I58" s="157"/>
      <c r="J58" s="158">
        <f>J91</f>
        <v>0</v>
      </c>
      <c r="K58" s="159"/>
    </row>
    <row r="59" spans="2:11" s="8" customFormat="1" ht="19.9" customHeight="1">
      <c r="B59" s="153"/>
      <c r="C59" s="154"/>
      <c r="D59" s="155" t="s">
        <v>105</v>
      </c>
      <c r="E59" s="156"/>
      <c r="F59" s="156"/>
      <c r="G59" s="156"/>
      <c r="H59" s="156"/>
      <c r="I59" s="157"/>
      <c r="J59" s="158">
        <f>J132</f>
        <v>0</v>
      </c>
      <c r="K59" s="159"/>
    </row>
    <row r="60" spans="2:11" s="8" customFormat="1" ht="19.9" customHeight="1">
      <c r="B60" s="153"/>
      <c r="C60" s="154"/>
      <c r="D60" s="155" t="s">
        <v>106</v>
      </c>
      <c r="E60" s="156"/>
      <c r="F60" s="156"/>
      <c r="G60" s="156"/>
      <c r="H60" s="156"/>
      <c r="I60" s="157"/>
      <c r="J60" s="158">
        <f>J141</f>
        <v>0</v>
      </c>
      <c r="K60" s="159"/>
    </row>
    <row r="61" spans="2:11" s="8" customFormat="1" ht="19.9" customHeight="1">
      <c r="B61" s="153"/>
      <c r="C61" s="154"/>
      <c r="D61" s="155" t="s">
        <v>107</v>
      </c>
      <c r="E61" s="156"/>
      <c r="F61" s="156"/>
      <c r="G61" s="156"/>
      <c r="H61" s="156"/>
      <c r="I61" s="157"/>
      <c r="J61" s="158">
        <f>J142</f>
        <v>0</v>
      </c>
      <c r="K61" s="159"/>
    </row>
    <row r="62" spans="2:11" s="8" customFormat="1" ht="19.9" customHeight="1">
      <c r="B62" s="153"/>
      <c r="C62" s="154"/>
      <c r="D62" s="155" t="s">
        <v>108</v>
      </c>
      <c r="E62" s="156"/>
      <c r="F62" s="156"/>
      <c r="G62" s="156"/>
      <c r="H62" s="156"/>
      <c r="I62" s="157"/>
      <c r="J62" s="158">
        <f>J143</f>
        <v>0</v>
      </c>
      <c r="K62" s="159"/>
    </row>
    <row r="63" spans="2:11" s="8" customFormat="1" ht="19.9" customHeight="1">
      <c r="B63" s="153"/>
      <c r="C63" s="154"/>
      <c r="D63" s="155" t="s">
        <v>109</v>
      </c>
      <c r="E63" s="156"/>
      <c r="F63" s="156"/>
      <c r="G63" s="156"/>
      <c r="H63" s="156"/>
      <c r="I63" s="157"/>
      <c r="J63" s="158">
        <f>J158</f>
        <v>0</v>
      </c>
      <c r="K63" s="159"/>
    </row>
    <row r="64" spans="2:11" s="8" customFormat="1" ht="19.9" customHeight="1">
      <c r="B64" s="153"/>
      <c r="C64" s="154"/>
      <c r="D64" s="155" t="s">
        <v>110</v>
      </c>
      <c r="E64" s="156"/>
      <c r="F64" s="156"/>
      <c r="G64" s="156"/>
      <c r="H64" s="156"/>
      <c r="I64" s="157"/>
      <c r="J64" s="158">
        <f>J159</f>
        <v>0</v>
      </c>
      <c r="K64" s="159"/>
    </row>
    <row r="65" spans="2:11" s="8" customFormat="1" ht="19.9" customHeight="1">
      <c r="B65" s="153"/>
      <c r="C65" s="154"/>
      <c r="D65" s="155" t="s">
        <v>111</v>
      </c>
      <c r="E65" s="156"/>
      <c r="F65" s="156"/>
      <c r="G65" s="156"/>
      <c r="H65" s="156"/>
      <c r="I65" s="157"/>
      <c r="J65" s="158">
        <f>J170</f>
        <v>0</v>
      </c>
      <c r="K65" s="159"/>
    </row>
    <row r="66" spans="2:11" s="8" customFormat="1" ht="19.9" customHeight="1">
      <c r="B66" s="153"/>
      <c r="C66" s="154"/>
      <c r="D66" s="155" t="s">
        <v>112</v>
      </c>
      <c r="E66" s="156"/>
      <c r="F66" s="156"/>
      <c r="G66" s="156"/>
      <c r="H66" s="156"/>
      <c r="I66" s="157"/>
      <c r="J66" s="158">
        <f>J176</f>
        <v>0</v>
      </c>
      <c r="K66" s="159"/>
    </row>
    <row r="67" spans="2:11" s="7" customFormat="1" ht="24.95" customHeight="1">
      <c r="B67" s="146"/>
      <c r="C67" s="147"/>
      <c r="D67" s="148" t="s">
        <v>113</v>
      </c>
      <c r="E67" s="149"/>
      <c r="F67" s="149"/>
      <c r="G67" s="149"/>
      <c r="H67" s="149"/>
      <c r="I67" s="150"/>
      <c r="J67" s="151">
        <f>J178</f>
        <v>0</v>
      </c>
      <c r="K67" s="152"/>
    </row>
    <row r="68" spans="2:11" s="8" customFormat="1" ht="19.9" customHeight="1">
      <c r="B68" s="153"/>
      <c r="C68" s="154"/>
      <c r="D68" s="155" t="s">
        <v>114</v>
      </c>
      <c r="E68" s="156"/>
      <c r="F68" s="156"/>
      <c r="G68" s="156"/>
      <c r="H68" s="156"/>
      <c r="I68" s="157"/>
      <c r="J68" s="158">
        <f>J179</f>
        <v>0</v>
      </c>
      <c r="K68" s="159"/>
    </row>
    <row r="69" spans="2:11" s="8" customFormat="1" ht="19.9" customHeight="1">
      <c r="B69" s="153"/>
      <c r="C69" s="154"/>
      <c r="D69" s="155" t="s">
        <v>115</v>
      </c>
      <c r="E69" s="156"/>
      <c r="F69" s="156"/>
      <c r="G69" s="156"/>
      <c r="H69" s="156"/>
      <c r="I69" s="157"/>
      <c r="J69" s="158">
        <f>J181</f>
        <v>0</v>
      </c>
      <c r="K69" s="159"/>
    </row>
    <row r="70" spans="2:11" s="1" customFormat="1" ht="21.75" customHeight="1">
      <c r="B70" s="38"/>
      <c r="C70" s="39"/>
      <c r="D70" s="39"/>
      <c r="E70" s="39"/>
      <c r="F70" s="39"/>
      <c r="G70" s="39"/>
      <c r="H70" s="39"/>
      <c r="I70" s="115"/>
      <c r="J70" s="39"/>
      <c r="K70" s="42"/>
    </row>
    <row r="71" spans="2:11" s="1" customFormat="1" ht="6.95" customHeight="1">
      <c r="B71" s="53"/>
      <c r="C71" s="54"/>
      <c r="D71" s="54"/>
      <c r="E71" s="54"/>
      <c r="F71" s="54"/>
      <c r="G71" s="54"/>
      <c r="H71" s="54"/>
      <c r="I71" s="136"/>
      <c r="J71" s="54"/>
      <c r="K71" s="55"/>
    </row>
    <row r="75" spans="2:12" s="1" customFormat="1" ht="6.95" customHeight="1">
      <c r="B75" s="56"/>
      <c r="C75" s="57"/>
      <c r="D75" s="57"/>
      <c r="E75" s="57"/>
      <c r="F75" s="57"/>
      <c r="G75" s="57"/>
      <c r="H75" s="57"/>
      <c r="I75" s="139"/>
      <c r="J75" s="57"/>
      <c r="K75" s="57"/>
      <c r="L75" s="58"/>
    </row>
    <row r="76" spans="2:12" s="1" customFormat="1" ht="36.95" customHeight="1">
      <c r="B76" s="38"/>
      <c r="C76" s="59" t="s">
        <v>116</v>
      </c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6.9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14.45" customHeight="1">
      <c r="B78" s="38"/>
      <c r="C78" s="62" t="s">
        <v>18</v>
      </c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22.5" customHeight="1">
      <c r="B79" s="38"/>
      <c r="C79" s="60"/>
      <c r="D79" s="60"/>
      <c r="E79" s="353" t="str">
        <f>E7</f>
        <v>Místní komunikace v osadě Bedrč</v>
      </c>
      <c r="F79" s="354"/>
      <c r="G79" s="354"/>
      <c r="H79" s="354"/>
      <c r="I79" s="160"/>
      <c r="J79" s="60"/>
      <c r="K79" s="60"/>
      <c r="L79" s="58"/>
    </row>
    <row r="80" spans="2:12" s="1" customFormat="1" ht="14.45" customHeight="1">
      <c r="B80" s="38"/>
      <c r="C80" s="62" t="s">
        <v>96</v>
      </c>
      <c r="D80" s="60"/>
      <c r="E80" s="60"/>
      <c r="F80" s="60"/>
      <c r="G80" s="60"/>
      <c r="H80" s="60"/>
      <c r="I80" s="160"/>
      <c r="J80" s="60"/>
      <c r="K80" s="60"/>
      <c r="L80" s="58"/>
    </row>
    <row r="81" spans="2:12" s="1" customFormat="1" ht="23.25" customHeight="1">
      <c r="B81" s="38"/>
      <c r="C81" s="60"/>
      <c r="D81" s="60"/>
      <c r="E81" s="321" t="str">
        <f>E9</f>
        <v xml:space="preserve">SO101 - Komunikace </v>
      </c>
      <c r="F81" s="355"/>
      <c r="G81" s="355"/>
      <c r="H81" s="355"/>
      <c r="I81" s="160"/>
      <c r="J81" s="60"/>
      <c r="K81" s="60"/>
      <c r="L81" s="58"/>
    </row>
    <row r="82" spans="2:12" s="1" customFormat="1" ht="6.95" customHeight="1">
      <c r="B82" s="38"/>
      <c r="C82" s="60"/>
      <c r="D82" s="60"/>
      <c r="E82" s="60"/>
      <c r="F82" s="60"/>
      <c r="G82" s="60"/>
      <c r="H82" s="60"/>
      <c r="I82" s="160"/>
      <c r="J82" s="60"/>
      <c r="K82" s="60"/>
      <c r="L82" s="58"/>
    </row>
    <row r="83" spans="2:12" s="1" customFormat="1" ht="18" customHeight="1">
      <c r="B83" s="38"/>
      <c r="C83" s="62" t="s">
        <v>23</v>
      </c>
      <c r="D83" s="60"/>
      <c r="E83" s="60"/>
      <c r="F83" s="161" t="str">
        <f>F12</f>
        <v>Bedrč</v>
      </c>
      <c r="G83" s="60"/>
      <c r="H83" s="60"/>
      <c r="I83" s="162" t="s">
        <v>25</v>
      </c>
      <c r="J83" s="70" t="str">
        <f>IF(J12="","",J12)</f>
        <v>29. 1. 2017</v>
      </c>
      <c r="K83" s="60"/>
      <c r="L83" s="58"/>
    </row>
    <row r="84" spans="2:12" s="1" customFormat="1" ht="6.95" customHeight="1">
      <c r="B84" s="38"/>
      <c r="C84" s="60"/>
      <c r="D84" s="60"/>
      <c r="E84" s="60"/>
      <c r="F84" s="60"/>
      <c r="G84" s="60"/>
      <c r="H84" s="60"/>
      <c r="I84" s="160"/>
      <c r="J84" s="60"/>
      <c r="K84" s="60"/>
      <c r="L84" s="58"/>
    </row>
    <row r="85" spans="2:12" s="1" customFormat="1" ht="15">
      <c r="B85" s="38"/>
      <c r="C85" s="62" t="s">
        <v>27</v>
      </c>
      <c r="D85" s="60"/>
      <c r="E85" s="60"/>
      <c r="F85" s="161" t="str">
        <f>E15</f>
        <v xml:space="preserve">Město Benešov </v>
      </c>
      <c r="G85" s="60"/>
      <c r="H85" s="60"/>
      <c r="I85" s="162" t="s">
        <v>34</v>
      </c>
      <c r="J85" s="161" t="str">
        <f>E21</f>
        <v xml:space="preserve">Ing. Roman Tichovský </v>
      </c>
      <c r="K85" s="60"/>
      <c r="L85" s="58"/>
    </row>
    <row r="86" spans="2:12" s="1" customFormat="1" ht="14.45" customHeight="1">
      <c r="B86" s="38"/>
      <c r="C86" s="62" t="s">
        <v>32</v>
      </c>
      <c r="D86" s="60"/>
      <c r="E86" s="60"/>
      <c r="F86" s="161" t="str">
        <f>IF(E18="","",E18)</f>
        <v/>
      </c>
      <c r="G86" s="60"/>
      <c r="H86" s="60"/>
      <c r="I86" s="160"/>
      <c r="J86" s="60"/>
      <c r="K86" s="60"/>
      <c r="L86" s="58"/>
    </row>
    <row r="87" spans="2:12" s="1" customFormat="1" ht="10.35" customHeight="1">
      <c r="B87" s="38"/>
      <c r="C87" s="60"/>
      <c r="D87" s="60"/>
      <c r="E87" s="60"/>
      <c r="F87" s="60"/>
      <c r="G87" s="60"/>
      <c r="H87" s="60"/>
      <c r="I87" s="160"/>
      <c r="J87" s="60"/>
      <c r="K87" s="60"/>
      <c r="L87" s="58"/>
    </row>
    <row r="88" spans="2:20" s="9" customFormat="1" ht="29.25" customHeight="1">
      <c r="B88" s="163"/>
      <c r="C88" s="164" t="s">
        <v>117</v>
      </c>
      <c r="D88" s="165" t="s">
        <v>58</v>
      </c>
      <c r="E88" s="165" t="s">
        <v>54</v>
      </c>
      <c r="F88" s="165" t="s">
        <v>118</v>
      </c>
      <c r="G88" s="165" t="s">
        <v>119</v>
      </c>
      <c r="H88" s="165" t="s">
        <v>120</v>
      </c>
      <c r="I88" s="166" t="s">
        <v>121</v>
      </c>
      <c r="J88" s="165" t="s">
        <v>100</v>
      </c>
      <c r="K88" s="167" t="s">
        <v>122</v>
      </c>
      <c r="L88" s="168"/>
      <c r="M88" s="78" t="s">
        <v>123</v>
      </c>
      <c r="N88" s="79" t="s">
        <v>43</v>
      </c>
      <c r="O88" s="79" t="s">
        <v>124</v>
      </c>
      <c r="P88" s="79" t="s">
        <v>125</v>
      </c>
      <c r="Q88" s="79" t="s">
        <v>126</v>
      </c>
      <c r="R88" s="79" t="s">
        <v>127</v>
      </c>
      <c r="S88" s="79" t="s">
        <v>128</v>
      </c>
      <c r="T88" s="80" t="s">
        <v>129</v>
      </c>
    </row>
    <row r="89" spans="2:63" s="1" customFormat="1" ht="29.25" customHeight="1">
      <c r="B89" s="38"/>
      <c r="C89" s="84" t="s">
        <v>101</v>
      </c>
      <c r="D89" s="60"/>
      <c r="E89" s="60"/>
      <c r="F89" s="60"/>
      <c r="G89" s="60"/>
      <c r="H89" s="60"/>
      <c r="I89" s="160"/>
      <c r="J89" s="169">
        <f>BK89</f>
        <v>0</v>
      </c>
      <c r="K89" s="60"/>
      <c r="L89" s="58"/>
      <c r="M89" s="81"/>
      <c r="N89" s="82"/>
      <c r="O89" s="82"/>
      <c r="P89" s="170">
        <f>P90+P178</f>
        <v>0</v>
      </c>
      <c r="Q89" s="82"/>
      <c r="R89" s="170">
        <f>R90+R178</f>
        <v>142.22106945000002</v>
      </c>
      <c r="S89" s="82"/>
      <c r="T89" s="171">
        <f>T90+T178</f>
        <v>146.71705000000003</v>
      </c>
      <c r="AT89" s="21" t="s">
        <v>72</v>
      </c>
      <c r="AU89" s="21" t="s">
        <v>102</v>
      </c>
      <c r="BK89" s="172">
        <f>BK90+BK178</f>
        <v>0</v>
      </c>
    </row>
    <row r="90" spans="2:63" s="10" customFormat="1" ht="37.35" customHeight="1">
      <c r="B90" s="173"/>
      <c r="C90" s="174"/>
      <c r="D90" s="175" t="s">
        <v>72</v>
      </c>
      <c r="E90" s="176" t="s">
        <v>130</v>
      </c>
      <c r="F90" s="176" t="s">
        <v>131</v>
      </c>
      <c r="G90" s="174"/>
      <c r="H90" s="174"/>
      <c r="I90" s="177"/>
      <c r="J90" s="178">
        <f>BK90</f>
        <v>0</v>
      </c>
      <c r="K90" s="174"/>
      <c r="L90" s="179"/>
      <c r="M90" s="180"/>
      <c r="N90" s="181"/>
      <c r="O90" s="181"/>
      <c r="P90" s="182">
        <f>P91+P132+SUM(P141:P143)+P158+P159+P170+P176</f>
        <v>0</v>
      </c>
      <c r="Q90" s="181"/>
      <c r="R90" s="182">
        <f>R91+R132+SUM(R141:R143)+R158+R159+R170+R176</f>
        <v>132.41165445000001</v>
      </c>
      <c r="S90" s="181"/>
      <c r="T90" s="183">
        <f>T91+T132+SUM(T141:T143)+T158+T159+T170+T176</f>
        <v>146.71705000000003</v>
      </c>
      <c r="AR90" s="184" t="s">
        <v>81</v>
      </c>
      <c r="AT90" s="185" t="s">
        <v>72</v>
      </c>
      <c r="AU90" s="185" t="s">
        <v>73</v>
      </c>
      <c r="AY90" s="184" t="s">
        <v>132</v>
      </c>
      <c r="BK90" s="186">
        <f>BK91+BK132+SUM(BK141:BK143)+BK158+BK159+BK170+BK176</f>
        <v>0</v>
      </c>
    </row>
    <row r="91" spans="2:63" s="10" customFormat="1" ht="19.9" customHeight="1">
      <c r="B91" s="173"/>
      <c r="C91" s="174"/>
      <c r="D91" s="187" t="s">
        <v>72</v>
      </c>
      <c r="E91" s="188" t="s">
        <v>81</v>
      </c>
      <c r="F91" s="188" t="s">
        <v>133</v>
      </c>
      <c r="G91" s="174"/>
      <c r="H91" s="174"/>
      <c r="I91" s="177"/>
      <c r="J91" s="189">
        <f>BK91</f>
        <v>0</v>
      </c>
      <c r="K91" s="174"/>
      <c r="L91" s="179"/>
      <c r="M91" s="180"/>
      <c r="N91" s="181"/>
      <c r="O91" s="181"/>
      <c r="P91" s="182">
        <f>SUM(P92:P131)</f>
        <v>0</v>
      </c>
      <c r="Q91" s="181"/>
      <c r="R91" s="182">
        <f>SUM(R92:R131)</f>
        <v>52.87819395</v>
      </c>
      <c r="S91" s="181"/>
      <c r="T91" s="183">
        <f>SUM(T92:T131)</f>
        <v>146.71705000000003</v>
      </c>
      <c r="AR91" s="184" t="s">
        <v>81</v>
      </c>
      <c r="AT91" s="185" t="s">
        <v>72</v>
      </c>
      <c r="AU91" s="185" t="s">
        <v>81</v>
      </c>
      <c r="AY91" s="184" t="s">
        <v>132</v>
      </c>
      <c r="BK91" s="186">
        <f>SUM(BK92:BK131)</f>
        <v>0</v>
      </c>
    </row>
    <row r="92" spans="2:65" s="1" customFormat="1" ht="22.5" customHeight="1">
      <c r="B92" s="38"/>
      <c r="C92" s="190" t="s">
        <v>134</v>
      </c>
      <c r="D92" s="190" t="s">
        <v>135</v>
      </c>
      <c r="E92" s="191" t="s">
        <v>136</v>
      </c>
      <c r="F92" s="192" t="s">
        <v>137</v>
      </c>
      <c r="G92" s="193" t="s">
        <v>138</v>
      </c>
      <c r="H92" s="194">
        <v>488.32</v>
      </c>
      <c r="I92" s="195"/>
      <c r="J92" s="196">
        <f>ROUND(I92*H92,2)</f>
        <v>0</v>
      </c>
      <c r="K92" s="192" t="s">
        <v>139</v>
      </c>
      <c r="L92" s="58"/>
      <c r="M92" s="197" t="s">
        <v>21</v>
      </c>
      <c r="N92" s="198" t="s">
        <v>44</v>
      </c>
      <c r="O92" s="39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1" t="s">
        <v>140</v>
      </c>
      <c r="AT92" s="21" t="s">
        <v>135</v>
      </c>
      <c r="AU92" s="21" t="s">
        <v>83</v>
      </c>
      <c r="AY92" s="21" t="s">
        <v>132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1" t="s">
        <v>81</v>
      </c>
      <c r="BK92" s="201">
        <f>ROUND(I92*H92,2)</f>
        <v>0</v>
      </c>
      <c r="BL92" s="21" t="s">
        <v>140</v>
      </c>
      <c r="BM92" s="21" t="s">
        <v>141</v>
      </c>
    </row>
    <row r="93" spans="2:51" s="11" customFormat="1" ht="13.5">
      <c r="B93" s="202"/>
      <c r="C93" s="203"/>
      <c r="D93" s="204" t="s">
        <v>142</v>
      </c>
      <c r="E93" s="205" t="s">
        <v>21</v>
      </c>
      <c r="F93" s="206" t="s">
        <v>143</v>
      </c>
      <c r="G93" s="203"/>
      <c r="H93" s="207">
        <v>488.32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142</v>
      </c>
      <c r="AU93" s="213" t="s">
        <v>83</v>
      </c>
      <c r="AV93" s="11" t="s">
        <v>83</v>
      </c>
      <c r="AW93" s="11" t="s">
        <v>37</v>
      </c>
      <c r="AX93" s="11" t="s">
        <v>81</v>
      </c>
      <c r="AY93" s="213" t="s">
        <v>132</v>
      </c>
    </row>
    <row r="94" spans="2:65" s="1" customFormat="1" ht="31.5" customHeight="1">
      <c r="B94" s="38"/>
      <c r="C94" s="190" t="s">
        <v>144</v>
      </c>
      <c r="D94" s="190" t="s">
        <v>135</v>
      </c>
      <c r="E94" s="191" t="s">
        <v>145</v>
      </c>
      <c r="F94" s="192" t="s">
        <v>146</v>
      </c>
      <c r="G94" s="193" t="s">
        <v>138</v>
      </c>
      <c r="H94" s="194">
        <v>91.64</v>
      </c>
      <c r="I94" s="195"/>
      <c r="J94" s="196">
        <f>ROUND(I94*H94,2)</f>
        <v>0</v>
      </c>
      <c r="K94" s="192" t="s">
        <v>139</v>
      </c>
      <c r="L94" s="58"/>
      <c r="M94" s="197" t="s">
        <v>21</v>
      </c>
      <c r="N94" s="198" t="s">
        <v>44</v>
      </c>
      <c r="O94" s="39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1" t="s">
        <v>140</v>
      </c>
      <c r="AT94" s="21" t="s">
        <v>135</v>
      </c>
      <c r="AU94" s="21" t="s">
        <v>83</v>
      </c>
      <c r="AY94" s="21" t="s">
        <v>132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81</v>
      </c>
      <c r="BK94" s="201">
        <f>ROUND(I94*H94,2)</f>
        <v>0</v>
      </c>
      <c r="BL94" s="21" t="s">
        <v>140</v>
      </c>
      <c r="BM94" s="21" t="s">
        <v>147</v>
      </c>
    </row>
    <row r="95" spans="2:51" s="11" customFormat="1" ht="13.5">
      <c r="B95" s="202"/>
      <c r="C95" s="203"/>
      <c r="D95" s="204" t="s">
        <v>142</v>
      </c>
      <c r="E95" s="205" t="s">
        <v>21</v>
      </c>
      <c r="F95" s="206" t="s">
        <v>148</v>
      </c>
      <c r="G95" s="203"/>
      <c r="H95" s="207">
        <v>91.64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142</v>
      </c>
      <c r="AU95" s="213" t="s">
        <v>83</v>
      </c>
      <c r="AV95" s="11" t="s">
        <v>83</v>
      </c>
      <c r="AW95" s="11" t="s">
        <v>37</v>
      </c>
      <c r="AX95" s="11" t="s">
        <v>81</v>
      </c>
      <c r="AY95" s="213" t="s">
        <v>132</v>
      </c>
    </row>
    <row r="96" spans="2:65" s="1" customFormat="1" ht="31.5" customHeight="1">
      <c r="B96" s="38"/>
      <c r="C96" s="190" t="s">
        <v>149</v>
      </c>
      <c r="D96" s="190" t="s">
        <v>135</v>
      </c>
      <c r="E96" s="191" t="s">
        <v>150</v>
      </c>
      <c r="F96" s="192" t="s">
        <v>151</v>
      </c>
      <c r="G96" s="193" t="s">
        <v>138</v>
      </c>
      <c r="H96" s="194">
        <v>91.64</v>
      </c>
      <c r="I96" s="195"/>
      <c r="J96" s="196">
        <f>ROUND(I96*H96,2)</f>
        <v>0</v>
      </c>
      <c r="K96" s="192" t="s">
        <v>139</v>
      </c>
      <c r="L96" s="58"/>
      <c r="M96" s="197" t="s">
        <v>21</v>
      </c>
      <c r="N96" s="198" t="s">
        <v>44</v>
      </c>
      <c r="O96" s="39"/>
      <c r="P96" s="199">
        <f>O96*H96</f>
        <v>0</v>
      </c>
      <c r="Q96" s="199">
        <v>0.00018</v>
      </c>
      <c r="R96" s="199">
        <f>Q96*H96</f>
        <v>0.0164952</v>
      </c>
      <c r="S96" s="199">
        <v>0</v>
      </c>
      <c r="T96" s="200">
        <f>S96*H96</f>
        <v>0</v>
      </c>
      <c r="AR96" s="21" t="s">
        <v>140</v>
      </c>
      <c r="AT96" s="21" t="s">
        <v>135</v>
      </c>
      <c r="AU96" s="21" t="s">
        <v>83</v>
      </c>
      <c r="AY96" s="21" t="s">
        <v>132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1" t="s">
        <v>81</v>
      </c>
      <c r="BK96" s="201">
        <f>ROUND(I96*H96,2)</f>
        <v>0</v>
      </c>
      <c r="BL96" s="21" t="s">
        <v>140</v>
      </c>
      <c r="BM96" s="21" t="s">
        <v>152</v>
      </c>
    </row>
    <row r="97" spans="2:51" s="11" customFormat="1" ht="13.5">
      <c r="B97" s="202"/>
      <c r="C97" s="203"/>
      <c r="D97" s="204" t="s">
        <v>142</v>
      </c>
      <c r="E97" s="205" t="s">
        <v>21</v>
      </c>
      <c r="F97" s="206" t="s">
        <v>153</v>
      </c>
      <c r="G97" s="203"/>
      <c r="H97" s="207">
        <v>91.64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142</v>
      </c>
      <c r="AU97" s="213" t="s">
        <v>83</v>
      </c>
      <c r="AV97" s="11" t="s">
        <v>83</v>
      </c>
      <c r="AW97" s="11" t="s">
        <v>37</v>
      </c>
      <c r="AX97" s="11" t="s">
        <v>81</v>
      </c>
      <c r="AY97" s="213" t="s">
        <v>132</v>
      </c>
    </row>
    <row r="98" spans="2:65" s="1" customFormat="1" ht="44.25" customHeight="1">
      <c r="B98" s="38"/>
      <c r="C98" s="190" t="s">
        <v>154</v>
      </c>
      <c r="D98" s="190" t="s">
        <v>135</v>
      </c>
      <c r="E98" s="191" t="s">
        <v>155</v>
      </c>
      <c r="F98" s="192" t="s">
        <v>156</v>
      </c>
      <c r="G98" s="193" t="s">
        <v>138</v>
      </c>
      <c r="H98" s="194">
        <v>348.42</v>
      </c>
      <c r="I98" s="195"/>
      <c r="J98" s="196">
        <f>ROUND(I98*H98,2)</f>
        <v>0</v>
      </c>
      <c r="K98" s="192" t="s">
        <v>139</v>
      </c>
      <c r="L98" s="58"/>
      <c r="M98" s="197" t="s">
        <v>21</v>
      </c>
      <c r="N98" s="198" t="s">
        <v>44</v>
      </c>
      <c r="O98" s="39"/>
      <c r="P98" s="199">
        <f>O98*H98</f>
        <v>0</v>
      </c>
      <c r="Q98" s="199">
        <v>0</v>
      </c>
      <c r="R98" s="199">
        <f>Q98*H98</f>
        <v>0</v>
      </c>
      <c r="S98" s="199">
        <v>0.4</v>
      </c>
      <c r="T98" s="200">
        <f>S98*H98</f>
        <v>139.36800000000002</v>
      </c>
      <c r="AR98" s="21" t="s">
        <v>140</v>
      </c>
      <c r="AT98" s="21" t="s">
        <v>135</v>
      </c>
      <c r="AU98" s="21" t="s">
        <v>83</v>
      </c>
      <c r="AY98" s="21" t="s">
        <v>132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1" t="s">
        <v>81</v>
      </c>
      <c r="BK98" s="201">
        <f>ROUND(I98*H98,2)</f>
        <v>0</v>
      </c>
      <c r="BL98" s="21" t="s">
        <v>140</v>
      </c>
      <c r="BM98" s="21" t="s">
        <v>157</v>
      </c>
    </row>
    <row r="99" spans="2:51" s="11" customFormat="1" ht="13.5">
      <c r="B99" s="202"/>
      <c r="C99" s="203"/>
      <c r="D99" s="204" t="s">
        <v>142</v>
      </c>
      <c r="E99" s="205" t="s">
        <v>21</v>
      </c>
      <c r="F99" s="206" t="s">
        <v>158</v>
      </c>
      <c r="G99" s="203"/>
      <c r="H99" s="207">
        <v>348.42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142</v>
      </c>
      <c r="AU99" s="213" t="s">
        <v>83</v>
      </c>
      <c r="AV99" s="11" t="s">
        <v>83</v>
      </c>
      <c r="AW99" s="11" t="s">
        <v>37</v>
      </c>
      <c r="AX99" s="11" t="s">
        <v>81</v>
      </c>
      <c r="AY99" s="213" t="s">
        <v>132</v>
      </c>
    </row>
    <row r="100" spans="2:65" s="1" customFormat="1" ht="31.5" customHeight="1">
      <c r="B100" s="38"/>
      <c r="C100" s="190" t="s">
        <v>159</v>
      </c>
      <c r="D100" s="190" t="s">
        <v>135</v>
      </c>
      <c r="E100" s="191" t="s">
        <v>160</v>
      </c>
      <c r="F100" s="192" t="s">
        <v>161</v>
      </c>
      <c r="G100" s="193" t="s">
        <v>138</v>
      </c>
      <c r="H100" s="194">
        <v>71.35</v>
      </c>
      <c r="I100" s="195"/>
      <c r="J100" s="196">
        <f>ROUND(I100*H100,2)</f>
        <v>0</v>
      </c>
      <c r="K100" s="192" t="s">
        <v>162</v>
      </c>
      <c r="L100" s="58"/>
      <c r="M100" s="197" t="s">
        <v>21</v>
      </c>
      <c r="N100" s="198" t="s">
        <v>44</v>
      </c>
      <c r="O100" s="39"/>
      <c r="P100" s="199">
        <f>O100*H100</f>
        <v>0</v>
      </c>
      <c r="Q100" s="199">
        <v>3E-05</v>
      </c>
      <c r="R100" s="199">
        <f>Q100*H100</f>
        <v>0.0021405</v>
      </c>
      <c r="S100" s="199">
        <v>0.103</v>
      </c>
      <c r="T100" s="200">
        <f>S100*H100</f>
        <v>7.349049999999999</v>
      </c>
      <c r="AR100" s="21" t="s">
        <v>140</v>
      </c>
      <c r="AT100" s="21" t="s">
        <v>135</v>
      </c>
      <c r="AU100" s="21" t="s">
        <v>83</v>
      </c>
      <c r="AY100" s="21" t="s">
        <v>132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1" t="s">
        <v>81</v>
      </c>
      <c r="BK100" s="201">
        <f>ROUND(I100*H100,2)</f>
        <v>0</v>
      </c>
      <c r="BL100" s="21" t="s">
        <v>140</v>
      </c>
      <c r="BM100" s="21" t="s">
        <v>163</v>
      </c>
    </row>
    <row r="101" spans="2:51" s="11" customFormat="1" ht="13.5">
      <c r="B101" s="202"/>
      <c r="C101" s="203"/>
      <c r="D101" s="204" t="s">
        <v>142</v>
      </c>
      <c r="E101" s="205" t="s">
        <v>21</v>
      </c>
      <c r="F101" s="206" t="s">
        <v>164</v>
      </c>
      <c r="G101" s="203"/>
      <c r="H101" s="207">
        <v>71.35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142</v>
      </c>
      <c r="AU101" s="213" t="s">
        <v>83</v>
      </c>
      <c r="AV101" s="11" t="s">
        <v>83</v>
      </c>
      <c r="AW101" s="11" t="s">
        <v>37</v>
      </c>
      <c r="AX101" s="11" t="s">
        <v>81</v>
      </c>
      <c r="AY101" s="213" t="s">
        <v>132</v>
      </c>
    </row>
    <row r="102" spans="2:65" s="1" customFormat="1" ht="44.25" customHeight="1">
      <c r="B102" s="38"/>
      <c r="C102" s="190" t="s">
        <v>81</v>
      </c>
      <c r="D102" s="190" t="s">
        <v>135</v>
      </c>
      <c r="E102" s="191" t="s">
        <v>165</v>
      </c>
      <c r="F102" s="192" t="s">
        <v>166</v>
      </c>
      <c r="G102" s="193" t="s">
        <v>167</v>
      </c>
      <c r="H102" s="194">
        <v>24.437</v>
      </c>
      <c r="I102" s="195"/>
      <c r="J102" s="196">
        <f>ROUND(I102*H102,2)</f>
        <v>0</v>
      </c>
      <c r="K102" s="192" t="s">
        <v>139</v>
      </c>
      <c r="L102" s="58"/>
      <c r="M102" s="197" t="s">
        <v>21</v>
      </c>
      <c r="N102" s="198" t="s">
        <v>44</v>
      </c>
      <c r="O102" s="39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1" t="s">
        <v>140</v>
      </c>
      <c r="AT102" s="21" t="s">
        <v>135</v>
      </c>
      <c r="AU102" s="21" t="s">
        <v>83</v>
      </c>
      <c r="AY102" s="21" t="s">
        <v>132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1" t="s">
        <v>81</v>
      </c>
      <c r="BK102" s="201">
        <f>ROUND(I102*H102,2)</f>
        <v>0</v>
      </c>
      <c r="BL102" s="21" t="s">
        <v>140</v>
      </c>
      <c r="BM102" s="21" t="s">
        <v>168</v>
      </c>
    </row>
    <row r="103" spans="2:51" s="11" customFormat="1" ht="13.5">
      <c r="B103" s="202"/>
      <c r="C103" s="203"/>
      <c r="D103" s="204" t="s">
        <v>142</v>
      </c>
      <c r="E103" s="205" t="s">
        <v>21</v>
      </c>
      <c r="F103" s="206" t="s">
        <v>169</v>
      </c>
      <c r="G103" s="203"/>
      <c r="H103" s="207">
        <v>24.437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142</v>
      </c>
      <c r="AU103" s="213" t="s">
        <v>83</v>
      </c>
      <c r="AV103" s="11" t="s">
        <v>83</v>
      </c>
      <c r="AW103" s="11" t="s">
        <v>37</v>
      </c>
      <c r="AX103" s="11" t="s">
        <v>81</v>
      </c>
      <c r="AY103" s="213" t="s">
        <v>132</v>
      </c>
    </row>
    <row r="104" spans="2:65" s="1" customFormat="1" ht="44.25" customHeight="1">
      <c r="B104" s="38"/>
      <c r="C104" s="190" t="s">
        <v>9</v>
      </c>
      <c r="D104" s="190" t="s">
        <v>135</v>
      </c>
      <c r="E104" s="191" t="s">
        <v>170</v>
      </c>
      <c r="F104" s="192" t="s">
        <v>171</v>
      </c>
      <c r="G104" s="193" t="s">
        <v>167</v>
      </c>
      <c r="H104" s="194">
        <v>181.23</v>
      </c>
      <c r="I104" s="195"/>
      <c r="J104" s="196">
        <f>ROUND(I104*H104,2)</f>
        <v>0</v>
      </c>
      <c r="K104" s="192" t="s">
        <v>139</v>
      </c>
      <c r="L104" s="58"/>
      <c r="M104" s="197" t="s">
        <v>21</v>
      </c>
      <c r="N104" s="198" t="s">
        <v>44</v>
      </c>
      <c r="O104" s="39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1" t="s">
        <v>140</v>
      </c>
      <c r="AT104" s="21" t="s">
        <v>135</v>
      </c>
      <c r="AU104" s="21" t="s">
        <v>83</v>
      </c>
      <c r="AY104" s="21" t="s">
        <v>132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1" t="s">
        <v>81</v>
      </c>
      <c r="BK104" s="201">
        <f>ROUND(I104*H104,2)</f>
        <v>0</v>
      </c>
      <c r="BL104" s="21" t="s">
        <v>140</v>
      </c>
      <c r="BM104" s="21" t="s">
        <v>172</v>
      </c>
    </row>
    <row r="105" spans="2:51" s="11" customFormat="1" ht="13.5">
      <c r="B105" s="202"/>
      <c r="C105" s="203"/>
      <c r="D105" s="204" t="s">
        <v>142</v>
      </c>
      <c r="E105" s="205" t="s">
        <v>21</v>
      </c>
      <c r="F105" s="206" t="s">
        <v>173</v>
      </c>
      <c r="G105" s="203"/>
      <c r="H105" s="207">
        <v>181.23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142</v>
      </c>
      <c r="AU105" s="213" t="s">
        <v>83</v>
      </c>
      <c r="AV105" s="11" t="s">
        <v>83</v>
      </c>
      <c r="AW105" s="11" t="s">
        <v>37</v>
      </c>
      <c r="AX105" s="11" t="s">
        <v>81</v>
      </c>
      <c r="AY105" s="213" t="s">
        <v>132</v>
      </c>
    </row>
    <row r="106" spans="2:65" s="1" customFormat="1" ht="44.25" customHeight="1">
      <c r="B106" s="38"/>
      <c r="C106" s="190" t="s">
        <v>174</v>
      </c>
      <c r="D106" s="190" t="s">
        <v>135</v>
      </c>
      <c r="E106" s="191" t="s">
        <v>175</v>
      </c>
      <c r="F106" s="192" t="s">
        <v>176</v>
      </c>
      <c r="G106" s="193" t="s">
        <v>167</v>
      </c>
      <c r="H106" s="194">
        <v>181.23</v>
      </c>
      <c r="I106" s="195"/>
      <c r="J106" s="196">
        <f>ROUND(I106*H106,2)</f>
        <v>0</v>
      </c>
      <c r="K106" s="192" t="s">
        <v>139</v>
      </c>
      <c r="L106" s="58"/>
      <c r="M106" s="197" t="s">
        <v>21</v>
      </c>
      <c r="N106" s="198" t="s">
        <v>44</v>
      </c>
      <c r="O106" s="39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1" t="s">
        <v>140</v>
      </c>
      <c r="AT106" s="21" t="s">
        <v>135</v>
      </c>
      <c r="AU106" s="21" t="s">
        <v>83</v>
      </c>
      <c r="AY106" s="21" t="s">
        <v>132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1" t="s">
        <v>81</v>
      </c>
      <c r="BK106" s="201">
        <f>ROUND(I106*H106,2)</f>
        <v>0</v>
      </c>
      <c r="BL106" s="21" t="s">
        <v>140</v>
      </c>
      <c r="BM106" s="21" t="s">
        <v>177</v>
      </c>
    </row>
    <row r="107" spans="2:51" s="11" customFormat="1" ht="13.5">
      <c r="B107" s="202"/>
      <c r="C107" s="203"/>
      <c r="D107" s="204" t="s">
        <v>142</v>
      </c>
      <c r="E107" s="205" t="s">
        <v>21</v>
      </c>
      <c r="F107" s="206" t="s">
        <v>178</v>
      </c>
      <c r="G107" s="203"/>
      <c r="H107" s="207">
        <v>181.23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142</v>
      </c>
      <c r="AU107" s="213" t="s">
        <v>83</v>
      </c>
      <c r="AV107" s="11" t="s">
        <v>83</v>
      </c>
      <c r="AW107" s="11" t="s">
        <v>37</v>
      </c>
      <c r="AX107" s="11" t="s">
        <v>81</v>
      </c>
      <c r="AY107" s="213" t="s">
        <v>132</v>
      </c>
    </row>
    <row r="108" spans="2:65" s="1" customFormat="1" ht="44.25" customHeight="1">
      <c r="B108" s="38"/>
      <c r="C108" s="190" t="s">
        <v>83</v>
      </c>
      <c r="D108" s="190" t="s">
        <v>135</v>
      </c>
      <c r="E108" s="191" t="s">
        <v>179</v>
      </c>
      <c r="F108" s="192" t="s">
        <v>180</v>
      </c>
      <c r="G108" s="193" t="s">
        <v>181</v>
      </c>
      <c r="H108" s="194">
        <v>87.5</v>
      </c>
      <c r="I108" s="195"/>
      <c r="J108" s="196">
        <f>ROUND(I108*H108,2)</f>
        <v>0</v>
      </c>
      <c r="K108" s="192" t="s">
        <v>139</v>
      </c>
      <c r="L108" s="58"/>
      <c r="M108" s="197" t="s">
        <v>21</v>
      </c>
      <c r="N108" s="198" t="s">
        <v>44</v>
      </c>
      <c r="O108" s="39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1" t="s">
        <v>140</v>
      </c>
      <c r="AT108" s="21" t="s">
        <v>135</v>
      </c>
      <c r="AU108" s="21" t="s">
        <v>83</v>
      </c>
      <c r="AY108" s="21" t="s">
        <v>132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1" t="s">
        <v>81</v>
      </c>
      <c r="BK108" s="201">
        <f>ROUND(I108*H108,2)</f>
        <v>0</v>
      </c>
      <c r="BL108" s="21" t="s">
        <v>140</v>
      </c>
      <c r="BM108" s="21" t="s">
        <v>182</v>
      </c>
    </row>
    <row r="109" spans="2:51" s="11" customFormat="1" ht="13.5">
      <c r="B109" s="202"/>
      <c r="C109" s="203"/>
      <c r="D109" s="204" t="s">
        <v>142</v>
      </c>
      <c r="E109" s="205" t="s">
        <v>21</v>
      </c>
      <c r="F109" s="206" t="s">
        <v>183</v>
      </c>
      <c r="G109" s="203"/>
      <c r="H109" s="207">
        <v>87.5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142</v>
      </c>
      <c r="AU109" s="213" t="s">
        <v>83</v>
      </c>
      <c r="AV109" s="11" t="s">
        <v>83</v>
      </c>
      <c r="AW109" s="11" t="s">
        <v>37</v>
      </c>
      <c r="AX109" s="11" t="s">
        <v>81</v>
      </c>
      <c r="AY109" s="213" t="s">
        <v>132</v>
      </c>
    </row>
    <row r="110" spans="2:65" s="1" customFormat="1" ht="44.25" customHeight="1">
      <c r="B110" s="38"/>
      <c r="C110" s="190" t="s">
        <v>184</v>
      </c>
      <c r="D110" s="190" t="s">
        <v>135</v>
      </c>
      <c r="E110" s="191" t="s">
        <v>185</v>
      </c>
      <c r="F110" s="192" t="s">
        <v>186</v>
      </c>
      <c r="G110" s="193" t="s">
        <v>167</v>
      </c>
      <c r="H110" s="194">
        <v>203.105</v>
      </c>
      <c r="I110" s="195"/>
      <c r="J110" s="196">
        <f>ROUND(I110*H110,2)</f>
        <v>0</v>
      </c>
      <c r="K110" s="192" t="s">
        <v>21</v>
      </c>
      <c r="L110" s="58"/>
      <c r="M110" s="197" t="s">
        <v>21</v>
      </c>
      <c r="N110" s="198" t="s">
        <v>44</v>
      </c>
      <c r="O110" s="39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1" t="s">
        <v>140</v>
      </c>
      <c r="AT110" s="21" t="s">
        <v>135</v>
      </c>
      <c r="AU110" s="21" t="s">
        <v>83</v>
      </c>
      <c r="AY110" s="21" t="s">
        <v>132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1" t="s">
        <v>81</v>
      </c>
      <c r="BK110" s="201">
        <f>ROUND(I110*H110,2)</f>
        <v>0</v>
      </c>
      <c r="BL110" s="21" t="s">
        <v>140</v>
      </c>
      <c r="BM110" s="21" t="s">
        <v>187</v>
      </c>
    </row>
    <row r="111" spans="2:51" s="11" customFormat="1" ht="13.5">
      <c r="B111" s="202"/>
      <c r="C111" s="203"/>
      <c r="D111" s="204" t="s">
        <v>142</v>
      </c>
      <c r="E111" s="205" t="s">
        <v>21</v>
      </c>
      <c r="F111" s="206" t="s">
        <v>188</v>
      </c>
      <c r="G111" s="203"/>
      <c r="H111" s="207">
        <v>203.105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142</v>
      </c>
      <c r="AU111" s="213" t="s">
        <v>83</v>
      </c>
      <c r="AV111" s="11" t="s">
        <v>83</v>
      </c>
      <c r="AW111" s="11" t="s">
        <v>37</v>
      </c>
      <c r="AX111" s="11" t="s">
        <v>81</v>
      </c>
      <c r="AY111" s="213" t="s">
        <v>132</v>
      </c>
    </row>
    <row r="112" spans="2:65" s="1" customFormat="1" ht="44.25" customHeight="1">
      <c r="B112" s="38"/>
      <c r="C112" s="190" t="s">
        <v>189</v>
      </c>
      <c r="D112" s="190" t="s">
        <v>135</v>
      </c>
      <c r="E112" s="191" t="s">
        <v>190</v>
      </c>
      <c r="F112" s="192" t="s">
        <v>191</v>
      </c>
      <c r="G112" s="193" t="s">
        <v>167</v>
      </c>
      <c r="H112" s="194">
        <v>203.105</v>
      </c>
      <c r="I112" s="195"/>
      <c r="J112" s="196">
        <f>ROUND(I112*H112,2)</f>
        <v>0</v>
      </c>
      <c r="K112" s="192" t="s">
        <v>21</v>
      </c>
      <c r="L112" s="58"/>
      <c r="M112" s="197" t="s">
        <v>21</v>
      </c>
      <c r="N112" s="198" t="s">
        <v>44</v>
      </c>
      <c r="O112" s="39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1" t="s">
        <v>140</v>
      </c>
      <c r="AT112" s="21" t="s">
        <v>135</v>
      </c>
      <c r="AU112" s="21" t="s">
        <v>83</v>
      </c>
      <c r="AY112" s="21" t="s">
        <v>132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1" t="s">
        <v>81</v>
      </c>
      <c r="BK112" s="201">
        <f>ROUND(I112*H112,2)</f>
        <v>0</v>
      </c>
      <c r="BL112" s="21" t="s">
        <v>140</v>
      </c>
      <c r="BM112" s="21" t="s">
        <v>192</v>
      </c>
    </row>
    <row r="113" spans="2:51" s="11" customFormat="1" ht="13.5">
      <c r="B113" s="202"/>
      <c r="C113" s="203"/>
      <c r="D113" s="204" t="s">
        <v>142</v>
      </c>
      <c r="E113" s="205" t="s">
        <v>21</v>
      </c>
      <c r="F113" s="206" t="s">
        <v>193</v>
      </c>
      <c r="G113" s="203"/>
      <c r="H113" s="207">
        <v>203.105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142</v>
      </c>
      <c r="AU113" s="213" t="s">
        <v>83</v>
      </c>
      <c r="AV113" s="11" t="s">
        <v>83</v>
      </c>
      <c r="AW113" s="11" t="s">
        <v>37</v>
      </c>
      <c r="AX113" s="11" t="s">
        <v>81</v>
      </c>
      <c r="AY113" s="213" t="s">
        <v>132</v>
      </c>
    </row>
    <row r="114" spans="2:65" s="1" customFormat="1" ht="31.5" customHeight="1">
      <c r="B114" s="38"/>
      <c r="C114" s="190" t="s">
        <v>194</v>
      </c>
      <c r="D114" s="190" t="s">
        <v>135</v>
      </c>
      <c r="E114" s="191" t="s">
        <v>195</v>
      </c>
      <c r="F114" s="192" t="s">
        <v>196</v>
      </c>
      <c r="G114" s="193" t="s">
        <v>167</v>
      </c>
      <c r="H114" s="194">
        <v>203.105</v>
      </c>
      <c r="I114" s="195"/>
      <c r="J114" s="196">
        <f>ROUND(I114*H114,2)</f>
        <v>0</v>
      </c>
      <c r="K114" s="192" t="s">
        <v>21</v>
      </c>
      <c r="L114" s="58"/>
      <c r="M114" s="197" t="s">
        <v>21</v>
      </c>
      <c r="N114" s="198" t="s">
        <v>44</v>
      </c>
      <c r="O114" s="39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1" t="s">
        <v>140</v>
      </c>
      <c r="AT114" s="21" t="s">
        <v>135</v>
      </c>
      <c r="AU114" s="21" t="s">
        <v>83</v>
      </c>
      <c r="AY114" s="21" t="s">
        <v>132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81</v>
      </c>
      <c r="BK114" s="201">
        <f>ROUND(I114*H114,2)</f>
        <v>0</v>
      </c>
      <c r="BL114" s="21" t="s">
        <v>140</v>
      </c>
      <c r="BM114" s="21" t="s">
        <v>197</v>
      </c>
    </row>
    <row r="115" spans="2:51" s="11" customFormat="1" ht="13.5">
      <c r="B115" s="202"/>
      <c r="C115" s="203"/>
      <c r="D115" s="204" t="s">
        <v>142</v>
      </c>
      <c r="E115" s="205" t="s">
        <v>21</v>
      </c>
      <c r="F115" s="206" t="s">
        <v>193</v>
      </c>
      <c r="G115" s="203"/>
      <c r="H115" s="207">
        <v>203.105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142</v>
      </c>
      <c r="AU115" s="213" t="s">
        <v>83</v>
      </c>
      <c r="AV115" s="11" t="s">
        <v>83</v>
      </c>
      <c r="AW115" s="11" t="s">
        <v>37</v>
      </c>
      <c r="AX115" s="11" t="s">
        <v>81</v>
      </c>
      <c r="AY115" s="213" t="s">
        <v>132</v>
      </c>
    </row>
    <row r="116" spans="2:65" s="1" customFormat="1" ht="22.5" customHeight="1">
      <c r="B116" s="38"/>
      <c r="C116" s="190" t="s">
        <v>198</v>
      </c>
      <c r="D116" s="190" t="s">
        <v>135</v>
      </c>
      <c r="E116" s="191" t="s">
        <v>199</v>
      </c>
      <c r="F116" s="192" t="s">
        <v>200</v>
      </c>
      <c r="G116" s="193" t="s">
        <v>167</v>
      </c>
      <c r="H116" s="194">
        <v>203.105</v>
      </c>
      <c r="I116" s="195"/>
      <c r="J116" s="196">
        <f>ROUND(I116*H116,2)</f>
        <v>0</v>
      </c>
      <c r="K116" s="192" t="s">
        <v>139</v>
      </c>
      <c r="L116" s="58"/>
      <c r="M116" s="197" t="s">
        <v>21</v>
      </c>
      <c r="N116" s="198" t="s">
        <v>44</v>
      </c>
      <c r="O116" s="39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1" t="s">
        <v>140</v>
      </c>
      <c r="AT116" s="21" t="s">
        <v>135</v>
      </c>
      <c r="AU116" s="21" t="s">
        <v>83</v>
      </c>
      <c r="AY116" s="21" t="s">
        <v>132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1" t="s">
        <v>81</v>
      </c>
      <c r="BK116" s="201">
        <f>ROUND(I116*H116,2)</f>
        <v>0</v>
      </c>
      <c r="BL116" s="21" t="s">
        <v>140</v>
      </c>
      <c r="BM116" s="21" t="s">
        <v>201</v>
      </c>
    </row>
    <row r="117" spans="2:51" s="11" customFormat="1" ht="13.5">
      <c r="B117" s="202"/>
      <c r="C117" s="203"/>
      <c r="D117" s="204" t="s">
        <v>142</v>
      </c>
      <c r="E117" s="205" t="s">
        <v>21</v>
      </c>
      <c r="F117" s="206" t="s">
        <v>193</v>
      </c>
      <c r="G117" s="203"/>
      <c r="H117" s="207">
        <v>203.105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142</v>
      </c>
      <c r="AU117" s="213" t="s">
        <v>83</v>
      </c>
      <c r="AV117" s="11" t="s">
        <v>83</v>
      </c>
      <c r="AW117" s="11" t="s">
        <v>37</v>
      </c>
      <c r="AX117" s="11" t="s">
        <v>81</v>
      </c>
      <c r="AY117" s="213" t="s">
        <v>132</v>
      </c>
    </row>
    <row r="118" spans="2:65" s="1" customFormat="1" ht="22.5" customHeight="1">
      <c r="B118" s="38"/>
      <c r="C118" s="190" t="s">
        <v>202</v>
      </c>
      <c r="D118" s="190" t="s">
        <v>135</v>
      </c>
      <c r="E118" s="191" t="s">
        <v>203</v>
      </c>
      <c r="F118" s="192" t="s">
        <v>204</v>
      </c>
      <c r="G118" s="193" t="s">
        <v>205</v>
      </c>
      <c r="H118" s="194">
        <v>365.589</v>
      </c>
      <c r="I118" s="195"/>
      <c r="J118" s="196">
        <f>ROUND(I118*H118,2)</f>
        <v>0</v>
      </c>
      <c r="K118" s="192" t="s">
        <v>139</v>
      </c>
      <c r="L118" s="58"/>
      <c r="M118" s="197" t="s">
        <v>21</v>
      </c>
      <c r="N118" s="198" t="s">
        <v>44</v>
      </c>
      <c r="O118" s="39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1" t="s">
        <v>140</v>
      </c>
      <c r="AT118" s="21" t="s">
        <v>135</v>
      </c>
      <c r="AU118" s="21" t="s">
        <v>83</v>
      </c>
      <c r="AY118" s="21" t="s">
        <v>132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1" t="s">
        <v>81</v>
      </c>
      <c r="BK118" s="201">
        <f>ROUND(I118*H118,2)</f>
        <v>0</v>
      </c>
      <c r="BL118" s="21" t="s">
        <v>140</v>
      </c>
      <c r="BM118" s="21" t="s">
        <v>206</v>
      </c>
    </row>
    <row r="119" spans="2:51" s="11" customFormat="1" ht="13.5">
      <c r="B119" s="202"/>
      <c r="C119" s="203"/>
      <c r="D119" s="204" t="s">
        <v>142</v>
      </c>
      <c r="E119" s="205" t="s">
        <v>21</v>
      </c>
      <c r="F119" s="206" t="s">
        <v>207</v>
      </c>
      <c r="G119" s="203"/>
      <c r="H119" s="207">
        <v>365.589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142</v>
      </c>
      <c r="AU119" s="213" t="s">
        <v>83</v>
      </c>
      <c r="AV119" s="11" t="s">
        <v>83</v>
      </c>
      <c r="AW119" s="11" t="s">
        <v>37</v>
      </c>
      <c r="AX119" s="11" t="s">
        <v>81</v>
      </c>
      <c r="AY119" s="213" t="s">
        <v>132</v>
      </c>
    </row>
    <row r="120" spans="2:65" s="1" customFormat="1" ht="31.5" customHeight="1">
      <c r="B120" s="38"/>
      <c r="C120" s="190" t="s">
        <v>208</v>
      </c>
      <c r="D120" s="190" t="s">
        <v>135</v>
      </c>
      <c r="E120" s="191" t="s">
        <v>209</v>
      </c>
      <c r="F120" s="192" t="s">
        <v>210</v>
      </c>
      <c r="G120" s="193" t="s">
        <v>181</v>
      </c>
      <c r="H120" s="194">
        <v>87.5</v>
      </c>
      <c r="I120" s="195"/>
      <c r="J120" s="196">
        <f>ROUND(I120*H120,2)</f>
        <v>0</v>
      </c>
      <c r="K120" s="192" t="s">
        <v>139</v>
      </c>
      <c r="L120" s="58"/>
      <c r="M120" s="197" t="s">
        <v>21</v>
      </c>
      <c r="N120" s="198" t="s">
        <v>44</v>
      </c>
      <c r="O120" s="39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1" t="s">
        <v>140</v>
      </c>
      <c r="AT120" s="21" t="s">
        <v>135</v>
      </c>
      <c r="AU120" s="21" t="s">
        <v>83</v>
      </c>
      <c r="AY120" s="21" t="s">
        <v>132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1" t="s">
        <v>81</v>
      </c>
      <c r="BK120" s="201">
        <f>ROUND(I120*H120,2)</f>
        <v>0</v>
      </c>
      <c r="BL120" s="21" t="s">
        <v>140</v>
      </c>
      <c r="BM120" s="21" t="s">
        <v>211</v>
      </c>
    </row>
    <row r="121" spans="2:51" s="11" customFormat="1" ht="13.5">
      <c r="B121" s="202"/>
      <c r="C121" s="203"/>
      <c r="D121" s="204" t="s">
        <v>142</v>
      </c>
      <c r="E121" s="205" t="s">
        <v>21</v>
      </c>
      <c r="F121" s="206" t="s">
        <v>212</v>
      </c>
      <c r="G121" s="203"/>
      <c r="H121" s="207">
        <v>87.5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142</v>
      </c>
      <c r="AU121" s="213" t="s">
        <v>83</v>
      </c>
      <c r="AV121" s="11" t="s">
        <v>83</v>
      </c>
      <c r="AW121" s="11" t="s">
        <v>37</v>
      </c>
      <c r="AX121" s="11" t="s">
        <v>81</v>
      </c>
      <c r="AY121" s="213" t="s">
        <v>132</v>
      </c>
    </row>
    <row r="122" spans="2:65" s="1" customFormat="1" ht="31.5" customHeight="1">
      <c r="B122" s="38"/>
      <c r="C122" s="214" t="s">
        <v>140</v>
      </c>
      <c r="D122" s="214" t="s">
        <v>213</v>
      </c>
      <c r="E122" s="215" t="s">
        <v>214</v>
      </c>
      <c r="F122" s="216" t="s">
        <v>215</v>
      </c>
      <c r="G122" s="217" t="s">
        <v>205</v>
      </c>
      <c r="H122" s="218">
        <v>52.5</v>
      </c>
      <c r="I122" s="219"/>
      <c r="J122" s="220">
        <f>ROUND(I122*H122,2)</f>
        <v>0</v>
      </c>
      <c r="K122" s="216" t="s">
        <v>139</v>
      </c>
      <c r="L122" s="221"/>
      <c r="M122" s="222" t="s">
        <v>21</v>
      </c>
      <c r="N122" s="223" t="s">
        <v>44</v>
      </c>
      <c r="O122" s="39"/>
      <c r="P122" s="199">
        <f>O122*H122</f>
        <v>0</v>
      </c>
      <c r="Q122" s="199">
        <v>1</v>
      </c>
      <c r="R122" s="199">
        <f>Q122*H122</f>
        <v>52.5</v>
      </c>
      <c r="S122" s="199">
        <v>0</v>
      </c>
      <c r="T122" s="200">
        <f>S122*H122</f>
        <v>0</v>
      </c>
      <c r="AR122" s="21" t="s">
        <v>216</v>
      </c>
      <c r="AT122" s="21" t="s">
        <v>213</v>
      </c>
      <c r="AU122" s="21" t="s">
        <v>83</v>
      </c>
      <c r="AY122" s="21" t="s">
        <v>132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1" t="s">
        <v>81</v>
      </c>
      <c r="BK122" s="201">
        <f>ROUND(I122*H122,2)</f>
        <v>0</v>
      </c>
      <c r="BL122" s="21" t="s">
        <v>140</v>
      </c>
      <c r="BM122" s="21" t="s">
        <v>217</v>
      </c>
    </row>
    <row r="123" spans="2:51" s="11" customFormat="1" ht="13.5">
      <c r="B123" s="202"/>
      <c r="C123" s="203"/>
      <c r="D123" s="204" t="s">
        <v>142</v>
      </c>
      <c r="E123" s="205" t="s">
        <v>21</v>
      </c>
      <c r="F123" s="206" t="s">
        <v>218</v>
      </c>
      <c r="G123" s="203"/>
      <c r="H123" s="207">
        <v>52.5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142</v>
      </c>
      <c r="AU123" s="213" t="s">
        <v>83</v>
      </c>
      <c r="AV123" s="11" t="s">
        <v>83</v>
      </c>
      <c r="AW123" s="11" t="s">
        <v>37</v>
      </c>
      <c r="AX123" s="11" t="s">
        <v>81</v>
      </c>
      <c r="AY123" s="213" t="s">
        <v>132</v>
      </c>
    </row>
    <row r="124" spans="2:65" s="1" customFormat="1" ht="22.5" customHeight="1">
      <c r="B124" s="38"/>
      <c r="C124" s="190" t="s">
        <v>219</v>
      </c>
      <c r="D124" s="190" t="s">
        <v>135</v>
      </c>
      <c r="E124" s="191" t="s">
        <v>220</v>
      </c>
      <c r="F124" s="192" t="s">
        <v>221</v>
      </c>
      <c r="G124" s="193" t="s">
        <v>138</v>
      </c>
      <c r="H124" s="194">
        <v>604.1</v>
      </c>
      <c r="I124" s="195"/>
      <c r="J124" s="196">
        <f>ROUND(I124*H124,2)</f>
        <v>0</v>
      </c>
      <c r="K124" s="192" t="s">
        <v>139</v>
      </c>
      <c r="L124" s="58"/>
      <c r="M124" s="197" t="s">
        <v>21</v>
      </c>
      <c r="N124" s="198" t="s">
        <v>44</v>
      </c>
      <c r="O124" s="39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1" t="s">
        <v>140</v>
      </c>
      <c r="AT124" s="21" t="s">
        <v>135</v>
      </c>
      <c r="AU124" s="21" t="s">
        <v>83</v>
      </c>
      <c r="AY124" s="21" t="s">
        <v>132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1" t="s">
        <v>81</v>
      </c>
      <c r="BK124" s="201">
        <f>ROUND(I124*H124,2)</f>
        <v>0</v>
      </c>
      <c r="BL124" s="21" t="s">
        <v>140</v>
      </c>
      <c r="BM124" s="21" t="s">
        <v>222</v>
      </c>
    </row>
    <row r="125" spans="2:51" s="11" customFormat="1" ht="13.5">
      <c r="B125" s="202"/>
      <c r="C125" s="203"/>
      <c r="D125" s="204" t="s">
        <v>142</v>
      </c>
      <c r="E125" s="205" t="s">
        <v>21</v>
      </c>
      <c r="F125" s="206" t="s">
        <v>223</v>
      </c>
      <c r="G125" s="203"/>
      <c r="H125" s="207">
        <v>604.1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142</v>
      </c>
      <c r="AU125" s="213" t="s">
        <v>83</v>
      </c>
      <c r="AV125" s="11" t="s">
        <v>83</v>
      </c>
      <c r="AW125" s="11" t="s">
        <v>37</v>
      </c>
      <c r="AX125" s="11" t="s">
        <v>81</v>
      </c>
      <c r="AY125" s="213" t="s">
        <v>132</v>
      </c>
    </row>
    <row r="126" spans="2:65" s="1" customFormat="1" ht="31.5" customHeight="1">
      <c r="B126" s="38"/>
      <c r="C126" s="190" t="s">
        <v>224</v>
      </c>
      <c r="D126" s="190" t="s">
        <v>135</v>
      </c>
      <c r="E126" s="191" t="s">
        <v>225</v>
      </c>
      <c r="F126" s="192" t="s">
        <v>226</v>
      </c>
      <c r="G126" s="193" t="s">
        <v>138</v>
      </c>
      <c r="H126" s="194">
        <v>258.675</v>
      </c>
      <c r="I126" s="195"/>
      <c r="J126" s="196">
        <f>ROUND(I126*H126,2)</f>
        <v>0</v>
      </c>
      <c r="K126" s="192" t="s">
        <v>139</v>
      </c>
      <c r="L126" s="58"/>
      <c r="M126" s="197" t="s">
        <v>21</v>
      </c>
      <c r="N126" s="198" t="s">
        <v>44</v>
      </c>
      <c r="O126" s="39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1" t="s">
        <v>140</v>
      </c>
      <c r="AT126" s="21" t="s">
        <v>135</v>
      </c>
      <c r="AU126" s="21" t="s">
        <v>83</v>
      </c>
      <c r="AY126" s="21" t="s">
        <v>132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1" t="s">
        <v>81</v>
      </c>
      <c r="BK126" s="201">
        <f>ROUND(I126*H126,2)</f>
        <v>0</v>
      </c>
      <c r="BL126" s="21" t="s">
        <v>140</v>
      </c>
      <c r="BM126" s="21" t="s">
        <v>227</v>
      </c>
    </row>
    <row r="127" spans="2:51" s="11" customFormat="1" ht="13.5">
      <c r="B127" s="202"/>
      <c r="C127" s="203"/>
      <c r="D127" s="204" t="s">
        <v>142</v>
      </c>
      <c r="E127" s="205" t="s">
        <v>21</v>
      </c>
      <c r="F127" s="206" t="s">
        <v>228</v>
      </c>
      <c r="G127" s="203"/>
      <c r="H127" s="207">
        <v>258.675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142</v>
      </c>
      <c r="AU127" s="213" t="s">
        <v>83</v>
      </c>
      <c r="AV127" s="11" t="s">
        <v>83</v>
      </c>
      <c r="AW127" s="11" t="s">
        <v>37</v>
      </c>
      <c r="AX127" s="11" t="s">
        <v>81</v>
      </c>
      <c r="AY127" s="213" t="s">
        <v>132</v>
      </c>
    </row>
    <row r="128" spans="2:65" s="1" customFormat="1" ht="22.5" customHeight="1">
      <c r="B128" s="38"/>
      <c r="C128" s="190" t="s">
        <v>229</v>
      </c>
      <c r="D128" s="190" t="s">
        <v>135</v>
      </c>
      <c r="E128" s="191" t="s">
        <v>230</v>
      </c>
      <c r="F128" s="192" t="s">
        <v>231</v>
      </c>
      <c r="G128" s="193" t="s">
        <v>138</v>
      </c>
      <c r="H128" s="194">
        <v>258.675</v>
      </c>
      <c r="I128" s="195"/>
      <c r="J128" s="196">
        <f>ROUND(I128*H128,2)</f>
        <v>0</v>
      </c>
      <c r="K128" s="192" t="s">
        <v>139</v>
      </c>
      <c r="L128" s="58"/>
      <c r="M128" s="197" t="s">
        <v>21</v>
      </c>
      <c r="N128" s="198" t="s">
        <v>44</v>
      </c>
      <c r="O128" s="39"/>
      <c r="P128" s="199">
        <f>O128*H128</f>
        <v>0</v>
      </c>
      <c r="Q128" s="199">
        <v>0.00127</v>
      </c>
      <c r="R128" s="199">
        <f>Q128*H128</f>
        <v>0.32851725000000004</v>
      </c>
      <c r="S128" s="199">
        <v>0</v>
      </c>
      <c r="T128" s="200">
        <f>S128*H128</f>
        <v>0</v>
      </c>
      <c r="AR128" s="21" t="s">
        <v>140</v>
      </c>
      <c r="AT128" s="21" t="s">
        <v>135</v>
      </c>
      <c r="AU128" s="21" t="s">
        <v>83</v>
      </c>
      <c r="AY128" s="21" t="s">
        <v>132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1" t="s">
        <v>81</v>
      </c>
      <c r="BK128" s="201">
        <f>ROUND(I128*H128,2)</f>
        <v>0</v>
      </c>
      <c r="BL128" s="21" t="s">
        <v>140</v>
      </c>
      <c r="BM128" s="21" t="s">
        <v>232</v>
      </c>
    </row>
    <row r="129" spans="2:51" s="11" customFormat="1" ht="13.5">
      <c r="B129" s="202"/>
      <c r="C129" s="203"/>
      <c r="D129" s="204" t="s">
        <v>142</v>
      </c>
      <c r="E129" s="205" t="s">
        <v>21</v>
      </c>
      <c r="F129" s="206" t="s">
        <v>233</v>
      </c>
      <c r="G129" s="203"/>
      <c r="H129" s="207">
        <v>258.675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142</v>
      </c>
      <c r="AU129" s="213" t="s">
        <v>83</v>
      </c>
      <c r="AV129" s="11" t="s">
        <v>83</v>
      </c>
      <c r="AW129" s="11" t="s">
        <v>37</v>
      </c>
      <c r="AX129" s="11" t="s">
        <v>81</v>
      </c>
      <c r="AY129" s="213" t="s">
        <v>132</v>
      </c>
    </row>
    <row r="130" spans="2:65" s="1" customFormat="1" ht="22.5" customHeight="1">
      <c r="B130" s="38"/>
      <c r="C130" s="214" t="s">
        <v>234</v>
      </c>
      <c r="D130" s="214" t="s">
        <v>213</v>
      </c>
      <c r="E130" s="215" t="s">
        <v>235</v>
      </c>
      <c r="F130" s="216" t="s">
        <v>236</v>
      </c>
      <c r="G130" s="217" t="s">
        <v>237</v>
      </c>
      <c r="H130" s="218">
        <v>31.041</v>
      </c>
      <c r="I130" s="219"/>
      <c r="J130" s="220">
        <f>ROUND(I130*H130,2)</f>
        <v>0</v>
      </c>
      <c r="K130" s="216" t="s">
        <v>139</v>
      </c>
      <c r="L130" s="221"/>
      <c r="M130" s="222" t="s">
        <v>21</v>
      </c>
      <c r="N130" s="223" t="s">
        <v>44</v>
      </c>
      <c r="O130" s="39"/>
      <c r="P130" s="199">
        <f>O130*H130</f>
        <v>0</v>
      </c>
      <c r="Q130" s="199">
        <v>0.001</v>
      </c>
      <c r="R130" s="199">
        <f>Q130*H130</f>
        <v>0.031041000000000003</v>
      </c>
      <c r="S130" s="199">
        <v>0</v>
      </c>
      <c r="T130" s="200">
        <f>S130*H130</f>
        <v>0</v>
      </c>
      <c r="AR130" s="21" t="s">
        <v>216</v>
      </c>
      <c r="AT130" s="21" t="s">
        <v>213</v>
      </c>
      <c r="AU130" s="21" t="s">
        <v>83</v>
      </c>
      <c r="AY130" s="21" t="s">
        <v>132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1" t="s">
        <v>81</v>
      </c>
      <c r="BK130" s="201">
        <f>ROUND(I130*H130,2)</f>
        <v>0</v>
      </c>
      <c r="BL130" s="21" t="s">
        <v>140</v>
      </c>
      <c r="BM130" s="21" t="s">
        <v>238</v>
      </c>
    </row>
    <row r="131" spans="2:51" s="11" customFormat="1" ht="13.5">
      <c r="B131" s="202"/>
      <c r="C131" s="203"/>
      <c r="D131" s="224" t="s">
        <v>142</v>
      </c>
      <c r="E131" s="225" t="s">
        <v>21</v>
      </c>
      <c r="F131" s="226" t="s">
        <v>239</v>
      </c>
      <c r="G131" s="203"/>
      <c r="H131" s="227">
        <v>31.041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142</v>
      </c>
      <c r="AU131" s="213" t="s">
        <v>83</v>
      </c>
      <c r="AV131" s="11" t="s">
        <v>83</v>
      </c>
      <c r="AW131" s="11" t="s">
        <v>37</v>
      </c>
      <c r="AX131" s="11" t="s">
        <v>81</v>
      </c>
      <c r="AY131" s="213" t="s">
        <v>132</v>
      </c>
    </row>
    <row r="132" spans="2:63" s="10" customFormat="1" ht="29.85" customHeight="1">
      <c r="B132" s="173"/>
      <c r="C132" s="174"/>
      <c r="D132" s="187" t="s">
        <v>72</v>
      </c>
      <c r="E132" s="188" t="s">
        <v>83</v>
      </c>
      <c r="F132" s="188" t="s">
        <v>240</v>
      </c>
      <c r="G132" s="174"/>
      <c r="H132" s="174"/>
      <c r="I132" s="177"/>
      <c r="J132" s="189">
        <f>BK132</f>
        <v>0</v>
      </c>
      <c r="K132" s="174"/>
      <c r="L132" s="179"/>
      <c r="M132" s="180"/>
      <c r="N132" s="181"/>
      <c r="O132" s="181"/>
      <c r="P132" s="182">
        <f>SUM(P133:P140)</f>
        <v>0</v>
      </c>
      <c r="Q132" s="181"/>
      <c r="R132" s="182">
        <f>SUM(R133:R140)</f>
        <v>12.7206165</v>
      </c>
      <c r="S132" s="181"/>
      <c r="T132" s="183">
        <f>SUM(T133:T140)</f>
        <v>0</v>
      </c>
      <c r="AR132" s="184" t="s">
        <v>81</v>
      </c>
      <c r="AT132" s="185" t="s">
        <v>72</v>
      </c>
      <c r="AU132" s="185" t="s">
        <v>81</v>
      </c>
      <c r="AY132" s="184" t="s">
        <v>132</v>
      </c>
      <c r="BK132" s="186">
        <f>SUM(BK133:BK140)</f>
        <v>0</v>
      </c>
    </row>
    <row r="133" spans="2:65" s="1" customFormat="1" ht="31.5" customHeight="1">
      <c r="B133" s="38"/>
      <c r="C133" s="190" t="s">
        <v>216</v>
      </c>
      <c r="D133" s="190" t="s">
        <v>135</v>
      </c>
      <c r="E133" s="191" t="s">
        <v>241</v>
      </c>
      <c r="F133" s="192" t="s">
        <v>242</v>
      </c>
      <c r="G133" s="193" t="s">
        <v>138</v>
      </c>
      <c r="H133" s="194">
        <v>175</v>
      </c>
      <c r="I133" s="195"/>
      <c r="J133" s="196">
        <f>ROUND(I133*H133,2)</f>
        <v>0</v>
      </c>
      <c r="K133" s="192" t="s">
        <v>139</v>
      </c>
      <c r="L133" s="58"/>
      <c r="M133" s="197" t="s">
        <v>21</v>
      </c>
      <c r="N133" s="198" t="s">
        <v>44</v>
      </c>
      <c r="O133" s="39"/>
      <c r="P133" s="199">
        <f>O133*H133</f>
        <v>0</v>
      </c>
      <c r="Q133" s="199">
        <v>0.00017</v>
      </c>
      <c r="R133" s="199">
        <f>Q133*H133</f>
        <v>0.029750000000000002</v>
      </c>
      <c r="S133" s="199">
        <v>0</v>
      </c>
      <c r="T133" s="200">
        <f>S133*H133</f>
        <v>0</v>
      </c>
      <c r="AR133" s="21" t="s">
        <v>140</v>
      </c>
      <c r="AT133" s="21" t="s">
        <v>135</v>
      </c>
      <c r="AU133" s="21" t="s">
        <v>83</v>
      </c>
      <c r="AY133" s="21" t="s">
        <v>132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1" t="s">
        <v>81</v>
      </c>
      <c r="BK133" s="201">
        <f>ROUND(I133*H133,2)</f>
        <v>0</v>
      </c>
      <c r="BL133" s="21" t="s">
        <v>140</v>
      </c>
      <c r="BM133" s="21" t="s">
        <v>243</v>
      </c>
    </row>
    <row r="134" spans="2:51" s="11" customFormat="1" ht="13.5">
      <c r="B134" s="202"/>
      <c r="C134" s="203"/>
      <c r="D134" s="204" t="s">
        <v>142</v>
      </c>
      <c r="E134" s="205" t="s">
        <v>21</v>
      </c>
      <c r="F134" s="206" t="s">
        <v>244</v>
      </c>
      <c r="G134" s="203"/>
      <c r="H134" s="207">
        <v>175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142</v>
      </c>
      <c r="AU134" s="213" t="s">
        <v>83</v>
      </c>
      <c r="AV134" s="11" t="s">
        <v>83</v>
      </c>
      <c r="AW134" s="11" t="s">
        <v>37</v>
      </c>
      <c r="AX134" s="11" t="s">
        <v>81</v>
      </c>
      <c r="AY134" s="213" t="s">
        <v>132</v>
      </c>
    </row>
    <row r="135" spans="2:65" s="1" customFormat="1" ht="31.5" customHeight="1">
      <c r="B135" s="38"/>
      <c r="C135" s="214" t="s">
        <v>245</v>
      </c>
      <c r="D135" s="214" t="s">
        <v>213</v>
      </c>
      <c r="E135" s="215" t="s">
        <v>246</v>
      </c>
      <c r="F135" s="216" t="s">
        <v>247</v>
      </c>
      <c r="G135" s="217" t="s">
        <v>138</v>
      </c>
      <c r="H135" s="218">
        <v>175</v>
      </c>
      <c r="I135" s="219"/>
      <c r="J135" s="220">
        <f>ROUND(I135*H135,2)</f>
        <v>0</v>
      </c>
      <c r="K135" s="216" t="s">
        <v>139</v>
      </c>
      <c r="L135" s="221"/>
      <c r="M135" s="222" t="s">
        <v>21</v>
      </c>
      <c r="N135" s="223" t="s">
        <v>44</v>
      </c>
      <c r="O135" s="39"/>
      <c r="P135" s="199">
        <f>O135*H135</f>
        <v>0</v>
      </c>
      <c r="Q135" s="199">
        <v>0.00025</v>
      </c>
      <c r="R135" s="199">
        <f>Q135*H135</f>
        <v>0.043750000000000004</v>
      </c>
      <c r="S135" s="199">
        <v>0</v>
      </c>
      <c r="T135" s="200">
        <f>S135*H135</f>
        <v>0</v>
      </c>
      <c r="AR135" s="21" t="s">
        <v>216</v>
      </c>
      <c r="AT135" s="21" t="s">
        <v>213</v>
      </c>
      <c r="AU135" s="21" t="s">
        <v>83</v>
      </c>
      <c r="AY135" s="21" t="s">
        <v>132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1" t="s">
        <v>81</v>
      </c>
      <c r="BK135" s="201">
        <f>ROUND(I135*H135,2)</f>
        <v>0</v>
      </c>
      <c r="BL135" s="21" t="s">
        <v>140</v>
      </c>
      <c r="BM135" s="21" t="s">
        <v>248</v>
      </c>
    </row>
    <row r="136" spans="2:51" s="11" customFormat="1" ht="13.5">
      <c r="B136" s="202"/>
      <c r="C136" s="203"/>
      <c r="D136" s="204" t="s">
        <v>142</v>
      </c>
      <c r="E136" s="205" t="s">
        <v>21</v>
      </c>
      <c r="F136" s="206" t="s">
        <v>249</v>
      </c>
      <c r="G136" s="203"/>
      <c r="H136" s="207">
        <v>175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142</v>
      </c>
      <c r="AU136" s="213" t="s">
        <v>83</v>
      </c>
      <c r="AV136" s="11" t="s">
        <v>83</v>
      </c>
      <c r="AW136" s="11" t="s">
        <v>37</v>
      </c>
      <c r="AX136" s="11" t="s">
        <v>81</v>
      </c>
      <c r="AY136" s="213" t="s">
        <v>132</v>
      </c>
    </row>
    <row r="137" spans="2:65" s="1" customFormat="1" ht="22.5" customHeight="1">
      <c r="B137" s="38"/>
      <c r="C137" s="190" t="s">
        <v>250</v>
      </c>
      <c r="D137" s="190" t="s">
        <v>135</v>
      </c>
      <c r="E137" s="191" t="s">
        <v>251</v>
      </c>
      <c r="F137" s="192" t="s">
        <v>252</v>
      </c>
      <c r="G137" s="193" t="s">
        <v>167</v>
      </c>
      <c r="H137" s="194">
        <v>6.563</v>
      </c>
      <c r="I137" s="195"/>
      <c r="J137" s="196">
        <f>ROUND(I137*H137,2)</f>
        <v>0</v>
      </c>
      <c r="K137" s="192" t="s">
        <v>139</v>
      </c>
      <c r="L137" s="58"/>
      <c r="M137" s="197" t="s">
        <v>21</v>
      </c>
      <c r="N137" s="198" t="s">
        <v>44</v>
      </c>
      <c r="O137" s="39"/>
      <c r="P137" s="199">
        <f>O137*H137</f>
        <v>0</v>
      </c>
      <c r="Q137" s="199">
        <v>1.9205</v>
      </c>
      <c r="R137" s="199">
        <f>Q137*H137</f>
        <v>12.6042415</v>
      </c>
      <c r="S137" s="199">
        <v>0</v>
      </c>
      <c r="T137" s="200">
        <f>S137*H137</f>
        <v>0</v>
      </c>
      <c r="AR137" s="21" t="s">
        <v>140</v>
      </c>
      <c r="AT137" s="21" t="s">
        <v>135</v>
      </c>
      <c r="AU137" s="21" t="s">
        <v>83</v>
      </c>
      <c r="AY137" s="21" t="s">
        <v>132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1" t="s">
        <v>81</v>
      </c>
      <c r="BK137" s="201">
        <f>ROUND(I137*H137,2)</f>
        <v>0</v>
      </c>
      <c r="BL137" s="21" t="s">
        <v>140</v>
      </c>
      <c r="BM137" s="21" t="s">
        <v>253</v>
      </c>
    </row>
    <row r="138" spans="2:51" s="11" customFormat="1" ht="13.5">
      <c r="B138" s="202"/>
      <c r="C138" s="203"/>
      <c r="D138" s="204" t="s">
        <v>142</v>
      </c>
      <c r="E138" s="205" t="s">
        <v>21</v>
      </c>
      <c r="F138" s="206" t="s">
        <v>254</v>
      </c>
      <c r="G138" s="203"/>
      <c r="H138" s="207">
        <v>6.563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142</v>
      </c>
      <c r="AU138" s="213" t="s">
        <v>83</v>
      </c>
      <c r="AV138" s="11" t="s">
        <v>83</v>
      </c>
      <c r="AW138" s="11" t="s">
        <v>37</v>
      </c>
      <c r="AX138" s="11" t="s">
        <v>81</v>
      </c>
      <c r="AY138" s="213" t="s">
        <v>132</v>
      </c>
    </row>
    <row r="139" spans="2:65" s="1" customFormat="1" ht="22.5" customHeight="1">
      <c r="B139" s="38"/>
      <c r="C139" s="190" t="s">
        <v>255</v>
      </c>
      <c r="D139" s="190" t="s">
        <v>135</v>
      </c>
      <c r="E139" s="191" t="s">
        <v>256</v>
      </c>
      <c r="F139" s="192" t="s">
        <v>257</v>
      </c>
      <c r="G139" s="193" t="s">
        <v>181</v>
      </c>
      <c r="H139" s="194">
        <v>87.5</v>
      </c>
      <c r="I139" s="195"/>
      <c r="J139" s="196">
        <f>ROUND(I139*H139,2)</f>
        <v>0</v>
      </c>
      <c r="K139" s="192" t="s">
        <v>139</v>
      </c>
      <c r="L139" s="58"/>
      <c r="M139" s="197" t="s">
        <v>21</v>
      </c>
      <c r="N139" s="198" t="s">
        <v>44</v>
      </c>
      <c r="O139" s="39"/>
      <c r="P139" s="199">
        <f>O139*H139</f>
        <v>0</v>
      </c>
      <c r="Q139" s="199">
        <v>0.00049</v>
      </c>
      <c r="R139" s="199">
        <f>Q139*H139</f>
        <v>0.042874999999999996</v>
      </c>
      <c r="S139" s="199">
        <v>0</v>
      </c>
      <c r="T139" s="200">
        <f>S139*H139</f>
        <v>0</v>
      </c>
      <c r="AR139" s="21" t="s">
        <v>140</v>
      </c>
      <c r="AT139" s="21" t="s">
        <v>135</v>
      </c>
      <c r="AU139" s="21" t="s">
        <v>83</v>
      </c>
      <c r="AY139" s="21" t="s">
        <v>132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1" t="s">
        <v>81</v>
      </c>
      <c r="BK139" s="201">
        <f>ROUND(I139*H139,2)</f>
        <v>0</v>
      </c>
      <c r="BL139" s="21" t="s">
        <v>140</v>
      </c>
      <c r="BM139" s="21" t="s">
        <v>258</v>
      </c>
    </row>
    <row r="140" spans="2:51" s="11" customFormat="1" ht="13.5">
      <c r="B140" s="202"/>
      <c r="C140" s="203"/>
      <c r="D140" s="224" t="s">
        <v>142</v>
      </c>
      <c r="E140" s="225" t="s">
        <v>21</v>
      </c>
      <c r="F140" s="226" t="s">
        <v>183</v>
      </c>
      <c r="G140" s="203"/>
      <c r="H140" s="227">
        <v>87.5</v>
      </c>
      <c r="I140" s="208"/>
      <c r="J140" s="203"/>
      <c r="K140" s="203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142</v>
      </c>
      <c r="AU140" s="213" t="s">
        <v>83</v>
      </c>
      <c r="AV140" s="11" t="s">
        <v>83</v>
      </c>
      <c r="AW140" s="11" t="s">
        <v>37</v>
      </c>
      <c r="AX140" s="11" t="s">
        <v>81</v>
      </c>
      <c r="AY140" s="213" t="s">
        <v>132</v>
      </c>
    </row>
    <row r="141" spans="2:63" s="10" customFormat="1" ht="29.85" customHeight="1">
      <c r="B141" s="173"/>
      <c r="C141" s="174"/>
      <c r="D141" s="175" t="s">
        <v>72</v>
      </c>
      <c r="E141" s="228" t="s">
        <v>208</v>
      </c>
      <c r="F141" s="228" t="s">
        <v>259</v>
      </c>
      <c r="G141" s="174"/>
      <c r="H141" s="174"/>
      <c r="I141" s="177"/>
      <c r="J141" s="229">
        <f>BK141</f>
        <v>0</v>
      </c>
      <c r="K141" s="174"/>
      <c r="L141" s="179"/>
      <c r="M141" s="180"/>
      <c r="N141" s="181"/>
      <c r="O141" s="181"/>
      <c r="P141" s="182">
        <v>0</v>
      </c>
      <c r="Q141" s="181"/>
      <c r="R141" s="182">
        <v>0</v>
      </c>
      <c r="S141" s="181"/>
      <c r="T141" s="183">
        <v>0</v>
      </c>
      <c r="AR141" s="184" t="s">
        <v>81</v>
      </c>
      <c r="AT141" s="185" t="s">
        <v>72</v>
      </c>
      <c r="AU141" s="185" t="s">
        <v>81</v>
      </c>
      <c r="AY141" s="184" t="s">
        <v>132</v>
      </c>
      <c r="BK141" s="186">
        <v>0</v>
      </c>
    </row>
    <row r="142" spans="2:63" s="10" customFormat="1" ht="19.9" customHeight="1">
      <c r="B142" s="173"/>
      <c r="C142" s="174"/>
      <c r="D142" s="175" t="s">
        <v>72</v>
      </c>
      <c r="E142" s="228" t="s">
        <v>140</v>
      </c>
      <c r="F142" s="228" t="s">
        <v>260</v>
      </c>
      <c r="G142" s="174"/>
      <c r="H142" s="174"/>
      <c r="I142" s="177"/>
      <c r="J142" s="229">
        <f>BK142</f>
        <v>0</v>
      </c>
      <c r="K142" s="174"/>
      <c r="L142" s="179"/>
      <c r="M142" s="180"/>
      <c r="N142" s="181"/>
      <c r="O142" s="181"/>
      <c r="P142" s="182">
        <v>0</v>
      </c>
      <c r="Q142" s="181"/>
      <c r="R142" s="182">
        <v>0</v>
      </c>
      <c r="S142" s="181"/>
      <c r="T142" s="183">
        <v>0</v>
      </c>
      <c r="AR142" s="184" t="s">
        <v>81</v>
      </c>
      <c r="AT142" s="185" t="s">
        <v>72</v>
      </c>
      <c r="AU142" s="185" t="s">
        <v>81</v>
      </c>
      <c r="AY142" s="184" t="s">
        <v>132</v>
      </c>
      <c r="BK142" s="186">
        <v>0</v>
      </c>
    </row>
    <row r="143" spans="2:63" s="10" customFormat="1" ht="19.9" customHeight="1">
      <c r="B143" s="173"/>
      <c r="C143" s="174"/>
      <c r="D143" s="187" t="s">
        <v>72</v>
      </c>
      <c r="E143" s="188" t="s">
        <v>224</v>
      </c>
      <c r="F143" s="188" t="s">
        <v>261</v>
      </c>
      <c r="G143" s="174"/>
      <c r="H143" s="174"/>
      <c r="I143" s="177"/>
      <c r="J143" s="189">
        <f>BK143</f>
        <v>0</v>
      </c>
      <c r="K143" s="174"/>
      <c r="L143" s="179"/>
      <c r="M143" s="180"/>
      <c r="N143" s="181"/>
      <c r="O143" s="181"/>
      <c r="P143" s="182">
        <f>SUM(P144:P157)</f>
        <v>0</v>
      </c>
      <c r="Q143" s="181"/>
      <c r="R143" s="182">
        <f>SUM(R144:R157)</f>
        <v>66.450714</v>
      </c>
      <c r="S143" s="181"/>
      <c r="T143" s="183">
        <f>SUM(T144:T157)</f>
        <v>0</v>
      </c>
      <c r="AR143" s="184" t="s">
        <v>81</v>
      </c>
      <c r="AT143" s="185" t="s">
        <v>72</v>
      </c>
      <c r="AU143" s="185" t="s">
        <v>81</v>
      </c>
      <c r="AY143" s="184" t="s">
        <v>132</v>
      </c>
      <c r="BK143" s="186">
        <f>SUM(BK144:BK157)</f>
        <v>0</v>
      </c>
    </row>
    <row r="144" spans="2:65" s="1" customFormat="1" ht="22.5" customHeight="1">
      <c r="B144" s="38"/>
      <c r="C144" s="190" t="s">
        <v>262</v>
      </c>
      <c r="D144" s="190" t="s">
        <v>135</v>
      </c>
      <c r="E144" s="191" t="s">
        <v>263</v>
      </c>
      <c r="F144" s="192" t="s">
        <v>264</v>
      </c>
      <c r="G144" s="193" t="s">
        <v>138</v>
      </c>
      <c r="H144" s="194">
        <v>604.1</v>
      </c>
      <c r="I144" s="195"/>
      <c r="J144" s="196">
        <f>ROUND(I144*H144,2)</f>
        <v>0</v>
      </c>
      <c r="K144" s="192" t="s">
        <v>265</v>
      </c>
      <c r="L144" s="58"/>
      <c r="M144" s="197" t="s">
        <v>21</v>
      </c>
      <c r="N144" s="198" t="s">
        <v>44</v>
      </c>
      <c r="O144" s="39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1" t="s">
        <v>140</v>
      </c>
      <c r="AT144" s="21" t="s">
        <v>135</v>
      </c>
      <c r="AU144" s="21" t="s">
        <v>83</v>
      </c>
      <c r="AY144" s="21" t="s">
        <v>132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1" t="s">
        <v>81</v>
      </c>
      <c r="BK144" s="201">
        <f>ROUND(I144*H144,2)</f>
        <v>0</v>
      </c>
      <c r="BL144" s="21" t="s">
        <v>140</v>
      </c>
      <c r="BM144" s="21" t="s">
        <v>266</v>
      </c>
    </row>
    <row r="145" spans="2:51" s="11" customFormat="1" ht="13.5">
      <c r="B145" s="202"/>
      <c r="C145" s="203"/>
      <c r="D145" s="204" t="s">
        <v>142</v>
      </c>
      <c r="E145" s="205" t="s">
        <v>21</v>
      </c>
      <c r="F145" s="206" t="s">
        <v>223</v>
      </c>
      <c r="G145" s="203"/>
      <c r="H145" s="207">
        <v>604.1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142</v>
      </c>
      <c r="AU145" s="213" t="s">
        <v>83</v>
      </c>
      <c r="AV145" s="11" t="s">
        <v>83</v>
      </c>
      <c r="AW145" s="11" t="s">
        <v>37</v>
      </c>
      <c r="AX145" s="11" t="s">
        <v>81</v>
      </c>
      <c r="AY145" s="213" t="s">
        <v>132</v>
      </c>
    </row>
    <row r="146" spans="2:65" s="1" customFormat="1" ht="22.5" customHeight="1">
      <c r="B146" s="38"/>
      <c r="C146" s="190" t="s">
        <v>267</v>
      </c>
      <c r="D146" s="190" t="s">
        <v>135</v>
      </c>
      <c r="E146" s="191" t="s">
        <v>268</v>
      </c>
      <c r="F146" s="192" t="s">
        <v>269</v>
      </c>
      <c r="G146" s="193" t="s">
        <v>138</v>
      </c>
      <c r="H146" s="194">
        <v>495.9</v>
      </c>
      <c r="I146" s="195"/>
      <c r="J146" s="196">
        <f>ROUND(I146*H146,2)</f>
        <v>0</v>
      </c>
      <c r="K146" s="192" t="s">
        <v>265</v>
      </c>
      <c r="L146" s="58"/>
      <c r="M146" s="197" t="s">
        <v>21</v>
      </c>
      <c r="N146" s="198" t="s">
        <v>44</v>
      </c>
      <c r="O146" s="39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AR146" s="21" t="s">
        <v>140</v>
      </c>
      <c r="AT146" s="21" t="s">
        <v>135</v>
      </c>
      <c r="AU146" s="21" t="s">
        <v>83</v>
      </c>
      <c r="AY146" s="21" t="s">
        <v>132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1" t="s">
        <v>81</v>
      </c>
      <c r="BK146" s="201">
        <f>ROUND(I146*H146,2)</f>
        <v>0</v>
      </c>
      <c r="BL146" s="21" t="s">
        <v>140</v>
      </c>
      <c r="BM146" s="21" t="s">
        <v>270</v>
      </c>
    </row>
    <row r="147" spans="2:51" s="11" customFormat="1" ht="13.5">
      <c r="B147" s="202"/>
      <c r="C147" s="203"/>
      <c r="D147" s="204" t="s">
        <v>142</v>
      </c>
      <c r="E147" s="205" t="s">
        <v>21</v>
      </c>
      <c r="F147" s="206" t="s">
        <v>271</v>
      </c>
      <c r="G147" s="203"/>
      <c r="H147" s="207">
        <v>495.9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142</v>
      </c>
      <c r="AU147" s="213" t="s">
        <v>83</v>
      </c>
      <c r="AV147" s="11" t="s">
        <v>83</v>
      </c>
      <c r="AW147" s="11" t="s">
        <v>37</v>
      </c>
      <c r="AX147" s="11" t="s">
        <v>81</v>
      </c>
      <c r="AY147" s="213" t="s">
        <v>132</v>
      </c>
    </row>
    <row r="148" spans="2:65" s="1" customFormat="1" ht="31.5" customHeight="1">
      <c r="B148" s="38"/>
      <c r="C148" s="190" t="s">
        <v>272</v>
      </c>
      <c r="D148" s="190" t="s">
        <v>135</v>
      </c>
      <c r="E148" s="191" t="s">
        <v>273</v>
      </c>
      <c r="F148" s="192" t="s">
        <v>274</v>
      </c>
      <c r="G148" s="193" t="s">
        <v>138</v>
      </c>
      <c r="H148" s="194">
        <v>59.95</v>
      </c>
      <c r="I148" s="195"/>
      <c r="J148" s="196">
        <f>ROUND(I148*H148,2)</f>
        <v>0</v>
      </c>
      <c r="K148" s="192" t="s">
        <v>139</v>
      </c>
      <c r="L148" s="58"/>
      <c r="M148" s="197" t="s">
        <v>21</v>
      </c>
      <c r="N148" s="198" t="s">
        <v>44</v>
      </c>
      <c r="O148" s="39"/>
      <c r="P148" s="199">
        <f>O148*H148</f>
        <v>0</v>
      </c>
      <c r="Q148" s="199">
        <v>0.27799</v>
      </c>
      <c r="R148" s="199">
        <f>Q148*H148</f>
        <v>16.6655005</v>
      </c>
      <c r="S148" s="199">
        <v>0</v>
      </c>
      <c r="T148" s="200">
        <f>S148*H148</f>
        <v>0</v>
      </c>
      <c r="AR148" s="21" t="s">
        <v>140</v>
      </c>
      <c r="AT148" s="21" t="s">
        <v>135</v>
      </c>
      <c r="AU148" s="21" t="s">
        <v>83</v>
      </c>
      <c r="AY148" s="21" t="s">
        <v>132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1" t="s">
        <v>81</v>
      </c>
      <c r="BK148" s="201">
        <f>ROUND(I148*H148,2)</f>
        <v>0</v>
      </c>
      <c r="BL148" s="21" t="s">
        <v>140</v>
      </c>
      <c r="BM148" s="21" t="s">
        <v>275</v>
      </c>
    </row>
    <row r="149" spans="2:51" s="11" customFormat="1" ht="13.5">
      <c r="B149" s="202"/>
      <c r="C149" s="203"/>
      <c r="D149" s="204" t="s">
        <v>142</v>
      </c>
      <c r="E149" s="205" t="s">
        <v>21</v>
      </c>
      <c r="F149" s="206" t="s">
        <v>276</v>
      </c>
      <c r="G149" s="203"/>
      <c r="H149" s="207">
        <v>59.95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142</v>
      </c>
      <c r="AU149" s="213" t="s">
        <v>83</v>
      </c>
      <c r="AV149" s="11" t="s">
        <v>83</v>
      </c>
      <c r="AW149" s="11" t="s">
        <v>37</v>
      </c>
      <c r="AX149" s="11" t="s">
        <v>81</v>
      </c>
      <c r="AY149" s="213" t="s">
        <v>132</v>
      </c>
    </row>
    <row r="150" spans="2:65" s="1" customFormat="1" ht="22.5" customHeight="1">
      <c r="B150" s="38"/>
      <c r="C150" s="190" t="s">
        <v>277</v>
      </c>
      <c r="D150" s="190" t="s">
        <v>135</v>
      </c>
      <c r="E150" s="191" t="s">
        <v>278</v>
      </c>
      <c r="F150" s="192" t="s">
        <v>279</v>
      </c>
      <c r="G150" s="193" t="s">
        <v>167</v>
      </c>
      <c r="H150" s="194">
        <v>11.99</v>
      </c>
      <c r="I150" s="195"/>
      <c r="J150" s="196">
        <f>ROUND(I150*H150,2)</f>
        <v>0</v>
      </c>
      <c r="K150" s="192" t="s">
        <v>139</v>
      </c>
      <c r="L150" s="58"/>
      <c r="M150" s="197" t="s">
        <v>21</v>
      </c>
      <c r="N150" s="198" t="s">
        <v>44</v>
      </c>
      <c r="O150" s="39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AR150" s="21" t="s">
        <v>140</v>
      </c>
      <c r="AT150" s="21" t="s">
        <v>135</v>
      </c>
      <c r="AU150" s="21" t="s">
        <v>83</v>
      </c>
      <c r="AY150" s="21" t="s">
        <v>132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1" t="s">
        <v>81</v>
      </c>
      <c r="BK150" s="201">
        <f>ROUND(I150*H150,2)</f>
        <v>0</v>
      </c>
      <c r="BL150" s="21" t="s">
        <v>140</v>
      </c>
      <c r="BM150" s="21" t="s">
        <v>280</v>
      </c>
    </row>
    <row r="151" spans="2:51" s="11" customFormat="1" ht="13.5">
      <c r="B151" s="202"/>
      <c r="C151" s="203"/>
      <c r="D151" s="204" t="s">
        <v>142</v>
      </c>
      <c r="E151" s="205" t="s">
        <v>21</v>
      </c>
      <c r="F151" s="206" t="s">
        <v>281</v>
      </c>
      <c r="G151" s="203"/>
      <c r="H151" s="207">
        <v>11.99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142</v>
      </c>
      <c r="AU151" s="213" t="s">
        <v>83</v>
      </c>
      <c r="AV151" s="11" t="s">
        <v>83</v>
      </c>
      <c r="AW151" s="11" t="s">
        <v>37</v>
      </c>
      <c r="AX151" s="11" t="s">
        <v>81</v>
      </c>
      <c r="AY151" s="213" t="s">
        <v>132</v>
      </c>
    </row>
    <row r="152" spans="2:65" s="1" customFormat="1" ht="22.5" customHeight="1">
      <c r="B152" s="38"/>
      <c r="C152" s="190" t="s">
        <v>282</v>
      </c>
      <c r="D152" s="190" t="s">
        <v>135</v>
      </c>
      <c r="E152" s="191" t="s">
        <v>283</v>
      </c>
      <c r="F152" s="192" t="s">
        <v>284</v>
      </c>
      <c r="G152" s="193" t="s">
        <v>138</v>
      </c>
      <c r="H152" s="194">
        <v>495.9</v>
      </c>
      <c r="I152" s="195"/>
      <c r="J152" s="196">
        <f>ROUND(I152*H152,2)</f>
        <v>0</v>
      </c>
      <c r="K152" s="192" t="s">
        <v>265</v>
      </c>
      <c r="L152" s="58"/>
      <c r="M152" s="197" t="s">
        <v>21</v>
      </c>
      <c r="N152" s="198" t="s">
        <v>44</v>
      </c>
      <c r="O152" s="39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1" t="s">
        <v>140</v>
      </c>
      <c r="AT152" s="21" t="s">
        <v>135</v>
      </c>
      <c r="AU152" s="21" t="s">
        <v>83</v>
      </c>
      <c r="AY152" s="21" t="s">
        <v>132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1" t="s">
        <v>81</v>
      </c>
      <c r="BK152" s="201">
        <f>ROUND(I152*H152,2)</f>
        <v>0</v>
      </c>
      <c r="BL152" s="21" t="s">
        <v>140</v>
      </c>
      <c r="BM152" s="21" t="s">
        <v>285</v>
      </c>
    </row>
    <row r="153" spans="2:51" s="11" customFormat="1" ht="13.5">
      <c r="B153" s="202"/>
      <c r="C153" s="203"/>
      <c r="D153" s="204" t="s">
        <v>142</v>
      </c>
      <c r="E153" s="205" t="s">
        <v>21</v>
      </c>
      <c r="F153" s="206" t="s">
        <v>286</v>
      </c>
      <c r="G153" s="203"/>
      <c r="H153" s="207">
        <v>495.9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142</v>
      </c>
      <c r="AU153" s="213" t="s">
        <v>83</v>
      </c>
      <c r="AV153" s="11" t="s">
        <v>83</v>
      </c>
      <c r="AW153" s="11" t="s">
        <v>37</v>
      </c>
      <c r="AX153" s="11" t="s">
        <v>81</v>
      </c>
      <c r="AY153" s="213" t="s">
        <v>132</v>
      </c>
    </row>
    <row r="154" spans="2:65" s="1" customFormat="1" ht="31.5" customHeight="1">
      <c r="B154" s="38"/>
      <c r="C154" s="190" t="s">
        <v>287</v>
      </c>
      <c r="D154" s="190" t="s">
        <v>135</v>
      </c>
      <c r="E154" s="191" t="s">
        <v>288</v>
      </c>
      <c r="F154" s="192" t="s">
        <v>289</v>
      </c>
      <c r="G154" s="193" t="s">
        <v>138</v>
      </c>
      <c r="H154" s="194">
        <v>479.95</v>
      </c>
      <c r="I154" s="195"/>
      <c r="J154" s="196">
        <f>ROUND(I154*H154,2)</f>
        <v>0</v>
      </c>
      <c r="K154" s="192" t="s">
        <v>139</v>
      </c>
      <c r="L154" s="58"/>
      <c r="M154" s="197" t="s">
        <v>21</v>
      </c>
      <c r="N154" s="198" t="s">
        <v>44</v>
      </c>
      <c r="O154" s="39"/>
      <c r="P154" s="199">
        <f>O154*H154</f>
        <v>0</v>
      </c>
      <c r="Q154" s="199">
        <v>0.10373</v>
      </c>
      <c r="R154" s="199">
        <f>Q154*H154</f>
        <v>49.7852135</v>
      </c>
      <c r="S154" s="199">
        <v>0</v>
      </c>
      <c r="T154" s="200">
        <f>S154*H154</f>
        <v>0</v>
      </c>
      <c r="AR154" s="21" t="s">
        <v>140</v>
      </c>
      <c r="AT154" s="21" t="s">
        <v>135</v>
      </c>
      <c r="AU154" s="21" t="s">
        <v>83</v>
      </c>
      <c r="AY154" s="21" t="s">
        <v>132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1" t="s">
        <v>81</v>
      </c>
      <c r="BK154" s="201">
        <f>ROUND(I154*H154,2)</f>
        <v>0</v>
      </c>
      <c r="BL154" s="21" t="s">
        <v>140</v>
      </c>
      <c r="BM154" s="21" t="s">
        <v>290</v>
      </c>
    </row>
    <row r="155" spans="2:51" s="11" customFormat="1" ht="13.5">
      <c r="B155" s="202"/>
      <c r="C155" s="203"/>
      <c r="D155" s="204" t="s">
        <v>142</v>
      </c>
      <c r="E155" s="205" t="s">
        <v>21</v>
      </c>
      <c r="F155" s="206" t="s">
        <v>291</v>
      </c>
      <c r="G155" s="203"/>
      <c r="H155" s="207">
        <v>479.95</v>
      </c>
      <c r="I155" s="208"/>
      <c r="J155" s="203"/>
      <c r="K155" s="203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142</v>
      </c>
      <c r="AU155" s="213" t="s">
        <v>83</v>
      </c>
      <c r="AV155" s="11" t="s">
        <v>83</v>
      </c>
      <c r="AW155" s="11" t="s">
        <v>37</v>
      </c>
      <c r="AX155" s="11" t="s">
        <v>81</v>
      </c>
      <c r="AY155" s="213" t="s">
        <v>132</v>
      </c>
    </row>
    <row r="156" spans="2:65" s="1" customFormat="1" ht="31.5" customHeight="1">
      <c r="B156" s="38"/>
      <c r="C156" s="190" t="s">
        <v>292</v>
      </c>
      <c r="D156" s="190" t="s">
        <v>135</v>
      </c>
      <c r="E156" s="191" t="s">
        <v>293</v>
      </c>
      <c r="F156" s="192" t="s">
        <v>294</v>
      </c>
      <c r="G156" s="193" t="s">
        <v>138</v>
      </c>
      <c r="H156" s="194">
        <v>494.349</v>
      </c>
      <c r="I156" s="195"/>
      <c r="J156" s="196">
        <f>ROUND(I156*H156,2)</f>
        <v>0</v>
      </c>
      <c r="K156" s="192" t="s">
        <v>265</v>
      </c>
      <c r="L156" s="58"/>
      <c r="M156" s="197" t="s">
        <v>21</v>
      </c>
      <c r="N156" s="198" t="s">
        <v>44</v>
      </c>
      <c r="O156" s="39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1" t="s">
        <v>140</v>
      </c>
      <c r="AT156" s="21" t="s">
        <v>135</v>
      </c>
      <c r="AU156" s="21" t="s">
        <v>83</v>
      </c>
      <c r="AY156" s="21" t="s">
        <v>132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1" t="s">
        <v>81</v>
      </c>
      <c r="BK156" s="201">
        <f>ROUND(I156*H156,2)</f>
        <v>0</v>
      </c>
      <c r="BL156" s="21" t="s">
        <v>140</v>
      </c>
      <c r="BM156" s="21" t="s">
        <v>295</v>
      </c>
    </row>
    <row r="157" spans="2:51" s="11" customFormat="1" ht="13.5">
      <c r="B157" s="202"/>
      <c r="C157" s="203"/>
      <c r="D157" s="224" t="s">
        <v>142</v>
      </c>
      <c r="E157" s="225" t="s">
        <v>21</v>
      </c>
      <c r="F157" s="226" t="s">
        <v>296</v>
      </c>
      <c r="G157" s="203"/>
      <c r="H157" s="227">
        <v>494.349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142</v>
      </c>
      <c r="AU157" s="213" t="s">
        <v>83</v>
      </c>
      <c r="AV157" s="11" t="s">
        <v>83</v>
      </c>
      <c r="AW157" s="11" t="s">
        <v>37</v>
      </c>
      <c r="AX157" s="11" t="s">
        <v>81</v>
      </c>
      <c r="AY157" s="213" t="s">
        <v>132</v>
      </c>
    </row>
    <row r="158" spans="2:63" s="10" customFormat="1" ht="29.85" customHeight="1">
      <c r="B158" s="173"/>
      <c r="C158" s="174"/>
      <c r="D158" s="175" t="s">
        <v>72</v>
      </c>
      <c r="E158" s="228" t="s">
        <v>229</v>
      </c>
      <c r="F158" s="228" t="s">
        <v>297</v>
      </c>
      <c r="G158" s="174"/>
      <c r="H158" s="174"/>
      <c r="I158" s="177"/>
      <c r="J158" s="229">
        <f>BK158</f>
        <v>0</v>
      </c>
      <c r="K158" s="174"/>
      <c r="L158" s="179"/>
      <c r="M158" s="180"/>
      <c r="N158" s="181"/>
      <c r="O158" s="181"/>
      <c r="P158" s="182">
        <v>0</v>
      </c>
      <c r="Q158" s="181"/>
      <c r="R158" s="182">
        <v>0</v>
      </c>
      <c r="S158" s="181"/>
      <c r="T158" s="183">
        <v>0</v>
      </c>
      <c r="AR158" s="184" t="s">
        <v>81</v>
      </c>
      <c r="AT158" s="185" t="s">
        <v>72</v>
      </c>
      <c r="AU158" s="185" t="s">
        <v>81</v>
      </c>
      <c r="AY158" s="184" t="s">
        <v>132</v>
      </c>
      <c r="BK158" s="186">
        <v>0</v>
      </c>
    </row>
    <row r="159" spans="2:63" s="10" customFormat="1" ht="19.9" customHeight="1">
      <c r="B159" s="173"/>
      <c r="C159" s="174"/>
      <c r="D159" s="187" t="s">
        <v>72</v>
      </c>
      <c r="E159" s="188" t="s">
        <v>245</v>
      </c>
      <c r="F159" s="188" t="s">
        <v>298</v>
      </c>
      <c r="G159" s="174"/>
      <c r="H159" s="174"/>
      <c r="I159" s="177"/>
      <c r="J159" s="189">
        <f>BK159</f>
        <v>0</v>
      </c>
      <c r="K159" s="174"/>
      <c r="L159" s="179"/>
      <c r="M159" s="180"/>
      <c r="N159" s="181"/>
      <c r="O159" s="181"/>
      <c r="P159" s="182">
        <f>SUM(P160:P169)</f>
        <v>0</v>
      </c>
      <c r="Q159" s="181"/>
      <c r="R159" s="182">
        <f>SUM(R160:R169)</f>
        <v>0.36212999999999995</v>
      </c>
      <c r="S159" s="181"/>
      <c r="T159" s="183">
        <f>SUM(T160:T169)</f>
        <v>0</v>
      </c>
      <c r="AR159" s="184" t="s">
        <v>81</v>
      </c>
      <c r="AT159" s="185" t="s">
        <v>72</v>
      </c>
      <c r="AU159" s="185" t="s">
        <v>81</v>
      </c>
      <c r="AY159" s="184" t="s">
        <v>132</v>
      </c>
      <c r="BK159" s="186">
        <f>SUM(BK160:BK169)</f>
        <v>0</v>
      </c>
    </row>
    <row r="160" spans="2:65" s="1" customFormat="1" ht="31.5" customHeight="1">
      <c r="B160" s="38"/>
      <c r="C160" s="190" t="s">
        <v>299</v>
      </c>
      <c r="D160" s="190" t="s">
        <v>135</v>
      </c>
      <c r="E160" s="191" t="s">
        <v>300</v>
      </c>
      <c r="F160" s="192" t="s">
        <v>301</v>
      </c>
      <c r="G160" s="193" t="s">
        <v>302</v>
      </c>
      <c r="H160" s="194">
        <v>3</v>
      </c>
      <c r="I160" s="195"/>
      <c r="J160" s="196">
        <f>ROUND(I160*H160,2)</f>
        <v>0</v>
      </c>
      <c r="K160" s="192" t="s">
        <v>21</v>
      </c>
      <c r="L160" s="58"/>
      <c r="M160" s="197" t="s">
        <v>21</v>
      </c>
      <c r="N160" s="198" t="s">
        <v>44</v>
      </c>
      <c r="O160" s="39"/>
      <c r="P160" s="199">
        <f>O160*H160</f>
        <v>0</v>
      </c>
      <c r="Q160" s="199">
        <v>0.0007</v>
      </c>
      <c r="R160" s="199">
        <f>Q160*H160</f>
        <v>0.0021</v>
      </c>
      <c r="S160" s="199">
        <v>0</v>
      </c>
      <c r="T160" s="200">
        <f>S160*H160</f>
        <v>0</v>
      </c>
      <c r="AR160" s="21" t="s">
        <v>140</v>
      </c>
      <c r="AT160" s="21" t="s">
        <v>135</v>
      </c>
      <c r="AU160" s="21" t="s">
        <v>83</v>
      </c>
      <c r="AY160" s="21" t="s">
        <v>132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1" t="s">
        <v>81</v>
      </c>
      <c r="BK160" s="201">
        <f>ROUND(I160*H160,2)</f>
        <v>0</v>
      </c>
      <c r="BL160" s="21" t="s">
        <v>140</v>
      </c>
      <c r="BM160" s="21" t="s">
        <v>303</v>
      </c>
    </row>
    <row r="161" spans="2:51" s="11" customFormat="1" ht="13.5">
      <c r="B161" s="202"/>
      <c r="C161" s="203"/>
      <c r="D161" s="204" t="s">
        <v>142</v>
      </c>
      <c r="E161" s="205" t="s">
        <v>21</v>
      </c>
      <c r="F161" s="206" t="s">
        <v>208</v>
      </c>
      <c r="G161" s="203"/>
      <c r="H161" s="207">
        <v>3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142</v>
      </c>
      <c r="AU161" s="213" t="s">
        <v>83</v>
      </c>
      <c r="AV161" s="11" t="s">
        <v>83</v>
      </c>
      <c r="AW161" s="11" t="s">
        <v>37</v>
      </c>
      <c r="AX161" s="11" t="s">
        <v>81</v>
      </c>
      <c r="AY161" s="213" t="s">
        <v>132</v>
      </c>
    </row>
    <row r="162" spans="2:65" s="1" customFormat="1" ht="44.25" customHeight="1">
      <c r="B162" s="38"/>
      <c r="C162" s="214" t="s">
        <v>304</v>
      </c>
      <c r="D162" s="214" t="s">
        <v>213</v>
      </c>
      <c r="E162" s="215" t="s">
        <v>305</v>
      </c>
      <c r="F162" s="216" t="s">
        <v>306</v>
      </c>
      <c r="G162" s="217" t="s">
        <v>302</v>
      </c>
      <c r="H162" s="218">
        <v>3</v>
      </c>
      <c r="I162" s="219"/>
      <c r="J162" s="220">
        <f>ROUND(I162*H162,2)</f>
        <v>0</v>
      </c>
      <c r="K162" s="216" t="s">
        <v>21</v>
      </c>
      <c r="L162" s="221"/>
      <c r="M162" s="222" t="s">
        <v>21</v>
      </c>
      <c r="N162" s="223" t="s">
        <v>44</v>
      </c>
      <c r="O162" s="39"/>
      <c r="P162" s="199">
        <f>O162*H162</f>
        <v>0</v>
      </c>
      <c r="Q162" s="199">
        <v>0.0021</v>
      </c>
      <c r="R162" s="199">
        <f>Q162*H162</f>
        <v>0.0063</v>
      </c>
      <c r="S162" s="199">
        <v>0</v>
      </c>
      <c r="T162" s="200">
        <f>S162*H162</f>
        <v>0</v>
      </c>
      <c r="AR162" s="21" t="s">
        <v>216</v>
      </c>
      <c r="AT162" s="21" t="s">
        <v>213</v>
      </c>
      <c r="AU162" s="21" t="s">
        <v>83</v>
      </c>
      <c r="AY162" s="21" t="s">
        <v>132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1" t="s">
        <v>81</v>
      </c>
      <c r="BK162" s="201">
        <f>ROUND(I162*H162,2)</f>
        <v>0</v>
      </c>
      <c r="BL162" s="21" t="s">
        <v>140</v>
      </c>
      <c r="BM162" s="21" t="s">
        <v>307</v>
      </c>
    </row>
    <row r="163" spans="2:51" s="11" customFormat="1" ht="13.5">
      <c r="B163" s="202"/>
      <c r="C163" s="203"/>
      <c r="D163" s="204" t="s">
        <v>142</v>
      </c>
      <c r="E163" s="205" t="s">
        <v>21</v>
      </c>
      <c r="F163" s="206" t="s">
        <v>208</v>
      </c>
      <c r="G163" s="203"/>
      <c r="H163" s="207">
        <v>3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142</v>
      </c>
      <c r="AU163" s="213" t="s">
        <v>83</v>
      </c>
      <c r="AV163" s="11" t="s">
        <v>83</v>
      </c>
      <c r="AW163" s="11" t="s">
        <v>37</v>
      </c>
      <c r="AX163" s="11" t="s">
        <v>81</v>
      </c>
      <c r="AY163" s="213" t="s">
        <v>132</v>
      </c>
    </row>
    <row r="164" spans="2:65" s="1" customFormat="1" ht="31.5" customHeight="1">
      <c r="B164" s="38"/>
      <c r="C164" s="214" t="s">
        <v>308</v>
      </c>
      <c r="D164" s="214" t="s">
        <v>213</v>
      </c>
      <c r="E164" s="215" t="s">
        <v>309</v>
      </c>
      <c r="F164" s="216" t="s">
        <v>310</v>
      </c>
      <c r="G164" s="217" t="s">
        <v>302</v>
      </c>
      <c r="H164" s="218">
        <v>3</v>
      </c>
      <c r="I164" s="219"/>
      <c r="J164" s="220">
        <f>ROUND(I164*H164,2)</f>
        <v>0</v>
      </c>
      <c r="K164" s="216" t="s">
        <v>21</v>
      </c>
      <c r="L164" s="221"/>
      <c r="M164" s="222" t="s">
        <v>21</v>
      </c>
      <c r="N164" s="223" t="s">
        <v>44</v>
      </c>
      <c r="O164" s="39"/>
      <c r="P164" s="199">
        <f>O164*H164</f>
        <v>0</v>
      </c>
      <c r="Q164" s="199">
        <v>0.0025</v>
      </c>
      <c r="R164" s="199">
        <f>Q164*H164</f>
        <v>0.0075</v>
      </c>
      <c r="S164" s="199">
        <v>0</v>
      </c>
      <c r="T164" s="200">
        <f>S164*H164</f>
        <v>0</v>
      </c>
      <c r="AR164" s="21" t="s">
        <v>216</v>
      </c>
      <c r="AT164" s="21" t="s">
        <v>213</v>
      </c>
      <c r="AU164" s="21" t="s">
        <v>83</v>
      </c>
      <c r="AY164" s="21" t="s">
        <v>132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1" t="s">
        <v>81</v>
      </c>
      <c r="BK164" s="201">
        <f>ROUND(I164*H164,2)</f>
        <v>0</v>
      </c>
      <c r="BL164" s="21" t="s">
        <v>140</v>
      </c>
      <c r="BM164" s="21" t="s">
        <v>311</v>
      </c>
    </row>
    <row r="165" spans="2:51" s="11" customFormat="1" ht="13.5">
      <c r="B165" s="202"/>
      <c r="C165" s="203"/>
      <c r="D165" s="204" t="s">
        <v>142</v>
      </c>
      <c r="E165" s="205" t="s">
        <v>21</v>
      </c>
      <c r="F165" s="206" t="s">
        <v>208</v>
      </c>
      <c r="G165" s="203"/>
      <c r="H165" s="207">
        <v>3</v>
      </c>
      <c r="I165" s="208"/>
      <c r="J165" s="203"/>
      <c r="K165" s="203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142</v>
      </c>
      <c r="AU165" s="213" t="s">
        <v>83</v>
      </c>
      <c r="AV165" s="11" t="s">
        <v>83</v>
      </c>
      <c r="AW165" s="11" t="s">
        <v>37</v>
      </c>
      <c r="AX165" s="11" t="s">
        <v>81</v>
      </c>
      <c r="AY165" s="213" t="s">
        <v>132</v>
      </c>
    </row>
    <row r="166" spans="2:65" s="1" customFormat="1" ht="31.5" customHeight="1">
      <c r="B166" s="38"/>
      <c r="C166" s="214" t="s">
        <v>312</v>
      </c>
      <c r="D166" s="214" t="s">
        <v>213</v>
      </c>
      <c r="E166" s="215" t="s">
        <v>313</v>
      </c>
      <c r="F166" s="216" t="s">
        <v>314</v>
      </c>
      <c r="G166" s="217" t="s">
        <v>302</v>
      </c>
      <c r="H166" s="218">
        <v>3</v>
      </c>
      <c r="I166" s="219"/>
      <c r="J166" s="220">
        <f>ROUND(I166*H166,2)</f>
        <v>0</v>
      </c>
      <c r="K166" s="216" t="s">
        <v>21</v>
      </c>
      <c r="L166" s="221"/>
      <c r="M166" s="222" t="s">
        <v>21</v>
      </c>
      <c r="N166" s="223" t="s">
        <v>44</v>
      </c>
      <c r="O166" s="39"/>
      <c r="P166" s="199">
        <f>O166*H166</f>
        <v>0</v>
      </c>
      <c r="Q166" s="199">
        <v>0.003</v>
      </c>
      <c r="R166" s="199">
        <f>Q166*H166</f>
        <v>0.009000000000000001</v>
      </c>
      <c r="S166" s="199">
        <v>0</v>
      </c>
      <c r="T166" s="200">
        <f>S166*H166</f>
        <v>0</v>
      </c>
      <c r="AR166" s="21" t="s">
        <v>216</v>
      </c>
      <c r="AT166" s="21" t="s">
        <v>213</v>
      </c>
      <c r="AU166" s="21" t="s">
        <v>83</v>
      </c>
      <c r="AY166" s="21" t="s">
        <v>132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1" t="s">
        <v>81</v>
      </c>
      <c r="BK166" s="201">
        <f>ROUND(I166*H166,2)</f>
        <v>0</v>
      </c>
      <c r="BL166" s="21" t="s">
        <v>140</v>
      </c>
      <c r="BM166" s="21" t="s">
        <v>315</v>
      </c>
    </row>
    <row r="167" spans="2:51" s="11" customFormat="1" ht="13.5">
      <c r="B167" s="202"/>
      <c r="C167" s="203"/>
      <c r="D167" s="204" t="s">
        <v>142</v>
      </c>
      <c r="E167" s="205" t="s">
        <v>21</v>
      </c>
      <c r="F167" s="206" t="s">
        <v>208</v>
      </c>
      <c r="G167" s="203"/>
      <c r="H167" s="207">
        <v>3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142</v>
      </c>
      <c r="AU167" s="213" t="s">
        <v>83</v>
      </c>
      <c r="AV167" s="11" t="s">
        <v>83</v>
      </c>
      <c r="AW167" s="11" t="s">
        <v>37</v>
      </c>
      <c r="AX167" s="11" t="s">
        <v>81</v>
      </c>
      <c r="AY167" s="213" t="s">
        <v>132</v>
      </c>
    </row>
    <row r="168" spans="2:65" s="1" customFormat="1" ht="22.5" customHeight="1">
      <c r="B168" s="38"/>
      <c r="C168" s="190" t="s">
        <v>316</v>
      </c>
      <c r="D168" s="190" t="s">
        <v>135</v>
      </c>
      <c r="E168" s="191" t="s">
        <v>317</v>
      </c>
      <c r="F168" s="192" t="s">
        <v>318</v>
      </c>
      <c r="G168" s="193" t="s">
        <v>302</v>
      </c>
      <c r="H168" s="194">
        <v>3</v>
      </c>
      <c r="I168" s="195"/>
      <c r="J168" s="196">
        <f>ROUND(I168*H168,2)</f>
        <v>0</v>
      </c>
      <c r="K168" s="192" t="s">
        <v>162</v>
      </c>
      <c r="L168" s="58"/>
      <c r="M168" s="197" t="s">
        <v>21</v>
      </c>
      <c r="N168" s="198" t="s">
        <v>44</v>
      </c>
      <c r="O168" s="39"/>
      <c r="P168" s="199">
        <f>O168*H168</f>
        <v>0</v>
      </c>
      <c r="Q168" s="199">
        <v>0.11241</v>
      </c>
      <c r="R168" s="199">
        <f>Q168*H168</f>
        <v>0.33723</v>
      </c>
      <c r="S168" s="199">
        <v>0</v>
      </c>
      <c r="T168" s="200">
        <f>S168*H168</f>
        <v>0</v>
      </c>
      <c r="AR168" s="21" t="s">
        <v>140</v>
      </c>
      <c r="AT168" s="21" t="s">
        <v>135</v>
      </c>
      <c r="AU168" s="21" t="s">
        <v>83</v>
      </c>
      <c r="AY168" s="21" t="s">
        <v>132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1" t="s">
        <v>81</v>
      </c>
      <c r="BK168" s="201">
        <f>ROUND(I168*H168,2)</f>
        <v>0</v>
      </c>
      <c r="BL168" s="21" t="s">
        <v>140</v>
      </c>
      <c r="BM168" s="21" t="s">
        <v>319</v>
      </c>
    </row>
    <row r="169" spans="2:65" s="1" customFormat="1" ht="22.5" customHeight="1">
      <c r="B169" s="38"/>
      <c r="C169" s="190" t="s">
        <v>320</v>
      </c>
      <c r="D169" s="190" t="s">
        <v>135</v>
      </c>
      <c r="E169" s="191" t="s">
        <v>321</v>
      </c>
      <c r="F169" s="192" t="s">
        <v>322</v>
      </c>
      <c r="G169" s="193" t="s">
        <v>181</v>
      </c>
      <c r="H169" s="194">
        <v>17.5</v>
      </c>
      <c r="I169" s="195"/>
      <c r="J169" s="196">
        <f>ROUND(I169*H169,2)</f>
        <v>0</v>
      </c>
      <c r="K169" s="192" t="s">
        <v>162</v>
      </c>
      <c r="L169" s="58"/>
      <c r="M169" s="197" t="s">
        <v>21</v>
      </c>
      <c r="N169" s="198" t="s">
        <v>44</v>
      </c>
      <c r="O169" s="39"/>
      <c r="P169" s="199">
        <f>O169*H169</f>
        <v>0</v>
      </c>
      <c r="Q169" s="199">
        <v>0</v>
      </c>
      <c r="R169" s="199">
        <f>Q169*H169</f>
        <v>0</v>
      </c>
      <c r="S169" s="199">
        <v>0</v>
      </c>
      <c r="T169" s="200">
        <f>S169*H169</f>
        <v>0</v>
      </c>
      <c r="AR169" s="21" t="s">
        <v>140</v>
      </c>
      <c r="AT169" s="21" t="s">
        <v>135</v>
      </c>
      <c r="AU169" s="21" t="s">
        <v>83</v>
      </c>
      <c r="AY169" s="21" t="s">
        <v>132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1" t="s">
        <v>81</v>
      </c>
      <c r="BK169" s="201">
        <f>ROUND(I169*H169,2)</f>
        <v>0</v>
      </c>
      <c r="BL169" s="21" t="s">
        <v>140</v>
      </c>
      <c r="BM169" s="21" t="s">
        <v>323</v>
      </c>
    </row>
    <row r="170" spans="2:63" s="10" customFormat="1" ht="29.85" customHeight="1">
      <c r="B170" s="173"/>
      <c r="C170" s="174"/>
      <c r="D170" s="187" t="s">
        <v>72</v>
      </c>
      <c r="E170" s="188" t="s">
        <v>324</v>
      </c>
      <c r="F170" s="188" t="s">
        <v>325</v>
      </c>
      <c r="G170" s="174"/>
      <c r="H170" s="174"/>
      <c r="I170" s="177"/>
      <c r="J170" s="189">
        <f>BK170</f>
        <v>0</v>
      </c>
      <c r="K170" s="174"/>
      <c r="L170" s="179"/>
      <c r="M170" s="180"/>
      <c r="N170" s="181"/>
      <c r="O170" s="181"/>
      <c r="P170" s="182">
        <f>SUM(P171:P175)</f>
        <v>0</v>
      </c>
      <c r="Q170" s="181"/>
      <c r="R170" s="182">
        <f>SUM(R171:R175)</f>
        <v>0</v>
      </c>
      <c r="S170" s="181"/>
      <c r="T170" s="183">
        <f>SUM(T171:T175)</f>
        <v>0</v>
      </c>
      <c r="AR170" s="184" t="s">
        <v>81</v>
      </c>
      <c r="AT170" s="185" t="s">
        <v>72</v>
      </c>
      <c r="AU170" s="185" t="s">
        <v>81</v>
      </c>
      <c r="AY170" s="184" t="s">
        <v>132</v>
      </c>
      <c r="BK170" s="186">
        <f>SUM(BK171:BK175)</f>
        <v>0</v>
      </c>
    </row>
    <row r="171" spans="2:65" s="1" customFormat="1" ht="22.5" customHeight="1">
      <c r="B171" s="38"/>
      <c r="C171" s="190" t="s">
        <v>326</v>
      </c>
      <c r="D171" s="190" t="s">
        <v>135</v>
      </c>
      <c r="E171" s="191" t="s">
        <v>327</v>
      </c>
      <c r="F171" s="192" t="s">
        <v>328</v>
      </c>
      <c r="G171" s="193" t="s">
        <v>205</v>
      </c>
      <c r="H171" s="194">
        <v>146.717</v>
      </c>
      <c r="I171" s="195"/>
      <c r="J171" s="196">
        <f>ROUND(I171*H171,2)</f>
        <v>0</v>
      </c>
      <c r="K171" s="192" t="s">
        <v>139</v>
      </c>
      <c r="L171" s="58"/>
      <c r="M171" s="197" t="s">
        <v>21</v>
      </c>
      <c r="N171" s="198" t="s">
        <v>44</v>
      </c>
      <c r="O171" s="39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AR171" s="21" t="s">
        <v>140</v>
      </c>
      <c r="AT171" s="21" t="s">
        <v>135</v>
      </c>
      <c r="AU171" s="21" t="s">
        <v>83</v>
      </c>
      <c r="AY171" s="21" t="s">
        <v>132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1" t="s">
        <v>81</v>
      </c>
      <c r="BK171" s="201">
        <f>ROUND(I171*H171,2)</f>
        <v>0</v>
      </c>
      <c r="BL171" s="21" t="s">
        <v>140</v>
      </c>
      <c r="BM171" s="21" t="s">
        <v>329</v>
      </c>
    </row>
    <row r="172" spans="2:65" s="1" customFormat="1" ht="22.5" customHeight="1">
      <c r="B172" s="38"/>
      <c r="C172" s="190" t="s">
        <v>330</v>
      </c>
      <c r="D172" s="190" t="s">
        <v>135</v>
      </c>
      <c r="E172" s="191" t="s">
        <v>331</v>
      </c>
      <c r="F172" s="192" t="s">
        <v>332</v>
      </c>
      <c r="G172" s="193" t="s">
        <v>205</v>
      </c>
      <c r="H172" s="194">
        <v>146.717</v>
      </c>
      <c r="I172" s="195"/>
      <c r="J172" s="196">
        <f>ROUND(I172*H172,2)</f>
        <v>0</v>
      </c>
      <c r="K172" s="192" t="s">
        <v>139</v>
      </c>
      <c r="L172" s="58"/>
      <c r="M172" s="197" t="s">
        <v>21</v>
      </c>
      <c r="N172" s="198" t="s">
        <v>44</v>
      </c>
      <c r="O172" s="39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AR172" s="21" t="s">
        <v>140</v>
      </c>
      <c r="AT172" s="21" t="s">
        <v>135</v>
      </c>
      <c r="AU172" s="21" t="s">
        <v>83</v>
      </c>
      <c r="AY172" s="21" t="s">
        <v>132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1" t="s">
        <v>81</v>
      </c>
      <c r="BK172" s="201">
        <f>ROUND(I172*H172,2)</f>
        <v>0</v>
      </c>
      <c r="BL172" s="21" t="s">
        <v>140</v>
      </c>
      <c r="BM172" s="21" t="s">
        <v>333</v>
      </c>
    </row>
    <row r="173" spans="2:65" s="1" customFormat="1" ht="31.5" customHeight="1">
      <c r="B173" s="38"/>
      <c r="C173" s="190" t="s">
        <v>334</v>
      </c>
      <c r="D173" s="190" t="s">
        <v>135</v>
      </c>
      <c r="E173" s="191" t="s">
        <v>335</v>
      </c>
      <c r="F173" s="192" t="s">
        <v>336</v>
      </c>
      <c r="G173" s="193" t="s">
        <v>205</v>
      </c>
      <c r="H173" s="194">
        <v>146.717</v>
      </c>
      <c r="I173" s="195"/>
      <c r="J173" s="196">
        <f>ROUND(I173*H173,2)</f>
        <v>0</v>
      </c>
      <c r="K173" s="192" t="s">
        <v>265</v>
      </c>
      <c r="L173" s="58"/>
      <c r="M173" s="197" t="s">
        <v>21</v>
      </c>
      <c r="N173" s="198" t="s">
        <v>44</v>
      </c>
      <c r="O173" s="39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AR173" s="21" t="s">
        <v>140</v>
      </c>
      <c r="AT173" s="21" t="s">
        <v>135</v>
      </c>
      <c r="AU173" s="21" t="s">
        <v>83</v>
      </c>
      <c r="AY173" s="21" t="s">
        <v>132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1" t="s">
        <v>81</v>
      </c>
      <c r="BK173" s="201">
        <f>ROUND(I173*H173,2)</f>
        <v>0</v>
      </c>
      <c r="BL173" s="21" t="s">
        <v>140</v>
      </c>
      <c r="BM173" s="21" t="s">
        <v>337</v>
      </c>
    </row>
    <row r="174" spans="2:65" s="1" customFormat="1" ht="31.5" customHeight="1">
      <c r="B174" s="38"/>
      <c r="C174" s="190" t="s">
        <v>338</v>
      </c>
      <c r="D174" s="190" t="s">
        <v>135</v>
      </c>
      <c r="E174" s="191" t="s">
        <v>339</v>
      </c>
      <c r="F174" s="192" t="s">
        <v>340</v>
      </c>
      <c r="G174" s="193" t="s">
        <v>205</v>
      </c>
      <c r="H174" s="194">
        <v>1320.453</v>
      </c>
      <c r="I174" s="195"/>
      <c r="J174" s="196">
        <f>ROUND(I174*H174,2)</f>
        <v>0</v>
      </c>
      <c r="K174" s="192" t="s">
        <v>265</v>
      </c>
      <c r="L174" s="58"/>
      <c r="M174" s="197" t="s">
        <v>21</v>
      </c>
      <c r="N174" s="198" t="s">
        <v>44</v>
      </c>
      <c r="O174" s="39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AR174" s="21" t="s">
        <v>140</v>
      </c>
      <c r="AT174" s="21" t="s">
        <v>135</v>
      </c>
      <c r="AU174" s="21" t="s">
        <v>83</v>
      </c>
      <c r="AY174" s="21" t="s">
        <v>132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1" t="s">
        <v>81</v>
      </c>
      <c r="BK174" s="201">
        <f>ROUND(I174*H174,2)</f>
        <v>0</v>
      </c>
      <c r="BL174" s="21" t="s">
        <v>140</v>
      </c>
      <c r="BM174" s="21" t="s">
        <v>341</v>
      </c>
    </row>
    <row r="175" spans="2:51" s="11" customFormat="1" ht="13.5">
      <c r="B175" s="202"/>
      <c r="C175" s="203"/>
      <c r="D175" s="224" t="s">
        <v>142</v>
      </c>
      <c r="E175" s="225" t="s">
        <v>21</v>
      </c>
      <c r="F175" s="226" t="s">
        <v>342</v>
      </c>
      <c r="G175" s="203"/>
      <c r="H175" s="227">
        <v>1320.453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142</v>
      </c>
      <c r="AU175" s="213" t="s">
        <v>83</v>
      </c>
      <c r="AV175" s="11" t="s">
        <v>83</v>
      </c>
      <c r="AW175" s="11" t="s">
        <v>37</v>
      </c>
      <c r="AX175" s="11" t="s">
        <v>81</v>
      </c>
      <c r="AY175" s="213" t="s">
        <v>132</v>
      </c>
    </row>
    <row r="176" spans="2:63" s="10" customFormat="1" ht="29.85" customHeight="1">
      <c r="B176" s="173"/>
      <c r="C176" s="174"/>
      <c r="D176" s="187" t="s">
        <v>72</v>
      </c>
      <c r="E176" s="188" t="s">
        <v>343</v>
      </c>
      <c r="F176" s="188" t="s">
        <v>344</v>
      </c>
      <c r="G176" s="174"/>
      <c r="H176" s="174"/>
      <c r="I176" s="177"/>
      <c r="J176" s="189">
        <f>BK176</f>
        <v>0</v>
      </c>
      <c r="K176" s="174"/>
      <c r="L176" s="179"/>
      <c r="M176" s="180"/>
      <c r="N176" s="181"/>
      <c r="O176" s="181"/>
      <c r="P176" s="182">
        <f>P177</f>
        <v>0</v>
      </c>
      <c r="Q176" s="181"/>
      <c r="R176" s="182">
        <f>R177</f>
        <v>0</v>
      </c>
      <c r="S176" s="181"/>
      <c r="T176" s="183">
        <f>T177</f>
        <v>0</v>
      </c>
      <c r="AR176" s="184" t="s">
        <v>81</v>
      </c>
      <c r="AT176" s="185" t="s">
        <v>72</v>
      </c>
      <c r="AU176" s="185" t="s">
        <v>81</v>
      </c>
      <c r="AY176" s="184" t="s">
        <v>132</v>
      </c>
      <c r="BK176" s="186">
        <f>BK177</f>
        <v>0</v>
      </c>
    </row>
    <row r="177" spans="2:65" s="1" customFormat="1" ht="31.5" customHeight="1">
      <c r="B177" s="38"/>
      <c r="C177" s="190" t="s">
        <v>345</v>
      </c>
      <c r="D177" s="190" t="s">
        <v>135</v>
      </c>
      <c r="E177" s="191" t="s">
        <v>346</v>
      </c>
      <c r="F177" s="192" t="s">
        <v>347</v>
      </c>
      <c r="G177" s="193" t="s">
        <v>205</v>
      </c>
      <c r="H177" s="194">
        <v>132.412</v>
      </c>
      <c r="I177" s="195"/>
      <c r="J177" s="196">
        <f>ROUND(I177*H177,2)</f>
        <v>0</v>
      </c>
      <c r="K177" s="192" t="s">
        <v>139</v>
      </c>
      <c r="L177" s="58"/>
      <c r="M177" s="197" t="s">
        <v>21</v>
      </c>
      <c r="N177" s="198" t="s">
        <v>44</v>
      </c>
      <c r="O177" s="39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AR177" s="21" t="s">
        <v>140</v>
      </c>
      <c r="AT177" s="21" t="s">
        <v>135</v>
      </c>
      <c r="AU177" s="21" t="s">
        <v>83</v>
      </c>
      <c r="AY177" s="21" t="s">
        <v>132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1" t="s">
        <v>81</v>
      </c>
      <c r="BK177" s="201">
        <f>ROUND(I177*H177,2)</f>
        <v>0</v>
      </c>
      <c r="BL177" s="21" t="s">
        <v>140</v>
      </c>
      <c r="BM177" s="21" t="s">
        <v>348</v>
      </c>
    </row>
    <row r="178" spans="2:63" s="10" customFormat="1" ht="37.35" customHeight="1">
      <c r="B178" s="173"/>
      <c r="C178" s="174"/>
      <c r="D178" s="175" t="s">
        <v>72</v>
      </c>
      <c r="E178" s="176" t="s">
        <v>213</v>
      </c>
      <c r="F178" s="176" t="s">
        <v>349</v>
      </c>
      <c r="G178" s="174"/>
      <c r="H178" s="174"/>
      <c r="I178" s="177"/>
      <c r="J178" s="178">
        <f>BK178</f>
        <v>0</v>
      </c>
      <c r="K178" s="174"/>
      <c r="L178" s="179"/>
      <c r="M178" s="180"/>
      <c r="N178" s="181"/>
      <c r="O178" s="181"/>
      <c r="P178" s="182">
        <f>P179+P181</f>
        <v>0</v>
      </c>
      <c r="Q178" s="181"/>
      <c r="R178" s="182">
        <f>R179+R181</f>
        <v>9.809415000000001</v>
      </c>
      <c r="S178" s="181"/>
      <c r="T178" s="183">
        <f>T179+T181</f>
        <v>0</v>
      </c>
      <c r="AR178" s="184" t="s">
        <v>208</v>
      </c>
      <c r="AT178" s="185" t="s">
        <v>72</v>
      </c>
      <c r="AU178" s="185" t="s">
        <v>73</v>
      </c>
      <c r="AY178" s="184" t="s">
        <v>132</v>
      </c>
      <c r="BK178" s="186">
        <f>BK179+BK181</f>
        <v>0</v>
      </c>
    </row>
    <row r="179" spans="2:63" s="10" customFormat="1" ht="19.9" customHeight="1">
      <c r="B179" s="173"/>
      <c r="C179" s="174"/>
      <c r="D179" s="187" t="s">
        <v>72</v>
      </c>
      <c r="E179" s="188" t="s">
        <v>350</v>
      </c>
      <c r="F179" s="188" t="s">
        <v>351</v>
      </c>
      <c r="G179" s="174"/>
      <c r="H179" s="174"/>
      <c r="I179" s="177"/>
      <c r="J179" s="189">
        <f>BK179</f>
        <v>0</v>
      </c>
      <c r="K179" s="174"/>
      <c r="L179" s="179"/>
      <c r="M179" s="180"/>
      <c r="N179" s="181"/>
      <c r="O179" s="181"/>
      <c r="P179" s="182">
        <f>P180</f>
        <v>0</v>
      </c>
      <c r="Q179" s="181"/>
      <c r="R179" s="182">
        <f>R180</f>
        <v>0</v>
      </c>
      <c r="S179" s="181"/>
      <c r="T179" s="183">
        <f>T180</f>
        <v>0</v>
      </c>
      <c r="AR179" s="184" t="s">
        <v>208</v>
      </c>
      <c r="AT179" s="185" t="s">
        <v>72</v>
      </c>
      <c r="AU179" s="185" t="s">
        <v>81</v>
      </c>
      <c r="AY179" s="184" t="s">
        <v>132</v>
      </c>
      <c r="BK179" s="186">
        <f>BK180</f>
        <v>0</v>
      </c>
    </row>
    <row r="180" spans="2:65" s="1" customFormat="1" ht="22.5" customHeight="1">
      <c r="B180" s="38"/>
      <c r="C180" s="190" t="s">
        <v>352</v>
      </c>
      <c r="D180" s="190" t="s">
        <v>135</v>
      </c>
      <c r="E180" s="191" t="s">
        <v>353</v>
      </c>
      <c r="F180" s="192" t="s">
        <v>354</v>
      </c>
      <c r="G180" s="193" t="s">
        <v>181</v>
      </c>
      <c r="H180" s="194">
        <v>49.5</v>
      </c>
      <c r="I180" s="195"/>
      <c r="J180" s="196">
        <f>ROUND(I180*H180,2)</f>
        <v>0</v>
      </c>
      <c r="K180" s="192" t="s">
        <v>162</v>
      </c>
      <c r="L180" s="58"/>
      <c r="M180" s="197" t="s">
        <v>21</v>
      </c>
      <c r="N180" s="198" t="s">
        <v>44</v>
      </c>
      <c r="O180" s="39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1" t="s">
        <v>355</v>
      </c>
      <c r="AT180" s="21" t="s">
        <v>135</v>
      </c>
      <c r="AU180" s="21" t="s">
        <v>83</v>
      </c>
      <c r="AY180" s="21" t="s">
        <v>132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1" t="s">
        <v>81</v>
      </c>
      <c r="BK180" s="201">
        <f>ROUND(I180*H180,2)</f>
        <v>0</v>
      </c>
      <c r="BL180" s="21" t="s">
        <v>355</v>
      </c>
      <c r="BM180" s="21" t="s">
        <v>356</v>
      </c>
    </row>
    <row r="181" spans="2:63" s="10" customFormat="1" ht="29.85" customHeight="1">
      <c r="B181" s="173"/>
      <c r="C181" s="174"/>
      <c r="D181" s="187" t="s">
        <v>72</v>
      </c>
      <c r="E181" s="188" t="s">
        <v>357</v>
      </c>
      <c r="F181" s="188" t="s">
        <v>358</v>
      </c>
      <c r="G181" s="174"/>
      <c r="H181" s="174"/>
      <c r="I181" s="177"/>
      <c r="J181" s="189">
        <f>BK181</f>
        <v>0</v>
      </c>
      <c r="K181" s="174"/>
      <c r="L181" s="179"/>
      <c r="M181" s="180"/>
      <c r="N181" s="181"/>
      <c r="O181" s="181"/>
      <c r="P181" s="182">
        <f>SUM(P182:P188)</f>
        <v>0</v>
      </c>
      <c r="Q181" s="181"/>
      <c r="R181" s="182">
        <f>SUM(R182:R188)</f>
        <v>9.809415000000001</v>
      </c>
      <c r="S181" s="181"/>
      <c r="T181" s="183">
        <f>SUM(T182:T188)</f>
        <v>0</v>
      </c>
      <c r="AR181" s="184" t="s">
        <v>208</v>
      </c>
      <c r="AT181" s="185" t="s">
        <v>72</v>
      </c>
      <c r="AU181" s="185" t="s">
        <v>81</v>
      </c>
      <c r="AY181" s="184" t="s">
        <v>132</v>
      </c>
      <c r="BK181" s="186">
        <f>SUM(BK182:BK188)</f>
        <v>0</v>
      </c>
    </row>
    <row r="182" spans="2:65" s="1" customFormat="1" ht="44.25" customHeight="1">
      <c r="B182" s="38"/>
      <c r="C182" s="190" t="s">
        <v>359</v>
      </c>
      <c r="D182" s="190" t="s">
        <v>135</v>
      </c>
      <c r="E182" s="191" t="s">
        <v>360</v>
      </c>
      <c r="F182" s="192" t="s">
        <v>361</v>
      </c>
      <c r="G182" s="193" t="s">
        <v>181</v>
      </c>
      <c r="H182" s="194">
        <v>49.5</v>
      </c>
      <c r="I182" s="195"/>
      <c r="J182" s="196">
        <f>ROUND(I182*H182,2)</f>
        <v>0</v>
      </c>
      <c r="K182" s="192" t="s">
        <v>362</v>
      </c>
      <c r="L182" s="58"/>
      <c r="M182" s="197" t="s">
        <v>21</v>
      </c>
      <c r="N182" s="198" t="s">
        <v>44</v>
      </c>
      <c r="O182" s="39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AR182" s="21" t="s">
        <v>355</v>
      </c>
      <c r="AT182" s="21" t="s">
        <v>135</v>
      </c>
      <c r="AU182" s="21" t="s">
        <v>83</v>
      </c>
      <c r="AY182" s="21" t="s">
        <v>132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1" t="s">
        <v>81</v>
      </c>
      <c r="BK182" s="201">
        <f>ROUND(I182*H182,2)</f>
        <v>0</v>
      </c>
      <c r="BL182" s="21" t="s">
        <v>355</v>
      </c>
      <c r="BM182" s="21" t="s">
        <v>363</v>
      </c>
    </row>
    <row r="183" spans="2:51" s="11" customFormat="1" ht="13.5">
      <c r="B183" s="202"/>
      <c r="C183" s="203"/>
      <c r="D183" s="204" t="s">
        <v>142</v>
      </c>
      <c r="E183" s="205" t="s">
        <v>21</v>
      </c>
      <c r="F183" s="206" t="s">
        <v>364</v>
      </c>
      <c r="G183" s="203"/>
      <c r="H183" s="207">
        <v>49.5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142</v>
      </c>
      <c r="AU183" s="213" t="s">
        <v>83</v>
      </c>
      <c r="AV183" s="11" t="s">
        <v>83</v>
      </c>
      <c r="AW183" s="11" t="s">
        <v>37</v>
      </c>
      <c r="AX183" s="11" t="s">
        <v>81</v>
      </c>
      <c r="AY183" s="213" t="s">
        <v>132</v>
      </c>
    </row>
    <row r="184" spans="2:65" s="1" customFormat="1" ht="31.5" customHeight="1">
      <c r="B184" s="38"/>
      <c r="C184" s="190" t="s">
        <v>365</v>
      </c>
      <c r="D184" s="190" t="s">
        <v>135</v>
      </c>
      <c r="E184" s="191" t="s">
        <v>366</v>
      </c>
      <c r="F184" s="192" t="s">
        <v>367</v>
      </c>
      <c r="G184" s="193" t="s">
        <v>181</v>
      </c>
      <c r="H184" s="194">
        <v>49.5</v>
      </c>
      <c r="I184" s="195"/>
      <c r="J184" s="196">
        <f>ROUND(I184*H184,2)</f>
        <v>0</v>
      </c>
      <c r="K184" s="192" t="s">
        <v>362</v>
      </c>
      <c r="L184" s="58"/>
      <c r="M184" s="197" t="s">
        <v>21</v>
      </c>
      <c r="N184" s="198" t="s">
        <v>44</v>
      </c>
      <c r="O184" s="39"/>
      <c r="P184" s="199">
        <f>O184*H184</f>
        <v>0</v>
      </c>
      <c r="Q184" s="199">
        <v>0.06279</v>
      </c>
      <c r="R184" s="199">
        <f>Q184*H184</f>
        <v>3.108105</v>
      </c>
      <c r="S184" s="199">
        <v>0</v>
      </c>
      <c r="T184" s="200">
        <f>S184*H184</f>
        <v>0</v>
      </c>
      <c r="AR184" s="21" t="s">
        <v>355</v>
      </c>
      <c r="AT184" s="21" t="s">
        <v>135</v>
      </c>
      <c r="AU184" s="21" t="s">
        <v>83</v>
      </c>
      <c r="AY184" s="21" t="s">
        <v>132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1" t="s">
        <v>81</v>
      </c>
      <c r="BK184" s="201">
        <f>ROUND(I184*H184,2)</f>
        <v>0</v>
      </c>
      <c r="BL184" s="21" t="s">
        <v>355</v>
      </c>
      <c r="BM184" s="21" t="s">
        <v>368</v>
      </c>
    </row>
    <row r="185" spans="2:51" s="11" customFormat="1" ht="13.5">
      <c r="B185" s="202"/>
      <c r="C185" s="203"/>
      <c r="D185" s="204" t="s">
        <v>142</v>
      </c>
      <c r="E185" s="205" t="s">
        <v>21</v>
      </c>
      <c r="F185" s="206" t="s">
        <v>364</v>
      </c>
      <c r="G185" s="203"/>
      <c r="H185" s="207">
        <v>49.5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142</v>
      </c>
      <c r="AU185" s="213" t="s">
        <v>83</v>
      </c>
      <c r="AV185" s="11" t="s">
        <v>83</v>
      </c>
      <c r="AW185" s="11" t="s">
        <v>37</v>
      </c>
      <c r="AX185" s="11" t="s">
        <v>73</v>
      </c>
      <c r="AY185" s="213" t="s">
        <v>132</v>
      </c>
    </row>
    <row r="186" spans="2:65" s="1" customFormat="1" ht="44.25" customHeight="1">
      <c r="B186" s="38"/>
      <c r="C186" s="190" t="s">
        <v>369</v>
      </c>
      <c r="D186" s="190" t="s">
        <v>135</v>
      </c>
      <c r="E186" s="191" t="s">
        <v>370</v>
      </c>
      <c r="F186" s="192" t="s">
        <v>371</v>
      </c>
      <c r="G186" s="193" t="s">
        <v>181</v>
      </c>
      <c r="H186" s="194">
        <v>49.5</v>
      </c>
      <c r="I186" s="195"/>
      <c r="J186" s="196">
        <f>ROUND(I186*H186,2)</f>
        <v>0</v>
      </c>
      <c r="K186" s="192" t="s">
        <v>162</v>
      </c>
      <c r="L186" s="58"/>
      <c r="M186" s="197" t="s">
        <v>21</v>
      </c>
      <c r="N186" s="198" t="s">
        <v>44</v>
      </c>
      <c r="O186" s="39"/>
      <c r="P186" s="199">
        <f>O186*H186</f>
        <v>0</v>
      </c>
      <c r="Q186" s="199">
        <v>0.13538</v>
      </c>
      <c r="R186" s="199">
        <f>Q186*H186</f>
        <v>6.70131</v>
      </c>
      <c r="S186" s="199">
        <v>0</v>
      </c>
      <c r="T186" s="200">
        <f>S186*H186</f>
        <v>0</v>
      </c>
      <c r="AR186" s="21" t="s">
        <v>355</v>
      </c>
      <c r="AT186" s="21" t="s">
        <v>135</v>
      </c>
      <c r="AU186" s="21" t="s">
        <v>83</v>
      </c>
      <c r="AY186" s="21" t="s">
        <v>132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1" t="s">
        <v>81</v>
      </c>
      <c r="BK186" s="201">
        <f>ROUND(I186*H186,2)</f>
        <v>0</v>
      </c>
      <c r="BL186" s="21" t="s">
        <v>355</v>
      </c>
      <c r="BM186" s="21" t="s">
        <v>372</v>
      </c>
    </row>
    <row r="187" spans="2:65" s="1" customFormat="1" ht="22.5" customHeight="1">
      <c r="B187" s="38"/>
      <c r="C187" s="190" t="s">
        <v>373</v>
      </c>
      <c r="D187" s="190" t="s">
        <v>135</v>
      </c>
      <c r="E187" s="191" t="s">
        <v>374</v>
      </c>
      <c r="F187" s="192" t="s">
        <v>375</v>
      </c>
      <c r="G187" s="193" t="s">
        <v>181</v>
      </c>
      <c r="H187" s="194">
        <v>49.5</v>
      </c>
      <c r="I187" s="195"/>
      <c r="J187" s="196">
        <f>ROUND(I187*H187,2)</f>
        <v>0</v>
      </c>
      <c r="K187" s="192" t="s">
        <v>362</v>
      </c>
      <c r="L187" s="58"/>
      <c r="M187" s="197" t="s">
        <v>21</v>
      </c>
      <c r="N187" s="198" t="s">
        <v>44</v>
      </c>
      <c r="O187" s="39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1" t="s">
        <v>355</v>
      </c>
      <c r="AT187" s="21" t="s">
        <v>135</v>
      </c>
      <c r="AU187" s="21" t="s">
        <v>83</v>
      </c>
      <c r="AY187" s="21" t="s">
        <v>132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1" t="s">
        <v>81</v>
      </c>
      <c r="BK187" s="201">
        <f>ROUND(I187*H187,2)</f>
        <v>0</v>
      </c>
      <c r="BL187" s="21" t="s">
        <v>355</v>
      </c>
      <c r="BM187" s="21" t="s">
        <v>376</v>
      </c>
    </row>
    <row r="188" spans="2:51" s="11" customFormat="1" ht="13.5">
      <c r="B188" s="202"/>
      <c r="C188" s="203"/>
      <c r="D188" s="224" t="s">
        <v>142</v>
      </c>
      <c r="E188" s="225" t="s">
        <v>21</v>
      </c>
      <c r="F188" s="226" t="s">
        <v>364</v>
      </c>
      <c r="G188" s="203"/>
      <c r="H188" s="227">
        <v>49.5</v>
      </c>
      <c r="I188" s="208"/>
      <c r="J188" s="203"/>
      <c r="K188" s="203"/>
      <c r="L188" s="209"/>
      <c r="M188" s="230"/>
      <c r="N188" s="231"/>
      <c r="O188" s="231"/>
      <c r="P188" s="231"/>
      <c r="Q188" s="231"/>
      <c r="R188" s="231"/>
      <c r="S188" s="231"/>
      <c r="T188" s="232"/>
      <c r="AT188" s="213" t="s">
        <v>142</v>
      </c>
      <c r="AU188" s="213" t="s">
        <v>83</v>
      </c>
      <c r="AV188" s="11" t="s">
        <v>83</v>
      </c>
      <c r="AW188" s="11" t="s">
        <v>37</v>
      </c>
      <c r="AX188" s="11" t="s">
        <v>81</v>
      </c>
      <c r="AY188" s="213" t="s">
        <v>132</v>
      </c>
    </row>
    <row r="189" spans="2:12" s="1" customFormat="1" ht="6.95" customHeight="1">
      <c r="B189" s="53"/>
      <c r="C189" s="54"/>
      <c r="D189" s="54"/>
      <c r="E189" s="54"/>
      <c r="F189" s="54"/>
      <c r="G189" s="54"/>
      <c r="H189" s="54"/>
      <c r="I189" s="136"/>
      <c r="J189" s="54"/>
      <c r="K189" s="54"/>
      <c r="L189" s="58"/>
    </row>
  </sheetData>
  <sheetProtection password="CC35" sheet="1" objects="1" scenarios="1" formatCells="0" formatColumns="0" formatRows="0" sort="0" autoFilter="0"/>
  <autoFilter ref="C88:K188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90</v>
      </c>
      <c r="G1" s="356" t="s">
        <v>91</v>
      </c>
      <c r="H1" s="356"/>
      <c r="I1" s="112"/>
      <c r="J1" s="111" t="s">
        <v>92</v>
      </c>
      <c r="K1" s="110" t="s">
        <v>93</v>
      </c>
      <c r="L1" s="111" t="s">
        <v>94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83</v>
      </c>
    </row>
    <row r="4" spans="2:46" ht="36.95" customHeight="1">
      <c r="B4" s="25"/>
      <c r="C4" s="26"/>
      <c r="D4" s="27" t="s">
        <v>95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7" t="str">
        <f>'Rekapitulace stavby'!K6</f>
        <v>Místní komunikace v osadě Bedrč</v>
      </c>
      <c r="F7" s="358"/>
      <c r="G7" s="358"/>
      <c r="H7" s="358"/>
      <c r="I7" s="114"/>
      <c r="J7" s="26"/>
      <c r="K7" s="28"/>
    </row>
    <row r="8" spans="2:11" s="1" customFormat="1" ht="15">
      <c r="B8" s="38"/>
      <c r="C8" s="39"/>
      <c r="D8" s="34" t="s">
        <v>96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9" t="s">
        <v>377</v>
      </c>
      <c r="F9" s="360"/>
      <c r="G9" s="360"/>
      <c r="H9" s="36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29. 1. 2017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">
        <v>35</v>
      </c>
      <c r="K20" s="42"/>
    </row>
    <row r="21" spans="2:11" s="1" customFormat="1" ht="18" customHeight="1">
      <c r="B21" s="38"/>
      <c r="C21" s="39"/>
      <c r="D21" s="39"/>
      <c r="E21" s="32" t="s">
        <v>36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38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49" t="s">
        <v>21</v>
      </c>
      <c r="F24" s="349"/>
      <c r="G24" s="349"/>
      <c r="H24" s="349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39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41</v>
      </c>
      <c r="G29" s="39"/>
      <c r="H29" s="39"/>
      <c r="I29" s="126" t="s">
        <v>40</v>
      </c>
      <c r="J29" s="43" t="s">
        <v>42</v>
      </c>
      <c r="K29" s="42"/>
    </row>
    <row r="30" spans="2:11" s="1" customFormat="1" ht="14.45" customHeight="1">
      <c r="B30" s="38"/>
      <c r="C30" s="39"/>
      <c r="D30" s="46" t="s">
        <v>43</v>
      </c>
      <c r="E30" s="46" t="s">
        <v>44</v>
      </c>
      <c r="F30" s="127">
        <f>ROUND(SUM(BE78:BE88),2)</f>
        <v>0</v>
      </c>
      <c r="G30" s="39"/>
      <c r="H30" s="39"/>
      <c r="I30" s="128">
        <v>0.21</v>
      </c>
      <c r="J30" s="127">
        <f>ROUND(ROUND((SUM(BE78:BE88)),2)*I30,2)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45</v>
      </c>
      <c r="F31" s="127">
        <f>ROUND(SUM(BF78:BF88),2)</f>
        <v>0</v>
      </c>
      <c r="G31" s="39"/>
      <c r="H31" s="39"/>
      <c r="I31" s="128">
        <v>0.15</v>
      </c>
      <c r="J31" s="127">
        <f>ROUND(ROUND((SUM(BF78:BF88)),2)*I31,2)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46</v>
      </c>
      <c r="F32" s="127">
        <f>ROUND(SUM(BG78:BG88),2)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47</v>
      </c>
      <c r="F33" s="127">
        <f>ROUND(SUM(BH78:BH88),2)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48</v>
      </c>
      <c r="F34" s="127">
        <f>ROUND(SUM(BI78:BI88),2)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49</v>
      </c>
      <c r="E36" s="76"/>
      <c r="F36" s="76"/>
      <c r="G36" s="131" t="s">
        <v>50</v>
      </c>
      <c r="H36" s="132" t="s">
        <v>51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98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7" t="str">
        <f>E7</f>
        <v>Místní komunikace v osadě Bedrč</v>
      </c>
      <c r="F45" s="358"/>
      <c r="G45" s="358"/>
      <c r="H45" s="358"/>
      <c r="I45" s="115"/>
      <c r="J45" s="39"/>
      <c r="K45" s="42"/>
    </row>
    <row r="46" spans="2:11" s="1" customFormat="1" ht="14.45" customHeight="1">
      <c r="B46" s="38"/>
      <c r="C46" s="34" t="s">
        <v>96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9" t="str">
        <f>E9</f>
        <v xml:space="preserve">SO 901 - Dopravně inženýrské opatření </v>
      </c>
      <c r="F47" s="360"/>
      <c r="G47" s="360"/>
      <c r="H47" s="36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Bedrč</v>
      </c>
      <c r="G49" s="39"/>
      <c r="H49" s="39"/>
      <c r="I49" s="116" t="s">
        <v>25</v>
      </c>
      <c r="J49" s="117" t="str">
        <f>IF(J12="","",J12)</f>
        <v>29. 1. 2017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 xml:space="preserve">Město Benešov </v>
      </c>
      <c r="G51" s="39"/>
      <c r="H51" s="39"/>
      <c r="I51" s="116" t="s">
        <v>34</v>
      </c>
      <c r="J51" s="32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99</v>
      </c>
      <c r="D54" s="129"/>
      <c r="E54" s="129"/>
      <c r="F54" s="129"/>
      <c r="G54" s="129"/>
      <c r="H54" s="129"/>
      <c r="I54" s="142"/>
      <c r="J54" s="143" t="s">
        <v>100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101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102</v>
      </c>
    </row>
    <row r="57" spans="2:11" s="7" customFormat="1" ht="24.95" customHeight="1">
      <c r="B57" s="146"/>
      <c r="C57" s="147"/>
      <c r="D57" s="148" t="s">
        <v>103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9" customHeight="1">
      <c r="B58" s="153"/>
      <c r="C58" s="154"/>
      <c r="D58" s="155" t="s">
        <v>378</v>
      </c>
      <c r="E58" s="156"/>
      <c r="F58" s="156"/>
      <c r="G58" s="156"/>
      <c r="H58" s="156"/>
      <c r="I58" s="157"/>
      <c r="J58" s="158">
        <f>J80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95" customHeight="1">
      <c r="B65" s="38"/>
      <c r="C65" s="59" t="s">
        <v>116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22.5" customHeight="1">
      <c r="B68" s="38"/>
      <c r="C68" s="60"/>
      <c r="D68" s="60"/>
      <c r="E68" s="353" t="str">
        <f>E7</f>
        <v>Místní komunikace v osadě Bedrč</v>
      </c>
      <c r="F68" s="354"/>
      <c r="G68" s="354"/>
      <c r="H68" s="354"/>
      <c r="I68" s="160"/>
      <c r="J68" s="60"/>
      <c r="K68" s="60"/>
      <c r="L68" s="58"/>
    </row>
    <row r="69" spans="2:12" s="1" customFormat="1" ht="14.45" customHeight="1">
      <c r="B69" s="38"/>
      <c r="C69" s="62" t="s">
        <v>96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23.25" customHeight="1">
      <c r="B70" s="38"/>
      <c r="C70" s="60"/>
      <c r="D70" s="60"/>
      <c r="E70" s="321" t="str">
        <f>E9</f>
        <v xml:space="preserve">SO 901 - Dopravně inženýrské opatření </v>
      </c>
      <c r="F70" s="355"/>
      <c r="G70" s="355"/>
      <c r="H70" s="355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23</v>
      </c>
      <c r="D72" s="60"/>
      <c r="E72" s="60"/>
      <c r="F72" s="161" t="str">
        <f>F12</f>
        <v>Bedrč</v>
      </c>
      <c r="G72" s="60"/>
      <c r="H72" s="60"/>
      <c r="I72" s="162" t="s">
        <v>25</v>
      </c>
      <c r="J72" s="70" t="str">
        <f>IF(J12="","",J12)</f>
        <v>29. 1. 2017</v>
      </c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5">
      <c r="B74" s="38"/>
      <c r="C74" s="62" t="s">
        <v>27</v>
      </c>
      <c r="D74" s="60"/>
      <c r="E74" s="60"/>
      <c r="F74" s="161" t="str">
        <f>E15</f>
        <v xml:space="preserve">Město Benešov </v>
      </c>
      <c r="G74" s="60"/>
      <c r="H74" s="60"/>
      <c r="I74" s="162" t="s">
        <v>34</v>
      </c>
      <c r="J74" s="161" t="str">
        <f>E21</f>
        <v xml:space="preserve">Ing. Roman Tichovský </v>
      </c>
      <c r="K74" s="60"/>
      <c r="L74" s="58"/>
    </row>
    <row r="75" spans="2:12" s="1" customFormat="1" ht="14.45" customHeight="1">
      <c r="B75" s="38"/>
      <c r="C75" s="62" t="s">
        <v>32</v>
      </c>
      <c r="D75" s="60"/>
      <c r="E75" s="60"/>
      <c r="F75" s="161" t="str">
        <f>IF(E18="","",E18)</f>
        <v/>
      </c>
      <c r="G75" s="60"/>
      <c r="H75" s="60"/>
      <c r="I75" s="160"/>
      <c r="J75" s="60"/>
      <c r="K75" s="60"/>
      <c r="L75" s="58"/>
    </row>
    <row r="76" spans="2:12" s="1" customFormat="1" ht="10.3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117</v>
      </c>
      <c r="D77" s="165" t="s">
        <v>58</v>
      </c>
      <c r="E77" s="165" t="s">
        <v>54</v>
      </c>
      <c r="F77" s="165" t="s">
        <v>118</v>
      </c>
      <c r="G77" s="165" t="s">
        <v>119</v>
      </c>
      <c r="H77" s="165" t="s">
        <v>120</v>
      </c>
      <c r="I77" s="166" t="s">
        <v>121</v>
      </c>
      <c r="J77" s="165" t="s">
        <v>100</v>
      </c>
      <c r="K77" s="167" t="s">
        <v>122</v>
      </c>
      <c r="L77" s="168"/>
      <c r="M77" s="78" t="s">
        <v>123</v>
      </c>
      <c r="N77" s="79" t="s">
        <v>43</v>
      </c>
      <c r="O77" s="79" t="s">
        <v>124</v>
      </c>
      <c r="P77" s="79" t="s">
        <v>125</v>
      </c>
      <c r="Q77" s="79" t="s">
        <v>126</v>
      </c>
      <c r="R77" s="79" t="s">
        <v>127</v>
      </c>
      <c r="S77" s="79" t="s">
        <v>128</v>
      </c>
      <c r="T77" s="80" t="s">
        <v>129</v>
      </c>
    </row>
    <row r="78" spans="2:63" s="1" customFormat="1" ht="29.25" customHeight="1">
      <c r="B78" s="38"/>
      <c r="C78" s="84" t="s">
        <v>101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</v>
      </c>
      <c r="S78" s="82"/>
      <c r="T78" s="171">
        <f>T79</f>
        <v>0</v>
      </c>
      <c r="AT78" s="21" t="s">
        <v>72</v>
      </c>
      <c r="AU78" s="21" t="s">
        <v>102</v>
      </c>
      <c r="BK78" s="172">
        <f>BK79</f>
        <v>0</v>
      </c>
    </row>
    <row r="79" spans="2:63" s="10" customFormat="1" ht="37.35" customHeight="1">
      <c r="B79" s="173"/>
      <c r="C79" s="174"/>
      <c r="D79" s="175" t="s">
        <v>72</v>
      </c>
      <c r="E79" s="176" t="s">
        <v>130</v>
      </c>
      <c r="F79" s="176" t="s">
        <v>131</v>
      </c>
      <c r="G79" s="174"/>
      <c r="H79" s="174"/>
      <c r="I79" s="177"/>
      <c r="J79" s="178">
        <f>BK79</f>
        <v>0</v>
      </c>
      <c r="K79" s="174"/>
      <c r="L79" s="179"/>
      <c r="M79" s="180"/>
      <c r="N79" s="181"/>
      <c r="O79" s="181"/>
      <c r="P79" s="182">
        <f>P80</f>
        <v>0</v>
      </c>
      <c r="Q79" s="181"/>
      <c r="R79" s="182">
        <f>R80</f>
        <v>0</v>
      </c>
      <c r="S79" s="181"/>
      <c r="T79" s="183">
        <f>T80</f>
        <v>0</v>
      </c>
      <c r="AR79" s="184" t="s">
        <v>81</v>
      </c>
      <c r="AT79" s="185" t="s">
        <v>72</v>
      </c>
      <c r="AU79" s="185" t="s">
        <v>73</v>
      </c>
      <c r="AY79" s="184" t="s">
        <v>132</v>
      </c>
      <c r="BK79" s="186">
        <f>BK80</f>
        <v>0</v>
      </c>
    </row>
    <row r="80" spans="2:63" s="10" customFormat="1" ht="19.9" customHeight="1">
      <c r="B80" s="173"/>
      <c r="C80" s="174"/>
      <c r="D80" s="187" t="s">
        <v>72</v>
      </c>
      <c r="E80" s="188" t="s">
        <v>245</v>
      </c>
      <c r="F80" s="188" t="s">
        <v>379</v>
      </c>
      <c r="G80" s="174"/>
      <c r="H80" s="174"/>
      <c r="I80" s="177"/>
      <c r="J80" s="189">
        <f>BK80</f>
        <v>0</v>
      </c>
      <c r="K80" s="174"/>
      <c r="L80" s="179"/>
      <c r="M80" s="180"/>
      <c r="N80" s="181"/>
      <c r="O80" s="181"/>
      <c r="P80" s="182">
        <f>SUM(P81:P88)</f>
        <v>0</v>
      </c>
      <c r="Q80" s="181"/>
      <c r="R80" s="182">
        <f>SUM(R81:R88)</f>
        <v>0</v>
      </c>
      <c r="S80" s="181"/>
      <c r="T80" s="183">
        <f>SUM(T81:T88)</f>
        <v>0</v>
      </c>
      <c r="AR80" s="184" t="s">
        <v>81</v>
      </c>
      <c r="AT80" s="185" t="s">
        <v>72</v>
      </c>
      <c r="AU80" s="185" t="s">
        <v>81</v>
      </c>
      <c r="AY80" s="184" t="s">
        <v>132</v>
      </c>
      <c r="BK80" s="186">
        <f>SUM(BK81:BK88)</f>
        <v>0</v>
      </c>
    </row>
    <row r="81" spans="2:65" s="1" customFormat="1" ht="22.5" customHeight="1">
      <c r="B81" s="38"/>
      <c r="C81" s="190" t="s">
        <v>81</v>
      </c>
      <c r="D81" s="190" t="s">
        <v>135</v>
      </c>
      <c r="E81" s="191" t="s">
        <v>380</v>
      </c>
      <c r="F81" s="192" t="s">
        <v>381</v>
      </c>
      <c r="G81" s="193" t="s">
        <v>302</v>
      </c>
      <c r="H81" s="194">
        <v>10</v>
      </c>
      <c r="I81" s="195"/>
      <c r="J81" s="196">
        <f>ROUND(I81*H81,2)</f>
        <v>0</v>
      </c>
      <c r="K81" s="192" t="s">
        <v>362</v>
      </c>
      <c r="L81" s="58"/>
      <c r="M81" s="197" t="s">
        <v>21</v>
      </c>
      <c r="N81" s="198" t="s">
        <v>44</v>
      </c>
      <c r="O81" s="39"/>
      <c r="P81" s="199">
        <f>O81*H81</f>
        <v>0</v>
      </c>
      <c r="Q81" s="199">
        <v>0</v>
      </c>
      <c r="R81" s="199">
        <f>Q81*H81</f>
        <v>0</v>
      </c>
      <c r="S81" s="199">
        <v>0</v>
      </c>
      <c r="T81" s="200">
        <f>S81*H81</f>
        <v>0</v>
      </c>
      <c r="AR81" s="21" t="s">
        <v>140</v>
      </c>
      <c r="AT81" s="21" t="s">
        <v>135</v>
      </c>
      <c r="AU81" s="21" t="s">
        <v>83</v>
      </c>
      <c r="AY81" s="21" t="s">
        <v>132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1" t="s">
        <v>81</v>
      </c>
      <c r="BK81" s="201">
        <f>ROUND(I81*H81,2)</f>
        <v>0</v>
      </c>
      <c r="BL81" s="21" t="s">
        <v>140</v>
      </c>
      <c r="BM81" s="21" t="s">
        <v>382</v>
      </c>
    </row>
    <row r="82" spans="2:51" s="11" customFormat="1" ht="13.5">
      <c r="B82" s="202"/>
      <c r="C82" s="203"/>
      <c r="D82" s="204" t="s">
        <v>142</v>
      </c>
      <c r="E82" s="205" t="s">
        <v>21</v>
      </c>
      <c r="F82" s="206" t="s">
        <v>383</v>
      </c>
      <c r="G82" s="203"/>
      <c r="H82" s="207">
        <v>10</v>
      </c>
      <c r="I82" s="208"/>
      <c r="J82" s="203"/>
      <c r="K82" s="203"/>
      <c r="L82" s="209"/>
      <c r="M82" s="210"/>
      <c r="N82" s="211"/>
      <c r="O82" s="211"/>
      <c r="P82" s="211"/>
      <c r="Q82" s="211"/>
      <c r="R82" s="211"/>
      <c r="S82" s="211"/>
      <c r="T82" s="212"/>
      <c r="AT82" s="213" t="s">
        <v>142</v>
      </c>
      <c r="AU82" s="213" t="s">
        <v>83</v>
      </c>
      <c r="AV82" s="11" t="s">
        <v>83</v>
      </c>
      <c r="AW82" s="11" t="s">
        <v>37</v>
      </c>
      <c r="AX82" s="11" t="s">
        <v>81</v>
      </c>
      <c r="AY82" s="213" t="s">
        <v>132</v>
      </c>
    </row>
    <row r="83" spans="2:65" s="1" customFormat="1" ht="22.5" customHeight="1">
      <c r="B83" s="38"/>
      <c r="C83" s="190" t="s">
        <v>83</v>
      </c>
      <c r="D83" s="190" t="s">
        <v>135</v>
      </c>
      <c r="E83" s="191" t="s">
        <v>384</v>
      </c>
      <c r="F83" s="192" t="s">
        <v>385</v>
      </c>
      <c r="G83" s="193" t="s">
        <v>302</v>
      </c>
      <c r="H83" s="194">
        <v>210</v>
      </c>
      <c r="I83" s="195"/>
      <c r="J83" s="196">
        <f>ROUND(I83*H83,2)</f>
        <v>0</v>
      </c>
      <c r="K83" s="192" t="s">
        <v>362</v>
      </c>
      <c r="L83" s="58"/>
      <c r="M83" s="197" t="s">
        <v>21</v>
      </c>
      <c r="N83" s="198" t="s">
        <v>44</v>
      </c>
      <c r="O83" s="39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AR83" s="21" t="s">
        <v>140</v>
      </c>
      <c r="AT83" s="21" t="s">
        <v>135</v>
      </c>
      <c r="AU83" s="21" t="s">
        <v>83</v>
      </c>
      <c r="AY83" s="21" t="s">
        <v>132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1" t="s">
        <v>81</v>
      </c>
      <c r="BK83" s="201">
        <f>ROUND(I83*H83,2)</f>
        <v>0</v>
      </c>
      <c r="BL83" s="21" t="s">
        <v>140</v>
      </c>
      <c r="BM83" s="21" t="s">
        <v>386</v>
      </c>
    </row>
    <row r="84" spans="2:51" s="11" customFormat="1" ht="13.5">
      <c r="B84" s="202"/>
      <c r="C84" s="203"/>
      <c r="D84" s="204" t="s">
        <v>142</v>
      </c>
      <c r="E84" s="205" t="s">
        <v>21</v>
      </c>
      <c r="F84" s="206" t="s">
        <v>387</v>
      </c>
      <c r="G84" s="203"/>
      <c r="H84" s="207">
        <v>210</v>
      </c>
      <c r="I84" s="208"/>
      <c r="J84" s="203"/>
      <c r="K84" s="203"/>
      <c r="L84" s="209"/>
      <c r="M84" s="210"/>
      <c r="N84" s="211"/>
      <c r="O84" s="211"/>
      <c r="P84" s="211"/>
      <c r="Q84" s="211"/>
      <c r="R84" s="211"/>
      <c r="S84" s="211"/>
      <c r="T84" s="212"/>
      <c r="AT84" s="213" t="s">
        <v>142</v>
      </c>
      <c r="AU84" s="213" t="s">
        <v>83</v>
      </c>
      <c r="AV84" s="11" t="s">
        <v>83</v>
      </c>
      <c r="AW84" s="11" t="s">
        <v>37</v>
      </c>
      <c r="AX84" s="11" t="s">
        <v>81</v>
      </c>
      <c r="AY84" s="213" t="s">
        <v>132</v>
      </c>
    </row>
    <row r="85" spans="2:65" s="1" customFormat="1" ht="22.5" customHeight="1">
      <c r="B85" s="38"/>
      <c r="C85" s="190" t="s">
        <v>208</v>
      </c>
      <c r="D85" s="190" t="s">
        <v>135</v>
      </c>
      <c r="E85" s="191" t="s">
        <v>388</v>
      </c>
      <c r="F85" s="192" t="s">
        <v>389</v>
      </c>
      <c r="G85" s="193" t="s">
        <v>302</v>
      </c>
      <c r="H85" s="194">
        <v>1</v>
      </c>
      <c r="I85" s="195"/>
      <c r="J85" s="196">
        <f>ROUND(I85*H85,2)</f>
        <v>0</v>
      </c>
      <c r="K85" s="192" t="s">
        <v>162</v>
      </c>
      <c r="L85" s="58"/>
      <c r="M85" s="197" t="s">
        <v>21</v>
      </c>
      <c r="N85" s="198" t="s">
        <v>44</v>
      </c>
      <c r="O85" s="39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1" t="s">
        <v>140</v>
      </c>
      <c r="AT85" s="21" t="s">
        <v>135</v>
      </c>
      <c r="AU85" s="21" t="s">
        <v>83</v>
      </c>
      <c r="AY85" s="21" t="s">
        <v>132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81</v>
      </c>
      <c r="BK85" s="201">
        <f>ROUND(I85*H85,2)</f>
        <v>0</v>
      </c>
      <c r="BL85" s="21" t="s">
        <v>140</v>
      </c>
      <c r="BM85" s="21" t="s">
        <v>390</v>
      </c>
    </row>
    <row r="86" spans="2:51" s="11" customFormat="1" ht="13.5">
      <c r="B86" s="202"/>
      <c r="C86" s="203"/>
      <c r="D86" s="204" t="s">
        <v>142</v>
      </c>
      <c r="E86" s="205" t="s">
        <v>21</v>
      </c>
      <c r="F86" s="206" t="s">
        <v>81</v>
      </c>
      <c r="G86" s="203"/>
      <c r="H86" s="207">
        <v>1</v>
      </c>
      <c r="I86" s="208"/>
      <c r="J86" s="203"/>
      <c r="K86" s="203"/>
      <c r="L86" s="209"/>
      <c r="M86" s="210"/>
      <c r="N86" s="211"/>
      <c r="O86" s="211"/>
      <c r="P86" s="211"/>
      <c r="Q86" s="211"/>
      <c r="R86" s="211"/>
      <c r="S86" s="211"/>
      <c r="T86" s="212"/>
      <c r="AT86" s="213" t="s">
        <v>142</v>
      </c>
      <c r="AU86" s="213" t="s">
        <v>83</v>
      </c>
      <c r="AV86" s="11" t="s">
        <v>83</v>
      </c>
      <c r="AW86" s="11" t="s">
        <v>37</v>
      </c>
      <c r="AX86" s="11" t="s">
        <v>81</v>
      </c>
      <c r="AY86" s="213" t="s">
        <v>132</v>
      </c>
    </row>
    <row r="87" spans="2:65" s="1" customFormat="1" ht="31.5" customHeight="1">
      <c r="B87" s="38"/>
      <c r="C87" s="190" t="s">
        <v>140</v>
      </c>
      <c r="D87" s="190" t="s">
        <v>135</v>
      </c>
      <c r="E87" s="191" t="s">
        <v>391</v>
      </c>
      <c r="F87" s="192" t="s">
        <v>392</v>
      </c>
      <c r="G87" s="193" t="s">
        <v>302</v>
      </c>
      <c r="H87" s="194">
        <v>21</v>
      </c>
      <c r="I87" s="195"/>
      <c r="J87" s="196">
        <f>ROUND(I87*H87,2)</f>
        <v>0</v>
      </c>
      <c r="K87" s="192" t="s">
        <v>162</v>
      </c>
      <c r="L87" s="58"/>
      <c r="M87" s="197" t="s">
        <v>21</v>
      </c>
      <c r="N87" s="198" t="s">
        <v>44</v>
      </c>
      <c r="O87" s="39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1" t="s">
        <v>140</v>
      </c>
      <c r="AT87" s="21" t="s">
        <v>135</v>
      </c>
      <c r="AU87" s="21" t="s">
        <v>83</v>
      </c>
      <c r="AY87" s="21" t="s">
        <v>132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1" t="s">
        <v>81</v>
      </c>
      <c r="BK87" s="201">
        <f>ROUND(I87*H87,2)</f>
        <v>0</v>
      </c>
      <c r="BL87" s="21" t="s">
        <v>140</v>
      </c>
      <c r="BM87" s="21" t="s">
        <v>393</v>
      </c>
    </row>
    <row r="88" spans="2:51" s="11" customFormat="1" ht="13.5">
      <c r="B88" s="202"/>
      <c r="C88" s="203"/>
      <c r="D88" s="224" t="s">
        <v>142</v>
      </c>
      <c r="E88" s="225" t="s">
        <v>21</v>
      </c>
      <c r="F88" s="226" t="s">
        <v>394</v>
      </c>
      <c r="G88" s="203"/>
      <c r="H88" s="227">
        <v>21</v>
      </c>
      <c r="I88" s="208"/>
      <c r="J88" s="203"/>
      <c r="K88" s="203"/>
      <c r="L88" s="209"/>
      <c r="M88" s="230"/>
      <c r="N88" s="231"/>
      <c r="O88" s="231"/>
      <c r="P88" s="231"/>
      <c r="Q88" s="231"/>
      <c r="R88" s="231"/>
      <c r="S88" s="231"/>
      <c r="T88" s="232"/>
      <c r="AT88" s="213" t="s">
        <v>142</v>
      </c>
      <c r="AU88" s="213" t="s">
        <v>83</v>
      </c>
      <c r="AV88" s="11" t="s">
        <v>83</v>
      </c>
      <c r="AW88" s="11" t="s">
        <v>37</v>
      </c>
      <c r="AX88" s="11" t="s">
        <v>81</v>
      </c>
      <c r="AY88" s="213" t="s">
        <v>132</v>
      </c>
    </row>
    <row r="89" spans="2:12" s="1" customFormat="1" ht="6.95" customHeight="1">
      <c r="B89" s="53"/>
      <c r="C89" s="54"/>
      <c r="D89" s="54"/>
      <c r="E89" s="54"/>
      <c r="F89" s="54"/>
      <c r="G89" s="54"/>
      <c r="H89" s="54"/>
      <c r="I89" s="136"/>
      <c r="J89" s="54"/>
      <c r="K89" s="54"/>
      <c r="L89" s="58"/>
    </row>
  </sheetData>
  <sheetProtection password="CC35" sheet="1" objects="1" scenarios="1" formatCells="0" formatColumns="0" formatRows="0" sort="0" autoFilter="0"/>
  <autoFilter ref="C77:K88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90</v>
      </c>
      <c r="G1" s="356" t="s">
        <v>91</v>
      </c>
      <c r="H1" s="356"/>
      <c r="I1" s="112"/>
      <c r="J1" s="111" t="s">
        <v>92</v>
      </c>
      <c r="K1" s="110" t="s">
        <v>93</v>
      </c>
      <c r="L1" s="111" t="s">
        <v>94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83</v>
      </c>
    </row>
    <row r="4" spans="2:46" ht="36.95" customHeight="1">
      <c r="B4" s="25"/>
      <c r="C4" s="26"/>
      <c r="D4" s="27" t="s">
        <v>95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7" t="str">
        <f>'Rekapitulace stavby'!K6</f>
        <v>Místní komunikace v osadě Bedrč</v>
      </c>
      <c r="F7" s="358"/>
      <c r="G7" s="358"/>
      <c r="H7" s="358"/>
      <c r="I7" s="114"/>
      <c r="J7" s="26"/>
      <c r="K7" s="28"/>
    </row>
    <row r="8" spans="2:11" s="1" customFormat="1" ht="15">
      <c r="B8" s="38"/>
      <c r="C8" s="39"/>
      <c r="D8" s="34" t="s">
        <v>96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9" t="s">
        <v>395</v>
      </c>
      <c r="F9" s="360"/>
      <c r="G9" s="360"/>
      <c r="H9" s="36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29. 1. 2017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">
        <v>35</v>
      </c>
      <c r="K20" s="42"/>
    </row>
    <row r="21" spans="2:11" s="1" customFormat="1" ht="18" customHeight="1">
      <c r="B21" s="38"/>
      <c r="C21" s="39"/>
      <c r="D21" s="39"/>
      <c r="E21" s="32" t="s">
        <v>36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38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49" t="s">
        <v>21</v>
      </c>
      <c r="F24" s="349"/>
      <c r="G24" s="349"/>
      <c r="H24" s="349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39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41</v>
      </c>
      <c r="G29" s="39"/>
      <c r="H29" s="39"/>
      <c r="I29" s="126" t="s">
        <v>40</v>
      </c>
      <c r="J29" s="43" t="s">
        <v>42</v>
      </c>
      <c r="K29" s="42"/>
    </row>
    <row r="30" spans="2:11" s="1" customFormat="1" ht="14.45" customHeight="1">
      <c r="B30" s="38"/>
      <c r="C30" s="39"/>
      <c r="D30" s="46" t="s">
        <v>43</v>
      </c>
      <c r="E30" s="46" t="s">
        <v>44</v>
      </c>
      <c r="F30" s="127">
        <f>ROUND(SUM(BE78:BE101),2)</f>
        <v>0</v>
      </c>
      <c r="G30" s="39"/>
      <c r="H30" s="39"/>
      <c r="I30" s="128">
        <v>0.21</v>
      </c>
      <c r="J30" s="127">
        <f>ROUND(ROUND((SUM(BE78:BE101)),2)*I30,2)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45</v>
      </c>
      <c r="F31" s="127">
        <f>ROUND(SUM(BF78:BF101),2)</f>
        <v>0</v>
      </c>
      <c r="G31" s="39"/>
      <c r="H31" s="39"/>
      <c r="I31" s="128">
        <v>0.15</v>
      </c>
      <c r="J31" s="127">
        <f>ROUND(ROUND((SUM(BF78:BF101)),2)*I31,2)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46</v>
      </c>
      <c r="F32" s="127">
        <f>ROUND(SUM(BG78:BG101),2)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47</v>
      </c>
      <c r="F33" s="127">
        <f>ROUND(SUM(BH78:BH101),2)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48</v>
      </c>
      <c r="F34" s="127">
        <f>ROUND(SUM(BI78:BI101),2)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49</v>
      </c>
      <c r="E36" s="76"/>
      <c r="F36" s="76"/>
      <c r="G36" s="131" t="s">
        <v>50</v>
      </c>
      <c r="H36" s="132" t="s">
        <v>51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98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7" t="str">
        <f>E7</f>
        <v>Místní komunikace v osadě Bedrč</v>
      </c>
      <c r="F45" s="358"/>
      <c r="G45" s="358"/>
      <c r="H45" s="358"/>
      <c r="I45" s="115"/>
      <c r="J45" s="39"/>
      <c r="K45" s="42"/>
    </row>
    <row r="46" spans="2:11" s="1" customFormat="1" ht="14.45" customHeight="1">
      <c r="B46" s="38"/>
      <c r="C46" s="34" t="s">
        <v>96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9" t="str">
        <f>E9</f>
        <v xml:space="preserve">VRN 01 - Vedlejší a ostatní náklady </v>
      </c>
      <c r="F47" s="360"/>
      <c r="G47" s="360"/>
      <c r="H47" s="36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Bedrč</v>
      </c>
      <c r="G49" s="39"/>
      <c r="H49" s="39"/>
      <c r="I49" s="116" t="s">
        <v>25</v>
      </c>
      <c r="J49" s="117" t="str">
        <f>IF(J12="","",J12)</f>
        <v>29. 1. 2017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 xml:space="preserve">Město Benešov </v>
      </c>
      <c r="G51" s="39"/>
      <c r="H51" s="39"/>
      <c r="I51" s="116" t="s">
        <v>34</v>
      </c>
      <c r="J51" s="32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99</v>
      </c>
      <c r="D54" s="129"/>
      <c r="E54" s="129"/>
      <c r="F54" s="129"/>
      <c r="G54" s="129"/>
      <c r="H54" s="129"/>
      <c r="I54" s="142"/>
      <c r="J54" s="143" t="s">
        <v>100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101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102</v>
      </c>
    </row>
    <row r="57" spans="2:11" s="7" customFormat="1" ht="24.95" customHeight="1">
      <c r="B57" s="146"/>
      <c r="C57" s="147"/>
      <c r="D57" s="148" t="s">
        <v>396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9" customHeight="1">
      <c r="B58" s="153"/>
      <c r="C58" s="154"/>
      <c r="D58" s="155" t="s">
        <v>397</v>
      </c>
      <c r="E58" s="156"/>
      <c r="F58" s="156"/>
      <c r="G58" s="156"/>
      <c r="H58" s="156"/>
      <c r="I58" s="157"/>
      <c r="J58" s="158">
        <f>J98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95" customHeight="1">
      <c r="B65" s="38"/>
      <c r="C65" s="59" t="s">
        <v>116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22.5" customHeight="1">
      <c r="B68" s="38"/>
      <c r="C68" s="60"/>
      <c r="D68" s="60"/>
      <c r="E68" s="353" t="str">
        <f>E7</f>
        <v>Místní komunikace v osadě Bedrč</v>
      </c>
      <c r="F68" s="354"/>
      <c r="G68" s="354"/>
      <c r="H68" s="354"/>
      <c r="I68" s="160"/>
      <c r="J68" s="60"/>
      <c r="K68" s="60"/>
      <c r="L68" s="58"/>
    </row>
    <row r="69" spans="2:12" s="1" customFormat="1" ht="14.45" customHeight="1">
      <c r="B69" s="38"/>
      <c r="C69" s="62" t="s">
        <v>96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23.25" customHeight="1">
      <c r="B70" s="38"/>
      <c r="C70" s="60"/>
      <c r="D70" s="60"/>
      <c r="E70" s="321" t="str">
        <f>E9</f>
        <v xml:space="preserve">VRN 01 - Vedlejší a ostatní náklady </v>
      </c>
      <c r="F70" s="355"/>
      <c r="G70" s="355"/>
      <c r="H70" s="355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23</v>
      </c>
      <c r="D72" s="60"/>
      <c r="E72" s="60"/>
      <c r="F72" s="161" t="str">
        <f>F12</f>
        <v>Bedrč</v>
      </c>
      <c r="G72" s="60"/>
      <c r="H72" s="60"/>
      <c r="I72" s="162" t="s">
        <v>25</v>
      </c>
      <c r="J72" s="70" t="str">
        <f>IF(J12="","",J12)</f>
        <v>29. 1. 2017</v>
      </c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5">
      <c r="B74" s="38"/>
      <c r="C74" s="62" t="s">
        <v>27</v>
      </c>
      <c r="D74" s="60"/>
      <c r="E74" s="60"/>
      <c r="F74" s="161" t="str">
        <f>E15</f>
        <v xml:space="preserve">Město Benešov </v>
      </c>
      <c r="G74" s="60"/>
      <c r="H74" s="60"/>
      <c r="I74" s="162" t="s">
        <v>34</v>
      </c>
      <c r="J74" s="161" t="str">
        <f>E21</f>
        <v xml:space="preserve">Ing. Roman Tichovský </v>
      </c>
      <c r="K74" s="60"/>
      <c r="L74" s="58"/>
    </row>
    <row r="75" spans="2:12" s="1" customFormat="1" ht="14.45" customHeight="1">
      <c r="B75" s="38"/>
      <c r="C75" s="62" t="s">
        <v>32</v>
      </c>
      <c r="D75" s="60"/>
      <c r="E75" s="60"/>
      <c r="F75" s="161" t="str">
        <f>IF(E18="","",E18)</f>
        <v/>
      </c>
      <c r="G75" s="60"/>
      <c r="H75" s="60"/>
      <c r="I75" s="160"/>
      <c r="J75" s="60"/>
      <c r="K75" s="60"/>
      <c r="L75" s="58"/>
    </row>
    <row r="76" spans="2:12" s="1" customFormat="1" ht="10.3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117</v>
      </c>
      <c r="D77" s="165" t="s">
        <v>58</v>
      </c>
      <c r="E77" s="165" t="s">
        <v>54</v>
      </c>
      <c r="F77" s="165" t="s">
        <v>118</v>
      </c>
      <c r="G77" s="165" t="s">
        <v>119</v>
      </c>
      <c r="H77" s="165" t="s">
        <v>120</v>
      </c>
      <c r="I77" s="166" t="s">
        <v>121</v>
      </c>
      <c r="J77" s="165" t="s">
        <v>100</v>
      </c>
      <c r="K77" s="167" t="s">
        <v>122</v>
      </c>
      <c r="L77" s="168"/>
      <c r="M77" s="78" t="s">
        <v>123</v>
      </c>
      <c r="N77" s="79" t="s">
        <v>43</v>
      </c>
      <c r="O77" s="79" t="s">
        <v>124</v>
      </c>
      <c r="P77" s="79" t="s">
        <v>125</v>
      </c>
      <c r="Q77" s="79" t="s">
        <v>126</v>
      </c>
      <c r="R77" s="79" t="s">
        <v>127</v>
      </c>
      <c r="S77" s="79" t="s">
        <v>128</v>
      </c>
      <c r="T77" s="80" t="s">
        <v>129</v>
      </c>
    </row>
    <row r="78" spans="2:63" s="1" customFormat="1" ht="29.25" customHeight="1">
      <c r="B78" s="38"/>
      <c r="C78" s="84" t="s">
        <v>101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</v>
      </c>
      <c r="S78" s="82"/>
      <c r="T78" s="171">
        <f>T79</f>
        <v>0</v>
      </c>
      <c r="AT78" s="21" t="s">
        <v>72</v>
      </c>
      <c r="AU78" s="21" t="s">
        <v>102</v>
      </c>
      <c r="BK78" s="172">
        <f>BK79</f>
        <v>0</v>
      </c>
    </row>
    <row r="79" spans="2:63" s="10" customFormat="1" ht="37.35" customHeight="1">
      <c r="B79" s="173"/>
      <c r="C79" s="174"/>
      <c r="D79" s="187" t="s">
        <v>72</v>
      </c>
      <c r="E79" s="233" t="s">
        <v>398</v>
      </c>
      <c r="F79" s="233" t="s">
        <v>399</v>
      </c>
      <c r="G79" s="174"/>
      <c r="H79" s="174"/>
      <c r="I79" s="177"/>
      <c r="J79" s="234">
        <f>BK79</f>
        <v>0</v>
      </c>
      <c r="K79" s="174"/>
      <c r="L79" s="179"/>
      <c r="M79" s="180"/>
      <c r="N79" s="181"/>
      <c r="O79" s="181"/>
      <c r="P79" s="182">
        <f>P80+SUM(P81:P98)</f>
        <v>0</v>
      </c>
      <c r="Q79" s="181"/>
      <c r="R79" s="182">
        <f>R80+SUM(R81:R98)</f>
        <v>0</v>
      </c>
      <c r="S79" s="181"/>
      <c r="T79" s="183">
        <f>T80+SUM(T81:T98)</f>
        <v>0</v>
      </c>
      <c r="AR79" s="184" t="s">
        <v>224</v>
      </c>
      <c r="AT79" s="185" t="s">
        <v>72</v>
      </c>
      <c r="AU79" s="185" t="s">
        <v>73</v>
      </c>
      <c r="AY79" s="184" t="s">
        <v>132</v>
      </c>
      <c r="BK79" s="186">
        <f>BK80+SUM(BK81:BK98)</f>
        <v>0</v>
      </c>
    </row>
    <row r="80" spans="2:65" s="1" customFormat="1" ht="44.25" customHeight="1">
      <c r="B80" s="38"/>
      <c r="C80" s="190" t="s">
        <v>81</v>
      </c>
      <c r="D80" s="190" t="s">
        <v>135</v>
      </c>
      <c r="E80" s="191" t="s">
        <v>400</v>
      </c>
      <c r="F80" s="192" t="s">
        <v>401</v>
      </c>
      <c r="G80" s="193" t="s">
        <v>402</v>
      </c>
      <c r="H80" s="194">
        <v>1</v>
      </c>
      <c r="I80" s="195"/>
      <c r="J80" s="196">
        <f>ROUND(I80*H80,2)</f>
        <v>0</v>
      </c>
      <c r="K80" s="192" t="s">
        <v>21</v>
      </c>
      <c r="L80" s="58"/>
      <c r="M80" s="197" t="s">
        <v>21</v>
      </c>
      <c r="N80" s="198" t="s">
        <v>44</v>
      </c>
      <c r="O80" s="39"/>
      <c r="P80" s="199">
        <f>O80*H80</f>
        <v>0</v>
      </c>
      <c r="Q80" s="199">
        <v>0</v>
      </c>
      <c r="R80" s="199">
        <f>Q80*H80</f>
        <v>0</v>
      </c>
      <c r="S80" s="199">
        <v>0</v>
      </c>
      <c r="T80" s="200">
        <f>S80*H80</f>
        <v>0</v>
      </c>
      <c r="AR80" s="21" t="s">
        <v>140</v>
      </c>
      <c r="AT80" s="21" t="s">
        <v>135</v>
      </c>
      <c r="AU80" s="21" t="s">
        <v>81</v>
      </c>
      <c r="AY80" s="21" t="s">
        <v>132</v>
      </c>
      <c r="BE80" s="201">
        <f>IF(N80="základní",J80,0)</f>
        <v>0</v>
      </c>
      <c r="BF80" s="201">
        <f>IF(N80="snížená",J80,0)</f>
        <v>0</v>
      </c>
      <c r="BG80" s="201">
        <f>IF(N80="zákl. přenesená",J80,0)</f>
        <v>0</v>
      </c>
      <c r="BH80" s="201">
        <f>IF(N80="sníž. přenesená",J80,0)</f>
        <v>0</v>
      </c>
      <c r="BI80" s="201">
        <f>IF(N80="nulová",J80,0)</f>
        <v>0</v>
      </c>
      <c r="BJ80" s="21" t="s">
        <v>81</v>
      </c>
      <c r="BK80" s="201">
        <f>ROUND(I80*H80,2)</f>
        <v>0</v>
      </c>
      <c r="BL80" s="21" t="s">
        <v>140</v>
      </c>
      <c r="BM80" s="21" t="s">
        <v>403</v>
      </c>
    </row>
    <row r="81" spans="2:51" s="11" customFormat="1" ht="13.5">
      <c r="B81" s="202"/>
      <c r="C81" s="203"/>
      <c r="D81" s="204" t="s">
        <v>142</v>
      </c>
      <c r="E81" s="205" t="s">
        <v>21</v>
      </c>
      <c r="F81" s="206" t="s">
        <v>81</v>
      </c>
      <c r="G81" s="203"/>
      <c r="H81" s="207">
        <v>1</v>
      </c>
      <c r="I81" s="208"/>
      <c r="J81" s="203"/>
      <c r="K81" s="203"/>
      <c r="L81" s="209"/>
      <c r="M81" s="210"/>
      <c r="N81" s="211"/>
      <c r="O81" s="211"/>
      <c r="P81" s="211"/>
      <c r="Q81" s="211"/>
      <c r="R81" s="211"/>
      <c r="S81" s="211"/>
      <c r="T81" s="212"/>
      <c r="AT81" s="213" t="s">
        <v>142</v>
      </c>
      <c r="AU81" s="213" t="s">
        <v>81</v>
      </c>
      <c r="AV81" s="11" t="s">
        <v>83</v>
      </c>
      <c r="AW81" s="11" t="s">
        <v>37</v>
      </c>
      <c r="AX81" s="11" t="s">
        <v>81</v>
      </c>
      <c r="AY81" s="213" t="s">
        <v>132</v>
      </c>
    </row>
    <row r="82" spans="2:65" s="1" customFormat="1" ht="82.5" customHeight="1">
      <c r="B82" s="38"/>
      <c r="C82" s="190" t="s">
        <v>83</v>
      </c>
      <c r="D82" s="190" t="s">
        <v>135</v>
      </c>
      <c r="E82" s="191" t="s">
        <v>404</v>
      </c>
      <c r="F82" s="192" t="s">
        <v>405</v>
      </c>
      <c r="G82" s="193" t="s">
        <v>402</v>
      </c>
      <c r="H82" s="194">
        <v>1</v>
      </c>
      <c r="I82" s="195"/>
      <c r="J82" s="196">
        <f>ROUND(I82*H82,2)</f>
        <v>0</v>
      </c>
      <c r="K82" s="192" t="s">
        <v>21</v>
      </c>
      <c r="L82" s="58"/>
      <c r="M82" s="197" t="s">
        <v>21</v>
      </c>
      <c r="N82" s="198" t="s">
        <v>44</v>
      </c>
      <c r="O82" s="39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AR82" s="21" t="s">
        <v>140</v>
      </c>
      <c r="AT82" s="21" t="s">
        <v>135</v>
      </c>
      <c r="AU82" s="21" t="s">
        <v>81</v>
      </c>
      <c r="AY82" s="21" t="s">
        <v>132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21" t="s">
        <v>81</v>
      </c>
      <c r="BK82" s="201">
        <f>ROUND(I82*H82,2)</f>
        <v>0</v>
      </c>
      <c r="BL82" s="21" t="s">
        <v>140</v>
      </c>
      <c r="BM82" s="21" t="s">
        <v>406</v>
      </c>
    </row>
    <row r="83" spans="2:51" s="11" customFormat="1" ht="13.5">
      <c r="B83" s="202"/>
      <c r="C83" s="203"/>
      <c r="D83" s="204" t="s">
        <v>142</v>
      </c>
      <c r="E83" s="205" t="s">
        <v>21</v>
      </c>
      <c r="F83" s="206" t="s">
        <v>81</v>
      </c>
      <c r="G83" s="203"/>
      <c r="H83" s="207">
        <v>1</v>
      </c>
      <c r="I83" s="208"/>
      <c r="J83" s="203"/>
      <c r="K83" s="203"/>
      <c r="L83" s="209"/>
      <c r="M83" s="210"/>
      <c r="N83" s="211"/>
      <c r="O83" s="211"/>
      <c r="P83" s="211"/>
      <c r="Q83" s="211"/>
      <c r="R83" s="211"/>
      <c r="S83" s="211"/>
      <c r="T83" s="212"/>
      <c r="AT83" s="213" t="s">
        <v>142</v>
      </c>
      <c r="AU83" s="213" t="s">
        <v>81</v>
      </c>
      <c r="AV83" s="11" t="s">
        <v>83</v>
      </c>
      <c r="AW83" s="11" t="s">
        <v>37</v>
      </c>
      <c r="AX83" s="11" t="s">
        <v>81</v>
      </c>
      <c r="AY83" s="213" t="s">
        <v>132</v>
      </c>
    </row>
    <row r="84" spans="2:65" s="1" customFormat="1" ht="31.5" customHeight="1">
      <c r="B84" s="38"/>
      <c r="C84" s="190" t="s">
        <v>208</v>
      </c>
      <c r="D84" s="190" t="s">
        <v>135</v>
      </c>
      <c r="E84" s="191" t="s">
        <v>407</v>
      </c>
      <c r="F84" s="192" t="s">
        <v>408</v>
      </c>
      <c r="G84" s="193" t="s">
        <v>402</v>
      </c>
      <c r="H84" s="194">
        <v>1</v>
      </c>
      <c r="I84" s="195"/>
      <c r="J84" s="196">
        <f>ROUND(I84*H84,2)</f>
        <v>0</v>
      </c>
      <c r="K84" s="192" t="s">
        <v>21</v>
      </c>
      <c r="L84" s="58"/>
      <c r="M84" s="197" t="s">
        <v>21</v>
      </c>
      <c r="N84" s="198" t="s">
        <v>44</v>
      </c>
      <c r="O84" s="39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AR84" s="21" t="s">
        <v>140</v>
      </c>
      <c r="AT84" s="21" t="s">
        <v>135</v>
      </c>
      <c r="AU84" s="21" t="s">
        <v>81</v>
      </c>
      <c r="AY84" s="21" t="s">
        <v>132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1" t="s">
        <v>81</v>
      </c>
      <c r="BK84" s="201">
        <f>ROUND(I84*H84,2)</f>
        <v>0</v>
      </c>
      <c r="BL84" s="21" t="s">
        <v>140</v>
      </c>
      <c r="BM84" s="21" t="s">
        <v>409</v>
      </c>
    </row>
    <row r="85" spans="2:51" s="11" customFormat="1" ht="13.5">
      <c r="B85" s="202"/>
      <c r="C85" s="203"/>
      <c r="D85" s="204" t="s">
        <v>142</v>
      </c>
      <c r="E85" s="205" t="s">
        <v>21</v>
      </c>
      <c r="F85" s="206" t="s">
        <v>81</v>
      </c>
      <c r="G85" s="203"/>
      <c r="H85" s="207">
        <v>1</v>
      </c>
      <c r="I85" s="208"/>
      <c r="J85" s="203"/>
      <c r="K85" s="203"/>
      <c r="L85" s="209"/>
      <c r="M85" s="210"/>
      <c r="N85" s="211"/>
      <c r="O85" s="211"/>
      <c r="P85" s="211"/>
      <c r="Q85" s="211"/>
      <c r="R85" s="211"/>
      <c r="S85" s="211"/>
      <c r="T85" s="212"/>
      <c r="AT85" s="213" t="s">
        <v>142</v>
      </c>
      <c r="AU85" s="213" t="s">
        <v>81</v>
      </c>
      <c r="AV85" s="11" t="s">
        <v>83</v>
      </c>
      <c r="AW85" s="11" t="s">
        <v>37</v>
      </c>
      <c r="AX85" s="11" t="s">
        <v>81</v>
      </c>
      <c r="AY85" s="213" t="s">
        <v>132</v>
      </c>
    </row>
    <row r="86" spans="2:65" s="1" customFormat="1" ht="31.5" customHeight="1">
      <c r="B86" s="38"/>
      <c r="C86" s="190" t="s">
        <v>140</v>
      </c>
      <c r="D86" s="190" t="s">
        <v>135</v>
      </c>
      <c r="E86" s="191" t="s">
        <v>410</v>
      </c>
      <c r="F86" s="192" t="s">
        <v>411</v>
      </c>
      <c r="G86" s="193" t="s">
        <v>402</v>
      </c>
      <c r="H86" s="194">
        <v>1</v>
      </c>
      <c r="I86" s="195"/>
      <c r="J86" s="196">
        <f>ROUND(I86*H86,2)</f>
        <v>0</v>
      </c>
      <c r="K86" s="192" t="s">
        <v>21</v>
      </c>
      <c r="L86" s="58"/>
      <c r="M86" s="197" t="s">
        <v>21</v>
      </c>
      <c r="N86" s="198" t="s">
        <v>44</v>
      </c>
      <c r="O86" s="39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1" t="s">
        <v>140</v>
      </c>
      <c r="AT86" s="21" t="s">
        <v>135</v>
      </c>
      <c r="AU86" s="21" t="s">
        <v>81</v>
      </c>
      <c r="AY86" s="21" t="s">
        <v>132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1" t="s">
        <v>81</v>
      </c>
      <c r="BK86" s="201">
        <f>ROUND(I86*H86,2)</f>
        <v>0</v>
      </c>
      <c r="BL86" s="21" t="s">
        <v>140</v>
      </c>
      <c r="BM86" s="21" t="s">
        <v>412</v>
      </c>
    </row>
    <row r="87" spans="2:51" s="11" customFormat="1" ht="13.5">
      <c r="B87" s="202"/>
      <c r="C87" s="203"/>
      <c r="D87" s="204" t="s">
        <v>142</v>
      </c>
      <c r="E87" s="205" t="s">
        <v>21</v>
      </c>
      <c r="F87" s="206" t="s">
        <v>81</v>
      </c>
      <c r="G87" s="203"/>
      <c r="H87" s="207">
        <v>1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142</v>
      </c>
      <c r="AU87" s="213" t="s">
        <v>81</v>
      </c>
      <c r="AV87" s="11" t="s">
        <v>83</v>
      </c>
      <c r="AW87" s="11" t="s">
        <v>37</v>
      </c>
      <c r="AX87" s="11" t="s">
        <v>81</v>
      </c>
      <c r="AY87" s="213" t="s">
        <v>132</v>
      </c>
    </row>
    <row r="88" spans="2:65" s="1" customFormat="1" ht="31.5" customHeight="1">
      <c r="B88" s="38"/>
      <c r="C88" s="190" t="s">
        <v>224</v>
      </c>
      <c r="D88" s="190" t="s">
        <v>135</v>
      </c>
      <c r="E88" s="191" t="s">
        <v>413</v>
      </c>
      <c r="F88" s="192" t="s">
        <v>414</v>
      </c>
      <c r="G88" s="193" t="s">
        <v>402</v>
      </c>
      <c r="H88" s="194">
        <v>1</v>
      </c>
      <c r="I88" s="195"/>
      <c r="J88" s="196">
        <f>ROUND(I88*H88,2)</f>
        <v>0</v>
      </c>
      <c r="K88" s="192" t="s">
        <v>21</v>
      </c>
      <c r="L88" s="58"/>
      <c r="M88" s="197" t="s">
        <v>21</v>
      </c>
      <c r="N88" s="198" t="s">
        <v>44</v>
      </c>
      <c r="O88" s="39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1" t="s">
        <v>140</v>
      </c>
      <c r="AT88" s="21" t="s">
        <v>135</v>
      </c>
      <c r="AU88" s="21" t="s">
        <v>81</v>
      </c>
      <c r="AY88" s="21" t="s">
        <v>132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81</v>
      </c>
      <c r="BK88" s="201">
        <f>ROUND(I88*H88,2)</f>
        <v>0</v>
      </c>
      <c r="BL88" s="21" t="s">
        <v>140</v>
      </c>
      <c r="BM88" s="21" t="s">
        <v>415</v>
      </c>
    </row>
    <row r="89" spans="2:51" s="11" customFormat="1" ht="13.5">
      <c r="B89" s="202"/>
      <c r="C89" s="203"/>
      <c r="D89" s="204" t="s">
        <v>142</v>
      </c>
      <c r="E89" s="205" t="s">
        <v>21</v>
      </c>
      <c r="F89" s="206" t="s">
        <v>81</v>
      </c>
      <c r="G89" s="203"/>
      <c r="H89" s="207">
        <v>1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142</v>
      </c>
      <c r="AU89" s="213" t="s">
        <v>81</v>
      </c>
      <c r="AV89" s="11" t="s">
        <v>83</v>
      </c>
      <c r="AW89" s="11" t="s">
        <v>37</v>
      </c>
      <c r="AX89" s="11" t="s">
        <v>81</v>
      </c>
      <c r="AY89" s="213" t="s">
        <v>132</v>
      </c>
    </row>
    <row r="90" spans="2:65" s="1" customFormat="1" ht="31.5" customHeight="1">
      <c r="B90" s="38"/>
      <c r="C90" s="190" t="s">
        <v>229</v>
      </c>
      <c r="D90" s="190" t="s">
        <v>135</v>
      </c>
      <c r="E90" s="191" t="s">
        <v>416</v>
      </c>
      <c r="F90" s="192" t="s">
        <v>417</v>
      </c>
      <c r="G90" s="193" t="s">
        <v>402</v>
      </c>
      <c r="H90" s="194">
        <v>1</v>
      </c>
      <c r="I90" s="195"/>
      <c r="J90" s="196">
        <f>ROUND(I90*H90,2)</f>
        <v>0</v>
      </c>
      <c r="K90" s="192" t="s">
        <v>21</v>
      </c>
      <c r="L90" s="58"/>
      <c r="M90" s="197" t="s">
        <v>21</v>
      </c>
      <c r="N90" s="198" t="s">
        <v>44</v>
      </c>
      <c r="O90" s="39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1" t="s">
        <v>140</v>
      </c>
      <c r="AT90" s="21" t="s">
        <v>135</v>
      </c>
      <c r="AU90" s="21" t="s">
        <v>81</v>
      </c>
      <c r="AY90" s="21" t="s">
        <v>132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1" t="s">
        <v>81</v>
      </c>
      <c r="BK90" s="201">
        <f>ROUND(I90*H90,2)</f>
        <v>0</v>
      </c>
      <c r="BL90" s="21" t="s">
        <v>140</v>
      </c>
      <c r="BM90" s="21" t="s">
        <v>418</v>
      </c>
    </row>
    <row r="91" spans="2:47" s="1" customFormat="1" ht="27">
      <c r="B91" s="38"/>
      <c r="C91" s="60"/>
      <c r="D91" s="224" t="s">
        <v>419</v>
      </c>
      <c r="E91" s="60"/>
      <c r="F91" s="235" t="s">
        <v>420</v>
      </c>
      <c r="G91" s="60"/>
      <c r="H91" s="60"/>
      <c r="I91" s="160"/>
      <c r="J91" s="60"/>
      <c r="K91" s="60"/>
      <c r="L91" s="58"/>
      <c r="M91" s="236"/>
      <c r="N91" s="39"/>
      <c r="O91" s="39"/>
      <c r="P91" s="39"/>
      <c r="Q91" s="39"/>
      <c r="R91" s="39"/>
      <c r="S91" s="39"/>
      <c r="T91" s="75"/>
      <c r="AT91" s="21" t="s">
        <v>419</v>
      </c>
      <c r="AU91" s="21" t="s">
        <v>81</v>
      </c>
    </row>
    <row r="92" spans="2:51" s="11" customFormat="1" ht="13.5">
      <c r="B92" s="202"/>
      <c r="C92" s="203"/>
      <c r="D92" s="204" t="s">
        <v>142</v>
      </c>
      <c r="E92" s="205" t="s">
        <v>21</v>
      </c>
      <c r="F92" s="206" t="s">
        <v>81</v>
      </c>
      <c r="G92" s="203"/>
      <c r="H92" s="207">
        <v>1</v>
      </c>
      <c r="I92" s="208"/>
      <c r="J92" s="203"/>
      <c r="K92" s="203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142</v>
      </c>
      <c r="AU92" s="213" t="s">
        <v>81</v>
      </c>
      <c r="AV92" s="11" t="s">
        <v>83</v>
      </c>
      <c r="AW92" s="11" t="s">
        <v>37</v>
      </c>
      <c r="AX92" s="11" t="s">
        <v>81</v>
      </c>
      <c r="AY92" s="213" t="s">
        <v>132</v>
      </c>
    </row>
    <row r="93" spans="2:65" s="1" customFormat="1" ht="44.25" customHeight="1">
      <c r="B93" s="38"/>
      <c r="C93" s="190" t="s">
        <v>234</v>
      </c>
      <c r="D93" s="190" t="s">
        <v>135</v>
      </c>
      <c r="E93" s="191" t="s">
        <v>421</v>
      </c>
      <c r="F93" s="192" t="s">
        <v>422</v>
      </c>
      <c r="G93" s="193" t="s">
        <v>402</v>
      </c>
      <c r="H93" s="194">
        <v>1</v>
      </c>
      <c r="I93" s="195"/>
      <c r="J93" s="196">
        <f>ROUND(I93*H93,2)</f>
        <v>0</v>
      </c>
      <c r="K93" s="192" t="s">
        <v>21</v>
      </c>
      <c r="L93" s="58"/>
      <c r="M93" s="197" t="s">
        <v>21</v>
      </c>
      <c r="N93" s="198" t="s">
        <v>44</v>
      </c>
      <c r="O93" s="39"/>
      <c r="P93" s="199">
        <f>O93*H93</f>
        <v>0</v>
      </c>
      <c r="Q93" s="199">
        <v>0</v>
      </c>
      <c r="R93" s="199">
        <f>Q93*H93</f>
        <v>0</v>
      </c>
      <c r="S93" s="199">
        <v>0</v>
      </c>
      <c r="T93" s="200">
        <f>S93*H93</f>
        <v>0</v>
      </c>
      <c r="AR93" s="21" t="s">
        <v>140</v>
      </c>
      <c r="AT93" s="21" t="s">
        <v>135</v>
      </c>
      <c r="AU93" s="21" t="s">
        <v>81</v>
      </c>
      <c r="AY93" s="21" t="s">
        <v>132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81</v>
      </c>
      <c r="BK93" s="201">
        <f>ROUND(I93*H93,2)</f>
        <v>0</v>
      </c>
      <c r="BL93" s="21" t="s">
        <v>140</v>
      </c>
      <c r="BM93" s="21" t="s">
        <v>423</v>
      </c>
    </row>
    <row r="94" spans="2:47" s="1" customFormat="1" ht="67.5">
      <c r="B94" s="38"/>
      <c r="C94" s="60"/>
      <c r="D94" s="224" t="s">
        <v>419</v>
      </c>
      <c r="E94" s="60"/>
      <c r="F94" s="235" t="s">
        <v>424</v>
      </c>
      <c r="G94" s="60"/>
      <c r="H94" s="60"/>
      <c r="I94" s="160"/>
      <c r="J94" s="60"/>
      <c r="K94" s="60"/>
      <c r="L94" s="58"/>
      <c r="M94" s="236"/>
      <c r="N94" s="39"/>
      <c r="O94" s="39"/>
      <c r="P94" s="39"/>
      <c r="Q94" s="39"/>
      <c r="R94" s="39"/>
      <c r="S94" s="39"/>
      <c r="T94" s="75"/>
      <c r="AT94" s="21" t="s">
        <v>419</v>
      </c>
      <c r="AU94" s="21" t="s">
        <v>81</v>
      </c>
    </row>
    <row r="95" spans="2:51" s="11" customFormat="1" ht="13.5">
      <c r="B95" s="202"/>
      <c r="C95" s="203"/>
      <c r="D95" s="204" t="s">
        <v>142</v>
      </c>
      <c r="E95" s="205" t="s">
        <v>21</v>
      </c>
      <c r="F95" s="206" t="s">
        <v>81</v>
      </c>
      <c r="G95" s="203"/>
      <c r="H95" s="207">
        <v>1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142</v>
      </c>
      <c r="AU95" s="213" t="s">
        <v>81</v>
      </c>
      <c r="AV95" s="11" t="s">
        <v>83</v>
      </c>
      <c r="AW95" s="11" t="s">
        <v>37</v>
      </c>
      <c r="AX95" s="11" t="s">
        <v>81</v>
      </c>
      <c r="AY95" s="213" t="s">
        <v>132</v>
      </c>
    </row>
    <row r="96" spans="2:65" s="1" customFormat="1" ht="22.5" customHeight="1">
      <c r="B96" s="38"/>
      <c r="C96" s="190" t="s">
        <v>216</v>
      </c>
      <c r="D96" s="190" t="s">
        <v>135</v>
      </c>
      <c r="E96" s="191" t="s">
        <v>425</v>
      </c>
      <c r="F96" s="192" t="s">
        <v>426</v>
      </c>
      <c r="G96" s="193" t="s">
        <v>302</v>
      </c>
      <c r="H96" s="194">
        <v>1</v>
      </c>
      <c r="I96" s="195"/>
      <c r="J96" s="196">
        <f>ROUND(I96*H96,2)</f>
        <v>0</v>
      </c>
      <c r="K96" s="192" t="s">
        <v>21</v>
      </c>
      <c r="L96" s="58"/>
      <c r="M96" s="197" t="s">
        <v>21</v>
      </c>
      <c r="N96" s="198" t="s">
        <v>44</v>
      </c>
      <c r="O96" s="39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1" t="s">
        <v>140</v>
      </c>
      <c r="AT96" s="21" t="s">
        <v>135</v>
      </c>
      <c r="AU96" s="21" t="s">
        <v>81</v>
      </c>
      <c r="AY96" s="21" t="s">
        <v>132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1" t="s">
        <v>81</v>
      </c>
      <c r="BK96" s="201">
        <f>ROUND(I96*H96,2)</f>
        <v>0</v>
      </c>
      <c r="BL96" s="21" t="s">
        <v>140</v>
      </c>
      <c r="BM96" s="21" t="s">
        <v>427</v>
      </c>
    </row>
    <row r="97" spans="2:51" s="11" customFormat="1" ht="13.5">
      <c r="B97" s="202"/>
      <c r="C97" s="203"/>
      <c r="D97" s="224" t="s">
        <v>142</v>
      </c>
      <c r="E97" s="225" t="s">
        <v>21</v>
      </c>
      <c r="F97" s="226" t="s">
        <v>81</v>
      </c>
      <c r="G97" s="203"/>
      <c r="H97" s="227">
        <v>1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142</v>
      </c>
      <c r="AU97" s="213" t="s">
        <v>81</v>
      </c>
      <c r="AV97" s="11" t="s">
        <v>83</v>
      </c>
      <c r="AW97" s="11" t="s">
        <v>37</v>
      </c>
      <c r="AX97" s="11" t="s">
        <v>81</v>
      </c>
      <c r="AY97" s="213" t="s">
        <v>132</v>
      </c>
    </row>
    <row r="98" spans="2:63" s="10" customFormat="1" ht="29.85" customHeight="1">
      <c r="B98" s="173"/>
      <c r="C98" s="174"/>
      <c r="D98" s="187" t="s">
        <v>72</v>
      </c>
      <c r="E98" s="188" t="s">
        <v>428</v>
      </c>
      <c r="F98" s="188" t="s">
        <v>429</v>
      </c>
      <c r="G98" s="174"/>
      <c r="H98" s="174"/>
      <c r="I98" s="177"/>
      <c r="J98" s="189">
        <f>BK98</f>
        <v>0</v>
      </c>
      <c r="K98" s="174"/>
      <c r="L98" s="179"/>
      <c r="M98" s="180"/>
      <c r="N98" s="181"/>
      <c r="O98" s="181"/>
      <c r="P98" s="182">
        <f>SUM(P99:P101)</f>
        <v>0</v>
      </c>
      <c r="Q98" s="181"/>
      <c r="R98" s="182">
        <f>SUM(R99:R101)</f>
        <v>0</v>
      </c>
      <c r="S98" s="181"/>
      <c r="T98" s="183">
        <f>SUM(T99:T101)</f>
        <v>0</v>
      </c>
      <c r="AR98" s="184" t="s">
        <v>224</v>
      </c>
      <c r="AT98" s="185" t="s">
        <v>72</v>
      </c>
      <c r="AU98" s="185" t="s">
        <v>81</v>
      </c>
      <c r="AY98" s="184" t="s">
        <v>132</v>
      </c>
      <c r="BK98" s="186">
        <f>SUM(BK99:BK101)</f>
        <v>0</v>
      </c>
    </row>
    <row r="99" spans="2:65" s="1" customFormat="1" ht="22.5" customHeight="1">
      <c r="B99" s="38"/>
      <c r="C99" s="190" t="s">
        <v>245</v>
      </c>
      <c r="D99" s="190" t="s">
        <v>135</v>
      </c>
      <c r="E99" s="191" t="s">
        <v>430</v>
      </c>
      <c r="F99" s="192" t="s">
        <v>431</v>
      </c>
      <c r="G99" s="193" t="s">
        <v>432</v>
      </c>
      <c r="H99" s="194">
        <v>1</v>
      </c>
      <c r="I99" s="195"/>
      <c r="J99" s="196">
        <f>ROUND(I99*H99,2)</f>
        <v>0</v>
      </c>
      <c r="K99" s="192" t="s">
        <v>21</v>
      </c>
      <c r="L99" s="58"/>
      <c r="M99" s="197" t="s">
        <v>21</v>
      </c>
      <c r="N99" s="198" t="s">
        <v>44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433</v>
      </c>
      <c r="AT99" s="21" t="s">
        <v>135</v>
      </c>
      <c r="AU99" s="21" t="s">
        <v>83</v>
      </c>
      <c r="AY99" s="21" t="s">
        <v>132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81</v>
      </c>
      <c r="BK99" s="201">
        <f>ROUND(I99*H99,2)</f>
        <v>0</v>
      </c>
      <c r="BL99" s="21" t="s">
        <v>433</v>
      </c>
      <c r="BM99" s="21" t="s">
        <v>434</v>
      </c>
    </row>
    <row r="100" spans="2:47" s="1" customFormat="1" ht="67.5">
      <c r="B100" s="38"/>
      <c r="C100" s="60"/>
      <c r="D100" s="224" t="s">
        <v>419</v>
      </c>
      <c r="E100" s="60"/>
      <c r="F100" s="235" t="s">
        <v>435</v>
      </c>
      <c r="G100" s="60"/>
      <c r="H100" s="60"/>
      <c r="I100" s="160"/>
      <c r="J100" s="60"/>
      <c r="K100" s="60"/>
      <c r="L100" s="58"/>
      <c r="M100" s="236"/>
      <c r="N100" s="39"/>
      <c r="O100" s="39"/>
      <c r="P100" s="39"/>
      <c r="Q100" s="39"/>
      <c r="R100" s="39"/>
      <c r="S100" s="39"/>
      <c r="T100" s="75"/>
      <c r="AT100" s="21" t="s">
        <v>419</v>
      </c>
      <c r="AU100" s="21" t="s">
        <v>83</v>
      </c>
    </row>
    <row r="101" spans="2:51" s="11" customFormat="1" ht="13.5">
      <c r="B101" s="202"/>
      <c r="C101" s="203"/>
      <c r="D101" s="224" t="s">
        <v>142</v>
      </c>
      <c r="E101" s="225" t="s">
        <v>21</v>
      </c>
      <c r="F101" s="226" t="s">
        <v>81</v>
      </c>
      <c r="G101" s="203"/>
      <c r="H101" s="227">
        <v>1</v>
      </c>
      <c r="I101" s="208"/>
      <c r="J101" s="203"/>
      <c r="K101" s="203"/>
      <c r="L101" s="209"/>
      <c r="M101" s="230"/>
      <c r="N101" s="231"/>
      <c r="O101" s="231"/>
      <c r="P101" s="231"/>
      <c r="Q101" s="231"/>
      <c r="R101" s="231"/>
      <c r="S101" s="231"/>
      <c r="T101" s="232"/>
      <c r="AT101" s="213" t="s">
        <v>142</v>
      </c>
      <c r="AU101" s="213" t="s">
        <v>83</v>
      </c>
      <c r="AV101" s="11" t="s">
        <v>83</v>
      </c>
      <c r="AW101" s="11" t="s">
        <v>37</v>
      </c>
      <c r="AX101" s="11" t="s">
        <v>81</v>
      </c>
      <c r="AY101" s="213" t="s">
        <v>132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36"/>
      <c r="J102" s="54"/>
      <c r="K102" s="54"/>
      <c r="L102" s="58"/>
    </row>
  </sheetData>
  <sheetProtection password="CC35" sheet="1" objects="1" scenarios="1" formatCells="0" formatColumns="0" formatRows="0" sort="0" autoFilter="0"/>
  <autoFilter ref="C77:K10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7" customWidth="1"/>
    <col min="2" max="2" width="1.66796875" style="237" customWidth="1"/>
    <col min="3" max="4" width="5" style="237" customWidth="1"/>
    <col min="5" max="5" width="11.66015625" style="237" customWidth="1"/>
    <col min="6" max="6" width="9.16015625" style="237" customWidth="1"/>
    <col min="7" max="7" width="5" style="237" customWidth="1"/>
    <col min="8" max="8" width="77.83203125" style="237" customWidth="1"/>
    <col min="9" max="10" width="20" style="237" customWidth="1"/>
    <col min="11" max="11" width="1.66796875" style="237" customWidth="1"/>
  </cols>
  <sheetData>
    <row r="1" ht="37.5" customHeight="1"/>
    <row r="2" spans="2:1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2" customFormat="1" ht="45" customHeight="1">
      <c r="B3" s="241"/>
      <c r="C3" s="362" t="s">
        <v>436</v>
      </c>
      <c r="D3" s="362"/>
      <c r="E3" s="362"/>
      <c r="F3" s="362"/>
      <c r="G3" s="362"/>
      <c r="H3" s="362"/>
      <c r="I3" s="362"/>
      <c r="J3" s="362"/>
      <c r="K3" s="242"/>
    </row>
    <row r="4" spans="2:11" ht="25.5" customHeight="1">
      <c r="B4" s="243"/>
      <c r="C4" s="363" t="s">
        <v>437</v>
      </c>
      <c r="D4" s="363"/>
      <c r="E4" s="363"/>
      <c r="F4" s="363"/>
      <c r="G4" s="363"/>
      <c r="H4" s="363"/>
      <c r="I4" s="363"/>
      <c r="J4" s="363"/>
      <c r="K4" s="244"/>
    </row>
    <row r="5" spans="2:1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ht="15" customHeight="1">
      <c r="B6" s="243"/>
      <c r="C6" s="361" t="s">
        <v>438</v>
      </c>
      <c r="D6" s="361"/>
      <c r="E6" s="361"/>
      <c r="F6" s="361"/>
      <c r="G6" s="361"/>
      <c r="H6" s="361"/>
      <c r="I6" s="361"/>
      <c r="J6" s="361"/>
      <c r="K6" s="244"/>
    </row>
    <row r="7" spans="2:11" ht="15" customHeight="1">
      <c r="B7" s="247"/>
      <c r="C7" s="361" t="s">
        <v>439</v>
      </c>
      <c r="D7" s="361"/>
      <c r="E7" s="361"/>
      <c r="F7" s="361"/>
      <c r="G7" s="361"/>
      <c r="H7" s="361"/>
      <c r="I7" s="361"/>
      <c r="J7" s="361"/>
      <c r="K7" s="244"/>
    </row>
    <row r="8" spans="2:1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ht="15" customHeight="1">
      <c r="B9" s="247"/>
      <c r="C9" s="361" t="s">
        <v>440</v>
      </c>
      <c r="D9" s="361"/>
      <c r="E9" s="361"/>
      <c r="F9" s="361"/>
      <c r="G9" s="361"/>
      <c r="H9" s="361"/>
      <c r="I9" s="361"/>
      <c r="J9" s="361"/>
      <c r="K9" s="244"/>
    </row>
    <row r="10" spans="2:11" ht="15" customHeight="1">
      <c r="B10" s="247"/>
      <c r="C10" s="246"/>
      <c r="D10" s="361" t="s">
        <v>441</v>
      </c>
      <c r="E10" s="361"/>
      <c r="F10" s="361"/>
      <c r="G10" s="361"/>
      <c r="H10" s="361"/>
      <c r="I10" s="361"/>
      <c r="J10" s="361"/>
      <c r="K10" s="244"/>
    </row>
    <row r="11" spans="2:11" ht="15" customHeight="1">
      <c r="B11" s="247"/>
      <c r="C11" s="248"/>
      <c r="D11" s="361" t="s">
        <v>442</v>
      </c>
      <c r="E11" s="361"/>
      <c r="F11" s="361"/>
      <c r="G11" s="361"/>
      <c r="H11" s="361"/>
      <c r="I11" s="361"/>
      <c r="J11" s="361"/>
      <c r="K11" s="244"/>
    </row>
    <row r="12" spans="2:11" ht="12.75" customHeight="1">
      <c r="B12" s="247"/>
      <c r="C12" s="248"/>
      <c r="D12" s="248"/>
      <c r="E12" s="248"/>
      <c r="F12" s="248"/>
      <c r="G12" s="248"/>
      <c r="H12" s="248"/>
      <c r="I12" s="248"/>
      <c r="J12" s="248"/>
      <c r="K12" s="244"/>
    </row>
    <row r="13" spans="2:11" ht="15" customHeight="1">
      <c r="B13" s="247"/>
      <c r="C13" s="248"/>
      <c r="D13" s="361" t="s">
        <v>443</v>
      </c>
      <c r="E13" s="361"/>
      <c r="F13" s="361"/>
      <c r="G13" s="361"/>
      <c r="H13" s="361"/>
      <c r="I13" s="361"/>
      <c r="J13" s="361"/>
      <c r="K13" s="244"/>
    </row>
    <row r="14" spans="2:11" ht="15" customHeight="1">
      <c r="B14" s="247"/>
      <c r="C14" s="248"/>
      <c r="D14" s="361" t="s">
        <v>444</v>
      </c>
      <c r="E14" s="361"/>
      <c r="F14" s="361"/>
      <c r="G14" s="361"/>
      <c r="H14" s="361"/>
      <c r="I14" s="361"/>
      <c r="J14" s="361"/>
      <c r="K14" s="244"/>
    </row>
    <row r="15" spans="2:11" ht="15" customHeight="1">
      <c r="B15" s="247"/>
      <c r="C15" s="248"/>
      <c r="D15" s="361" t="s">
        <v>445</v>
      </c>
      <c r="E15" s="361"/>
      <c r="F15" s="361"/>
      <c r="G15" s="361"/>
      <c r="H15" s="361"/>
      <c r="I15" s="361"/>
      <c r="J15" s="361"/>
      <c r="K15" s="244"/>
    </row>
    <row r="16" spans="2:11" ht="15" customHeight="1">
      <c r="B16" s="247"/>
      <c r="C16" s="248"/>
      <c r="D16" s="248"/>
      <c r="E16" s="249" t="s">
        <v>80</v>
      </c>
      <c r="F16" s="361" t="s">
        <v>446</v>
      </c>
      <c r="G16" s="361"/>
      <c r="H16" s="361"/>
      <c r="I16" s="361"/>
      <c r="J16" s="361"/>
      <c r="K16" s="244"/>
    </row>
    <row r="17" spans="2:11" ht="15" customHeight="1">
      <c r="B17" s="247"/>
      <c r="C17" s="248"/>
      <c r="D17" s="248"/>
      <c r="E17" s="249" t="s">
        <v>447</v>
      </c>
      <c r="F17" s="361" t="s">
        <v>448</v>
      </c>
      <c r="G17" s="361"/>
      <c r="H17" s="361"/>
      <c r="I17" s="361"/>
      <c r="J17" s="361"/>
      <c r="K17" s="244"/>
    </row>
    <row r="18" spans="2:11" ht="15" customHeight="1">
      <c r="B18" s="247"/>
      <c r="C18" s="248"/>
      <c r="D18" s="248"/>
      <c r="E18" s="249" t="s">
        <v>449</v>
      </c>
      <c r="F18" s="361" t="s">
        <v>450</v>
      </c>
      <c r="G18" s="361"/>
      <c r="H18" s="361"/>
      <c r="I18" s="361"/>
      <c r="J18" s="361"/>
      <c r="K18" s="244"/>
    </row>
    <row r="19" spans="2:11" ht="15" customHeight="1">
      <c r="B19" s="247"/>
      <c r="C19" s="248"/>
      <c r="D19" s="248"/>
      <c r="E19" s="249" t="s">
        <v>451</v>
      </c>
      <c r="F19" s="361" t="s">
        <v>452</v>
      </c>
      <c r="G19" s="361"/>
      <c r="H19" s="361"/>
      <c r="I19" s="361"/>
      <c r="J19" s="361"/>
      <c r="K19" s="244"/>
    </row>
    <row r="20" spans="2:11" ht="15" customHeight="1">
      <c r="B20" s="247"/>
      <c r="C20" s="248"/>
      <c r="D20" s="248"/>
      <c r="E20" s="249" t="s">
        <v>453</v>
      </c>
      <c r="F20" s="361" t="s">
        <v>454</v>
      </c>
      <c r="G20" s="361"/>
      <c r="H20" s="361"/>
      <c r="I20" s="361"/>
      <c r="J20" s="361"/>
      <c r="K20" s="244"/>
    </row>
    <row r="21" spans="2:11" ht="15" customHeight="1">
      <c r="B21" s="247"/>
      <c r="C21" s="248"/>
      <c r="D21" s="248"/>
      <c r="E21" s="249" t="s">
        <v>455</v>
      </c>
      <c r="F21" s="361" t="s">
        <v>456</v>
      </c>
      <c r="G21" s="361"/>
      <c r="H21" s="361"/>
      <c r="I21" s="361"/>
      <c r="J21" s="361"/>
      <c r="K21" s="244"/>
    </row>
    <row r="22" spans="2:11" ht="12.75" customHeight="1">
      <c r="B22" s="247"/>
      <c r="C22" s="248"/>
      <c r="D22" s="248"/>
      <c r="E22" s="248"/>
      <c r="F22" s="248"/>
      <c r="G22" s="248"/>
      <c r="H22" s="248"/>
      <c r="I22" s="248"/>
      <c r="J22" s="248"/>
      <c r="K22" s="244"/>
    </row>
    <row r="23" spans="2:11" ht="15" customHeight="1">
      <c r="B23" s="247"/>
      <c r="C23" s="361" t="s">
        <v>457</v>
      </c>
      <c r="D23" s="361"/>
      <c r="E23" s="361"/>
      <c r="F23" s="361"/>
      <c r="G23" s="361"/>
      <c r="H23" s="361"/>
      <c r="I23" s="361"/>
      <c r="J23" s="361"/>
      <c r="K23" s="244"/>
    </row>
    <row r="24" spans="2:11" ht="15" customHeight="1">
      <c r="B24" s="247"/>
      <c r="C24" s="361" t="s">
        <v>458</v>
      </c>
      <c r="D24" s="361"/>
      <c r="E24" s="361"/>
      <c r="F24" s="361"/>
      <c r="G24" s="361"/>
      <c r="H24" s="361"/>
      <c r="I24" s="361"/>
      <c r="J24" s="361"/>
      <c r="K24" s="244"/>
    </row>
    <row r="25" spans="2:11" ht="15" customHeight="1">
      <c r="B25" s="247"/>
      <c r="C25" s="246"/>
      <c r="D25" s="361" t="s">
        <v>459</v>
      </c>
      <c r="E25" s="361"/>
      <c r="F25" s="361"/>
      <c r="G25" s="361"/>
      <c r="H25" s="361"/>
      <c r="I25" s="361"/>
      <c r="J25" s="361"/>
      <c r="K25" s="244"/>
    </row>
    <row r="26" spans="2:11" ht="15" customHeight="1">
      <c r="B26" s="247"/>
      <c r="C26" s="248"/>
      <c r="D26" s="361" t="s">
        <v>460</v>
      </c>
      <c r="E26" s="361"/>
      <c r="F26" s="361"/>
      <c r="G26" s="361"/>
      <c r="H26" s="361"/>
      <c r="I26" s="361"/>
      <c r="J26" s="361"/>
      <c r="K26" s="244"/>
    </row>
    <row r="27" spans="2:11" ht="12.75" customHeight="1">
      <c r="B27" s="247"/>
      <c r="C27" s="248"/>
      <c r="D27" s="248"/>
      <c r="E27" s="248"/>
      <c r="F27" s="248"/>
      <c r="G27" s="248"/>
      <c r="H27" s="248"/>
      <c r="I27" s="248"/>
      <c r="J27" s="248"/>
      <c r="K27" s="244"/>
    </row>
    <row r="28" spans="2:11" ht="15" customHeight="1">
      <c r="B28" s="247"/>
      <c r="C28" s="248"/>
      <c r="D28" s="361" t="s">
        <v>461</v>
      </c>
      <c r="E28" s="361"/>
      <c r="F28" s="361"/>
      <c r="G28" s="361"/>
      <c r="H28" s="361"/>
      <c r="I28" s="361"/>
      <c r="J28" s="361"/>
      <c r="K28" s="244"/>
    </row>
    <row r="29" spans="2:11" ht="15" customHeight="1">
      <c r="B29" s="247"/>
      <c r="C29" s="248"/>
      <c r="D29" s="361" t="s">
        <v>462</v>
      </c>
      <c r="E29" s="361"/>
      <c r="F29" s="361"/>
      <c r="G29" s="361"/>
      <c r="H29" s="361"/>
      <c r="I29" s="361"/>
      <c r="J29" s="361"/>
      <c r="K29" s="244"/>
    </row>
    <row r="30" spans="2:11" ht="12.75" customHeight="1">
      <c r="B30" s="247"/>
      <c r="C30" s="248"/>
      <c r="D30" s="248"/>
      <c r="E30" s="248"/>
      <c r="F30" s="248"/>
      <c r="G30" s="248"/>
      <c r="H30" s="248"/>
      <c r="I30" s="248"/>
      <c r="J30" s="248"/>
      <c r="K30" s="244"/>
    </row>
    <row r="31" spans="2:11" ht="15" customHeight="1">
      <c r="B31" s="247"/>
      <c r="C31" s="248"/>
      <c r="D31" s="361" t="s">
        <v>463</v>
      </c>
      <c r="E31" s="361"/>
      <c r="F31" s="361"/>
      <c r="G31" s="361"/>
      <c r="H31" s="361"/>
      <c r="I31" s="361"/>
      <c r="J31" s="361"/>
      <c r="K31" s="244"/>
    </row>
    <row r="32" spans="2:11" ht="15" customHeight="1">
      <c r="B32" s="247"/>
      <c r="C32" s="248"/>
      <c r="D32" s="361" t="s">
        <v>464</v>
      </c>
      <c r="E32" s="361"/>
      <c r="F32" s="361"/>
      <c r="G32" s="361"/>
      <c r="H32" s="361"/>
      <c r="I32" s="361"/>
      <c r="J32" s="361"/>
      <c r="K32" s="244"/>
    </row>
    <row r="33" spans="2:11" ht="15" customHeight="1">
      <c r="B33" s="247"/>
      <c r="C33" s="248"/>
      <c r="D33" s="361" t="s">
        <v>465</v>
      </c>
      <c r="E33" s="361"/>
      <c r="F33" s="361"/>
      <c r="G33" s="361"/>
      <c r="H33" s="361"/>
      <c r="I33" s="361"/>
      <c r="J33" s="361"/>
      <c r="K33" s="244"/>
    </row>
    <row r="34" spans="2:11" ht="15" customHeight="1">
      <c r="B34" s="247"/>
      <c r="C34" s="248"/>
      <c r="D34" s="246"/>
      <c r="E34" s="250" t="s">
        <v>117</v>
      </c>
      <c r="F34" s="246"/>
      <c r="G34" s="361" t="s">
        <v>466</v>
      </c>
      <c r="H34" s="361"/>
      <c r="I34" s="361"/>
      <c r="J34" s="361"/>
      <c r="K34" s="244"/>
    </row>
    <row r="35" spans="2:11" ht="30.75" customHeight="1">
      <c r="B35" s="247"/>
      <c r="C35" s="248"/>
      <c r="D35" s="246"/>
      <c r="E35" s="250" t="s">
        <v>467</v>
      </c>
      <c r="F35" s="246"/>
      <c r="G35" s="361" t="s">
        <v>468</v>
      </c>
      <c r="H35" s="361"/>
      <c r="I35" s="361"/>
      <c r="J35" s="361"/>
      <c r="K35" s="244"/>
    </row>
    <row r="36" spans="2:11" ht="15" customHeight="1">
      <c r="B36" s="247"/>
      <c r="C36" s="248"/>
      <c r="D36" s="246"/>
      <c r="E36" s="250" t="s">
        <v>54</v>
      </c>
      <c r="F36" s="246"/>
      <c r="G36" s="361" t="s">
        <v>469</v>
      </c>
      <c r="H36" s="361"/>
      <c r="I36" s="361"/>
      <c r="J36" s="361"/>
      <c r="K36" s="244"/>
    </row>
    <row r="37" spans="2:11" ht="15" customHeight="1">
      <c r="B37" s="247"/>
      <c r="C37" s="248"/>
      <c r="D37" s="246"/>
      <c r="E37" s="250" t="s">
        <v>118</v>
      </c>
      <c r="F37" s="246"/>
      <c r="G37" s="361" t="s">
        <v>470</v>
      </c>
      <c r="H37" s="361"/>
      <c r="I37" s="361"/>
      <c r="J37" s="361"/>
      <c r="K37" s="244"/>
    </row>
    <row r="38" spans="2:11" ht="15" customHeight="1">
      <c r="B38" s="247"/>
      <c r="C38" s="248"/>
      <c r="D38" s="246"/>
      <c r="E38" s="250" t="s">
        <v>119</v>
      </c>
      <c r="F38" s="246"/>
      <c r="G38" s="361" t="s">
        <v>471</v>
      </c>
      <c r="H38" s="361"/>
      <c r="I38" s="361"/>
      <c r="J38" s="361"/>
      <c r="K38" s="244"/>
    </row>
    <row r="39" spans="2:11" ht="15" customHeight="1">
      <c r="B39" s="247"/>
      <c r="C39" s="248"/>
      <c r="D39" s="246"/>
      <c r="E39" s="250" t="s">
        <v>120</v>
      </c>
      <c r="F39" s="246"/>
      <c r="G39" s="361" t="s">
        <v>472</v>
      </c>
      <c r="H39" s="361"/>
      <c r="I39" s="361"/>
      <c r="J39" s="361"/>
      <c r="K39" s="244"/>
    </row>
    <row r="40" spans="2:11" ht="15" customHeight="1">
      <c r="B40" s="247"/>
      <c r="C40" s="248"/>
      <c r="D40" s="246"/>
      <c r="E40" s="250" t="s">
        <v>473</v>
      </c>
      <c r="F40" s="246"/>
      <c r="G40" s="361" t="s">
        <v>474</v>
      </c>
      <c r="H40" s="361"/>
      <c r="I40" s="361"/>
      <c r="J40" s="361"/>
      <c r="K40" s="244"/>
    </row>
    <row r="41" spans="2:11" ht="15" customHeight="1">
      <c r="B41" s="247"/>
      <c r="C41" s="248"/>
      <c r="D41" s="246"/>
      <c r="E41" s="250"/>
      <c r="F41" s="246"/>
      <c r="G41" s="361" t="s">
        <v>475</v>
      </c>
      <c r="H41" s="361"/>
      <c r="I41" s="361"/>
      <c r="J41" s="361"/>
      <c r="K41" s="244"/>
    </row>
    <row r="42" spans="2:11" ht="15" customHeight="1">
      <c r="B42" s="247"/>
      <c r="C42" s="248"/>
      <c r="D42" s="246"/>
      <c r="E42" s="250" t="s">
        <v>476</v>
      </c>
      <c r="F42" s="246"/>
      <c r="G42" s="361" t="s">
        <v>477</v>
      </c>
      <c r="H42" s="361"/>
      <c r="I42" s="361"/>
      <c r="J42" s="361"/>
      <c r="K42" s="244"/>
    </row>
    <row r="43" spans="2:11" ht="15" customHeight="1">
      <c r="B43" s="247"/>
      <c r="C43" s="248"/>
      <c r="D43" s="246"/>
      <c r="E43" s="250" t="s">
        <v>122</v>
      </c>
      <c r="F43" s="246"/>
      <c r="G43" s="361" t="s">
        <v>478</v>
      </c>
      <c r="H43" s="361"/>
      <c r="I43" s="361"/>
      <c r="J43" s="361"/>
      <c r="K43" s="244"/>
    </row>
    <row r="44" spans="2:11" ht="12.75" customHeight="1">
      <c r="B44" s="247"/>
      <c r="C44" s="248"/>
      <c r="D44" s="246"/>
      <c r="E44" s="246"/>
      <c r="F44" s="246"/>
      <c r="G44" s="246"/>
      <c r="H44" s="246"/>
      <c r="I44" s="246"/>
      <c r="J44" s="246"/>
      <c r="K44" s="244"/>
    </row>
    <row r="45" spans="2:11" ht="15" customHeight="1">
      <c r="B45" s="247"/>
      <c r="C45" s="248"/>
      <c r="D45" s="361" t="s">
        <v>479</v>
      </c>
      <c r="E45" s="361"/>
      <c r="F45" s="361"/>
      <c r="G45" s="361"/>
      <c r="H45" s="361"/>
      <c r="I45" s="361"/>
      <c r="J45" s="361"/>
      <c r="K45" s="244"/>
    </row>
    <row r="46" spans="2:11" ht="15" customHeight="1">
      <c r="B46" s="247"/>
      <c r="C46" s="248"/>
      <c r="D46" s="248"/>
      <c r="E46" s="361" t="s">
        <v>480</v>
      </c>
      <c r="F46" s="361"/>
      <c r="G46" s="361"/>
      <c r="H46" s="361"/>
      <c r="I46" s="361"/>
      <c r="J46" s="361"/>
      <c r="K46" s="244"/>
    </row>
    <row r="47" spans="2:11" ht="15" customHeight="1">
      <c r="B47" s="247"/>
      <c r="C47" s="248"/>
      <c r="D47" s="248"/>
      <c r="E47" s="361" t="s">
        <v>481</v>
      </c>
      <c r="F47" s="361"/>
      <c r="G47" s="361"/>
      <c r="H47" s="361"/>
      <c r="I47" s="361"/>
      <c r="J47" s="361"/>
      <c r="K47" s="244"/>
    </row>
    <row r="48" spans="2:11" ht="15" customHeight="1">
      <c r="B48" s="247"/>
      <c r="C48" s="248"/>
      <c r="D48" s="248"/>
      <c r="E48" s="361" t="s">
        <v>482</v>
      </c>
      <c r="F48" s="361"/>
      <c r="G48" s="361"/>
      <c r="H48" s="361"/>
      <c r="I48" s="361"/>
      <c r="J48" s="361"/>
      <c r="K48" s="244"/>
    </row>
    <row r="49" spans="2:11" ht="15" customHeight="1">
      <c r="B49" s="247"/>
      <c r="C49" s="248"/>
      <c r="D49" s="361" t="s">
        <v>483</v>
      </c>
      <c r="E49" s="361"/>
      <c r="F49" s="361"/>
      <c r="G49" s="361"/>
      <c r="H49" s="361"/>
      <c r="I49" s="361"/>
      <c r="J49" s="361"/>
      <c r="K49" s="244"/>
    </row>
    <row r="50" spans="2:11" ht="25.5" customHeight="1">
      <c r="B50" s="243"/>
      <c r="C50" s="363" t="s">
        <v>484</v>
      </c>
      <c r="D50" s="363"/>
      <c r="E50" s="363"/>
      <c r="F50" s="363"/>
      <c r="G50" s="363"/>
      <c r="H50" s="363"/>
      <c r="I50" s="363"/>
      <c r="J50" s="363"/>
      <c r="K50" s="244"/>
    </row>
    <row r="51" spans="2:11" ht="5.25" customHeight="1">
      <c r="B51" s="243"/>
      <c r="C51" s="245"/>
      <c r="D51" s="245"/>
      <c r="E51" s="245"/>
      <c r="F51" s="245"/>
      <c r="G51" s="245"/>
      <c r="H51" s="245"/>
      <c r="I51" s="245"/>
      <c r="J51" s="245"/>
      <c r="K51" s="244"/>
    </row>
    <row r="52" spans="2:11" ht="15" customHeight="1">
      <c r="B52" s="243"/>
      <c r="C52" s="361" t="s">
        <v>485</v>
      </c>
      <c r="D52" s="361"/>
      <c r="E52" s="361"/>
      <c r="F52" s="361"/>
      <c r="G52" s="361"/>
      <c r="H52" s="361"/>
      <c r="I52" s="361"/>
      <c r="J52" s="361"/>
      <c r="K52" s="244"/>
    </row>
    <row r="53" spans="2:11" ht="15" customHeight="1">
      <c r="B53" s="243"/>
      <c r="C53" s="361" t="s">
        <v>486</v>
      </c>
      <c r="D53" s="361"/>
      <c r="E53" s="361"/>
      <c r="F53" s="361"/>
      <c r="G53" s="361"/>
      <c r="H53" s="361"/>
      <c r="I53" s="361"/>
      <c r="J53" s="361"/>
      <c r="K53" s="244"/>
    </row>
    <row r="54" spans="2:11" ht="12.75" customHeight="1">
      <c r="B54" s="243"/>
      <c r="C54" s="246"/>
      <c r="D54" s="246"/>
      <c r="E54" s="246"/>
      <c r="F54" s="246"/>
      <c r="G54" s="246"/>
      <c r="H54" s="246"/>
      <c r="I54" s="246"/>
      <c r="J54" s="246"/>
      <c r="K54" s="244"/>
    </row>
    <row r="55" spans="2:11" ht="15" customHeight="1">
      <c r="B55" s="243"/>
      <c r="C55" s="361" t="s">
        <v>487</v>
      </c>
      <c r="D55" s="361"/>
      <c r="E55" s="361"/>
      <c r="F55" s="361"/>
      <c r="G55" s="361"/>
      <c r="H55" s="361"/>
      <c r="I55" s="361"/>
      <c r="J55" s="361"/>
      <c r="K55" s="244"/>
    </row>
    <row r="56" spans="2:11" ht="15" customHeight="1">
      <c r="B56" s="243"/>
      <c r="C56" s="248"/>
      <c r="D56" s="361" t="s">
        <v>488</v>
      </c>
      <c r="E56" s="361"/>
      <c r="F56" s="361"/>
      <c r="G56" s="361"/>
      <c r="H56" s="361"/>
      <c r="I56" s="361"/>
      <c r="J56" s="361"/>
      <c r="K56" s="244"/>
    </row>
    <row r="57" spans="2:11" ht="15" customHeight="1">
      <c r="B57" s="243"/>
      <c r="C57" s="248"/>
      <c r="D57" s="361" t="s">
        <v>489</v>
      </c>
      <c r="E57" s="361"/>
      <c r="F57" s="361"/>
      <c r="G57" s="361"/>
      <c r="H57" s="361"/>
      <c r="I57" s="361"/>
      <c r="J57" s="361"/>
      <c r="K57" s="244"/>
    </row>
    <row r="58" spans="2:11" ht="15" customHeight="1">
      <c r="B58" s="243"/>
      <c r="C58" s="248"/>
      <c r="D58" s="361" t="s">
        <v>490</v>
      </c>
      <c r="E58" s="361"/>
      <c r="F58" s="361"/>
      <c r="G58" s="361"/>
      <c r="H58" s="361"/>
      <c r="I58" s="361"/>
      <c r="J58" s="361"/>
      <c r="K58" s="244"/>
    </row>
    <row r="59" spans="2:11" ht="15" customHeight="1">
      <c r="B59" s="243"/>
      <c r="C59" s="248"/>
      <c r="D59" s="361" t="s">
        <v>491</v>
      </c>
      <c r="E59" s="361"/>
      <c r="F59" s="361"/>
      <c r="G59" s="361"/>
      <c r="H59" s="361"/>
      <c r="I59" s="361"/>
      <c r="J59" s="361"/>
      <c r="K59" s="244"/>
    </row>
    <row r="60" spans="2:11" ht="15" customHeight="1">
      <c r="B60" s="243"/>
      <c r="C60" s="248"/>
      <c r="D60" s="365" t="s">
        <v>492</v>
      </c>
      <c r="E60" s="365"/>
      <c r="F60" s="365"/>
      <c r="G60" s="365"/>
      <c r="H60" s="365"/>
      <c r="I60" s="365"/>
      <c r="J60" s="365"/>
      <c r="K60" s="244"/>
    </row>
    <row r="61" spans="2:11" ht="15" customHeight="1">
      <c r="B61" s="243"/>
      <c r="C61" s="248"/>
      <c r="D61" s="361" t="s">
        <v>493</v>
      </c>
      <c r="E61" s="361"/>
      <c r="F61" s="361"/>
      <c r="G61" s="361"/>
      <c r="H61" s="361"/>
      <c r="I61" s="361"/>
      <c r="J61" s="361"/>
      <c r="K61" s="244"/>
    </row>
    <row r="62" spans="2:11" ht="12.75" customHeight="1">
      <c r="B62" s="243"/>
      <c r="C62" s="248"/>
      <c r="D62" s="248"/>
      <c r="E62" s="251"/>
      <c r="F62" s="248"/>
      <c r="G62" s="248"/>
      <c r="H62" s="248"/>
      <c r="I62" s="248"/>
      <c r="J62" s="248"/>
      <c r="K62" s="244"/>
    </row>
    <row r="63" spans="2:11" ht="15" customHeight="1">
      <c r="B63" s="243"/>
      <c r="C63" s="248"/>
      <c r="D63" s="361" t="s">
        <v>494</v>
      </c>
      <c r="E63" s="361"/>
      <c r="F63" s="361"/>
      <c r="G63" s="361"/>
      <c r="H63" s="361"/>
      <c r="I63" s="361"/>
      <c r="J63" s="361"/>
      <c r="K63" s="244"/>
    </row>
    <row r="64" spans="2:11" ht="15" customHeight="1">
      <c r="B64" s="243"/>
      <c r="C64" s="248"/>
      <c r="D64" s="365" t="s">
        <v>495</v>
      </c>
      <c r="E64" s="365"/>
      <c r="F64" s="365"/>
      <c r="G64" s="365"/>
      <c r="H64" s="365"/>
      <c r="I64" s="365"/>
      <c r="J64" s="365"/>
      <c r="K64" s="244"/>
    </row>
    <row r="65" spans="2:11" ht="15" customHeight="1">
      <c r="B65" s="243"/>
      <c r="C65" s="248"/>
      <c r="D65" s="361" t="s">
        <v>496</v>
      </c>
      <c r="E65" s="361"/>
      <c r="F65" s="361"/>
      <c r="G65" s="361"/>
      <c r="H65" s="361"/>
      <c r="I65" s="361"/>
      <c r="J65" s="361"/>
      <c r="K65" s="244"/>
    </row>
    <row r="66" spans="2:11" ht="15" customHeight="1">
      <c r="B66" s="243"/>
      <c r="C66" s="248"/>
      <c r="D66" s="361" t="s">
        <v>497</v>
      </c>
      <c r="E66" s="361"/>
      <c r="F66" s="361"/>
      <c r="G66" s="361"/>
      <c r="H66" s="361"/>
      <c r="I66" s="361"/>
      <c r="J66" s="361"/>
      <c r="K66" s="244"/>
    </row>
    <row r="67" spans="2:11" ht="15" customHeight="1">
      <c r="B67" s="243"/>
      <c r="C67" s="248"/>
      <c r="D67" s="361" t="s">
        <v>498</v>
      </c>
      <c r="E67" s="361"/>
      <c r="F67" s="361"/>
      <c r="G67" s="361"/>
      <c r="H67" s="361"/>
      <c r="I67" s="361"/>
      <c r="J67" s="361"/>
      <c r="K67" s="244"/>
    </row>
    <row r="68" spans="2:11" ht="15" customHeight="1">
      <c r="B68" s="243"/>
      <c r="C68" s="248"/>
      <c r="D68" s="361" t="s">
        <v>499</v>
      </c>
      <c r="E68" s="361"/>
      <c r="F68" s="361"/>
      <c r="G68" s="361"/>
      <c r="H68" s="361"/>
      <c r="I68" s="361"/>
      <c r="J68" s="361"/>
      <c r="K68" s="244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366" t="s">
        <v>94</v>
      </c>
      <c r="D73" s="366"/>
      <c r="E73" s="366"/>
      <c r="F73" s="366"/>
      <c r="G73" s="366"/>
      <c r="H73" s="366"/>
      <c r="I73" s="366"/>
      <c r="J73" s="366"/>
      <c r="K73" s="261"/>
    </row>
    <row r="74" spans="2:11" ht="17.25" customHeight="1">
      <c r="B74" s="260"/>
      <c r="C74" s="262" t="s">
        <v>500</v>
      </c>
      <c r="D74" s="262"/>
      <c r="E74" s="262"/>
      <c r="F74" s="262" t="s">
        <v>501</v>
      </c>
      <c r="G74" s="263"/>
      <c r="H74" s="262" t="s">
        <v>118</v>
      </c>
      <c r="I74" s="262" t="s">
        <v>58</v>
      </c>
      <c r="J74" s="262" t="s">
        <v>502</v>
      </c>
      <c r="K74" s="261"/>
    </row>
    <row r="75" spans="2:11" ht="17.25" customHeight="1">
      <c r="B75" s="260"/>
      <c r="C75" s="264" t="s">
        <v>503</v>
      </c>
      <c r="D75" s="264"/>
      <c r="E75" s="264"/>
      <c r="F75" s="265" t="s">
        <v>504</v>
      </c>
      <c r="G75" s="266"/>
      <c r="H75" s="264"/>
      <c r="I75" s="264"/>
      <c r="J75" s="264" t="s">
        <v>505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50" t="s">
        <v>54</v>
      </c>
      <c r="D77" s="267"/>
      <c r="E77" s="267"/>
      <c r="F77" s="269" t="s">
        <v>506</v>
      </c>
      <c r="G77" s="268"/>
      <c r="H77" s="250" t="s">
        <v>507</v>
      </c>
      <c r="I77" s="250" t="s">
        <v>508</v>
      </c>
      <c r="J77" s="250">
        <v>20</v>
      </c>
      <c r="K77" s="261"/>
    </row>
    <row r="78" spans="2:11" ht="15" customHeight="1">
      <c r="B78" s="260"/>
      <c r="C78" s="250" t="s">
        <v>509</v>
      </c>
      <c r="D78" s="250"/>
      <c r="E78" s="250"/>
      <c r="F78" s="269" t="s">
        <v>506</v>
      </c>
      <c r="G78" s="268"/>
      <c r="H78" s="250" t="s">
        <v>510</v>
      </c>
      <c r="I78" s="250" t="s">
        <v>508</v>
      </c>
      <c r="J78" s="250">
        <v>120</v>
      </c>
      <c r="K78" s="261"/>
    </row>
    <row r="79" spans="2:11" ht="15" customHeight="1">
      <c r="B79" s="270"/>
      <c r="C79" s="250" t="s">
        <v>511</v>
      </c>
      <c r="D79" s="250"/>
      <c r="E79" s="250"/>
      <c r="F79" s="269" t="s">
        <v>512</v>
      </c>
      <c r="G79" s="268"/>
      <c r="H79" s="250" t="s">
        <v>513</v>
      </c>
      <c r="I79" s="250" t="s">
        <v>508</v>
      </c>
      <c r="J79" s="250">
        <v>50</v>
      </c>
      <c r="K79" s="261"/>
    </row>
    <row r="80" spans="2:11" ht="15" customHeight="1">
      <c r="B80" s="270"/>
      <c r="C80" s="250" t="s">
        <v>514</v>
      </c>
      <c r="D80" s="250"/>
      <c r="E80" s="250"/>
      <c r="F80" s="269" t="s">
        <v>506</v>
      </c>
      <c r="G80" s="268"/>
      <c r="H80" s="250" t="s">
        <v>515</v>
      </c>
      <c r="I80" s="250" t="s">
        <v>516</v>
      </c>
      <c r="J80" s="250"/>
      <c r="K80" s="261"/>
    </row>
    <row r="81" spans="2:11" ht="15" customHeight="1">
      <c r="B81" s="270"/>
      <c r="C81" s="271" t="s">
        <v>517</v>
      </c>
      <c r="D81" s="271"/>
      <c r="E81" s="271"/>
      <c r="F81" s="272" t="s">
        <v>512</v>
      </c>
      <c r="G81" s="271"/>
      <c r="H81" s="271" t="s">
        <v>518</v>
      </c>
      <c r="I81" s="271" t="s">
        <v>508</v>
      </c>
      <c r="J81" s="271">
        <v>15</v>
      </c>
      <c r="K81" s="261"/>
    </row>
    <row r="82" spans="2:11" ht="15" customHeight="1">
      <c r="B82" s="270"/>
      <c r="C82" s="271" t="s">
        <v>519</v>
      </c>
      <c r="D82" s="271"/>
      <c r="E82" s="271"/>
      <c r="F82" s="272" t="s">
        <v>512</v>
      </c>
      <c r="G82" s="271"/>
      <c r="H82" s="271" t="s">
        <v>520</v>
      </c>
      <c r="I82" s="271" t="s">
        <v>508</v>
      </c>
      <c r="J82" s="271">
        <v>15</v>
      </c>
      <c r="K82" s="261"/>
    </row>
    <row r="83" spans="2:11" ht="15" customHeight="1">
      <c r="B83" s="270"/>
      <c r="C83" s="271" t="s">
        <v>521</v>
      </c>
      <c r="D83" s="271"/>
      <c r="E83" s="271"/>
      <c r="F83" s="272" t="s">
        <v>512</v>
      </c>
      <c r="G83" s="271"/>
      <c r="H83" s="271" t="s">
        <v>522</v>
      </c>
      <c r="I83" s="271" t="s">
        <v>508</v>
      </c>
      <c r="J83" s="271">
        <v>20</v>
      </c>
      <c r="K83" s="261"/>
    </row>
    <row r="84" spans="2:11" ht="15" customHeight="1">
      <c r="B84" s="270"/>
      <c r="C84" s="271" t="s">
        <v>523</v>
      </c>
      <c r="D84" s="271"/>
      <c r="E84" s="271"/>
      <c r="F84" s="272" t="s">
        <v>512</v>
      </c>
      <c r="G84" s="271"/>
      <c r="H84" s="271" t="s">
        <v>524</v>
      </c>
      <c r="I84" s="271" t="s">
        <v>508</v>
      </c>
      <c r="J84" s="271">
        <v>20</v>
      </c>
      <c r="K84" s="261"/>
    </row>
    <row r="85" spans="2:11" ht="15" customHeight="1">
      <c r="B85" s="270"/>
      <c r="C85" s="250" t="s">
        <v>525</v>
      </c>
      <c r="D85" s="250"/>
      <c r="E85" s="250"/>
      <c r="F85" s="269" t="s">
        <v>512</v>
      </c>
      <c r="G85" s="268"/>
      <c r="H85" s="250" t="s">
        <v>526</v>
      </c>
      <c r="I85" s="250" t="s">
        <v>508</v>
      </c>
      <c r="J85" s="250">
        <v>50</v>
      </c>
      <c r="K85" s="261"/>
    </row>
    <row r="86" spans="2:11" ht="15" customHeight="1">
      <c r="B86" s="270"/>
      <c r="C86" s="250" t="s">
        <v>527</v>
      </c>
      <c r="D86" s="250"/>
      <c r="E86" s="250"/>
      <c r="F86" s="269" t="s">
        <v>512</v>
      </c>
      <c r="G86" s="268"/>
      <c r="H86" s="250" t="s">
        <v>528</v>
      </c>
      <c r="I86" s="250" t="s">
        <v>508</v>
      </c>
      <c r="J86" s="250">
        <v>20</v>
      </c>
      <c r="K86" s="261"/>
    </row>
    <row r="87" spans="2:11" ht="15" customHeight="1">
      <c r="B87" s="270"/>
      <c r="C87" s="250" t="s">
        <v>529</v>
      </c>
      <c r="D87" s="250"/>
      <c r="E87" s="250"/>
      <c r="F87" s="269" t="s">
        <v>512</v>
      </c>
      <c r="G87" s="268"/>
      <c r="H87" s="250" t="s">
        <v>530</v>
      </c>
      <c r="I87" s="250" t="s">
        <v>508</v>
      </c>
      <c r="J87" s="250">
        <v>20</v>
      </c>
      <c r="K87" s="261"/>
    </row>
    <row r="88" spans="2:11" ht="15" customHeight="1">
      <c r="B88" s="270"/>
      <c r="C88" s="250" t="s">
        <v>531</v>
      </c>
      <c r="D88" s="250"/>
      <c r="E88" s="250"/>
      <c r="F88" s="269" t="s">
        <v>512</v>
      </c>
      <c r="G88" s="268"/>
      <c r="H88" s="250" t="s">
        <v>532</v>
      </c>
      <c r="I88" s="250" t="s">
        <v>508</v>
      </c>
      <c r="J88" s="250">
        <v>50</v>
      </c>
      <c r="K88" s="261"/>
    </row>
    <row r="89" spans="2:11" ht="15" customHeight="1">
      <c r="B89" s="270"/>
      <c r="C89" s="250" t="s">
        <v>533</v>
      </c>
      <c r="D89" s="250"/>
      <c r="E89" s="250"/>
      <c r="F89" s="269" t="s">
        <v>512</v>
      </c>
      <c r="G89" s="268"/>
      <c r="H89" s="250" t="s">
        <v>533</v>
      </c>
      <c r="I89" s="250" t="s">
        <v>508</v>
      </c>
      <c r="J89" s="250">
        <v>50</v>
      </c>
      <c r="K89" s="261"/>
    </row>
    <row r="90" spans="2:11" ht="15" customHeight="1">
      <c r="B90" s="270"/>
      <c r="C90" s="250" t="s">
        <v>123</v>
      </c>
      <c r="D90" s="250"/>
      <c r="E90" s="250"/>
      <c r="F90" s="269" t="s">
        <v>512</v>
      </c>
      <c r="G90" s="268"/>
      <c r="H90" s="250" t="s">
        <v>534</v>
      </c>
      <c r="I90" s="250" t="s">
        <v>508</v>
      </c>
      <c r="J90" s="250">
        <v>255</v>
      </c>
      <c r="K90" s="261"/>
    </row>
    <row r="91" spans="2:11" ht="15" customHeight="1">
      <c r="B91" s="270"/>
      <c r="C91" s="250" t="s">
        <v>535</v>
      </c>
      <c r="D91" s="250"/>
      <c r="E91" s="250"/>
      <c r="F91" s="269" t="s">
        <v>506</v>
      </c>
      <c r="G91" s="268"/>
      <c r="H91" s="250" t="s">
        <v>536</v>
      </c>
      <c r="I91" s="250" t="s">
        <v>537</v>
      </c>
      <c r="J91" s="250"/>
      <c r="K91" s="261"/>
    </row>
    <row r="92" spans="2:11" ht="15" customHeight="1">
      <c r="B92" s="270"/>
      <c r="C92" s="250" t="s">
        <v>538</v>
      </c>
      <c r="D92" s="250"/>
      <c r="E92" s="250"/>
      <c r="F92" s="269" t="s">
        <v>506</v>
      </c>
      <c r="G92" s="268"/>
      <c r="H92" s="250" t="s">
        <v>539</v>
      </c>
      <c r="I92" s="250" t="s">
        <v>540</v>
      </c>
      <c r="J92" s="250"/>
      <c r="K92" s="261"/>
    </row>
    <row r="93" spans="2:11" ht="15" customHeight="1">
      <c r="B93" s="270"/>
      <c r="C93" s="250" t="s">
        <v>541</v>
      </c>
      <c r="D93" s="250"/>
      <c r="E93" s="250"/>
      <c r="F93" s="269" t="s">
        <v>506</v>
      </c>
      <c r="G93" s="268"/>
      <c r="H93" s="250" t="s">
        <v>541</v>
      </c>
      <c r="I93" s="250" t="s">
        <v>540</v>
      </c>
      <c r="J93" s="250"/>
      <c r="K93" s="261"/>
    </row>
    <row r="94" spans="2:11" ht="15" customHeight="1">
      <c r="B94" s="270"/>
      <c r="C94" s="250" t="s">
        <v>39</v>
      </c>
      <c r="D94" s="250"/>
      <c r="E94" s="250"/>
      <c r="F94" s="269" t="s">
        <v>506</v>
      </c>
      <c r="G94" s="268"/>
      <c r="H94" s="250" t="s">
        <v>542</v>
      </c>
      <c r="I94" s="250" t="s">
        <v>540</v>
      </c>
      <c r="J94" s="250"/>
      <c r="K94" s="261"/>
    </row>
    <row r="95" spans="2:11" ht="15" customHeight="1">
      <c r="B95" s="270"/>
      <c r="C95" s="250" t="s">
        <v>49</v>
      </c>
      <c r="D95" s="250"/>
      <c r="E95" s="250"/>
      <c r="F95" s="269" t="s">
        <v>506</v>
      </c>
      <c r="G95" s="268"/>
      <c r="H95" s="250" t="s">
        <v>543</v>
      </c>
      <c r="I95" s="250" t="s">
        <v>540</v>
      </c>
      <c r="J95" s="250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366" t="s">
        <v>544</v>
      </c>
      <c r="D100" s="366"/>
      <c r="E100" s="366"/>
      <c r="F100" s="366"/>
      <c r="G100" s="366"/>
      <c r="H100" s="366"/>
      <c r="I100" s="366"/>
      <c r="J100" s="366"/>
      <c r="K100" s="261"/>
    </row>
    <row r="101" spans="2:11" ht="17.25" customHeight="1">
      <c r="B101" s="260"/>
      <c r="C101" s="262" t="s">
        <v>500</v>
      </c>
      <c r="D101" s="262"/>
      <c r="E101" s="262"/>
      <c r="F101" s="262" t="s">
        <v>501</v>
      </c>
      <c r="G101" s="263"/>
      <c r="H101" s="262" t="s">
        <v>118</v>
      </c>
      <c r="I101" s="262" t="s">
        <v>58</v>
      </c>
      <c r="J101" s="262" t="s">
        <v>502</v>
      </c>
      <c r="K101" s="261"/>
    </row>
    <row r="102" spans="2:11" ht="17.25" customHeight="1">
      <c r="B102" s="260"/>
      <c r="C102" s="264" t="s">
        <v>503</v>
      </c>
      <c r="D102" s="264"/>
      <c r="E102" s="264"/>
      <c r="F102" s="265" t="s">
        <v>504</v>
      </c>
      <c r="G102" s="266"/>
      <c r="H102" s="264"/>
      <c r="I102" s="264"/>
      <c r="J102" s="264" t="s">
        <v>505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50" t="s">
        <v>54</v>
      </c>
      <c r="D104" s="267"/>
      <c r="E104" s="267"/>
      <c r="F104" s="269" t="s">
        <v>506</v>
      </c>
      <c r="G104" s="278"/>
      <c r="H104" s="250" t="s">
        <v>545</v>
      </c>
      <c r="I104" s="250" t="s">
        <v>508</v>
      </c>
      <c r="J104" s="250">
        <v>20</v>
      </c>
      <c r="K104" s="261"/>
    </row>
    <row r="105" spans="2:11" ht="15" customHeight="1">
      <c r="B105" s="260"/>
      <c r="C105" s="250" t="s">
        <v>509</v>
      </c>
      <c r="D105" s="250"/>
      <c r="E105" s="250"/>
      <c r="F105" s="269" t="s">
        <v>506</v>
      </c>
      <c r="G105" s="250"/>
      <c r="H105" s="250" t="s">
        <v>545</v>
      </c>
      <c r="I105" s="250" t="s">
        <v>508</v>
      </c>
      <c r="J105" s="250">
        <v>120</v>
      </c>
      <c r="K105" s="261"/>
    </row>
    <row r="106" spans="2:11" ht="15" customHeight="1">
      <c r="B106" s="270"/>
      <c r="C106" s="250" t="s">
        <v>511</v>
      </c>
      <c r="D106" s="250"/>
      <c r="E106" s="250"/>
      <c r="F106" s="269" t="s">
        <v>512</v>
      </c>
      <c r="G106" s="250"/>
      <c r="H106" s="250" t="s">
        <v>545</v>
      </c>
      <c r="I106" s="250" t="s">
        <v>508</v>
      </c>
      <c r="J106" s="250">
        <v>50</v>
      </c>
      <c r="K106" s="261"/>
    </row>
    <row r="107" spans="2:11" ht="15" customHeight="1">
      <c r="B107" s="270"/>
      <c r="C107" s="250" t="s">
        <v>514</v>
      </c>
      <c r="D107" s="250"/>
      <c r="E107" s="250"/>
      <c r="F107" s="269" t="s">
        <v>506</v>
      </c>
      <c r="G107" s="250"/>
      <c r="H107" s="250" t="s">
        <v>545</v>
      </c>
      <c r="I107" s="250" t="s">
        <v>516</v>
      </c>
      <c r="J107" s="250"/>
      <c r="K107" s="261"/>
    </row>
    <row r="108" spans="2:11" ht="15" customHeight="1">
      <c r="B108" s="270"/>
      <c r="C108" s="250" t="s">
        <v>525</v>
      </c>
      <c r="D108" s="250"/>
      <c r="E108" s="250"/>
      <c r="F108" s="269" t="s">
        <v>512</v>
      </c>
      <c r="G108" s="250"/>
      <c r="H108" s="250" t="s">
        <v>545</v>
      </c>
      <c r="I108" s="250" t="s">
        <v>508</v>
      </c>
      <c r="J108" s="250">
        <v>50</v>
      </c>
      <c r="K108" s="261"/>
    </row>
    <row r="109" spans="2:11" ht="15" customHeight="1">
      <c r="B109" s="270"/>
      <c r="C109" s="250" t="s">
        <v>533</v>
      </c>
      <c r="D109" s="250"/>
      <c r="E109" s="250"/>
      <c r="F109" s="269" t="s">
        <v>512</v>
      </c>
      <c r="G109" s="250"/>
      <c r="H109" s="250" t="s">
        <v>545</v>
      </c>
      <c r="I109" s="250" t="s">
        <v>508</v>
      </c>
      <c r="J109" s="250">
        <v>50</v>
      </c>
      <c r="K109" s="261"/>
    </row>
    <row r="110" spans="2:11" ht="15" customHeight="1">
      <c r="B110" s="270"/>
      <c r="C110" s="250" t="s">
        <v>531</v>
      </c>
      <c r="D110" s="250"/>
      <c r="E110" s="250"/>
      <c r="F110" s="269" t="s">
        <v>512</v>
      </c>
      <c r="G110" s="250"/>
      <c r="H110" s="250" t="s">
        <v>545</v>
      </c>
      <c r="I110" s="250" t="s">
        <v>508</v>
      </c>
      <c r="J110" s="250">
        <v>50</v>
      </c>
      <c r="K110" s="261"/>
    </row>
    <row r="111" spans="2:11" ht="15" customHeight="1">
      <c r="B111" s="270"/>
      <c r="C111" s="250" t="s">
        <v>54</v>
      </c>
      <c r="D111" s="250"/>
      <c r="E111" s="250"/>
      <c r="F111" s="269" t="s">
        <v>506</v>
      </c>
      <c r="G111" s="250"/>
      <c r="H111" s="250" t="s">
        <v>546</v>
      </c>
      <c r="I111" s="250" t="s">
        <v>508</v>
      </c>
      <c r="J111" s="250">
        <v>20</v>
      </c>
      <c r="K111" s="261"/>
    </row>
    <row r="112" spans="2:11" ht="15" customHeight="1">
      <c r="B112" s="270"/>
      <c r="C112" s="250" t="s">
        <v>547</v>
      </c>
      <c r="D112" s="250"/>
      <c r="E112" s="250"/>
      <c r="F112" s="269" t="s">
        <v>506</v>
      </c>
      <c r="G112" s="250"/>
      <c r="H112" s="250" t="s">
        <v>548</v>
      </c>
      <c r="I112" s="250" t="s">
        <v>508</v>
      </c>
      <c r="J112" s="250">
        <v>120</v>
      </c>
      <c r="K112" s="261"/>
    </row>
    <row r="113" spans="2:11" ht="15" customHeight="1">
      <c r="B113" s="270"/>
      <c r="C113" s="250" t="s">
        <v>39</v>
      </c>
      <c r="D113" s="250"/>
      <c r="E113" s="250"/>
      <c r="F113" s="269" t="s">
        <v>506</v>
      </c>
      <c r="G113" s="250"/>
      <c r="H113" s="250" t="s">
        <v>549</v>
      </c>
      <c r="I113" s="250" t="s">
        <v>540</v>
      </c>
      <c r="J113" s="250"/>
      <c r="K113" s="261"/>
    </row>
    <row r="114" spans="2:11" ht="15" customHeight="1">
      <c r="B114" s="270"/>
      <c r="C114" s="250" t="s">
        <v>49</v>
      </c>
      <c r="D114" s="250"/>
      <c r="E114" s="250"/>
      <c r="F114" s="269" t="s">
        <v>506</v>
      </c>
      <c r="G114" s="250"/>
      <c r="H114" s="250" t="s">
        <v>550</v>
      </c>
      <c r="I114" s="250" t="s">
        <v>540</v>
      </c>
      <c r="J114" s="250"/>
      <c r="K114" s="261"/>
    </row>
    <row r="115" spans="2:11" ht="15" customHeight="1">
      <c r="B115" s="270"/>
      <c r="C115" s="250" t="s">
        <v>58</v>
      </c>
      <c r="D115" s="250"/>
      <c r="E115" s="250"/>
      <c r="F115" s="269" t="s">
        <v>506</v>
      </c>
      <c r="G115" s="250"/>
      <c r="H115" s="250" t="s">
        <v>551</v>
      </c>
      <c r="I115" s="250" t="s">
        <v>552</v>
      </c>
      <c r="J115" s="250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80"/>
      <c r="C117" s="246"/>
      <c r="D117" s="246"/>
      <c r="E117" s="246"/>
      <c r="F117" s="281"/>
      <c r="G117" s="246"/>
      <c r="H117" s="246"/>
      <c r="I117" s="246"/>
      <c r="J117" s="246"/>
      <c r="K117" s="280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>
      <c r="B120" s="285"/>
      <c r="C120" s="362" t="s">
        <v>553</v>
      </c>
      <c r="D120" s="362"/>
      <c r="E120" s="362"/>
      <c r="F120" s="362"/>
      <c r="G120" s="362"/>
      <c r="H120" s="362"/>
      <c r="I120" s="362"/>
      <c r="J120" s="362"/>
      <c r="K120" s="286"/>
    </row>
    <row r="121" spans="2:11" ht="17.25" customHeight="1">
      <c r="B121" s="287"/>
      <c r="C121" s="262" t="s">
        <v>500</v>
      </c>
      <c r="D121" s="262"/>
      <c r="E121" s="262"/>
      <c r="F121" s="262" t="s">
        <v>501</v>
      </c>
      <c r="G121" s="263"/>
      <c r="H121" s="262" t="s">
        <v>118</v>
      </c>
      <c r="I121" s="262" t="s">
        <v>58</v>
      </c>
      <c r="J121" s="262" t="s">
        <v>502</v>
      </c>
      <c r="K121" s="288"/>
    </row>
    <row r="122" spans="2:11" ht="17.25" customHeight="1">
      <c r="B122" s="287"/>
      <c r="C122" s="264" t="s">
        <v>503</v>
      </c>
      <c r="D122" s="264"/>
      <c r="E122" s="264"/>
      <c r="F122" s="265" t="s">
        <v>504</v>
      </c>
      <c r="G122" s="266"/>
      <c r="H122" s="264"/>
      <c r="I122" s="264"/>
      <c r="J122" s="264" t="s">
        <v>505</v>
      </c>
      <c r="K122" s="288"/>
    </row>
    <row r="123" spans="2:11" ht="5.25" customHeight="1">
      <c r="B123" s="289"/>
      <c r="C123" s="267"/>
      <c r="D123" s="267"/>
      <c r="E123" s="267"/>
      <c r="F123" s="267"/>
      <c r="G123" s="250"/>
      <c r="H123" s="267"/>
      <c r="I123" s="267"/>
      <c r="J123" s="267"/>
      <c r="K123" s="290"/>
    </row>
    <row r="124" spans="2:11" ht="15" customHeight="1">
      <c r="B124" s="289"/>
      <c r="C124" s="250" t="s">
        <v>509</v>
      </c>
      <c r="D124" s="267"/>
      <c r="E124" s="267"/>
      <c r="F124" s="269" t="s">
        <v>506</v>
      </c>
      <c r="G124" s="250"/>
      <c r="H124" s="250" t="s">
        <v>545</v>
      </c>
      <c r="I124" s="250" t="s">
        <v>508</v>
      </c>
      <c r="J124" s="250">
        <v>120</v>
      </c>
      <c r="K124" s="291"/>
    </row>
    <row r="125" spans="2:11" ht="15" customHeight="1">
      <c r="B125" s="289"/>
      <c r="C125" s="250" t="s">
        <v>554</v>
      </c>
      <c r="D125" s="250"/>
      <c r="E125" s="250"/>
      <c r="F125" s="269" t="s">
        <v>506</v>
      </c>
      <c r="G125" s="250"/>
      <c r="H125" s="250" t="s">
        <v>555</v>
      </c>
      <c r="I125" s="250" t="s">
        <v>508</v>
      </c>
      <c r="J125" s="250" t="s">
        <v>556</v>
      </c>
      <c r="K125" s="291"/>
    </row>
    <row r="126" spans="2:11" ht="15" customHeight="1">
      <c r="B126" s="289"/>
      <c r="C126" s="250" t="s">
        <v>455</v>
      </c>
      <c r="D126" s="250"/>
      <c r="E126" s="250"/>
      <c r="F126" s="269" t="s">
        <v>506</v>
      </c>
      <c r="G126" s="250"/>
      <c r="H126" s="250" t="s">
        <v>557</v>
      </c>
      <c r="I126" s="250" t="s">
        <v>508</v>
      </c>
      <c r="J126" s="250" t="s">
        <v>556</v>
      </c>
      <c r="K126" s="291"/>
    </row>
    <row r="127" spans="2:11" ht="15" customHeight="1">
      <c r="B127" s="289"/>
      <c r="C127" s="250" t="s">
        <v>517</v>
      </c>
      <c r="D127" s="250"/>
      <c r="E127" s="250"/>
      <c r="F127" s="269" t="s">
        <v>512</v>
      </c>
      <c r="G127" s="250"/>
      <c r="H127" s="250" t="s">
        <v>518</v>
      </c>
      <c r="I127" s="250" t="s">
        <v>508</v>
      </c>
      <c r="J127" s="250">
        <v>15</v>
      </c>
      <c r="K127" s="291"/>
    </row>
    <row r="128" spans="2:11" ht="15" customHeight="1">
      <c r="B128" s="289"/>
      <c r="C128" s="271" t="s">
        <v>519</v>
      </c>
      <c r="D128" s="271"/>
      <c r="E128" s="271"/>
      <c r="F128" s="272" t="s">
        <v>512</v>
      </c>
      <c r="G128" s="271"/>
      <c r="H128" s="271" t="s">
        <v>520</v>
      </c>
      <c r="I128" s="271" t="s">
        <v>508</v>
      </c>
      <c r="J128" s="271">
        <v>15</v>
      </c>
      <c r="K128" s="291"/>
    </row>
    <row r="129" spans="2:11" ht="15" customHeight="1">
      <c r="B129" s="289"/>
      <c r="C129" s="271" t="s">
        <v>521</v>
      </c>
      <c r="D129" s="271"/>
      <c r="E129" s="271"/>
      <c r="F129" s="272" t="s">
        <v>512</v>
      </c>
      <c r="G129" s="271"/>
      <c r="H129" s="271" t="s">
        <v>522</v>
      </c>
      <c r="I129" s="271" t="s">
        <v>508</v>
      </c>
      <c r="J129" s="271">
        <v>20</v>
      </c>
      <c r="K129" s="291"/>
    </row>
    <row r="130" spans="2:11" ht="15" customHeight="1">
      <c r="B130" s="289"/>
      <c r="C130" s="271" t="s">
        <v>523</v>
      </c>
      <c r="D130" s="271"/>
      <c r="E130" s="271"/>
      <c r="F130" s="272" t="s">
        <v>512</v>
      </c>
      <c r="G130" s="271"/>
      <c r="H130" s="271" t="s">
        <v>524</v>
      </c>
      <c r="I130" s="271" t="s">
        <v>508</v>
      </c>
      <c r="J130" s="271">
        <v>20</v>
      </c>
      <c r="K130" s="291"/>
    </row>
    <row r="131" spans="2:11" ht="15" customHeight="1">
      <c r="B131" s="289"/>
      <c r="C131" s="250" t="s">
        <v>511</v>
      </c>
      <c r="D131" s="250"/>
      <c r="E131" s="250"/>
      <c r="F131" s="269" t="s">
        <v>512</v>
      </c>
      <c r="G131" s="250"/>
      <c r="H131" s="250" t="s">
        <v>545</v>
      </c>
      <c r="I131" s="250" t="s">
        <v>508</v>
      </c>
      <c r="J131" s="250">
        <v>50</v>
      </c>
      <c r="K131" s="291"/>
    </row>
    <row r="132" spans="2:11" ht="15" customHeight="1">
      <c r="B132" s="289"/>
      <c r="C132" s="250" t="s">
        <v>525</v>
      </c>
      <c r="D132" s="250"/>
      <c r="E132" s="250"/>
      <c r="F132" s="269" t="s">
        <v>512</v>
      </c>
      <c r="G132" s="250"/>
      <c r="H132" s="250" t="s">
        <v>545</v>
      </c>
      <c r="I132" s="250" t="s">
        <v>508</v>
      </c>
      <c r="J132" s="250">
        <v>50</v>
      </c>
      <c r="K132" s="291"/>
    </row>
    <row r="133" spans="2:11" ht="15" customHeight="1">
      <c r="B133" s="289"/>
      <c r="C133" s="250" t="s">
        <v>531</v>
      </c>
      <c r="D133" s="250"/>
      <c r="E133" s="250"/>
      <c r="F133" s="269" t="s">
        <v>512</v>
      </c>
      <c r="G133" s="250"/>
      <c r="H133" s="250" t="s">
        <v>545</v>
      </c>
      <c r="I133" s="250" t="s">
        <v>508</v>
      </c>
      <c r="J133" s="250">
        <v>50</v>
      </c>
      <c r="K133" s="291"/>
    </row>
    <row r="134" spans="2:11" ht="15" customHeight="1">
      <c r="B134" s="289"/>
      <c r="C134" s="250" t="s">
        <v>533</v>
      </c>
      <c r="D134" s="250"/>
      <c r="E134" s="250"/>
      <c r="F134" s="269" t="s">
        <v>512</v>
      </c>
      <c r="G134" s="250"/>
      <c r="H134" s="250" t="s">
        <v>545</v>
      </c>
      <c r="I134" s="250" t="s">
        <v>508</v>
      </c>
      <c r="J134" s="250">
        <v>50</v>
      </c>
      <c r="K134" s="291"/>
    </row>
    <row r="135" spans="2:11" ht="15" customHeight="1">
      <c r="B135" s="289"/>
      <c r="C135" s="250" t="s">
        <v>123</v>
      </c>
      <c r="D135" s="250"/>
      <c r="E135" s="250"/>
      <c r="F135" s="269" t="s">
        <v>512</v>
      </c>
      <c r="G135" s="250"/>
      <c r="H135" s="250" t="s">
        <v>558</v>
      </c>
      <c r="I135" s="250" t="s">
        <v>508</v>
      </c>
      <c r="J135" s="250">
        <v>255</v>
      </c>
      <c r="K135" s="291"/>
    </row>
    <row r="136" spans="2:11" ht="15" customHeight="1">
      <c r="B136" s="289"/>
      <c r="C136" s="250" t="s">
        <v>535</v>
      </c>
      <c r="D136" s="250"/>
      <c r="E136" s="250"/>
      <c r="F136" s="269" t="s">
        <v>506</v>
      </c>
      <c r="G136" s="250"/>
      <c r="H136" s="250" t="s">
        <v>559</v>
      </c>
      <c r="I136" s="250" t="s">
        <v>537</v>
      </c>
      <c r="J136" s="250"/>
      <c r="K136" s="291"/>
    </row>
    <row r="137" spans="2:11" ht="15" customHeight="1">
      <c r="B137" s="289"/>
      <c r="C137" s="250" t="s">
        <v>538</v>
      </c>
      <c r="D137" s="250"/>
      <c r="E137" s="250"/>
      <c r="F137" s="269" t="s">
        <v>506</v>
      </c>
      <c r="G137" s="250"/>
      <c r="H137" s="250" t="s">
        <v>560</v>
      </c>
      <c r="I137" s="250" t="s">
        <v>540</v>
      </c>
      <c r="J137" s="250"/>
      <c r="K137" s="291"/>
    </row>
    <row r="138" spans="2:11" ht="15" customHeight="1">
      <c r="B138" s="289"/>
      <c r="C138" s="250" t="s">
        <v>541</v>
      </c>
      <c r="D138" s="250"/>
      <c r="E138" s="250"/>
      <c r="F138" s="269" t="s">
        <v>506</v>
      </c>
      <c r="G138" s="250"/>
      <c r="H138" s="250" t="s">
        <v>541</v>
      </c>
      <c r="I138" s="250" t="s">
        <v>540</v>
      </c>
      <c r="J138" s="250"/>
      <c r="K138" s="291"/>
    </row>
    <row r="139" spans="2:11" ht="15" customHeight="1">
      <c r="B139" s="289"/>
      <c r="C139" s="250" t="s">
        <v>39</v>
      </c>
      <c r="D139" s="250"/>
      <c r="E139" s="250"/>
      <c r="F139" s="269" t="s">
        <v>506</v>
      </c>
      <c r="G139" s="250"/>
      <c r="H139" s="250" t="s">
        <v>561</v>
      </c>
      <c r="I139" s="250" t="s">
        <v>540</v>
      </c>
      <c r="J139" s="250"/>
      <c r="K139" s="291"/>
    </row>
    <row r="140" spans="2:11" ht="15" customHeight="1">
      <c r="B140" s="289"/>
      <c r="C140" s="250" t="s">
        <v>562</v>
      </c>
      <c r="D140" s="250"/>
      <c r="E140" s="250"/>
      <c r="F140" s="269" t="s">
        <v>506</v>
      </c>
      <c r="G140" s="250"/>
      <c r="H140" s="250" t="s">
        <v>563</v>
      </c>
      <c r="I140" s="250" t="s">
        <v>540</v>
      </c>
      <c r="J140" s="250"/>
      <c r="K140" s="291"/>
    </row>
    <row r="141" spans="2:11" ht="15" customHeight="1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>
      <c r="B142" s="246"/>
      <c r="C142" s="246"/>
      <c r="D142" s="246"/>
      <c r="E142" s="246"/>
      <c r="F142" s="281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366" t="s">
        <v>564</v>
      </c>
      <c r="D145" s="366"/>
      <c r="E145" s="366"/>
      <c r="F145" s="366"/>
      <c r="G145" s="366"/>
      <c r="H145" s="366"/>
      <c r="I145" s="366"/>
      <c r="J145" s="366"/>
      <c r="K145" s="261"/>
    </row>
    <row r="146" spans="2:11" ht="17.25" customHeight="1">
      <c r="B146" s="260"/>
      <c r="C146" s="262" t="s">
        <v>500</v>
      </c>
      <c r="D146" s="262"/>
      <c r="E146" s="262"/>
      <c r="F146" s="262" t="s">
        <v>501</v>
      </c>
      <c r="G146" s="263"/>
      <c r="H146" s="262" t="s">
        <v>118</v>
      </c>
      <c r="I146" s="262" t="s">
        <v>58</v>
      </c>
      <c r="J146" s="262" t="s">
        <v>502</v>
      </c>
      <c r="K146" s="261"/>
    </row>
    <row r="147" spans="2:11" ht="17.25" customHeight="1">
      <c r="B147" s="260"/>
      <c r="C147" s="264" t="s">
        <v>503</v>
      </c>
      <c r="D147" s="264"/>
      <c r="E147" s="264"/>
      <c r="F147" s="265" t="s">
        <v>504</v>
      </c>
      <c r="G147" s="266"/>
      <c r="H147" s="264"/>
      <c r="I147" s="264"/>
      <c r="J147" s="264" t="s">
        <v>505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>
      <c r="B149" s="270"/>
      <c r="C149" s="295" t="s">
        <v>509</v>
      </c>
      <c r="D149" s="250"/>
      <c r="E149" s="250"/>
      <c r="F149" s="296" t="s">
        <v>506</v>
      </c>
      <c r="G149" s="250"/>
      <c r="H149" s="295" t="s">
        <v>545</v>
      </c>
      <c r="I149" s="295" t="s">
        <v>508</v>
      </c>
      <c r="J149" s="295">
        <v>120</v>
      </c>
      <c r="K149" s="291"/>
    </row>
    <row r="150" spans="2:11" ht="15" customHeight="1">
      <c r="B150" s="270"/>
      <c r="C150" s="295" t="s">
        <v>554</v>
      </c>
      <c r="D150" s="250"/>
      <c r="E150" s="250"/>
      <c r="F150" s="296" t="s">
        <v>506</v>
      </c>
      <c r="G150" s="250"/>
      <c r="H150" s="295" t="s">
        <v>565</v>
      </c>
      <c r="I150" s="295" t="s">
        <v>508</v>
      </c>
      <c r="J150" s="295" t="s">
        <v>556</v>
      </c>
      <c r="K150" s="291"/>
    </row>
    <row r="151" spans="2:11" ht="15" customHeight="1">
      <c r="B151" s="270"/>
      <c r="C151" s="295" t="s">
        <v>455</v>
      </c>
      <c r="D151" s="250"/>
      <c r="E151" s="250"/>
      <c r="F151" s="296" t="s">
        <v>506</v>
      </c>
      <c r="G151" s="250"/>
      <c r="H151" s="295" t="s">
        <v>566</v>
      </c>
      <c r="I151" s="295" t="s">
        <v>508</v>
      </c>
      <c r="J151" s="295" t="s">
        <v>556</v>
      </c>
      <c r="K151" s="291"/>
    </row>
    <row r="152" spans="2:11" ht="15" customHeight="1">
      <c r="B152" s="270"/>
      <c r="C152" s="295" t="s">
        <v>511</v>
      </c>
      <c r="D152" s="250"/>
      <c r="E152" s="250"/>
      <c r="F152" s="296" t="s">
        <v>512</v>
      </c>
      <c r="G152" s="250"/>
      <c r="H152" s="295" t="s">
        <v>545</v>
      </c>
      <c r="I152" s="295" t="s">
        <v>508</v>
      </c>
      <c r="J152" s="295">
        <v>50</v>
      </c>
      <c r="K152" s="291"/>
    </row>
    <row r="153" spans="2:11" ht="15" customHeight="1">
      <c r="B153" s="270"/>
      <c r="C153" s="295" t="s">
        <v>514</v>
      </c>
      <c r="D153" s="250"/>
      <c r="E153" s="250"/>
      <c r="F153" s="296" t="s">
        <v>506</v>
      </c>
      <c r="G153" s="250"/>
      <c r="H153" s="295" t="s">
        <v>545</v>
      </c>
      <c r="I153" s="295" t="s">
        <v>516</v>
      </c>
      <c r="J153" s="295"/>
      <c r="K153" s="291"/>
    </row>
    <row r="154" spans="2:11" ht="15" customHeight="1">
      <c r="B154" s="270"/>
      <c r="C154" s="295" t="s">
        <v>525</v>
      </c>
      <c r="D154" s="250"/>
      <c r="E154" s="250"/>
      <c r="F154" s="296" t="s">
        <v>512</v>
      </c>
      <c r="G154" s="250"/>
      <c r="H154" s="295" t="s">
        <v>545</v>
      </c>
      <c r="I154" s="295" t="s">
        <v>508</v>
      </c>
      <c r="J154" s="295">
        <v>50</v>
      </c>
      <c r="K154" s="291"/>
    </row>
    <row r="155" spans="2:11" ht="15" customHeight="1">
      <c r="B155" s="270"/>
      <c r="C155" s="295" t="s">
        <v>533</v>
      </c>
      <c r="D155" s="250"/>
      <c r="E155" s="250"/>
      <c r="F155" s="296" t="s">
        <v>512</v>
      </c>
      <c r="G155" s="250"/>
      <c r="H155" s="295" t="s">
        <v>545</v>
      </c>
      <c r="I155" s="295" t="s">
        <v>508</v>
      </c>
      <c r="J155" s="295">
        <v>50</v>
      </c>
      <c r="K155" s="291"/>
    </row>
    <row r="156" spans="2:11" ht="15" customHeight="1">
      <c r="B156" s="270"/>
      <c r="C156" s="295" t="s">
        <v>531</v>
      </c>
      <c r="D156" s="250"/>
      <c r="E156" s="250"/>
      <c r="F156" s="296" t="s">
        <v>512</v>
      </c>
      <c r="G156" s="250"/>
      <c r="H156" s="295" t="s">
        <v>545</v>
      </c>
      <c r="I156" s="295" t="s">
        <v>508</v>
      </c>
      <c r="J156" s="295">
        <v>50</v>
      </c>
      <c r="K156" s="291"/>
    </row>
    <row r="157" spans="2:11" ht="15" customHeight="1">
      <c r="B157" s="270"/>
      <c r="C157" s="295" t="s">
        <v>99</v>
      </c>
      <c r="D157" s="250"/>
      <c r="E157" s="250"/>
      <c r="F157" s="296" t="s">
        <v>506</v>
      </c>
      <c r="G157" s="250"/>
      <c r="H157" s="295" t="s">
        <v>567</v>
      </c>
      <c r="I157" s="295" t="s">
        <v>508</v>
      </c>
      <c r="J157" s="295" t="s">
        <v>568</v>
      </c>
      <c r="K157" s="291"/>
    </row>
    <row r="158" spans="2:11" ht="15" customHeight="1">
      <c r="B158" s="270"/>
      <c r="C158" s="295" t="s">
        <v>569</v>
      </c>
      <c r="D158" s="250"/>
      <c r="E158" s="250"/>
      <c r="F158" s="296" t="s">
        <v>506</v>
      </c>
      <c r="G158" s="250"/>
      <c r="H158" s="295" t="s">
        <v>570</v>
      </c>
      <c r="I158" s="295" t="s">
        <v>540</v>
      </c>
      <c r="J158" s="295"/>
      <c r="K158" s="291"/>
    </row>
    <row r="159" spans="2:11" ht="15" customHeight="1">
      <c r="B159" s="297"/>
      <c r="C159" s="279"/>
      <c r="D159" s="279"/>
      <c r="E159" s="279"/>
      <c r="F159" s="279"/>
      <c r="G159" s="279"/>
      <c r="H159" s="279"/>
      <c r="I159" s="279"/>
      <c r="J159" s="279"/>
      <c r="K159" s="298"/>
    </row>
    <row r="160" spans="2:11" ht="18.75" customHeight="1">
      <c r="B160" s="246"/>
      <c r="C160" s="250"/>
      <c r="D160" s="250"/>
      <c r="E160" s="250"/>
      <c r="F160" s="269"/>
      <c r="G160" s="250"/>
      <c r="H160" s="250"/>
      <c r="I160" s="250"/>
      <c r="J160" s="250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8"/>
      <c r="C162" s="239"/>
      <c r="D162" s="239"/>
      <c r="E162" s="239"/>
      <c r="F162" s="239"/>
      <c r="G162" s="239"/>
      <c r="H162" s="239"/>
      <c r="I162" s="239"/>
      <c r="J162" s="239"/>
      <c r="K162" s="240"/>
    </row>
    <row r="163" spans="2:11" ht="45" customHeight="1">
      <c r="B163" s="241"/>
      <c r="C163" s="362" t="s">
        <v>571</v>
      </c>
      <c r="D163" s="362"/>
      <c r="E163" s="362"/>
      <c r="F163" s="362"/>
      <c r="G163" s="362"/>
      <c r="H163" s="362"/>
      <c r="I163" s="362"/>
      <c r="J163" s="362"/>
      <c r="K163" s="242"/>
    </row>
    <row r="164" spans="2:11" ht="17.25" customHeight="1">
      <c r="B164" s="241"/>
      <c r="C164" s="262" t="s">
        <v>500</v>
      </c>
      <c r="D164" s="262"/>
      <c r="E164" s="262"/>
      <c r="F164" s="262" t="s">
        <v>501</v>
      </c>
      <c r="G164" s="299"/>
      <c r="H164" s="300" t="s">
        <v>118</v>
      </c>
      <c r="I164" s="300" t="s">
        <v>58</v>
      </c>
      <c r="J164" s="262" t="s">
        <v>502</v>
      </c>
      <c r="K164" s="242"/>
    </row>
    <row r="165" spans="2:11" ht="17.25" customHeight="1">
      <c r="B165" s="243"/>
      <c r="C165" s="264" t="s">
        <v>503</v>
      </c>
      <c r="D165" s="264"/>
      <c r="E165" s="264"/>
      <c r="F165" s="265" t="s">
        <v>504</v>
      </c>
      <c r="G165" s="301"/>
      <c r="H165" s="302"/>
      <c r="I165" s="302"/>
      <c r="J165" s="264" t="s">
        <v>505</v>
      </c>
      <c r="K165" s="244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>
      <c r="B167" s="270"/>
      <c r="C167" s="250" t="s">
        <v>509</v>
      </c>
      <c r="D167" s="250"/>
      <c r="E167" s="250"/>
      <c r="F167" s="269" t="s">
        <v>506</v>
      </c>
      <c r="G167" s="250"/>
      <c r="H167" s="250" t="s">
        <v>545</v>
      </c>
      <c r="I167" s="250" t="s">
        <v>508</v>
      </c>
      <c r="J167" s="250">
        <v>120</v>
      </c>
      <c r="K167" s="291"/>
    </row>
    <row r="168" spans="2:11" ht="15" customHeight="1">
      <c r="B168" s="270"/>
      <c r="C168" s="250" t="s">
        <v>554</v>
      </c>
      <c r="D168" s="250"/>
      <c r="E168" s="250"/>
      <c r="F168" s="269" t="s">
        <v>506</v>
      </c>
      <c r="G168" s="250"/>
      <c r="H168" s="250" t="s">
        <v>555</v>
      </c>
      <c r="I168" s="250" t="s">
        <v>508</v>
      </c>
      <c r="J168" s="250" t="s">
        <v>556</v>
      </c>
      <c r="K168" s="291"/>
    </row>
    <row r="169" spans="2:11" ht="15" customHeight="1">
      <c r="B169" s="270"/>
      <c r="C169" s="250" t="s">
        <v>455</v>
      </c>
      <c r="D169" s="250"/>
      <c r="E169" s="250"/>
      <c r="F169" s="269" t="s">
        <v>506</v>
      </c>
      <c r="G169" s="250"/>
      <c r="H169" s="250" t="s">
        <v>572</v>
      </c>
      <c r="I169" s="250" t="s">
        <v>508</v>
      </c>
      <c r="J169" s="250" t="s">
        <v>556</v>
      </c>
      <c r="K169" s="291"/>
    </row>
    <row r="170" spans="2:11" ht="15" customHeight="1">
      <c r="B170" s="270"/>
      <c r="C170" s="250" t="s">
        <v>511</v>
      </c>
      <c r="D170" s="250"/>
      <c r="E170" s="250"/>
      <c r="F170" s="269" t="s">
        <v>512</v>
      </c>
      <c r="G170" s="250"/>
      <c r="H170" s="250" t="s">
        <v>572</v>
      </c>
      <c r="I170" s="250" t="s">
        <v>508</v>
      </c>
      <c r="J170" s="250">
        <v>50</v>
      </c>
      <c r="K170" s="291"/>
    </row>
    <row r="171" spans="2:11" ht="15" customHeight="1">
      <c r="B171" s="270"/>
      <c r="C171" s="250" t="s">
        <v>514</v>
      </c>
      <c r="D171" s="250"/>
      <c r="E171" s="250"/>
      <c r="F171" s="269" t="s">
        <v>506</v>
      </c>
      <c r="G171" s="250"/>
      <c r="H171" s="250" t="s">
        <v>572</v>
      </c>
      <c r="I171" s="250" t="s">
        <v>516</v>
      </c>
      <c r="J171" s="250"/>
      <c r="K171" s="291"/>
    </row>
    <row r="172" spans="2:11" ht="15" customHeight="1">
      <c r="B172" s="270"/>
      <c r="C172" s="250" t="s">
        <v>525</v>
      </c>
      <c r="D172" s="250"/>
      <c r="E172" s="250"/>
      <c r="F172" s="269" t="s">
        <v>512</v>
      </c>
      <c r="G172" s="250"/>
      <c r="H172" s="250" t="s">
        <v>572</v>
      </c>
      <c r="I172" s="250" t="s">
        <v>508</v>
      </c>
      <c r="J172" s="250">
        <v>50</v>
      </c>
      <c r="K172" s="291"/>
    </row>
    <row r="173" spans="2:11" ht="15" customHeight="1">
      <c r="B173" s="270"/>
      <c r="C173" s="250" t="s">
        <v>533</v>
      </c>
      <c r="D173" s="250"/>
      <c r="E173" s="250"/>
      <c r="F173" s="269" t="s">
        <v>512</v>
      </c>
      <c r="G173" s="250"/>
      <c r="H173" s="250" t="s">
        <v>572</v>
      </c>
      <c r="I173" s="250" t="s">
        <v>508</v>
      </c>
      <c r="J173" s="250">
        <v>50</v>
      </c>
      <c r="K173" s="291"/>
    </row>
    <row r="174" spans="2:11" ht="15" customHeight="1">
      <c r="B174" s="270"/>
      <c r="C174" s="250" t="s">
        <v>531</v>
      </c>
      <c r="D174" s="250"/>
      <c r="E174" s="250"/>
      <c r="F174" s="269" t="s">
        <v>512</v>
      </c>
      <c r="G174" s="250"/>
      <c r="H174" s="250" t="s">
        <v>572</v>
      </c>
      <c r="I174" s="250" t="s">
        <v>508</v>
      </c>
      <c r="J174" s="250">
        <v>50</v>
      </c>
      <c r="K174" s="291"/>
    </row>
    <row r="175" spans="2:11" ht="15" customHeight="1">
      <c r="B175" s="270"/>
      <c r="C175" s="250" t="s">
        <v>117</v>
      </c>
      <c r="D175" s="250"/>
      <c r="E175" s="250"/>
      <c r="F175" s="269" t="s">
        <v>506</v>
      </c>
      <c r="G175" s="250"/>
      <c r="H175" s="250" t="s">
        <v>573</v>
      </c>
      <c r="I175" s="250" t="s">
        <v>574</v>
      </c>
      <c r="J175" s="250"/>
      <c r="K175" s="291"/>
    </row>
    <row r="176" spans="2:11" ht="15" customHeight="1">
      <c r="B176" s="270"/>
      <c r="C176" s="250" t="s">
        <v>58</v>
      </c>
      <c r="D176" s="250"/>
      <c r="E176" s="250"/>
      <c r="F176" s="269" t="s">
        <v>506</v>
      </c>
      <c r="G176" s="250"/>
      <c r="H176" s="250" t="s">
        <v>575</v>
      </c>
      <c r="I176" s="250" t="s">
        <v>576</v>
      </c>
      <c r="J176" s="250">
        <v>1</v>
      </c>
      <c r="K176" s="291"/>
    </row>
    <row r="177" spans="2:11" ht="15" customHeight="1">
      <c r="B177" s="270"/>
      <c r="C177" s="250" t="s">
        <v>54</v>
      </c>
      <c r="D177" s="250"/>
      <c r="E177" s="250"/>
      <c r="F177" s="269" t="s">
        <v>506</v>
      </c>
      <c r="G177" s="250"/>
      <c r="H177" s="250" t="s">
        <v>577</v>
      </c>
      <c r="I177" s="250" t="s">
        <v>508</v>
      </c>
      <c r="J177" s="250">
        <v>20</v>
      </c>
      <c r="K177" s="291"/>
    </row>
    <row r="178" spans="2:11" ht="15" customHeight="1">
      <c r="B178" s="270"/>
      <c r="C178" s="250" t="s">
        <v>118</v>
      </c>
      <c r="D178" s="250"/>
      <c r="E178" s="250"/>
      <c r="F178" s="269" t="s">
        <v>506</v>
      </c>
      <c r="G178" s="250"/>
      <c r="H178" s="250" t="s">
        <v>578</v>
      </c>
      <c r="I178" s="250" t="s">
        <v>508</v>
      </c>
      <c r="J178" s="250">
        <v>255</v>
      </c>
      <c r="K178" s="291"/>
    </row>
    <row r="179" spans="2:11" ht="15" customHeight="1">
      <c r="B179" s="270"/>
      <c r="C179" s="250" t="s">
        <v>119</v>
      </c>
      <c r="D179" s="250"/>
      <c r="E179" s="250"/>
      <c r="F179" s="269" t="s">
        <v>506</v>
      </c>
      <c r="G179" s="250"/>
      <c r="H179" s="250" t="s">
        <v>471</v>
      </c>
      <c r="I179" s="250" t="s">
        <v>508</v>
      </c>
      <c r="J179" s="250">
        <v>10</v>
      </c>
      <c r="K179" s="291"/>
    </row>
    <row r="180" spans="2:11" ht="15" customHeight="1">
      <c r="B180" s="270"/>
      <c r="C180" s="250" t="s">
        <v>120</v>
      </c>
      <c r="D180" s="250"/>
      <c r="E180" s="250"/>
      <c r="F180" s="269" t="s">
        <v>506</v>
      </c>
      <c r="G180" s="250"/>
      <c r="H180" s="250" t="s">
        <v>579</v>
      </c>
      <c r="I180" s="250" t="s">
        <v>540</v>
      </c>
      <c r="J180" s="250"/>
      <c r="K180" s="291"/>
    </row>
    <row r="181" spans="2:11" ht="15" customHeight="1">
      <c r="B181" s="270"/>
      <c r="C181" s="250" t="s">
        <v>580</v>
      </c>
      <c r="D181" s="250"/>
      <c r="E181" s="250"/>
      <c r="F181" s="269" t="s">
        <v>506</v>
      </c>
      <c r="G181" s="250"/>
      <c r="H181" s="250" t="s">
        <v>581</v>
      </c>
      <c r="I181" s="250" t="s">
        <v>540</v>
      </c>
      <c r="J181" s="250"/>
      <c r="K181" s="291"/>
    </row>
    <row r="182" spans="2:11" ht="15" customHeight="1">
      <c r="B182" s="270"/>
      <c r="C182" s="250" t="s">
        <v>569</v>
      </c>
      <c r="D182" s="250"/>
      <c r="E182" s="250"/>
      <c r="F182" s="269" t="s">
        <v>506</v>
      </c>
      <c r="G182" s="250"/>
      <c r="H182" s="250" t="s">
        <v>582</v>
      </c>
      <c r="I182" s="250" t="s">
        <v>540</v>
      </c>
      <c r="J182" s="250"/>
      <c r="K182" s="291"/>
    </row>
    <row r="183" spans="2:11" ht="15" customHeight="1">
      <c r="B183" s="270"/>
      <c r="C183" s="250" t="s">
        <v>122</v>
      </c>
      <c r="D183" s="250"/>
      <c r="E183" s="250"/>
      <c r="F183" s="269" t="s">
        <v>512</v>
      </c>
      <c r="G183" s="250"/>
      <c r="H183" s="250" t="s">
        <v>583</v>
      </c>
      <c r="I183" s="250" t="s">
        <v>508</v>
      </c>
      <c r="J183" s="250">
        <v>50</v>
      </c>
      <c r="K183" s="291"/>
    </row>
    <row r="184" spans="2:11" ht="15" customHeight="1">
      <c r="B184" s="270"/>
      <c r="C184" s="250" t="s">
        <v>584</v>
      </c>
      <c r="D184" s="250"/>
      <c r="E184" s="250"/>
      <c r="F184" s="269" t="s">
        <v>512</v>
      </c>
      <c r="G184" s="250"/>
      <c r="H184" s="250" t="s">
        <v>585</v>
      </c>
      <c r="I184" s="250" t="s">
        <v>586</v>
      </c>
      <c r="J184" s="250"/>
      <c r="K184" s="291"/>
    </row>
    <row r="185" spans="2:11" ht="15" customHeight="1">
      <c r="B185" s="270"/>
      <c r="C185" s="250" t="s">
        <v>587</v>
      </c>
      <c r="D185" s="250"/>
      <c r="E185" s="250"/>
      <c r="F185" s="269" t="s">
        <v>512</v>
      </c>
      <c r="G185" s="250"/>
      <c r="H185" s="250" t="s">
        <v>588</v>
      </c>
      <c r="I185" s="250" t="s">
        <v>586</v>
      </c>
      <c r="J185" s="250"/>
      <c r="K185" s="291"/>
    </row>
    <row r="186" spans="2:11" ht="15" customHeight="1">
      <c r="B186" s="270"/>
      <c r="C186" s="250" t="s">
        <v>589</v>
      </c>
      <c r="D186" s="250"/>
      <c r="E186" s="250"/>
      <c r="F186" s="269" t="s">
        <v>512</v>
      </c>
      <c r="G186" s="250"/>
      <c r="H186" s="250" t="s">
        <v>590</v>
      </c>
      <c r="I186" s="250" t="s">
        <v>586</v>
      </c>
      <c r="J186" s="250"/>
      <c r="K186" s="291"/>
    </row>
    <row r="187" spans="2:11" ht="15" customHeight="1">
      <c r="B187" s="270"/>
      <c r="C187" s="303" t="s">
        <v>591</v>
      </c>
      <c r="D187" s="250"/>
      <c r="E187" s="250"/>
      <c r="F187" s="269" t="s">
        <v>512</v>
      </c>
      <c r="G187" s="250"/>
      <c r="H187" s="250" t="s">
        <v>592</v>
      </c>
      <c r="I187" s="250" t="s">
        <v>593</v>
      </c>
      <c r="J187" s="304" t="s">
        <v>594</v>
      </c>
      <c r="K187" s="291"/>
    </row>
    <row r="188" spans="2:11" ht="15" customHeight="1">
      <c r="B188" s="270"/>
      <c r="C188" s="255" t="s">
        <v>43</v>
      </c>
      <c r="D188" s="250"/>
      <c r="E188" s="250"/>
      <c r="F188" s="269" t="s">
        <v>506</v>
      </c>
      <c r="G188" s="250"/>
      <c r="H188" s="246" t="s">
        <v>595</v>
      </c>
      <c r="I188" s="250" t="s">
        <v>596</v>
      </c>
      <c r="J188" s="250"/>
      <c r="K188" s="291"/>
    </row>
    <row r="189" spans="2:11" ht="15" customHeight="1">
      <c r="B189" s="270"/>
      <c r="C189" s="255" t="s">
        <v>597</v>
      </c>
      <c r="D189" s="250"/>
      <c r="E189" s="250"/>
      <c r="F189" s="269" t="s">
        <v>506</v>
      </c>
      <c r="G189" s="250"/>
      <c r="H189" s="250" t="s">
        <v>598</v>
      </c>
      <c r="I189" s="250" t="s">
        <v>540</v>
      </c>
      <c r="J189" s="250"/>
      <c r="K189" s="291"/>
    </row>
    <row r="190" spans="2:11" ht="15" customHeight="1">
      <c r="B190" s="270"/>
      <c r="C190" s="255" t="s">
        <v>599</v>
      </c>
      <c r="D190" s="250"/>
      <c r="E190" s="250"/>
      <c r="F190" s="269" t="s">
        <v>506</v>
      </c>
      <c r="G190" s="250"/>
      <c r="H190" s="250" t="s">
        <v>600</v>
      </c>
      <c r="I190" s="250" t="s">
        <v>540</v>
      </c>
      <c r="J190" s="250"/>
      <c r="K190" s="291"/>
    </row>
    <row r="191" spans="2:11" ht="15" customHeight="1">
      <c r="B191" s="270"/>
      <c r="C191" s="255" t="s">
        <v>601</v>
      </c>
      <c r="D191" s="250"/>
      <c r="E191" s="250"/>
      <c r="F191" s="269" t="s">
        <v>512</v>
      </c>
      <c r="G191" s="250"/>
      <c r="H191" s="250" t="s">
        <v>602</v>
      </c>
      <c r="I191" s="250" t="s">
        <v>540</v>
      </c>
      <c r="J191" s="250"/>
      <c r="K191" s="291"/>
    </row>
    <row r="192" spans="2:11" ht="15" customHeight="1">
      <c r="B192" s="297"/>
      <c r="C192" s="305"/>
      <c r="D192" s="279"/>
      <c r="E192" s="279"/>
      <c r="F192" s="279"/>
      <c r="G192" s="279"/>
      <c r="H192" s="279"/>
      <c r="I192" s="279"/>
      <c r="J192" s="279"/>
      <c r="K192" s="298"/>
    </row>
    <row r="193" spans="2:11" ht="18.75" customHeight="1">
      <c r="B193" s="246"/>
      <c r="C193" s="250"/>
      <c r="D193" s="250"/>
      <c r="E193" s="250"/>
      <c r="F193" s="269"/>
      <c r="G193" s="250"/>
      <c r="H193" s="250"/>
      <c r="I193" s="250"/>
      <c r="J193" s="250"/>
      <c r="K193" s="246"/>
    </row>
    <row r="194" spans="2:11" ht="18.75" customHeight="1">
      <c r="B194" s="246"/>
      <c r="C194" s="250"/>
      <c r="D194" s="250"/>
      <c r="E194" s="250"/>
      <c r="F194" s="269"/>
      <c r="G194" s="250"/>
      <c r="H194" s="250"/>
      <c r="I194" s="250"/>
      <c r="J194" s="250"/>
      <c r="K194" s="246"/>
    </row>
    <row r="195" spans="2:11" ht="18.75" customHeight="1"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</row>
    <row r="196" spans="2:11" ht="13.5">
      <c r="B196" s="238"/>
      <c r="C196" s="239"/>
      <c r="D196" s="239"/>
      <c r="E196" s="239"/>
      <c r="F196" s="239"/>
      <c r="G196" s="239"/>
      <c r="H196" s="239"/>
      <c r="I196" s="239"/>
      <c r="J196" s="239"/>
      <c r="K196" s="240"/>
    </row>
    <row r="197" spans="2:11" ht="21">
      <c r="B197" s="241"/>
      <c r="C197" s="362" t="s">
        <v>603</v>
      </c>
      <c r="D197" s="362"/>
      <c r="E197" s="362"/>
      <c r="F197" s="362"/>
      <c r="G197" s="362"/>
      <c r="H197" s="362"/>
      <c r="I197" s="362"/>
      <c r="J197" s="362"/>
      <c r="K197" s="242"/>
    </row>
    <row r="198" spans="2:11" ht="25.5" customHeight="1">
      <c r="B198" s="241"/>
      <c r="C198" s="306" t="s">
        <v>604</v>
      </c>
      <c r="D198" s="306"/>
      <c r="E198" s="306"/>
      <c r="F198" s="306" t="s">
        <v>605</v>
      </c>
      <c r="G198" s="307"/>
      <c r="H198" s="367" t="s">
        <v>606</v>
      </c>
      <c r="I198" s="367"/>
      <c r="J198" s="367"/>
      <c r="K198" s="242"/>
    </row>
    <row r="199" spans="2:11" ht="5.25" customHeight="1">
      <c r="B199" s="270"/>
      <c r="C199" s="267"/>
      <c r="D199" s="267"/>
      <c r="E199" s="267"/>
      <c r="F199" s="267"/>
      <c r="G199" s="250"/>
      <c r="H199" s="267"/>
      <c r="I199" s="267"/>
      <c r="J199" s="267"/>
      <c r="K199" s="291"/>
    </row>
    <row r="200" spans="2:11" ht="15" customHeight="1">
      <c r="B200" s="270"/>
      <c r="C200" s="250" t="s">
        <v>596</v>
      </c>
      <c r="D200" s="250"/>
      <c r="E200" s="250"/>
      <c r="F200" s="269" t="s">
        <v>44</v>
      </c>
      <c r="G200" s="250"/>
      <c r="H200" s="364" t="s">
        <v>607</v>
      </c>
      <c r="I200" s="364"/>
      <c r="J200" s="364"/>
      <c r="K200" s="291"/>
    </row>
    <row r="201" spans="2:11" ht="15" customHeight="1">
      <c r="B201" s="270"/>
      <c r="C201" s="276"/>
      <c r="D201" s="250"/>
      <c r="E201" s="250"/>
      <c r="F201" s="269" t="s">
        <v>45</v>
      </c>
      <c r="G201" s="250"/>
      <c r="H201" s="364" t="s">
        <v>608</v>
      </c>
      <c r="I201" s="364"/>
      <c r="J201" s="364"/>
      <c r="K201" s="291"/>
    </row>
    <row r="202" spans="2:11" ht="15" customHeight="1">
      <c r="B202" s="270"/>
      <c r="C202" s="276"/>
      <c r="D202" s="250"/>
      <c r="E202" s="250"/>
      <c r="F202" s="269" t="s">
        <v>48</v>
      </c>
      <c r="G202" s="250"/>
      <c r="H202" s="364" t="s">
        <v>609</v>
      </c>
      <c r="I202" s="364"/>
      <c r="J202" s="364"/>
      <c r="K202" s="291"/>
    </row>
    <row r="203" spans="2:11" ht="15" customHeight="1">
      <c r="B203" s="270"/>
      <c r="C203" s="250"/>
      <c r="D203" s="250"/>
      <c r="E203" s="250"/>
      <c r="F203" s="269" t="s">
        <v>46</v>
      </c>
      <c r="G203" s="250"/>
      <c r="H203" s="364" t="s">
        <v>610</v>
      </c>
      <c r="I203" s="364"/>
      <c r="J203" s="364"/>
      <c r="K203" s="291"/>
    </row>
    <row r="204" spans="2:11" ht="15" customHeight="1">
      <c r="B204" s="270"/>
      <c r="C204" s="250"/>
      <c r="D204" s="250"/>
      <c r="E204" s="250"/>
      <c r="F204" s="269" t="s">
        <v>47</v>
      </c>
      <c r="G204" s="250"/>
      <c r="H204" s="364" t="s">
        <v>611</v>
      </c>
      <c r="I204" s="364"/>
      <c r="J204" s="364"/>
      <c r="K204" s="291"/>
    </row>
    <row r="205" spans="2:11" ht="15" customHeight="1">
      <c r="B205" s="270"/>
      <c r="C205" s="250"/>
      <c r="D205" s="250"/>
      <c r="E205" s="250"/>
      <c r="F205" s="269"/>
      <c r="G205" s="250"/>
      <c r="H205" s="250"/>
      <c r="I205" s="250"/>
      <c r="J205" s="250"/>
      <c r="K205" s="291"/>
    </row>
    <row r="206" spans="2:11" ht="15" customHeight="1">
      <c r="B206" s="270"/>
      <c r="C206" s="250" t="s">
        <v>552</v>
      </c>
      <c r="D206" s="250"/>
      <c r="E206" s="250"/>
      <c r="F206" s="269" t="s">
        <v>80</v>
      </c>
      <c r="G206" s="250"/>
      <c r="H206" s="364" t="s">
        <v>612</v>
      </c>
      <c r="I206" s="364"/>
      <c r="J206" s="364"/>
      <c r="K206" s="291"/>
    </row>
    <row r="207" spans="2:11" ht="15" customHeight="1">
      <c r="B207" s="270"/>
      <c r="C207" s="276"/>
      <c r="D207" s="250"/>
      <c r="E207" s="250"/>
      <c r="F207" s="269" t="s">
        <v>449</v>
      </c>
      <c r="G207" s="250"/>
      <c r="H207" s="364" t="s">
        <v>450</v>
      </c>
      <c r="I207" s="364"/>
      <c r="J207" s="364"/>
      <c r="K207" s="291"/>
    </row>
    <row r="208" spans="2:11" ht="15" customHeight="1">
      <c r="B208" s="270"/>
      <c r="C208" s="250"/>
      <c r="D208" s="250"/>
      <c r="E208" s="250"/>
      <c r="F208" s="269" t="s">
        <v>447</v>
      </c>
      <c r="G208" s="250"/>
      <c r="H208" s="364" t="s">
        <v>613</v>
      </c>
      <c r="I208" s="364"/>
      <c r="J208" s="364"/>
      <c r="K208" s="291"/>
    </row>
    <row r="209" spans="2:11" ht="15" customHeight="1">
      <c r="B209" s="308"/>
      <c r="C209" s="276"/>
      <c r="D209" s="276"/>
      <c r="E209" s="276"/>
      <c r="F209" s="269" t="s">
        <v>451</v>
      </c>
      <c r="G209" s="255"/>
      <c r="H209" s="368" t="s">
        <v>452</v>
      </c>
      <c r="I209" s="368"/>
      <c r="J209" s="368"/>
      <c r="K209" s="309"/>
    </row>
    <row r="210" spans="2:11" ht="15" customHeight="1">
      <c r="B210" s="308"/>
      <c r="C210" s="276"/>
      <c r="D210" s="276"/>
      <c r="E210" s="276"/>
      <c r="F210" s="269" t="s">
        <v>453</v>
      </c>
      <c r="G210" s="255"/>
      <c r="H210" s="368" t="s">
        <v>429</v>
      </c>
      <c r="I210" s="368"/>
      <c r="J210" s="368"/>
      <c r="K210" s="309"/>
    </row>
    <row r="211" spans="2:11" ht="15" customHeight="1">
      <c r="B211" s="308"/>
      <c r="C211" s="276"/>
      <c r="D211" s="276"/>
      <c r="E211" s="276"/>
      <c r="F211" s="310"/>
      <c r="G211" s="255"/>
      <c r="H211" s="311"/>
      <c r="I211" s="311"/>
      <c r="J211" s="311"/>
      <c r="K211" s="309"/>
    </row>
    <row r="212" spans="2:11" ht="15" customHeight="1">
      <c r="B212" s="308"/>
      <c r="C212" s="250" t="s">
        <v>576</v>
      </c>
      <c r="D212" s="276"/>
      <c r="E212" s="276"/>
      <c r="F212" s="269">
        <v>1</v>
      </c>
      <c r="G212" s="255"/>
      <c r="H212" s="368" t="s">
        <v>614</v>
      </c>
      <c r="I212" s="368"/>
      <c r="J212" s="368"/>
      <c r="K212" s="309"/>
    </row>
    <row r="213" spans="2:11" ht="15" customHeight="1">
      <c r="B213" s="308"/>
      <c r="C213" s="276"/>
      <c r="D213" s="276"/>
      <c r="E213" s="276"/>
      <c r="F213" s="269">
        <v>2</v>
      </c>
      <c r="G213" s="255"/>
      <c r="H213" s="368" t="s">
        <v>615</v>
      </c>
      <c r="I213" s="368"/>
      <c r="J213" s="368"/>
      <c r="K213" s="309"/>
    </row>
    <row r="214" spans="2:11" ht="15" customHeight="1">
      <c r="B214" s="308"/>
      <c r="C214" s="276"/>
      <c r="D214" s="276"/>
      <c r="E214" s="276"/>
      <c r="F214" s="269">
        <v>3</v>
      </c>
      <c r="G214" s="255"/>
      <c r="H214" s="368" t="s">
        <v>616</v>
      </c>
      <c r="I214" s="368"/>
      <c r="J214" s="368"/>
      <c r="K214" s="309"/>
    </row>
    <row r="215" spans="2:11" ht="15" customHeight="1">
      <c r="B215" s="308"/>
      <c r="C215" s="276"/>
      <c r="D215" s="276"/>
      <c r="E215" s="276"/>
      <c r="F215" s="269">
        <v>4</v>
      </c>
      <c r="G215" s="255"/>
      <c r="H215" s="368" t="s">
        <v>617</v>
      </c>
      <c r="I215" s="368"/>
      <c r="J215" s="368"/>
      <c r="K215" s="309"/>
    </row>
    <row r="216" spans="2:11" ht="12.75" customHeight="1">
      <c r="B216" s="312"/>
      <c r="C216" s="313"/>
      <c r="D216" s="313"/>
      <c r="E216" s="313"/>
      <c r="F216" s="313"/>
      <c r="G216" s="313"/>
      <c r="H216" s="313"/>
      <c r="I216" s="313"/>
      <c r="J216" s="313"/>
      <c r="K216" s="314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tichovsky-PC\tichovsky</dc:creator>
  <cp:keywords/>
  <dc:description/>
  <cp:lastModifiedBy>Pavlína Tůmová</cp:lastModifiedBy>
  <dcterms:created xsi:type="dcterms:W3CDTF">2017-01-29T22:29:46Z</dcterms:created>
  <dcterms:modified xsi:type="dcterms:W3CDTF">2018-05-15T09:05:11Z</dcterms:modified>
  <cp:category/>
  <cp:version/>
  <cp:contentType/>
  <cp:contentStatus/>
</cp:coreProperties>
</file>